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hkuckova\Desktop\Podlimit § 110\45_26 CSS LÚČ – poliklinika Bytča - opakovaná\do profilu\"/>
    </mc:Choice>
  </mc:AlternateContent>
  <xr:revisionPtr revIDLastSave="0" documentId="8_{C517BAC6-93FA-44CD-BF33-4AEBB29735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kapitulácia stavby" sheetId="1" r:id="rId1"/>
    <sheet name="a1 - E1.1a  Architektonic..." sheetId="2" r:id="rId2"/>
    <sheet name="a2 - E1.1b  Architektonic..." sheetId="3" r:id="rId3"/>
    <sheet name="b1 - E1.4a  Zdravotechnic..." sheetId="4" r:id="rId4"/>
    <sheet name="b2 - E1.4b  Zdravotechnic..." sheetId="5" r:id="rId5"/>
    <sheet name="b3 - E1.4c  Vnútorný plyn..." sheetId="6" r:id="rId6"/>
    <sheet name="c - E1.5  Vykurovanie" sheetId="7" r:id="rId7"/>
    <sheet name="d1 - E1.6a  Vzduchotechni..." sheetId="8" r:id="rId8"/>
    <sheet name="d2 - E1.6b  Vzduchotechni..." sheetId="9" r:id="rId9"/>
    <sheet name="e - E1.7  Umelé osvetleni..." sheetId="10" r:id="rId10"/>
    <sheet name="f - E1.8  Fotovoltický zd..." sheetId="11" r:id="rId11"/>
    <sheet name="g - E1.9  Bleskozvod" sheetId="12" r:id="rId12"/>
    <sheet name="h - E1.10  Elektrická pož..." sheetId="13" r:id="rId13"/>
    <sheet name="i - E1.11  Hlasová signal..." sheetId="14" r:id="rId14"/>
    <sheet name="j - E1.12  Meranie a regu..." sheetId="15" r:id="rId15"/>
    <sheet name="k - E1.13  Kamerový systém" sheetId="16" r:id="rId16"/>
    <sheet name="l - PS1.1  Stropný zdvíha..." sheetId="17" r:id="rId17"/>
    <sheet name="a - SO-02  Navrhovaná úpr..." sheetId="18" r:id="rId18"/>
    <sheet name="b - E2.21  Vonkajšie siln..." sheetId="19" r:id="rId19"/>
    <sheet name="03 - SO-03  Navrhované no..." sheetId="20" r:id="rId20"/>
    <sheet name="04 - SO-04  Navrhovaný Altán" sheetId="21" r:id="rId21"/>
    <sheet name="05 - SO-05  Objekt garáže..." sheetId="22" r:id="rId22"/>
    <sheet name="06 - SO-06  Prípojka vody" sheetId="23" r:id="rId23"/>
    <sheet name="07 - SO-07  Prípojka spla..." sheetId="24" r:id="rId24"/>
    <sheet name="08 - SO-08  HDS-RIS Prípo..." sheetId="25" r:id="rId25"/>
    <sheet name="09 - SO-09  HUP+DRZ  Príp..." sheetId="26" r:id="rId26"/>
    <sheet name="10 - SO-10  Prípojka dažď..." sheetId="27" r:id="rId27"/>
    <sheet name="11 - RN      Retenčná nád..." sheetId="28" r:id="rId28"/>
  </sheets>
  <definedNames>
    <definedName name="_xlnm._FilterDatabase" localSheetId="19" hidden="1">'03 - SO-03  Navrhované no...'!$C$122:$K$167</definedName>
    <definedName name="_xlnm._FilterDatabase" localSheetId="20" hidden="1">'04 - SO-04  Navrhovaný Altán'!$C$125:$K$208</definedName>
    <definedName name="_xlnm._FilterDatabase" localSheetId="21" hidden="1">'05 - SO-05  Objekt garáže...'!$C$122:$K$158</definedName>
    <definedName name="_xlnm._FilterDatabase" localSheetId="22" hidden="1">'06 - SO-06  Prípojka vody'!$C$122:$K$184</definedName>
    <definedName name="_xlnm._FilterDatabase" localSheetId="23" hidden="1">'07 - SO-07  Prípojka spla...'!$C$120:$K$168</definedName>
    <definedName name="_xlnm._FilterDatabase" localSheetId="24" hidden="1">'08 - SO-08  HDS-RIS Prípo...'!$C$122:$K$152</definedName>
    <definedName name="_xlnm._FilterDatabase" localSheetId="25" hidden="1">'09 - SO-09  HUP+DRZ  Príp...'!$C$125:$K$172</definedName>
    <definedName name="_xlnm._FilterDatabase" localSheetId="26" hidden="1">'10 - SO-10  Prípojka dažď...'!$C$120:$K$168</definedName>
    <definedName name="_xlnm._FilterDatabase" localSheetId="27" hidden="1">'11 - RN      Retenčná nád...'!$C$123:$K$175</definedName>
    <definedName name="_xlnm._FilterDatabase" localSheetId="17" hidden="1">'a - SO-02  Navrhovaná úpr...'!$C$127:$K$236</definedName>
    <definedName name="_xlnm._FilterDatabase" localSheetId="1" hidden="1">'a1 - E1.1a  Architektonic...'!$C$148:$K$1561</definedName>
    <definedName name="_xlnm._FilterDatabase" localSheetId="2" hidden="1">'a2 - E1.1b  Architektonic...'!$C$143:$K$781</definedName>
    <definedName name="_xlnm._FilterDatabase" localSheetId="18" hidden="1">'b - E2.21  Vonkajšie siln...'!$C$125:$K$204</definedName>
    <definedName name="_xlnm._FilterDatabase" localSheetId="3" hidden="1">'b1 - E1.4a  Zdravotechnic...'!$C$130:$K$285</definedName>
    <definedName name="_xlnm._FilterDatabase" localSheetId="4" hidden="1">'b2 - E1.4b  Zdravotechnic...'!$C$129:$K$223</definedName>
    <definedName name="_xlnm._FilterDatabase" localSheetId="5" hidden="1">'b3 - E1.4c  Vnútorný plyn...'!$C$130:$K$187</definedName>
    <definedName name="_xlnm._FilterDatabase" localSheetId="6" hidden="1">'c - E1.5  Vykurovanie'!$C$133:$K$321</definedName>
    <definedName name="_xlnm._FilterDatabase" localSheetId="7" hidden="1">'d1 - E1.6a  Vzduchotechni...'!$C$129:$K$246</definedName>
    <definedName name="_xlnm._FilterDatabase" localSheetId="8" hidden="1">'d2 - E1.6b  Vzduchotechni...'!$C$124:$K$177</definedName>
    <definedName name="_xlnm._FilterDatabase" localSheetId="9" hidden="1">'e - E1.7  Umelé osvetleni...'!$C$138:$K$455</definedName>
    <definedName name="_xlnm._FilterDatabase" localSheetId="10" hidden="1">'f - E1.8  Fotovoltický zd...'!$C$126:$K$183</definedName>
    <definedName name="_xlnm._FilterDatabase" localSheetId="11" hidden="1">'g - E1.9  Bleskozvod'!$C$123:$K$175</definedName>
    <definedName name="_xlnm._FilterDatabase" localSheetId="12" hidden="1">'h - E1.10  Elektrická pož...'!$C$121:$K$207</definedName>
    <definedName name="_xlnm._FilterDatabase" localSheetId="13" hidden="1">'i - E1.11  Hlasová signal...'!$C$121:$K$187</definedName>
    <definedName name="_xlnm._FilterDatabase" localSheetId="14" hidden="1">'j - E1.12  Meranie a regu...'!$C$124:$K$188</definedName>
    <definedName name="_xlnm._FilterDatabase" localSheetId="15" hidden="1">'k - E1.13  Kamerový systém'!$C$121:$K$172</definedName>
    <definedName name="_xlnm._FilterDatabase" localSheetId="16" hidden="1">'l - PS1.1  Stropný zdvíha...'!$C$121:$K$142</definedName>
    <definedName name="_xlnm.Print_Titles" localSheetId="19">'03 - SO-03  Navrhované no...'!$122:$122</definedName>
    <definedName name="_xlnm.Print_Titles" localSheetId="20">'04 - SO-04  Navrhovaný Altán'!$125:$125</definedName>
    <definedName name="_xlnm.Print_Titles" localSheetId="21">'05 - SO-05  Objekt garáže...'!$122:$122</definedName>
    <definedName name="_xlnm.Print_Titles" localSheetId="22">'06 - SO-06  Prípojka vody'!$122:$122</definedName>
    <definedName name="_xlnm.Print_Titles" localSheetId="23">'07 - SO-07  Prípojka spla...'!$120:$120</definedName>
    <definedName name="_xlnm.Print_Titles" localSheetId="24">'08 - SO-08  HDS-RIS Prípo...'!$122:$122</definedName>
    <definedName name="_xlnm.Print_Titles" localSheetId="25">'09 - SO-09  HUP+DRZ  Príp...'!$125:$125</definedName>
    <definedName name="_xlnm.Print_Titles" localSheetId="26">'10 - SO-10  Prípojka dažď...'!$120:$120</definedName>
    <definedName name="_xlnm.Print_Titles" localSheetId="27">'11 - RN      Retenčná nád...'!$123:$123</definedName>
    <definedName name="_xlnm.Print_Titles" localSheetId="17">'a - SO-02  Navrhovaná úpr...'!$127:$127</definedName>
    <definedName name="_xlnm.Print_Titles" localSheetId="1">'a1 - E1.1a  Architektonic...'!$148:$148</definedName>
    <definedName name="_xlnm.Print_Titles" localSheetId="2">'a2 - E1.1b  Architektonic...'!$143:$143</definedName>
    <definedName name="_xlnm.Print_Titles" localSheetId="18">'b - E2.21  Vonkajšie siln...'!$125:$125</definedName>
    <definedName name="_xlnm.Print_Titles" localSheetId="3">'b1 - E1.4a  Zdravotechnic...'!$130:$130</definedName>
    <definedName name="_xlnm.Print_Titles" localSheetId="4">'b2 - E1.4b  Zdravotechnic...'!$129:$129</definedName>
    <definedName name="_xlnm.Print_Titles" localSheetId="5">'b3 - E1.4c  Vnútorný plyn...'!$130:$130</definedName>
    <definedName name="_xlnm.Print_Titles" localSheetId="6">'c - E1.5  Vykurovanie'!$133:$133</definedName>
    <definedName name="_xlnm.Print_Titles" localSheetId="7">'d1 - E1.6a  Vzduchotechni...'!$129:$129</definedName>
    <definedName name="_xlnm.Print_Titles" localSheetId="8">'d2 - E1.6b  Vzduchotechni...'!$124:$124</definedName>
    <definedName name="_xlnm.Print_Titles" localSheetId="9">'e - E1.7  Umelé osvetleni...'!$138:$138</definedName>
    <definedName name="_xlnm.Print_Titles" localSheetId="10">'f - E1.8  Fotovoltický zd...'!$126:$126</definedName>
    <definedName name="_xlnm.Print_Titles" localSheetId="11">'g - E1.9  Bleskozvod'!$123:$123</definedName>
    <definedName name="_xlnm.Print_Titles" localSheetId="12">'h - E1.10  Elektrická pož...'!$121:$121</definedName>
    <definedName name="_xlnm.Print_Titles" localSheetId="13">'i - E1.11  Hlasová signal...'!$121:$121</definedName>
    <definedName name="_xlnm.Print_Titles" localSheetId="14">'j - E1.12  Meranie a regu...'!$124:$124</definedName>
    <definedName name="_xlnm.Print_Titles" localSheetId="15">'k - E1.13  Kamerový systém'!$121:$121</definedName>
    <definedName name="_xlnm.Print_Titles" localSheetId="16">'l - PS1.1  Stropný zdvíha...'!$121:$121</definedName>
    <definedName name="_xlnm.Print_Titles" localSheetId="0">'Rekapitulácia stavby'!$92:$92</definedName>
    <definedName name="_xlnm.Print_Area" localSheetId="19">'03 - SO-03  Navrhované no...'!$C$4:$J$76,'03 - SO-03  Navrhované no...'!$C$82:$J$104,'03 - SO-03  Navrhované no...'!$C$110:$J$167</definedName>
    <definedName name="_xlnm.Print_Area" localSheetId="20">'04 - SO-04  Navrhovaný Altán'!$C$4:$J$76,'04 - SO-04  Navrhovaný Altán'!$C$82:$J$107,'04 - SO-04  Navrhovaný Altán'!$C$113:$J$208</definedName>
    <definedName name="_xlnm.Print_Area" localSheetId="21">'05 - SO-05  Objekt garáže...'!$C$4:$J$76,'05 - SO-05  Objekt garáže...'!$C$82:$J$104,'05 - SO-05  Objekt garáže...'!$C$110:$J$158</definedName>
    <definedName name="_xlnm.Print_Area" localSheetId="22">'06 - SO-06  Prípojka vody'!$C$4:$J$76,'06 - SO-06  Prípojka vody'!$C$82:$J$104,'06 - SO-06  Prípojka vody'!$C$110:$J$184</definedName>
    <definedName name="_xlnm.Print_Area" localSheetId="23">'07 - SO-07  Prípojka spla...'!$C$4:$J$76,'07 - SO-07  Prípojka spla...'!$C$82:$J$102,'07 - SO-07  Prípojka spla...'!$C$108:$J$168</definedName>
    <definedName name="_xlnm.Print_Area" localSheetId="24">'08 - SO-08  HDS-RIS Prípo...'!$C$4:$J$76,'08 - SO-08  HDS-RIS Prípo...'!$C$82:$J$104,'08 - SO-08  HDS-RIS Prípo...'!$C$110:$J$152</definedName>
    <definedName name="_xlnm.Print_Area" localSheetId="25">'09 - SO-09  HUP+DRZ  Príp...'!$C$4:$J$76,'09 - SO-09  HUP+DRZ  Príp...'!$C$82:$J$107,'09 - SO-09  HUP+DRZ  Príp...'!$C$113:$J$172</definedName>
    <definedName name="_xlnm.Print_Area" localSheetId="26">'10 - SO-10  Prípojka dažď...'!$C$4:$J$76,'10 - SO-10  Prípojka dažď...'!$C$82:$J$102,'10 - SO-10  Prípojka dažď...'!$C$108:$J$168</definedName>
    <definedName name="_xlnm.Print_Area" localSheetId="27">'11 - RN      Retenčná nád...'!$C$4:$J$76,'11 - RN      Retenčná nád...'!$C$82:$J$105,'11 - RN      Retenčná nád...'!$C$111:$J$175</definedName>
    <definedName name="_xlnm.Print_Area" localSheetId="17">'a - SO-02  Navrhovaná úpr...'!$C$4:$J$76,'a - SO-02  Navrhovaná úpr...'!$C$82:$J$107,'a - SO-02  Navrhovaná úpr...'!$C$113:$J$236</definedName>
    <definedName name="_xlnm.Print_Area" localSheetId="1">'a1 - E1.1a  Architektonic...'!$C$4:$J$76,'a1 - E1.1a  Architektonic...'!$C$82:$J$128,'a1 - E1.1a  Architektonic...'!$C$134:$J$1561</definedName>
    <definedName name="_xlnm.Print_Area" localSheetId="2">'a2 - E1.1b  Architektonic...'!$C$4:$J$76,'a2 - E1.1b  Architektonic...'!$C$82:$J$123,'a2 - E1.1b  Architektonic...'!$C$129:$J$781</definedName>
    <definedName name="_xlnm.Print_Area" localSheetId="18">'b - E2.21  Vonkajšie siln...'!$C$4:$J$76,'b - E2.21  Vonkajšie siln...'!$C$82:$J$105,'b - E2.21  Vonkajšie siln...'!$C$111:$J$204</definedName>
    <definedName name="_xlnm.Print_Area" localSheetId="3">'b1 - E1.4a  Zdravotechnic...'!$C$4:$J$76,'b1 - E1.4a  Zdravotechnic...'!$C$82:$J$110,'b1 - E1.4a  Zdravotechnic...'!$C$116:$J$285</definedName>
    <definedName name="_xlnm.Print_Area" localSheetId="4">'b2 - E1.4b  Zdravotechnic...'!$C$4:$J$76,'b2 - E1.4b  Zdravotechnic...'!$C$82:$J$109,'b2 - E1.4b  Zdravotechnic...'!$C$115:$J$223</definedName>
    <definedName name="_xlnm.Print_Area" localSheetId="5">'b3 - E1.4c  Vnútorný plyn...'!$C$4:$J$76,'b3 - E1.4c  Vnútorný plyn...'!$C$82:$J$110,'b3 - E1.4c  Vnútorný plyn...'!$C$116:$J$187</definedName>
    <definedName name="_xlnm.Print_Area" localSheetId="6">'c - E1.5  Vykurovanie'!$C$4:$J$76,'c - E1.5  Vykurovanie'!$C$82:$J$113,'c - E1.5  Vykurovanie'!$C$119:$J$321</definedName>
    <definedName name="_xlnm.Print_Area" localSheetId="7">'d1 - E1.6a  Vzduchotechni...'!$C$4:$J$76,'d1 - E1.6a  Vzduchotechni...'!$C$82:$J$109,'d1 - E1.6a  Vzduchotechni...'!$C$115:$J$246</definedName>
    <definedName name="_xlnm.Print_Area" localSheetId="8">'d2 - E1.6b  Vzduchotechni...'!$C$4:$J$76,'d2 - E1.6b  Vzduchotechni...'!$C$82:$J$104,'d2 - E1.6b  Vzduchotechni...'!$C$110:$J$177</definedName>
    <definedName name="_xlnm.Print_Area" localSheetId="9">'e - E1.7  Umelé osvetleni...'!$C$4:$J$76,'e - E1.7  Umelé osvetleni...'!$C$82:$J$118,'e - E1.7  Umelé osvetleni...'!$C$124:$J$455</definedName>
    <definedName name="_xlnm.Print_Area" localSheetId="10">'f - E1.8  Fotovoltický zd...'!$C$4:$J$76,'f - E1.8  Fotovoltický zd...'!$C$82:$J$106,'f - E1.8  Fotovoltický zd...'!$C$112:$J$183</definedName>
    <definedName name="_xlnm.Print_Area" localSheetId="11">'g - E1.9  Bleskozvod'!$C$4:$J$76,'g - E1.9  Bleskozvod'!$C$82:$J$103,'g - E1.9  Bleskozvod'!$C$109:$J$175</definedName>
    <definedName name="_xlnm.Print_Area" localSheetId="12">'h - E1.10  Elektrická pož...'!$C$4:$J$76,'h - E1.10  Elektrická pož...'!$C$82:$J$101,'h - E1.10  Elektrická pož...'!$C$107:$J$207</definedName>
    <definedName name="_xlnm.Print_Area" localSheetId="13">'i - E1.11  Hlasová signal...'!$C$4:$J$76,'i - E1.11  Hlasová signal...'!$C$82:$J$101,'i - E1.11  Hlasová signal...'!$C$107:$J$187</definedName>
    <definedName name="_xlnm.Print_Area" localSheetId="14">'j - E1.12  Meranie a regu...'!$C$4:$J$76,'j - E1.12  Meranie a regu...'!$C$82:$J$104,'j - E1.12  Meranie a regu...'!$C$110:$J$188</definedName>
    <definedName name="_xlnm.Print_Area" localSheetId="15">'k - E1.13  Kamerový systém'!$C$4:$J$76,'k - E1.13  Kamerový systém'!$C$82:$J$101,'k - E1.13  Kamerový systém'!$C$107:$J$172</definedName>
    <definedName name="_xlnm.Print_Area" localSheetId="16">'l - PS1.1  Stropný zdvíha...'!$C$4:$J$76,'l - PS1.1  Stropný zdvíha...'!$C$82:$J$101,'l - PS1.1  Stropný zdvíha...'!$C$107:$J$142</definedName>
    <definedName name="_xlnm.Print_Area" localSheetId="0">'Rekapitulácia stavby'!$D$4:$AO$76,'Rekapitulácia stavby'!$C$82:$AQ$124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28" l="1"/>
  <c r="J36" i="28"/>
  <c r="AY123" i="1"/>
  <c r="J35" i="28"/>
  <c r="AX123" i="1"/>
  <c r="BI175" i="28"/>
  <c r="BH175" i="28"/>
  <c r="BG175" i="28"/>
  <c r="BE175" i="28"/>
  <c r="T175" i="28"/>
  <c r="R175" i="28"/>
  <c r="P175" i="28"/>
  <c r="BI174" i="28"/>
  <c r="BH174" i="28"/>
  <c r="BG174" i="28"/>
  <c r="BE174" i="28"/>
  <c r="T174" i="28"/>
  <c r="R174" i="28"/>
  <c r="P174" i="28"/>
  <c r="BI171" i="28"/>
  <c r="BH171" i="28"/>
  <c r="BG171" i="28"/>
  <c r="BE171" i="28"/>
  <c r="T171" i="28"/>
  <c r="T170" i="28" s="1"/>
  <c r="T169" i="28" s="1"/>
  <c r="R171" i="28"/>
  <c r="R170" i="28"/>
  <c r="R169" i="28"/>
  <c r="P171" i="28"/>
  <c r="P170" i="28"/>
  <c r="P169" i="28"/>
  <c r="BI168" i="28"/>
  <c r="BH168" i="28"/>
  <c r="BG168" i="28"/>
  <c r="BE168" i="28"/>
  <c r="T168" i="28"/>
  <c r="R168" i="28"/>
  <c r="P168" i="28"/>
  <c r="BI167" i="28"/>
  <c r="BH167" i="28"/>
  <c r="BG167" i="28"/>
  <c r="BE167" i="28"/>
  <c r="T167" i="28"/>
  <c r="R167" i="28"/>
  <c r="P167" i="28"/>
  <c r="BI166" i="28"/>
  <c r="BH166" i="28"/>
  <c r="BG166" i="28"/>
  <c r="BE166" i="28"/>
  <c r="T166" i="28"/>
  <c r="R166" i="28"/>
  <c r="P166" i="28"/>
  <c r="BI165" i="28"/>
  <c r="BH165" i="28"/>
  <c r="BG165" i="28"/>
  <c r="BE165" i="28"/>
  <c r="T165" i="28"/>
  <c r="R165" i="28"/>
  <c r="P165" i="28"/>
  <c r="BI164" i="28"/>
  <c r="BH164" i="28"/>
  <c r="BG164" i="28"/>
  <c r="BE164" i="28"/>
  <c r="T164" i="28"/>
  <c r="R164" i="28"/>
  <c r="P164" i="28"/>
  <c r="BI163" i="28"/>
  <c r="BH163" i="28"/>
  <c r="BG163" i="28"/>
  <c r="BE163" i="28"/>
  <c r="T163" i="28"/>
  <c r="R163" i="28"/>
  <c r="P163" i="28"/>
  <c r="BI162" i="28"/>
  <c r="BH162" i="28"/>
  <c r="BG162" i="28"/>
  <c r="BE162" i="28"/>
  <c r="T162" i="28"/>
  <c r="R162" i="28"/>
  <c r="P162" i="28"/>
  <c r="BI161" i="28"/>
  <c r="BH161" i="28"/>
  <c r="BG161" i="28"/>
  <c r="BE161" i="28"/>
  <c r="T161" i="28"/>
  <c r="R161" i="28"/>
  <c r="P161" i="28"/>
  <c r="BI160" i="28"/>
  <c r="BH160" i="28"/>
  <c r="BG160" i="28"/>
  <c r="BE160" i="28"/>
  <c r="T160" i="28"/>
  <c r="R160" i="28"/>
  <c r="P160" i="28"/>
  <c r="BI159" i="28"/>
  <c r="BH159" i="28"/>
  <c r="BG159" i="28"/>
  <c r="BE159" i="28"/>
  <c r="T159" i="28"/>
  <c r="R159" i="28"/>
  <c r="P159" i="28"/>
  <c r="BI158" i="28"/>
  <c r="BH158" i="28"/>
  <c r="BG158" i="28"/>
  <c r="BE158" i="28"/>
  <c r="T158" i="28"/>
  <c r="R158" i="28"/>
  <c r="P158" i="28"/>
  <c r="BI157" i="28"/>
  <c r="BH157" i="28"/>
  <c r="BG157" i="28"/>
  <c r="BE157" i="28"/>
  <c r="T157" i="28"/>
  <c r="R157" i="28"/>
  <c r="P157" i="28"/>
  <c r="BI156" i="28"/>
  <c r="BH156" i="28"/>
  <c r="BG156" i="28"/>
  <c r="BE156" i="28"/>
  <c r="T156" i="28"/>
  <c r="R156" i="28"/>
  <c r="P156" i="28"/>
  <c r="BI155" i="28"/>
  <c r="BH155" i="28"/>
  <c r="BG155" i="28"/>
  <c r="BE155" i="28"/>
  <c r="T155" i="28"/>
  <c r="R155" i="28"/>
  <c r="P155" i="28"/>
  <c r="BI154" i="28"/>
  <c r="BH154" i="28"/>
  <c r="BG154" i="28"/>
  <c r="BE154" i="28"/>
  <c r="T154" i="28"/>
  <c r="R154" i="28"/>
  <c r="P154" i="28"/>
  <c r="BI153" i="28"/>
  <c r="BH153" i="28"/>
  <c r="BG153" i="28"/>
  <c r="BE153" i="28"/>
  <c r="T153" i="28"/>
  <c r="R153" i="28"/>
  <c r="P153" i="28"/>
  <c r="BI152" i="28"/>
  <c r="BH152" i="28"/>
  <c r="BG152" i="28"/>
  <c r="BE152" i="28"/>
  <c r="T152" i="28"/>
  <c r="R152" i="28"/>
  <c r="P152" i="28"/>
  <c r="BI151" i="28"/>
  <c r="BH151" i="28"/>
  <c r="BG151" i="28"/>
  <c r="BE151" i="28"/>
  <c r="T151" i="28"/>
  <c r="R151" i="28"/>
  <c r="P151" i="28"/>
  <c r="BI150" i="28"/>
  <c r="BH150" i="28"/>
  <c r="BG150" i="28"/>
  <c r="BE150" i="28"/>
  <c r="T150" i="28"/>
  <c r="R150" i="28"/>
  <c r="P150" i="28"/>
  <c r="BI148" i="28"/>
  <c r="BH148" i="28"/>
  <c r="BG148" i="28"/>
  <c r="BE148" i="28"/>
  <c r="T148" i="28"/>
  <c r="R148" i="28"/>
  <c r="P148" i="28"/>
  <c r="BI147" i="28"/>
  <c r="BH147" i="28"/>
  <c r="BG147" i="28"/>
  <c r="BE147" i="28"/>
  <c r="T147" i="28"/>
  <c r="R147" i="28"/>
  <c r="P147" i="28"/>
  <c r="BI145" i="28"/>
  <c r="BH145" i="28"/>
  <c r="BG145" i="28"/>
  <c r="BE145" i="28"/>
  <c r="T145" i="28"/>
  <c r="R145" i="28"/>
  <c r="P145" i="28"/>
  <c r="BI144" i="28"/>
  <c r="BH144" i="28"/>
  <c r="BG144" i="28"/>
  <c r="BE144" i="28"/>
  <c r="T144" i="28"/>
  <c r="R144" i="28"/>
  <c r="P144" i="28"/>
  <c r="BI143" i="28"/>
  <c r="BH143" i="28"/>
  <c r="BG143" i="28"/>
  <c r="BE143" i="28"/>
  <c r="T143" i="28"/>
  <c r="R143" i="28"/>
  <c r="P143" i="28"/>
  <c r="BI141" i="28"/>
  <c r="BH141" i="28"/>
  <c r="BG141" i="28"/>
  <c r="BE141" i="28"/>
  <c r="T141" i="28"/>
  <c r="R141" i="28"/>
  <c r="P141" i="28"/>
  <c r="BI140" i="28"/>
  <c r="BH140" i="28"/>
  <c r="BG140" i="28"/>
  <c r="BE140" i="28"/>
  <c r="T140" i="28"/>
  <c r="R140" i="28"/>
  <c r="P140" i="28"/>
  <c r="BI139" i="28"/>
  <c r="BH139" i="28"/>
  <c r="BG139" i="28"/>
  <c r="BE139" i="28"/>
  <c r="T139" i="28"/>
  <c r="R139" i="28"/>
  <c r="P139" i="28"/>
  <c r="BI137" i="28"/>
  <c r="BH137" i="28"/>
  <c r="BG137" i="28"/>
  <c r="BE137" i="28"/>
  <c r="T137" i="28"/>
  <c r="R137" i="28"/>
  <c r="P137" i="28"/>
  <c r="BI133" i="28"/>
  <c r="BH133" i="28"/>
  <c r="BG133" i="28"/>
  <c r="BE133" i="28"/>
  <c r="T133" i="28"/>
  <c r="R133" i="28"/>
  <c r="P133" i="28"/>
  <c r="BI132" i="28"/>
  <c r="BH132" i="28"/>
  <c r="BG132" i="28"/>
  <c r="BE132" i="28"/>
  <c r="T132" i="28"/>
  <c r="R132" i="28"/>
  <c r="P132" i="28"/>
  <c r="BI131" i="28"/>
  <c r="BH131" i="28"/>
  <c r="BG131" i="28"/>
  <c r="BE131" i="28"/>
  <c r="T131" i="28"/>
  <c r="R131" i="28"/>
  <c r="P131" i="28"/>
  <c r="BI130" i="28"/>
  <c r="BH130" i="28"/>
  <c r="BG130" i="28"/>
  <c r="BE130" i="28"/>
  <c r="T130" i="28"/>
  <c r="R130" i="28"/>
  <c r="P130" i="28"/>
  <c r="BI129" i="28"/>
  <c r="BH129" i="28"/>
  <c r="BG129" i="28"/>
  <c r="BE129" i="28"/>
  <c r="T129" i="28"/>
  <c r="R129" i="28"/>
  <c r="P129" i="28"/>
  <c r="BI128" i="28"/>
  <c r="BH128" i="28"/>
  <c r="BG128" i="28"/>
  <c r="BE128" i="28"/>
  <c r="T128" i="28"/>
  <c r="R128" i="28"/>
  <c r="P128" i="28"/>
  <c r="BI127" i="28"/>
  <c r="BH127" i="28"/>
  <c r="BG127" i="28"/>
  <c r="BE127" i="28"/>
  <c r="T127" i="28"/>
  <c r="R127" i="28"/>
  <c r="P127" i="28"/>
  <c r="J121" i="28"/>
  <c r="J120" i="28"/>
  <c r="F120" i="28"/>
  <c r="F118" i="28"/>
  <c r="E116" i="28"/>
  <c r="J92" i="28"/>
  <c r="J91" i="28"/>
  <c r="F91" i="28"/>
  <c r="F89" i="28"/>
  <c r="E87" i="28"/>
  <c r="J18" i="28"/>
  <c r="E18" i="28"/>
  <c r="F121" i="28" s="1"/>
  <c r="J17" i="28"/>
  <c r="J12" i="28"/>
  <c r="J118" i="28"/>
  <c r="E7" i="28"/>
  <c r="E114" i="28"/>
  <c r="J37" i="27"/>
  <c r="J36" i="27"/>
  <c r="AY122" i="1"/>
  <c r="J35" i="27"/>
  <c r="AX122" i="1"/>
  <c r="BI168" i="27"/>
  <c r="BH168" i="27"/>
  <c r="BG168" i="27"/>
  <c r="BE168" i="27"/>
  <c r="T168" i="27"/>
  <c r="R168" i="27"/>
  <c r="P168" i="27"/>
  <c r="BI166" i="27"/>
  <c r="BH166" i="27"/>
  <c r="BG166" i="27"/>
  <c r="BE166" i="27"/>
  <c r="T166" i="27"/>
  <c r="R166" i="27"/>
  <c r="P166" i="27"/>
  <c r="BI165" i="27"/>
  <c r="BH165" i="27"/>
  <c r="BG165" i="27"/>
  <c r="BE165" i="27"/>
  <c r="T165" i="27"/>
  <c r="R165" i="27"/>
  <c r="P165" i="27"/>
  <c r="BI163" i="27"/>
  <c r="BH163" i="27"/>
  <c r="BG163" i="27"/>
  <c r="BE163" i="27"/>
  <c r="T163" i="27"/>
  <c r="R163" i="27"/>
  <c r="P163" i="27"/>
  <c r="BI162" i="27"/>
  <c r="BH162" i="27"/>
  <c r="BG162" i="27"/>
  <c r="BE162" i="27"/>
  <c r="T162" i="27"/>
  <c r="R162" i="27"/>
  <c r="P162" i="27"/>
  <c r="BI160" i="27"/>
  <c r="BH160" i="27"/>
  <c r="BG160" i="27"/>
  <c r="BE160" i="27"/>
  <c r="T160" i="27"/>
  <c r="R160" i="27"/>
  <c r="P160" i="27"/>
  <c r="BI159" i="27"/>
  <c r="BH159" i="27"/>
  <c r="BG159" i="27"/>
  <c r="BE159" i="27"/>
  <c r="T159" i="27"/>
  <c r="R159" i="27"/>
  <c r="P159" i="27"/>
  <c r="BI158" i="27"/>
  <c r="BH158" i="27"/>
  <c r="BG158" i="27"/>
  <c r="BE158" i="27"/>
  <c r="T158" i="27"/>
  <c r="R158" i="27"/>
  <c r="P158" i="27"/>
  <c r="BI157" i="27"/>
  <c r="BH157" i="27"/>
  <c r="BG157" i="27"/>
  <c r="BE157" i="27"/>
  <c r="T157" i="27"/>
  <c r="R157" i="27"/>
  <c r="P157" i="27"/>
  <c r="BI156" i="27"/>
  <c r="BH156" i="27"/>
  <c r="BG156" i="27"/>
  <c r="BE156" i="27"/>
  <c r="T156" i="27"/>
  <c r="R156" i="27"/>
  <c r="P156" i="27"/>
  <c r="BI155" i="27"/>
  <c r="BH155" i="27"/>
  <c r="BG155" i="27"/>
  <c r="BE155" i="27"/>
  <c r="T155" i="27"/>
  <c r="R155" i="27"/>
  <c r="P155" i="27"/>
  <c r="BI154" i="27"/>
  <c r="BH154" i="27"/>
  <c r="BG154" i="27"/>
  <c r="BE154" i="27"/>
  <c r="T154" i="27"/>
  <c r="R154" i="27"/>
  <c r="P154" i="27"/>
  <c r="BI153" i="27"/>
  <c r="BH153" i="27"/>
  <c r="BG153" i="27"/>
  <c r="BE153" i="27"/>
  <c r="T153" i="27"/>
  <c r="R153" i="27"/>
  <c r="P153" i="27"/>
  <c r="BI152" i="27"/>
  <c r="BH152" i="27"/>
  <c r="BG152" i="27"/>
  <c r="BE152" i="27"/>
  <c r="T152" i="27"/>
  <c r="R152" i="27"/>
  <c r="P152" i="27"/>
  <c r="BI151" i="27"/>
  <c r="BH151" i="27"/>
  <c r="BG151" i="27"/>
  <c r="BE151" i="27"/>
  <c r="T151" i="27"/>
  <c r="R151" i="27"/>
  <c r="P151" i="27"/>
  <c r="BI150" i="27"/>
  <c r="BH150" i="27"/>
  <c r="BG150" i="27"/>
  <c r="BE150" i="27"/>
  <c r="T150" i="27"/>
  <c r="R150" i="27"/>
  <c r="P150" i="27"/>
  <c r="BI148" i="27"/>
  <c r="BH148" i="27"/>
  <c r="BG148" i="27"/>
  <c r="BE148" i="27"/>
  <c r="T148" i="27"/>
  <c r="R148" i="27"/>
  <c r="P148" i="27"/>
  <c r="BI147" i="27"/>
  <c r="BH147" i="27"/>
  <c r="BG147" i="27"/>
  <c r="BE147" i="27"/>
  <c r="T147" i="27"/>
  <c r="R147" i="27"/>
  <c r="P147" i="27"/>
  <c r="BI146" i="27"/>
  <c r="BH146" i="27"/>
  <c r="BG146" i="27"/>
  <c r="BE146" i="27"/>
  <c r="T146" i="27"/>
  <c r="R146" i="27"/>
  <c r="P146" i="27"/>
  <c r="BI145" i="27"/>
  <c r="BH145" i="27"/>
  <c r="BG145" i="27"/>
  <c r="BE145" i="27"/>
  <c r="T145" i="27"/>
  <c r="R145" i="27"/>
  <c r="P145" i="27"/>
  <c r="BI143" i="27"/>
  <c r="BH143" i="27"/>
  <c r="BG143" i="27"/>
  <c r="BE143" i="27"/>
  <c r="T143" i="27"/>
  <c r="R143" i="27"/>
  <c r="P143" i="27"/>
  <c r="BI142" i="27"/>
  <c r="BH142" i="27"/>
  <c r="BG142" i="27"/>
  <c r="BE142" i="27"/>
  <c r="T142" i="27"/>
  <c r="R142" i="27"/>
  <c r="P142" i="27"/>
  <c r="BI141" i="27"/>
  <c r="BH141" i="27"/>
  <c r="BG141" i="27"/>
  <c r="BE141" i="27"/>
  <c r="T141" i="27"/>
  <c r="R141" i="27"/>
  <c r="P141" i="27"/>
  <c r="BI139" i="27"/>
  <c r="BH139" i="27"/>
  <c r="BG139" i="27"/>
  <c r="BE139" i="27"/>
  <c r="T139" i="27"/>
  <c r="R139" i="27"/>
  <c r="P139" i="27"/>
  <c r="BI138" i="27"/>
  <c r="BH138" i="27"/>
  <c r="BG138" i="27"/>
  <c r="BE138" i="27"/>
  <c r="T138" i="27"/>
  <c r="R138" i="27"/>
  <c r="P138" i="27"/>
  <c r="BI137" i="27"/>
  <c r="BH137" i="27"/>
  <c r="BG137" i="27"/>
  <c r="BE137" i="27"/>
  <c r="T137" i="27"/>
  <c r="R137" i="27"/>
  <c r="P137" i="27"/>
  <c r="BI136" i="27"/>
  <c r="BH136" i="27"/>
  <c r="BG136" i="27"/>
  <c r="BE136" i="27"/>
  <c r="T136" i="27"/>
  <c r="R136" i="27"/>
  <c r="P136" i="27"/>
  <c r="BI132" i="27"/>
  <c r="BH132" i="27"/>
  <c r="BG132" i="27"/>
  <c r="BE132" i="27"/>
  <c r="T132" i="27"/>
  <c r="R132" i="27"/>
  <c r="P132" i="27"/>
  <c r="BI131" i="27"/>
  <c r="BH131" i="27"/>
  <c r="BG131" i="27"/>
  <c r="BE131" i="27"/>
  <c r="T131" i="27"/>
  <c r="R131" i="27"/>
  <c r="P131" i="27"/>
  <c r="BI130" i="27"/>
  <c r="BH130" i="27"/>
  <c r="BG130" i="27"/>
  <c r="BE130" i="27"/>
  <c r="T130" i="27"/>
  <c r="R130" i="27"/>
  <c r="P130" i="27"/>
  <c r="BI129" i="27"/>
  <c r="BH129" i="27"/>
  <c r="BG129" i="27"/>
  <c r="BE129" i="27"/>
  <c r="T129" i="27"/>
  <c r="R129" i="27"/>
  <c r="P129" i="27"/>
  <c r="BI128" i="27"/>
  <c r="BH128" i="27"/>
  <c r="BG128" i="27"/>
  <c r="BE128" i="27"/>
  <c r="T128" i="27"/>
  <c r="R128" i="27"/>
  <c r="P128" i="27"/>
  <c r="BI127" i="27"/>
  <c r="BH127" i="27"/>
  <c r="BG127" i="27"/>
  <c r="BE127" i="27"/>
  <c r="T127" i="27"/>
  <c r="R127" i="27"/>
  <c r="P127" i="27"/>
  <c r="BI126" i="27"/>
  <c r="BH126" i="27"/>
  <c r="BG126" i="27"/>
  <c r="BE126" i="27"/>
  <c r="T126" i="27"/>
  <c r="R126" i="27"/>
  <c r="P126" i="27"/>
  <c r="BI125" i="27"/>
  <c r="BH125" i="27"/>
  <c r="BG125" i="27"/>
  <c r="BE125" i="27"/>
  <c r="T125" i="27"/>
  <c r="R125" i="27"/>
  <c r="P125" i="27"/>
  <c r="BI124" i="27"/>
  <c r="BH124" i="27"/>
  <c r="BG124" i="27"/>
  <c r="BE124" i="27"/>
  <c r="T124" i="27"/>
  <c r="R124" i="27"/>
  <c r="P124" i="27"/>
  <c r="J118" i="27"/>
  <c r="J117" i="27"/>
  <c r="F117" i="27"/>
  <c r="F115" i="27"/>
  <c r="E113" i="27"/>
  <c r="J92" i="27"/>
  <c r="J91" i="27"/>
  <c r="F91" i="27"/>
  <c r="F89" i="27"/>
  <c r="E87" i="27"/>
  <c r="J18" i="27"/>
  <c r="E18" i="27"/>
  <c r="F92" i="27" s="1"/>
  <c r="J17" i="27"/>
  <c r="J12" i="27"/>
  <c r="J115" i="27" s="1"/>
  <c r="E7" i="27"/>
  <c r="E85" i="27"/>
  <c r="J37" i="26"/>
  <c r="J36" i="26"/>
  <c r="AY121" i="1" s="1"/>
  <c r="J35" i="26"/>
  <c r="AX121" i="1"/>
  <c r="BI172" i="26"/>
  <c r="BH172" i="26"/>
  <c r="BG172" i="26"/>
  <c r="BE172" i="26"/>
  <c r="T172" i="26"/>
  <c r="T171" i="26"/>
  <c r="R172" i="26"/>
  <c r="R171" i="26"/>
  <c r="P172" i="26"/>
  <c r="P171" i="26" s="1"/>
  <c r="BI170" i="26"/>
  <c r="BH170" i="26"/>
  <c r="BG170" i="26"/>
  <c r="BE170" i="26"/>
  <c r="T170" i="26"/>
  <c r="T169" i="26" s="1"/>
  <c r="R170" i="26"/>
  <c r="R169" i="26"/>
  <c r="P170" i="26"/>
  <c r="P169" i="26"/>
  <c r="BI168" i="26"/>
  <c r="BH168" i="26"/>
  <c r="BG168" i="26"/>
  <c r="BE168" i="26"/>
  <c r="T168" i="26"/>
  <c r="R168" i="26"/>
  <c r="P168" i="26"/>
  <c r="BI167" i="26"/>
  <c r="BH167" i="26"/>
  <c r="BG167" i="26"/>
  <c r="BE167" i="26"/>
  <c r="T167" i="26"/>
  <c r="R167" i="26"/>
  <c r="P167" i="26"/>
  <c r="BI166" i="26"/>
  <c r="BH166" i="26"/>
  <c r="BG166" i="26"/>
  <c r="BE166" i="26"/>
  <c r="T166" i="26"/>
  <c r="R166" i="26"/>
  <c r="P166" i="26"/>
  <c r="BI165" i="26"/>
  <c r="BH165" i="26"/>
  <c r="BG165" i="26"/>
  <c r="BE165" i="26"/>
  <c r="T165" i="26"/>
  <c r="R165" i="26"/>
  <c r="P165" i="26"/>
  <c r="BI164" i="26"/>
  <c r="BH164" i="26"/>
  <c r="BG164" i="26"/>
  <c r="BE164" i="26"/>
  <c r="T164" i="26"/>
  <c r="R164" i="26"/>
  <c r="P164" i="26"/>
  <c r="BI163" i="26"/>
  <c r="BH163" i="26"/>
  <c r="BG163" i="26"/>
  <c r="BE163" i="26"/>
  <c r="T163" i="26"/>
  <c r="R163" i="26"/>
  <c r="P163" i="26"/>
  <c r="BI162" i="26"/>
  <c r="BH162" i="26"/>
  <c r="BG162" i="26"/>
  <c r="BE162" i="26"/>
  <c r="T162" i="26"/>
  <c r="R162" i="26"/>
  <c r="P162" i="26"/>
  <c r="BI161" i="26"/>
  <c r="BH161" i="26"/>
  <c r="BG161" i="26"/>
  <c r="BE161" i="26"/>
  <c r="T161" i="26"/>
  <c r="R161" i="26"/>
  <c r="P161" i="26"/>
  <c r="BI158" i="26"/>
  <c r="BH158" i="26"/>
  <c r="BG158" i="26"/>
  <c r="BE158" i="26"/>
  <c r="T158" i="26"/>
  <c r="T157" i="26" s="1"/>
  <c r="R158" i="26"/>
  <c r="R157" i="26"/>
  <c r="P158" i="26"/>
  <c r="P157" i="26" s="1"/>
  <c r="BI156" i="26"/>
  <c r="BH156" i="26"/>
  <c r="BG156" i="26"/>
  <c r="BE156" i="26"/>
  <c r="T156" i="26"/>
  <c r="R156" i="26"/>
  <c r="P156" i="26"/>
  <c r="BI155" i="26"/>
  <c r="BH155" i="26"/>
  <c r="BG155" i="26"/>
  <c r="BE155" i="26"/>
  <c r="T155" i="26"/>
  <c r="R155" i="26"/>
  <c r="P155" i="26"/>
  <c r="BI154" i="26"/>
  <c r="BH154" i="26"/>
  <c r="BG154" i="26"/>
  <c r="BE154" i="26"/>
  <c r="T154" i="26"/>
  <c r="R154" i="26"/>
  <c r="P154" i="26"/>
  <c r="BI153" i="26"/>
  <c r="BH153" i="26"/>
  <c r="BG153" i="26"/>
  <c r="BE153" i="26"/>
  <c r="T153" i="26"/>
  <c r="R153" i="26"/>
  <c r="P153" i="26"/>
  <c r="BI152" i="26"/>
  <c r="BH152" i="26"/>
  <c r="BG152" i="26"/>
  <c r="BE152" i="26"/>
  <c r="T152" i="26"/>
  <c r="R152" i="26"/>
  <c r="P152" i="26"/>
  <c r="BI150" i="26"/>
  <c r="BH150" i="26"/>
  <c r="BG150" i="26"/>
  <c r="BE150" i="26"/>
  <c r="T150" i="26"/>
  <c r="R150" i="26"/>
  <c r="P150" i="26"/>
  <c r="BI149" i="26"/>
  <c r="BH149" i="26"/>
  <c r="BG149" i="26"/>
  <c r="BE149" i="26"/>
  <c r="T149" i="26"/>
  <c r="R149" i="26"/>
  <c r="P149" i="26"/>
  <c r="BI148" i="26"/>
  <c r="BH148" i="26"/>
  <c r="BG148" i="26"/>
  <c r="BE148" i="26"/>
  <c r="T148" i="26"/>
  <c r="R148" i="26"/>
  <c r="P148" i="26"/>
  <c r="BI147" i="26"/>
  <c r="BH147" i="26"/>
  <c r="BG147" i="26"/>
  <c r="BE147" i="26"/>
  <c r="T147" i="26"/>
  <c r="R147" i="26"/>
  <c r="P147" i="26"/>
  <c r="BI146" i="26"/>
  <c r="BH146" i="26"/>
  <c r="BG146" i="26"/>
  <c r="BE146" i="26"/>
  <c r="T146" i="26"/>
  <c r="R146" i="26"/>
  <c r="P146" i="26"/>
  <c r="BI145" i="26"/>
  <c r="BH145" i="26"/>
  <c r="BG145" i="26"/>
  <c r="BE145" i="26"/>
  <c r="T145" i="26"/>
  <c r="R145" i="26"/>
  <c r="P145" i="26"/>
  <c r="BI144" i="26"/>
  <c r="BH144" i="26"/>
  <c r="BG144" i="26"/>
  <c r="BE144" i="26"/>
  <c r="T144" i="26"/>
  <c r="R144" i="26"/>
  <c r="P144" i="26"/>
  <c r="BI143" i="26"/>
  <c r="BH143" i="26"/>
  <c r="BG143" i="26"/>
  <c r="BE143" i="26"/>
  <c r="T143" i="26"/>
  <c r="R143" i="26"/>
  <c r="P143" i="26"/>
  <c r="BI142" i="26"/>
  <c r="BH142" i="26"/>
  <c r="BG142" i="26"/>
  <c r="BE142" i="26"/>
  <c r="T142" i="26"/>
  <c r="R142" i="26"/>
  <c r="P142" i="26"/>
  <c r="BI141" i="26"/>
  <c r="BH141" i="26"/>
  <c r="BG141" i="26"/>
  <c r="BE141" i="26"/>
  <c r="T141" i="26"/>
  <c r="R141" i="26"/>
  <c r="P141" i="26"/>
  <c r="BI140" i="26"/>
  <c r="BH140" i="26"/>
  <c r="BG140" i="26"/>
  <c r="BE140" i="26"/>
  <c r="T140" i="26"/>
  <c r="R140" i="26"/>
  <c r="P140" i="26"/>
  <c r="BI139" i="26"/>
  <c r="BH139" i="26"/>
  <c r="BG139" i="26"/>
  <c r="BE139" i="26"/>
  <c r="T139" i="26"/>
  <c r="R139" i="26"/>
  <c r="P139" i="26"/>
  <c r="BI138" i="26"/>
  <c r="BH138" i="26"/>
  <c r="BG138" i="26"/>
  <c r="BE138" i="26"/>
  <c r="T138" i="26"/>
  <c r="R138" i="26"/>
  <c r="P138" i="26"/>
  <c r="BI137" i="26"/>
  <c r="BH137" i="26"/>
  <c r="BG137" i="26"/>
  <c r="BE137" i="26"/>
  <c r="T137" i="26"/>
  <c r="R137" i="26"/>
  <c r="P137" i="26"/>
  <c r="BI136" i="26"/>
  <c r="BH136" i="26"/>
  <c r="BG136" i="26"/>
  <c r="BE136" i="26"/>
  <c r="T136" i="26"/>
  <c r="R136" i="26"/>
  <c r="P136" i="26"/>
  <c r="BI135" i="26"/>
  <c r="BH135" i="26"/>
  <c r="BG135" i="26"/>
  <c r="BE135" i="26"/>
  <c r="T135" i="26"/>
  <c r="R135" i="26"/>
  <c r="P135" i="26"/>
  <c r="BI134" i="26"/>
  <c r="BH134" i="26"/>
  <c r="BG134" i="26"/>
  <c r="BE134" i="26"/>
  <c r="T134" i="26"/>
  <c r="R134" i="26"/>
  <c r="P134" i="26"/>
  <c r="BI131" i="26"/>
  <c r="BH131" i="26"/>
  <c r="BG131" i="26"/>
  <c r="BE131" i="26"/>
  <c r="T131" i="26"/>
  <c r="R131" i="26"/>
  <c r="P131" i="26"/>
  <c r="BI130" i="26"/>
  <c r="BH130" i="26"/>
  <c r="BG130" i="26"/>
  <c r="BE130" i="26"/>
  <c r="T130" i="26"/>
  <c r="R130" i="26"/>
  <c r="P130" i="26"/>
  <c r="BI129" i="26"/>
  <c r="BH129" i="26"/>
  <c r="BG129" i="26"/>
  <c r="BE129" i="26"/>
  <c r="T129" i="26"/>
  <c r="R129" i="26"/>
  <c r="P129" i="26"/>
  <c r="J123" i="26"/>
  <c r="J122" i="26"/>
  <c r="F122" i="26"/>
  <c r="F120" i="26"/>
  <c r="E118" i="26"/>
  <c r="J92" i="26"/>
  <c r="J91" i="26"/>
  <c r="F91" i="26"/>
  <c r="F89" i="26"/>
  <c r="E87" i="26"/>
  <c r="J18" i="26"/>
  <c r="E18" i="26"/>
  <c r="F123" i="26" s="1"/>
  <c r="J17" i="26"/>
  <c r="J12" i="26"/>
  <c r="J89" i="26"/>
  <c r="E7" i="26"/>
  <c r="E116" i="26" s="1"/>
  <c r="J37" i="25"/>
  <c r="J36" i="25"/>
  <c r="AY120" i="1"/>
  <c r="J35" i="25"/>
  <c r="AX120" i="1"/>
  <c r="BI152" i="25"/>
  <c r="BH152" i="25"/>
  <c r="BG152" i="25"/>
  <c r="BE152" i="25"/>
  <c r="T152" i="25"/>
  <c r="R152" i="25"/>
  <c r="P152" i="25"/>
  <c r="BI151" i="25"/>
  <c r="BH151" i="25"/>
  <c r="BG151" i="25"/>
  <c r="BE151" i="25"/>
  <c r="T151" i="25"/>
  <c r="R151" i="25"/>
  <c r="P151" i="25"/>
  <c r="BI149" i="25"/>
  <c r="BH149" i="25"/>
  <c r="BG149" i="25"/>
  <c r="BE149" i="25"/>
  <c r="T149" i="25"/>
  <c r="R149" i="25"/>
  <c r="P149" i="25"/>
  <c r="BI148" i="25"/>
  <c r="BH148" i="25"/>
  <c r="BG148" i="25"/>
  <c r="BE148" i="25"/>
  <c r="T148" i="25"/>
  <c r="R148" i="25"/>
  <c r="P148" i="25"/>
  <c r="BI147" i="25"/>
  <c r="BH147" i="25"/>
  <c r="BG147" i="25"/>
  <c r="BE147" i="25"/>
  <c r="T147" i="25"/>
  <c r="R147" i="25"/>
  <c r="P147" i="25"/>
  <c r="BI146" i="25"/>
  <c r="BH146" i="25"/>
  <c r="BG146" i="25"/>
  <c r="BE146" i="25"/>
  <c r="T146" i="25"/>
  <c r="R146" i="25"/>
  <c r="P146" i="25"/>
  <c r="BI145" i="25"/>
  <c r="BH145" i="25"/>
  <c r="BG145" i="25"/>
  <c r="BE145" i="25"/>
  <c r="T145" i="25"/>
  <c r="R145" i="25"/>
  <c r="P145" i="25"/>
  <c r="BI144" i="25"/>
  <c r="BH144" i="25"/>
  <c r="BG144" i="25"/>
  <c r="BE144" i="25"/>
  <c r="T144" i="25"/>
  <c r="R144" i="25"/>
  <c r="P144" i="25"/>
  <c r="BI143" i="25"/>
  <c r="BH143" i="25"/>
  <c r="BG143" i="25"/>
  <c r="BE143" i="25"/>
  <c r="T143" i="25"/>
  <c r="R143" i="25"/>
  <c r="P143" i="25"/>
  <c r="BI141" i="25"/>
  <c r="BH141" i="25"/>
  <c r="BG141" i="25"/>
  <c r="BE141" i="25"/>
  <c r="T141" i="25"/>
  <c r="R141" i="25"/>
  <c r="P141" i="25"/>
  <c r="BI140" i="25"/>
  <c r="BH140" i="25"/>
  <c r="BG140" i="25"/>
  <c r="BE140" i="25"/>
  <c r="T140" i="25"/>
  <c r="R140" i="25"/>
  <c r="P140" i="25"/>
  <c r="BI139" i="25"/>
  <c r="BH139" i="25"/>
  <c r="BG139" i="25"/>
  <c r="BE139" i="25"/>
  <c r="T139" i="25"/>
  <c r="R139" i="25"/>
  <c r="P139" i="25"/>
  <c r="BI138" i="25"/>
  <c r="BH138" i="25"/>
  <c r="BG138" i="25"/>
  <c r="BE138" i="25"/>
  <c r="T138" i="25"/>
  <c r="R138" i="25"/>
  <c r="P138" i="25"/>
  <c r="BI137" i="25"/>
  <c r="BH137" i="25"/>
  <c r="BG137" i="25"/>
  <c r="BE137" i="25"/>
  <c r="T137" i="25"/>
  <c r="R137" i="25"/>
  <c r="P137" i="25"/>
  <c r="BI136" i="25"/>
  <c r="BH136" i="25"/>
  <c r="BG136" i="25"/>
  <c r="BE136" i="25"/>
  <c r="T136" i="25"/>
  <c r="R136" i="25"/>
  <c r="P136" i="25"/>
  <c r="BI135" i="25"/>
  <c r="BH135" i="25"/>
  <c r="BG135" i="25"/>
  <c r="BE135" i="25"/>
  <c r="T135" i="25"/>
  <c r="R135" i="25"/>
  <c r="P135" i="25"/>
  <c r="BI134" i="25"/>
  <c r="BH134" i="25"/>
  <c r="BG134" i="25"/>
  <c r="BE134" i="25"/>
  <c r="T134" i="25"/>
  <c r="R134" i="25"/>
  <c r="P134" i="25"/>
  <c r="BI131" i="25"/>
  <c r="BH131" i="25"/>
  <c r="BG131" i="25"/>
  <c r="BE131" i="25"/>
  <c r="T131" i="25"/>
  <c r="R131" i="25"/>
  <c r="P131" i="25"/>
  <c r="BI130" i="25"/>
  <c r="BH130" i="25"/>
  <c r="BG130" i="25"/>
  <c r="BE130" i="25"/>
  <c r="T130" i="25"/>
  <c r="R130" i="25"/>
  <c r="P130" i="25"/>
  <c r="BI128" i="25"/>
  <c r="BH128" i="25"/>
  <c r="BG128" i="25"/>
  <c r="BE128" i="25"/>
  <c r="T128" i="25"/>
  <c r="R128" i="25"/>
  <c r="P128" i="25"/>
  <c r="BI127" i="25"/>
  <c r="BH127" i="25"/>
  <c r="BG127" i="25"/>
  <c r="BE127" i="25"/>
  <c r="T127" i="25"/>
  <c r="R127" i="25"/>
  <c r="P127" i="25"/>
  <c r="BI126" i="25"/>
  <c r="BH126" i="25"/>
  <c r="BG126" i="25"/>
  <c r="BE126" i="25"/>
  <c r="T126" i="25"/>
  <c r="R126" i="25"/>
  <c r="P126" i="25"/>
  <c r="J120" i="25"/>
  <c r="J119" i="25"/>
  <c r="F119" i="25"/>
  <c r="F117" i="25"/>
  <c r="E115" i="25"/>
  <c r="J92" i="25"/>
  <c r="J91" i="25"/>
  <c r="F91" i="25"/>
  <c r="F89" i="25"/>
  <c r="E87" i="25"/>
  <c r="J18" i="25"/>
  <c r="E18" i="25"/>
  <c r="F120" i="25"/>
  <c r="J17" i="25"/>
  <c r="J12" i="25"/>
  <c r="J117" i="25" s="1"/>
  <c r="E7" i="25"/>
  <c r="E85" i="25"/>
  <c r="J37" i="24"/>
  <c r="J36" i="24"/>
  <c r="AY119" i="1" s="1"/>
  <c r="J35" i="24"/>
  <c r="AX119" i="1"/>
  <c r="BI168" i="24"/>
  <c r="BH168" i="24"/>
  <c r="BG168" i="24"/>
  <c r="BE168" i="24"/>
  <c r="T168" i="24"/>
  <c r="R168" i="24"/>
  <c r="P168" i="24"/>
  <c r="BI166" i="24"/>
  <c r="BH166" i="24"/>
  <c r="BG166" i="24"/>
  <c r="BE166" i="24"/>
  <c r="T166" i="24"/>
  <c r="R166" i="24"/>
  <c r="P166" i="24"/>
  <c r="BI165" i="24"/>
  <c r="BH165" i="24"/>
  <c r="BG165" i="24"/>
  <c r="BE165" i="24"/>
  <c r="T165" i="24"/>
  <c r="R165" i="24"/>
  <c r="P165" i="24"/>
  <c r="BI163" i="24"/>
  <c r="BH163" i="24"/>
  <c r="BG163" i="24"/>
  <c r="BE163" i="24"/>
  <c r="T163" i="24"/>
  <c r="R163" i="24"/>
  <c r="P163" i="24"/>
  <c r="BI162" i="24"/>
  <c r="BH162" i="24"/>
  <c r="BG162" i="24"/>
  <c r="BE162" i="24"/>
  <c r="T162" i="24"/>
  <c r="R162" i="24"/>
  <c r="P162" i="24"/>
  <c r="BI160" i="24"/>
  <c r="BH160" i="24"/>
  <c r="BG160" i="24"/>
  <c r="BE160" i="24"/>
  <c r="T160" i="24"/>
  <c r="R160" i="24"/>
  <c r="P160" i="24"/>
  <c r="BI159" i="24"/>
  <c r="BH159" i="24"/>
  <c r="BG159" i="24"/>
  <c r="BE159" i="24"/>
  <c r="T159" i="24"/>
  <c r="R159" i="24"/>
  <c r="P159" i="24"/>
  <c r="BI158" i="24"/>
  <c r="BH158" i="24"/>
  <c r="BG158" i="24"/>
  <c r="BE158" i="24"/>
  <c r="T158" i="24"/>
  <c r="R158" i="24"/>
  <c r="P158" i="24"/>
  <c r="BI157" i="24"/>
  <c r="BH157" i="24"/>
  <c r="BG157" i="24"/>
  <c r="BE157" i="24"/>
  <c r="T157" i="24"/>
  <c r="R157" i="24"/>
  <c r="P157" i="24"/>
  <c r="BI156" i="24"/>
  <c r="BH156" i="24"/>
  <c r="BG156" i="24"/>
  <c r="BE156" i="24"/>
  <c r="T156" i="24"/>
  <c r="R156" i="24"/>
  <c r="P156" i="24"/>
  <c r="BI155" i="24"/>
  <c r="BH155" i="24"/>
  <c r="BG155" i="24"/>
  <c r="BE155" i="24"/>
  <c r="T155" i="24"/>
  <c r="R155" i="24"/>
  <c r="P155" i="24"/>
  <c r="BI154" i="24"/>
  <c r="BH154" i="24"/>
  <c r="BG154" i="24"/>
  <c r="BE154" i="24"/>
  <c r="T154" i="24"/>
  <c r="R154" i="24"/>
  <c r="P154" i="24"/>
  <c r="BI153" i="24"/>
  <c r="BH153" i="24"/>
  <c r="BG153" i="24"/>
  <c r="BE153" i="24"/>
  <c r="T153" i="24"/>
  <c r="R153" i="24"/>
  <c r="P153" i="24"/>
  <c r="BI152" i="24"/>
  <c r="BH152" i="24"/>
  <c r="BG152" i="24"/>
  <c r="BE152" i="24"/>
  <c r="T152" i="24"/>
  <c r="R152" i="24"/>
  <c r="P152" i="24"/>
  <c r="BI151" i="24"/>
  <c r="BH151" i="24"/>
  <c r="BG151" i="24"/>
  <c r="BE151" i="24"/>
  <c r="T151" i="24"/>
  <c r="R151" i="24"/>
  <c r="P151" i="24"/>
  <c r="BI150" i="24"/>
  <c r="BH150" i="24"/>
  <c r="BG150" i="24"/>
  <c r="BE150" i="24"/>
  <c r="T150" i="24"/>
  <c r="R150" i="24"/>
  <c r="P150" i="24"/>
  <c r="BI148" i="24"/>
  <c r="BH148" i="24"/>
  <c r="BG148" i="24"/>
  <c r="BE148" i="24"/>
  <c r="T148" i="24"/>
  <c r="R148" i="24"/>
  <c r="P148" i="24"/>
  <c r="BI147" i="24"/>
  <c r="BH147" i="24"/>
  <c r="BG147" i="24"/>
  <c r="BE147" i="24"/>
  <c r="T147" i="24"/>
  <c r="R147" i="24"/>
  <c r="P147" i="24"/>
  <c r="BI146" i="24"/>
  <c r="BH146" i="24"/>
  <c r="BG146" i="24"/>
  <c r="BE146" i="24"/>
  <c r="T146" i="24"/>
  <c r="R146" i="24"/>
  <c r="P146" i="24"/>
  <c r="BI145" i="24"/>
  <c r="BH145" i="24"/>
  <c r="BG145" i="24"/>
  <c r="BE145" i="24"/>
  <c r="T145" i="24"/>
  <c r="R145" i="24"/>
  <c r="P145" i="24"/>
  <c r="BI143" i="24"/>
  <c r="BH143" i="24"/>
  <c r="BG143" i="24"/>
  <c r="BE143" i="24"/>
  <c r="T143" i="24"/>
  <c r="R143" i="24"/>
  <c r="P143" i="24"/>
  <c r="BI142" i="24"/>
  <c r="BH142" i="24"/>
  <c r="BG142" i="24"/>
  <c r="BE142" i="24"/>
  <c r="T142" i="24"/>
  <c r="R142" i="24"/>
  <c r="P142" i="24"/>
  <c r="BI141" i="24"/>
  <c r="BH141" i="24"/>
  <c r="BG141" i="24"/>
  <c r="BE141" i="24"/>
  <c r="T141" i="24"/>
  <c r="R141" i="24"/>
  <c r="P141" i="24"/>
  <c r="BI139" i="24"/>
  <c r="BH139" i="24"/>
  <c r="BG139" i="24"/>
  <c r="BE139" i="24"/>
  <c r="T139" i="24"/>
  <c r="R139" i="24"/>
  <c r="P139" i="24"/>
  <c r="BI138" i="24"/>
  <c r="BH138" i="24"/>
  <c r="BG138" i="24"/>
  <c r="BE138" i="24"/>
  <c r="T138" i="24"/>
  <c r="R138" i="24"/>
  <c r="P138" i="24"/>
  <c r="BI137" i="24"/>
  <c r="BH137" i="24"/>
  <c r="BG137" i="24"/>
  <c r="BE137" i="24"/>
  <c r="T137" i="24"/>
  <c r="R137" i="24"/>
  <c r="P137" i="24"/>
  <c r="BI136" i="24"/>
  <c r="BH136" i="24"/>
  <c r="BG136" i="24"/>
  <c r="BE136" i="24"/>
  <c r="T136" i="24"/>
  <c r="R136" i="24"/>
  <c r="P136" i="24"/>
  <c r="BI132" i="24"/>
  <c r="BH132" i="24"/>
  <c r="BG132" i="24"/>
  <c r="BE132" i="24"/>
  <c r="T132" i="24"/>
  <c r="R132" i="24"/>
  <c r="P132" i="24"/>
  <c r="BI131" i="24"/>
  <c r="BH131" i="24"/>
  <c r="BG131" i="24"/>
  <c r="BE131" i="24"/>
  <c r="T131" i="24"/>
  <c r="R131" i="24"/>
  <c r="P131" i="24"/>
  <c r="BI130" i="24"/>
  <c r="BH130" i="24"/>
  <c r="BG130" i="24"/>
  <c r="BE130" i="24"/>
  <c r="T130" i="24"/>
  <c r="R130" i="24"/>
  <c r="P130" i="24"/>
  <c r="BI129" i="24"/>
  <c r="BH129" i="24"/>
  <c r="BG129" i="24"/>
  <c r="BE129" i="24"/>
  <c r="T129" i="24"/>
  <c r="R129" i="24"/>
  <c r="P129" i="24"/>
  <c r="BI128" i="24"/>
  <c r="BH128" i="24"/>
  <c r="BG128" i="24"/>
  <c r="BE128" i="24"/>
  <c r="T128" i="24"/>
  <c r="R128" i="24"/>
  <c r="P128" i="24"/>
  <c r="BI127" i="24"/>
  <c r="BH127" i="24"/>
  <c r="BG127" i="24"/>
  <c r="BE127" i="24"/>
  <c r="T127" i="24"/>
  <c r="R127" i="24"/>
  <c r="P127" i="24"/>
  <c r="BI126" i="24"/>
  <c r="BH126" i="24"/>
  <c r="BG126" i="24"/>
  <c r="BE126" i="24"/>
  <c r="T126" i="24"/>
  <c r="R126" i="24"/>
  <c r="P126" i="24"/>
  <c r="BI125" i="24"/>
  <c r="BH125" i="24"/>
  <c r="BG125" i="24"/>
  <c r="BE125" i="24"/>
  <c r="T125" i="24"/>
  <c r="R125" i="24"/>
  <c r="P125" i="24"/>
  <c r="BI124" i="24"/>
  <c r="BH124" i="24"/>
  <c r="BG124" i="24"/>
  <c r="BE124" i="24"/>
  <c r="T124" i="24"/>
  <c r="R124" i="24"/>
  <c r="P124" i="24"/>
  <c r="J118" i="24"/>
  <c r="J117" i="24"/>
  <c r="F117" i="24"/>
  <c r="F115" i="24"/>
  <c r="E113" i="24"/>
  <c r="J92" i="24"/>
  <c r="J91" i="24"/>
  <c r="F91" i="24"/>
  <c r="F89" i="24"/>
  <c r="E87" i="24"/>
  <c r="J18" i="24"/>
  <c r="E18" i="24"/>
  <c r="F118" i="24"/>
  <c r="J17" i="24"/>
  <c r="J12" i="24"/>
  <c r="J115" i="24"/>
  <c r="E7" i="24"/>
  <c r="E85" i="24"/>
  <c r="J37" i="23"/>
  <c r="J36" i="23"/>
  <c r="AY118" i="1" s="1"/>
  <c r="J35" i="23"/>
  <c r="AX118" i="1"/>
  <c r="BI184" i="23"/>
  <c r="BH184" i="23"/>
  <c r="BG184" i="23"/>
  <c r="BE184" i="23"/>
  <c r="T184" i="23"/>
  <c r="R184" i="23"/>
  <c r="P184" i="23"/>
  <c r="BI183" i="23"/>
  <c r="BH183" i="23"/>
  <c r="BG183" i="23"/>
  <c r="BE183" i="23"/>
  <c r="T183" i="23"/>
  <c r="R183" i="23"/>
  <c r="P183" i="23"/>
  <c r="BI180" i="23"/>
  <c r="BH180" i="23"/>
  <c r="BG180" i="23"/>
  <c r="BE180" i="23"/>
  <c r="T180" i="23"/>
  <c r="R180" i="23"/>
  <c r="P180" i="23"/>
  <c r="BI178" i="23"/>
  <c r="BH178" i="23"/>
  <c r="BG178" i="23"/>
  <c r="BE178" i="23"/>
  <c r="T178" i="23"/>
  <c r="R178" i="23"/>
  <c r="P178" i="23"/>
  <c r="BI177" i="23"/>
  <c r="BH177" i="23"/>
  <c r="BG177" i="23"/>
  <c r="BE177" i="23"/>
  <c r="T177" i="23"/>
  <c r="R177" i="23"/>
  <c r="P177" i="23"/>
  <c r="BI175" i="23"/>
  <c r="BH175" i="23"/>
  <c r="BG175" i="23"/>
  <c r="BE175" i="23"/>
  <c r="T175" i="23"/>
  <c r="R175" i="23"/>
  <c r="P175" i="23"/>
  <c r="BI174" i="23"/>
  <c r="BH174" i="23"/>
  <c r="BG174" i="23"/>
  <c r="BE174" i="23"/>
  <c r="T174" i="23"/>
  <c r="R174" i="23"/>
  <c r="P174" i="23"/>
  <c r="BI172" i="23"/>
  <c r="BH172" i="23"/>
  <c r="BG172" i="23"/>
  <c r="BE172" i="23"/>
  <c r="T172" i="23"/>
  <c r="R172" i="23"/>
  <c r="P172" i="23"/>
  <c r="BI171" i="23"/>
  <c r="BH171" i="23"/>
  <c r="BG171" i="23"/>
  <c r="BE171" i="23"/>
  <c r="T171" i="23"/>
  <c r="R171" i="23"/>
  <c r="P171" i="23"/>
  <c r="BI170" i="23"/>
  <c r="BH170" i="23"/>
  <c r="BG170" i="23"/>
  <c r="BE170" i="23"/>
  <c r="T170" i="23"/>
  <c r="R170" i="23"/>
  <c r="P170" i="23"/>
  <c r="BI169" i="23"/>
  <c r="BH169" i="23"/>
  <c r="BG169" i="23"/>
  <c r="BE169" i="23"/>
  <c r="T169" i="23"/>
  <c r="R169" i="23"/>
  <c r="P169" i="23"/>
  <c r="BI168" i="23"/>
  <c r="BH168" i="23"/>
  <c r="BG168" i="23"/>
  <c r="BE168" i="23"/>
  <c r="T168" i="23"/>
  <c r="R168" i="23"/>
  <c r="P168" i="23"/>
  <c r="BI167" i="23"/>
  <c r="BH167" i="23"/>
  <c r="BG167" i="23"/>
  <c r="BE167" i="23"/>
  <c r="T167" i="23"/>
  <c r="R167" i="23"/>
  <c r="P167" i="23"/>
  <c r="BI166" i="23"/>
  <c r="BH166" i="23"/>
  <c r="BG166" i="23"/>
  <c r="BE166" i="23"/>
  <c r="T166" i="23"/>
  <c r="R166" i="23"/>
  <c r="P166" i="23"/>
  <c r="BI165" i="23"/>
  <c r="BH165" i="23"/>
  <c r="BG165" i="23"/>
  <c r="BE165" i="23"/>
  <c r="T165" i="23"/>
  <c r="R165" i="23"/>
  <c r="P165" i="23"/>
  <c r="BI164" i="23"/>
  <c r="BH164" i="23"/>
  <c r="BG164" i="23"/>
  <c r="BE164" i="23"/>
  <c r="T164" i="23"/>
  <c r="R164" i="23"/>
  <c r="P164" i="23"/>
  <c r="BI163" i="23"/>
  <c r="BH163" i="23"/>
  <c r="BG163" i="23"/>
  <c r="BE163" i="23"/>
  <c r="T163" i="23"/>
  <c r="R163" i="23"/>
  <c r="P163" i="23"/>
  <c r="BI162" i="23"/>
  <c r="BH162" i="23"/>
  <c r="BG162" i="23"/>
  <c r="BE162" i="23"/>
  <c r="T162" i="23"/>
  <c r="R162" i="23"/>
  <c r="P162" i="23"/>
  <c r="BI161" i="23"/>
  <c r="BH161" i="23"/>
  <c r="BG161" i="23"/>
  <c r="BE161" i="23"/>
  <c r="T161" i="23"/>
  <c r="R161" i="23"/>
  <c r="P161" i="23"/>
  <c r="BI160" i="23"/>
  <c r="BH160" i="23"/>
  <c r="BG160" i="23"/>
  <c r="BE160" i="23"/>
  <c r="T160" i="23"/>
  <c r="R160" i="23"/>
  <c r="P160" i="23"/>
  <c r="BI159" i="23"/>
  <c r="BH159" i="23"/>
  <c r="BG159" i="23"/>
  <c r="BE159" i="23"/>
  <c r="T159" i="23"/>
  <c r="R159" i="23"/>
  <c r="P159" i="23"/>
  <c r="BI158" i="23"/>
  <c r="BH158" i="23"/>
  <c r="BG158" i="23"/>
  <c r="BE158" i="23"/>
  <c r="T158" i="23"/>
  <c r="R158" i="23"/>
  <c r="P158" i="23"/>
  <c r="BI157" i="23"/>
  <c r="BH157" i="23"/>
  <c r="BG157" i="23"/>
  <c r="BE157" i="23"/>
  <c r="T157" i="23"/>
  <c r="R157" i="23"/>
  <c r="P157" i="23"/>
  <c r="BI156" i="23"/>
  <c r="BH156" i="23"/>
  <c r="BG156" i="23"/>
  <c r="BE156" i="23"/>
  <c r="T156" i="23"/>
  <c r="R156" i="23"/>
  <c r="P156" i="23"/>
  <c r="BI155" i="23"/>
  <c r="BH155" i="23"/>
  <c r="BG155" i="23"/>
  <c r="BE155" i="23"/>
  <c r="T155" i="23"/>
  <c r="R155" i="23"/>
  <c r="P155" i="23"/>
  <c r="BI154" i="23"/>
  <c r="BH154" i="23"/>
  <c r="BG154" i="23"/>
  <c r="BE154" i="23"/>
  <c r="T154" i="23"/>
  <c r="R154" i="23"/>
  <c r="P154" i="23"/>
  <c r="BI153" i="23"/>
  <c r="BH153" i="23"/>
  <c r="BG153" i="23"/>
  <c r="BE153" i="23"/>
  <c r="T153" i="23"/>
  <c r="R153" i="23"/>
  <c r="P153" i="23"/>
  <c r="BI151" i="23"/>
  <c r="BH151" i="23"/>
  <c r="BG151" i="23"/>
  <c r="BE151" i="23"/>
  <c r="T151" i="23"/>
  <c r="R151" i="23"/>
  <c r="P151" i="23"/>
  <c r="BI150" i="23"/>
  <c r="BH150" i="23"/>
  <c r="BG150" i="23"/>
  <c r="BE150" i="23"/>
  <c r="T150" i="23"/>
  <c r="R150" i="23"/>
  <c r="P150" i="23"/>
  <c r="BI149" i="23"/>
  <c r="BH149" i="23"/>
  <c r="BG149" i="23"/>
  <c r="BE149" i="23"/>
  <c r="T149" i="23"/>
  <c r="R149" i="23"/>
  <c r="P149" i="23"/>
  <c r="BI148" i="23"/>
  <c r="BH148" i="23"/>
  <c r="BG148" i="23"/>
  <c r="BE148" i="23"/>
  <c r="T148" i="23"/>
  <c r="R148" i="23"/>
  <c r="P148" i="23"/>
  <c r="BI146" i="23"/>
  <c r="BH146" i="23"/>
  <c r="BG146" i="23"/>
  <c r="BE146" i="23"/>
  <c r="T146" i="23"/>
  <c r="R146" i="23"/>
  <c r="P146" i="23"/>
  <c r="BI145" i="23"/>
  <c r="BH145" i="23"/>
  <c r="BG145" i="23"/>
  <c r="BE145" i="23"/>
  <c r="T145" i="23"/>
  <c r="R145" i="23"/>
  <c r="P145" i="23"/>
  <c r="BI144" i="23"/>
  <c r="BH144" i="23"/>
  <c r="BG144" i="23"/>
  <c r="BE144" i="23"/>
  <c r="T144" i="23"/>
  <c r="R144" i="23"/>
  <c r="P144" i="23"/>
  <c r="BI142" i="23"/>
  <c r="BH142" i="23"/>
  <c r="BG142" i="23"/>
  <c r="BE142" i="23"/>
  <c r="T142" i="23"/>
  <c r="R142" i="23"/>
  <c r="P142" i="23"/>
  <c r="BI141" i="23"/>
  <c r="BH141" i="23"/>
  <c r="BG141" i="23"/>
  <c r="BE141" i="23"/>
  <c r="T141" i="23"/>
  <c r="R141" i="23"/>
  <c r="P141" i="23"/>
  <c r="BI140" i="23"/>
  <c r="BH140" i="23"/>
  <c r="BG140" i="23"/>
  <c r="BE140" i="23"/>
  <c r="T140" i="23"/>
  <c r="R140" i="23"/>
  <c r="P140" i="23"/>
  <c r="BI138" i="23"/>
  <c r="BH138" i="23"/>
  <c r="BG138" i="23"/>
  <c r="BE138" i="23"/>
  <c r="T138" i="23"/>
  <c r="R138" i="23"/>
  <c r="P138" i="23"/>
  <c r="BI134" i="23"/>
  <c r="BH134" i="23"/>
  <c r="BG134" i="23"/>
  <c r="BE134" i="23"/>
  <c r="T134" i="23"/>
  <c r="R134" i="23"/>
  <c r="P134" i="23"/>
  <c r="BI133" i="23"/>
  <c r="BH133" i="23"/>
  <c r="BG133" i="23"/>
  <c r="BE133" i="23"/>
  <c r="T133" i="23"/>
  <c r="R133" i="23"/>
  <c r="P133" i="23"/>
  <c r="BI132" i="23"/>
  <c r="BH132" i="23"/>
  <c r="BG132" i="23"/>
  <c r="BE132" i="23"/>
  <c r="T132" i="23"/>
  <c r="R132" i="23"/>
  <c r="P132" i="23"/>
  <c r="BI131" i="23"/>
  <c r="BH131" i="23"/>
  <c r="BG131" i="23"/>
  <c r="BE131" i="23"/>
  <c r="T131" i="23"/>
  <c r="R131" i="23"/>
  <c r="P131" i="23"/>
  <c r="BI130" i="23"/>
  <c r="BH130" i="23"/>
  <c r="BG130" i="23"/>
  <c r="BE130" i="23"/>
  <c r="T130" i="23"/>
  <c r="R130" i="23"/>
  <c r="P130" i="23"/>
  <c r="BI129" i="23"/>
  <c r="BH129" i="23"/>
  <c r="BG129" i="23"/>
  <c r="BE129" i="23"/>
  <c r="T129" i="23"/>
  <c r="R129" i="23"/>
  <c r="P129" i="23"/>
  <c r="BI128" i="23"/>
  <c r="BH128" i="23"/>
  <c r="BG128" i="23"/>
  <c r="BE128" i="23"/>
  <c r="T128" i="23"/>
  <c r="R128" i="23"/>
  <c r="P128" i="23"/>
  <c r="BI127" i="23"/>
  <c r="BH127" i="23"/>
  <c r="BG127" i="23"/>
  <c r="BE127" i="23"/>
  <c r="T127" i="23"/>
  <c r="R127" i="23"/>
  <c r="P127" i="23"/>
  <c r="BI126" i="23"/>
  <c r="BH126" i="23"/>
  <c r="BG126" i="23"/>
  <c r="BE126" i="23"/>
  <c r="T126" i="23"/>
  <c r="R126" i="23"/>
  <c r="P126" i="23"/>
  <c r="J120" i="23"/>
  <c r="J119" i="23"/>
  <c r="F119" i="23"/>
  <c r="F117" i="23"/>
  <c r="E115" i="23"/>
  <c r="J92" i="23"/>
  <c r="J91" i="23"/>
  <c r="F91" i="23"/>
  <c r="F89" i="23"/>
  <c r="E87" i="23"/>
  <c r="J18" i="23"/>
  <c r="E18" i="23"/>
  <c r="F92" i="23" s="1"/>
  <c r="J17" i="23"/>
  <c r="J12" i="23"/>
  <c r="J117" i="23"/>
  <c r="E7" i="23"/>
  <c r="E85" i="23" s="1"/>
  <c r="J125" i="22"/>
  <c r="J37" i="22"/>
  <c r="J36" i="22"/>
  <c r="AY117" i="1"/>
  <c r="J35" i="22"/>
  <c r="AX117" i="1"/>
  <c r="BI157" i="22"/>
  <c r="BH157" i="22"/>
  <c r="BG157" i="22"/>
  <c r="BE157" i="22"/>
  <c r="T157" i="22"/>
  <c r="T156" i="22"/>
  <c r="R157" i="22"/>
  <c r="R156" i="22"/>
  <c r="P157" i="22"/>
  <c r="P156" i="22"/>
  <c r="BI155" i="22"/>
  <c r="BH155" i="22"/>
  <c r="BG155" i="22"/>
  <c r="BE155" i="22"/>
  <c r="T155" i="22"/>
  <c r="R155" i="22"/>
  <c r="P155" i="22"/>
  <c r="BI154" i="22"/>
  <c r="BH154" i="22"/>
  <c r="BG154" i="22"/>
  <c r="BE154" i="22"/>
  <c r="T154" i="22"/>
  <c r="R154" i="22"/>
  <c r="P154" i="22"/>
  <c r="BI151" i="22"/>
  <c r="BH151" i="22"/>
  <c r="BG151" i="22"/>
  <c r="BE151" i="22"/>
  <c r="T151" i="22"/>
  <c r="R151" i="22"/>
  <c r="P151" i="22"/>
  <c r="BI149" i="22"/>
  <c r="BH149" i="22"/>
  <c r="BG149" i="22"/>
  <c r="BE149" i="22"/>
  <c r="T149" i="22"/>
  <c r="R149" i="22"/>
  <c r="P149" i="22"/>
  <c r="BI146" i="22"/>
  <c r="BH146" i="22"/>
  <c r="BG146" i="22"/>
  <c r="BE146" i="22"/>
  <c r="T146" i="22"/>
  <c r="R146" i="22"/>
  <c r="P146" i="22"/>
  <c r="BI145" i="22"/>
  <c r="BH145" i="22"/>
  <c r="BG145" i="22"/>
  <c r="BE145" i="22"/>
  <c r="T145" i="22"/>
  <c r="R145" i="22"/>
  <c r="P145" i="22"/>
  <c r="BI144" i="22"/>
  <c r="BH144" i="22"/>
  <c r="BG144" i="22"/>
  <c r="BE144" i="22"/>
  <c r="T144" i="22"/>
  <c r="R144" i="22"/>
  <c r="P144" i="22"/>
  <c r="BI143" i="22"/>
  <c r="BH143" i="22"/>
  <c r="BG143" i="22"/>
  <c r="BE143" i="22"/>
  <c r="T143" i="22"/>
  <c r="R143" i="22"/>
  <c r="P143" i="22"/>
  <c r="BI142" i="22"/>
  <c r="BH142" i="22"/>
  <c r="BG142" i="22"/>
  <c r="BE142" i="22"/>
  <c r="T142" i="22"/>
  <c r="R142" i="22"/>
  <c r="P142" i="22"/>
  <c r="BI141" i="22"/>
  <c r="BH141" i="22"/>
  <c r="BG141" i="22"/>
  <c r="BE141" i="22"/>
  <c r="T141" i="22"/>
  <c r="R141" i="22"/>
  <c r="P141" i="22"/>
  <c r="BI139" i="22"/>
  <c r="BH139" i="22"/>
  <c r="BG139" i="22"/>
  <c r="BE139" i="22"/>
  <c r="T139" i="22"/>
  <c r="R139" i="22"/>
  <c r="P139" i="22"/>
  <c r="BI138" i="22"/>
  <c r="BH138" i="22"/>
  <c r="BG138" i="22"/>
  <c r="BE138" i="22"/>
  <c r="T138" i="22"/>
  <c r="R138" i="22"/>
  <c r="P138" i="22"/>
  <c r="BI137" i="22"/>
  <c r="BH137" i="22"/>
  <c r="BG137" i="22"/>
  <c r="BE137" i="22"/>
  <c r="T137" i="22"/>
  <c r="R137" i="22"/>
  <c r="P137" i="22"/>
  <c r="BI135" i="22"/>
  <c r="BH135" i="22"/>
  <c r="BG135" i="22"/>
  <c r="BE135" i="22"/>
  <c r="T135" i="22"/>
  <c r="R135" i="22"/>
  <c r="P135" i="22"/>
  <c r="BI133" i="22"/>
  <c r="BH133" i="22"/>
  <c r="BG133" i="22"/>
  <c r="BE133" i="22"/>
  <c r="T133" i="22"/>
  <c r="R133" i="22"/>
  <c r="P133" i="22"/>
  <c r="BI131" i="22"/>
  <c r="BH131" i="22"/>
  <c r="BG131" i="22"/>
  <c r="BE131" i="22"/>
  <c r="T131" i="22"/>
  <c r="R131" i="22"/>
  <c r="P131" i="22"/>
  <c r="BI129" i="22"/>
  <c r="BH129" i="22"/>
  <c r="BG129" i="22"/>
  <c r="BE129" i="22"/>
  <c r="T129" i="22"/>
  <c r="R129" i="22"/>
  <c r="P129" i="22"/>
  <c r="BI127" i="22"/>
  <c r="BH127" i="22"/>
  <c r="BG127" i="22"/>
  <c r="BE127" i="22"/>
  <c r="T127" i="22"/>
  <c r="R127" i="22"/>
  <c r="P127" i="22"/>
  <c r="J98" i="22"/>
  <c r="J120" i="22"/>
  <c r="J119" i="22"/>
  <c r="F119" i="22"/>
  <c r="F117" i="22"/>
  <c r="E115" i="22"/>
  <c r="J92" i="22"/>
  <c r="J91" i="22"/>
  <c r="F91" i="22"/>
  <c r="F89" i="22"/>
  <c r="E87" i="22"/>
  <c r="J18" i="22"/>
  <c r="E18" i="22"/>
  <c r="F92" i="22"/>
  <c r="J17" i="22"/>
  <c r="J12" i="22"/>
  <c r="J117" i="22"/>
  <c r="E7" i="22"/>
  <c r="E85" i="22"/>
  <c r="J37" i="21"/>
  <c r="J36" i="21"/>
  <c r="AY116" i="1"/>
  <c r="J35" i="21"/>
  <c r="AX116" i="1"/>
  <c r="BI208" i="21"/>
  <c r="BH208" i="21"/>
  <c r="BG208" i="21"/>
  <c r="BE208" i="21"/>
  <c r="T208" i="21"/>
  <c r="T199" i="21"/>
  <c r="R208" i="21"/>
  <c r="R199" i="21"/>
  <c r="P208" i="21"/>
  <c r="P199" i="21"/>
  <c r="BI200" i="21"/>
  <c r="BH200" i="21"/>
  <c r="BG200" i="21"/>
  <c r="BE200" i="21"/>
  <c r="T200" i="21"/>
  <c r="R200" i="21"/>
  <c r="P200" i="21"/>
  <c r="BI198" i="21"/>
  <c r="BH198" i="21"/>
  <c r="BG198" i="21"/>
  <c r="BE198" i="21"/>
  <c r="T198" i="21"/>
  <c r="R198" i="21"/>
  <c r="P198" i="21"/>
  <c r="BI196" i="21"/>
  <c r="BH196" i="21"/>
  <c r="BG196" i="21"/>
  <c r="BE196" i="21"/>
  <c r="T196" i="21"/>
  <c r="R196" i="21"/>
  <c r="P196" i="21"/>
  <c r="BI194" i="21"/>
  <c r="BH194" i="21"/>
  <c r="BG194" i="21"/>
  <c r="BE194" i="21"/>
  <c r="T194" i="21"/>
  <c r="R194" i="21"/>
  <c r="P194" i="21"/>
  <c r="BI192" i="21"/>
  <c r="BH192" i="21"/>
  <c r="BG192" i="21"/>
  <c r="BE192" i="21"/>
  <c r="T192" i="21"/>
  <c r="R192" i="21"/>
  <c r="P192" i="21"/>
  <c r="BI191" i="21"/>
  <c r="BH191" i="21"/>
  <c r="BG191" i="21"/>
  <c r="BE191" i="21"/>
  <c r="T191" i="21"/>
  <c r="R191" i="21"/>
  <c r="P191" i="21"/>
  <c r="BI189" i="21"/>
  <c r="BH189" i="21"/>
  <c r="BG189" i="21"/>
  <c r="BE189" i="21"/>
  <c r="T189" i="21"/>
  <c r="R189" i="21"/>
  <c r="P189" i="21"/>
  <c r="BI187" i="21"/>
  <c r="BH187" i="21"/>
  <c r="BG187" i="21"/>
  <c r="BE187" i="21"/>
  <c r="T187" i="21"/>
  <c r="R187" i="21"/>
  <c r="P187" i="21"/>
  <c r="BI185" i="21"/>
  <c r="BH185" i="21"/>
  <c r="BG185" i="21"/>
  <c r="BE185" i="21"/>
  <c r="T185" i="21"/>
  <c r="R185" i="21"/>
  <c r="P185" i="21"/>
  <c r="BI184" i="21"/>
  <c r="BH184" i="21"/>
  <c r="BG184" i="21"/>
  <c r="BE184" i="21"/>
  <c r="T184" i="21"/>
  <c r="R184" i="21"/>
  <c r="P184" i="21"/>
  <c r="BI178" i="21"/>
  <c r="BH178" i="21"/>
  <c r="BG178" i="21"/>
  <c r="BE178" i="21"/>
  <c r="T178" i="21"/>
  <c r="R178" i="21"/>
  <c r="P178" i="21"/>
  <c r="BI176" i="21"/>
  <c r="BH176" i="21"/>
  <c r="BG176" i="21"/>
  <c r="BE176" i="21"/>
  <c r="T176" i="21"/>
  <c r="R176" i="21"/>
  <c r="P176" i="21"/>
  <c r="BI171" i="21"/>
  <c r="BH171" i="21"/>
  <c r="BG171" i="21"/>
  <c r="BE171" i="21"/>
  <c r="T171" i="21"/>
  <c r="R171" i="21"/>
  <c r="P171" i="21"/>
  <c r="BI168" i="21"/>
  <c r="BH168" i="21"/>
  <c r="BG168" i="21"/>
  <c r="BE168" i="21"/>
  <c r="T168" i="21"/>
  <c r="R168" i="21"/>
  <c r="P168" i="21"/>
  <c r="BI166" i="21"/>
  <c r="BH166" i="21"/>
  <c r="BG166" i="21"/>
  <c r="BE166" i="21"/>
  <c r="T166" i="21"/>
  <c r="R166" i="21"/>
  <c r="P166" i="21"/>
  <c r="BI163" i="21"/>
  <c r="BH163" i="21"/>
  <c r="BG163" i="21"/>
  <c r="BE163" i="21"/>
  <c r="T163" i="21"/>
  <c r="T162" i="21" s="1"/>
  <c r="R163" i="21"/>
  <c r="R162" i="21" s="1"/>
  <c r="P163" i="21"/>
  <c r="P162" i="21"/>
  <c r="BI161" i="21"/>
  <c r="BH161" i="21"/>
  <c r="BG161" i="21"/>
  <c r="BE161" i="21"/>
  <c r="T161" i="21"/>
  <c r="R161" i="21"/>
  <c r="P161" i="21"/>
  <c r="BI160" i="21"/>
  <c r="BH160" i="21"/>
  <c r="BG160" i="21"/>
  <c r="BE160" i="21"/>
  <c r="T160" i="21"/>
  <c r="R160" i="21"/>
  <c r="P160" i="21"/>
  <c r="BI157" i="21"/>
  <c r="BH157" i="21"/>
  <c r="BG157" i="21"/>
  <c r="BE157" i="21"/>
  <c r="T157" i="21"/>
  <c r="R157" i="21"/>
  <c r="P157" i="21"/>
  <c r="BI156" i="21"/>
  <c r="BH156" i="21"/>
  <c r="BG156" i="21"/>
  <c r="BE156" i="21"/>
  <c r="T156" i="21"/>
  <c r="R156" i="21"/>
  <c r="P156" i="21"/>
  <c r="BI154" i="21"/>
  <c r="BH154" i="21"/>
  <c r="BG154" i="21"/>
  <c r="BE154" i="21"/>
  <c r="T154" i="21"/>
  <c r="R154" i="21"/>
  <c r="P154" i="21"/>
  <c r="BI152" i="21"/>
  <c r="BH152" i="21"/>
  <c r="BG152" i="21"/>
  <c r="BE152" i="21"/>
  <c r="T152" i="21"/>
  <c r="R152" i="21"/>
  <c r="P152" i="21"/>
  <c r="BI151" i="21"/>
  <c r="BH151" i="21"/>
  <c r="BG151" i="21"/>
  <c r="BE151" i="21"/>
  <c r="T151" i="21"/>
  <c r="R151" i="21"/>
  <c r="P151" i="21"/>
  <c r="BI149" i="21"/>
  <c r="BH149" i="21"/>
  <c r="BG149" i="21"/>
  <c r="BE149" i="21"/>
  <c r="T149" i="21"/>
  <c r="R149" i="21"/>
  <c r="P149" i="21"/>
  <c r="BI146" i="21"/>
  <c r="BH146" i="21"/>
  <c r="BG146" i="21"/>
  <c r="BE146" i="21"/>
  <c r="T146" i="21"/>
  <c r="T145" i="21"/>
  <c r="R146" i="21"/>
  <c r="R145" i="21" s="1"/>
  <c r="P146" i="21"/>
  <c r="P145" i="21"/>
  <c r="BI143" i="21"/>
  <c r="BH143" i="21"/>
  <c r="BG143" i="21"/>
  <c r="BE143" i="21"/>
  <c r="T143" i="21"/>
  <c r="R143" i="21"/>
  <c r="P143" i="21"/>
  <c r="BI141" i="21"/>
  <c r="BH141" i="21"/>
  <c r="BG141" i="21"/>
  <c r="BE141" i="21"/>
  <c r="T141" i="21"/>
  <c r="R141" i="21"/>
  <c r="P141" i="21"/>
  <c r="BI140" i="21"/>
  <c r="BH140" i="21"/>
  <c r="BG140" i="21"/>
  <c r="BE140" i="21"/>
  <c r="T140" i="21"/>
  <c r="R140" i="21"/>
  <c r="P140" i="21"/>
  <c r="BI139" i="21"/>
  <c r="BH139" i="21"/>
  <c r="BG139" i="21"/>
  <c r="BE139" i="21"/>
  <c r="T139" i="21"/>
  <c r="R139" i="21"/>
  <c r="P139" i="21"/>
  <c r="BI137" i="21"/>
  <c r="BH137" i="21"/>
  <c r="BG137" i="21"/>
  <c r="BE137" i="21"/>
  <c r="T137" i="21"/>
  <c r="R137" i="21"/>
  <c r="P137" i="21"/>
  <c r="BI135" i="21"/>
  <c r="BH135" i="21"/>
  <c r="BG135" i="21"/>
  <c r="BE135" i="21"/>
  <c r="T135" i="21"/>
  <c r="R135" i="21"/>
  <c r="P135" i="21"/>
  <c r="BI134" i="21"/>
  <c r="BH134" i="21"/>
  <c r="BG134" i="21"/>
  <c r="BE134" i="21"/>
  <c r="T134" i="21"/>
  <c r="R134" i="21"/>
  <c r="P134" i="21"/>
  <c r="BI132" i="21"/>
  <c r="BH132" i="21"/>
  <c r="BG132" i="21"/>
  <c r="BE132" i="21"/>
  <c r="T132" i="21"/>
  <c r="R132" i="21"/>
  <c r="P132" i="21"/>
  <c r="BI131" i="21"/>
  <c r="BH131" i="21"/>
  <c r="BG131" i="21"/>
  <c r="BE131" i="21"/>
  <c r="T131" i="21"/>
  <c r="R131" i="21"/>
  <c r="P131" i="21"/>
  <c r="BI129" i="21"/>
  <c r="BH129" i="21"/>
  <c r="BG129" i="21"/>
  <c r="BE129" i="21"/>
  <c r="T129" i="21"/>
  <c r="R129" i="21"/>
  <c r="P129" i="21"/>
  <c r="J123" i="21"/>
  <c r="J122" i="21"/>
  <c r="F122" i="21"/>
  <c r="F120" i="21"/>
  <c r="E118" i="21"/>
  <c r="J92" i="21"/>
  <c r="J91" i="21"/>
  <c r="F91" i="21"/>
  <c r="F89" i="21"/>
  <c r="E87" i="21"/>
  <c r="J18" i="21"/>
  <c r="E18" i="21"/>
  <c r="F123" i="21"/>
  <c r="J17" i="21"/>
  <c r="J12" i="21"/>
  <c r="J89" i="21" s="1"/>
  <c r="E7" i="21"/>
  <c r="E116" i="21" s="1"/>
  <c r="J37" i="20"/>
  <c r="J36" i="20"/>
  <c r="AY115" i="1"/>
  <c r="J35" i="20"/>
  <c r="AX115" i="1"/>
  <c r="BI167" i="20"/>
  <c r="BH167" i="20"/>
  <c r="BG167" i="20"/>
  <c r="BE167" i="20"/>
  <c r="T167" i="20"/>
  <c r="R167" i="20"/>
  <c r="P167" i="20"/>
  <c r="BI166" i="20"/>
  <c r="BH166" i="20"/>
  <c r="BG166" i="20"/>
  <c r="BE166" i="20"/>
  <c r="T166" i="20"/>
  <c r="R166" i="20"/>
  <c r="P166" i="20"/>
  <c r="BI165" i="20"/>
  <c r="BH165" i="20"/>
  <c r="BG165" i="20"/>
  <c r="BE165" i="20"/>
  <c r="T165" i="20"/>
  <c r="R165" i="20"/>
  <c r="P165" i="20"/>
  <c r="BI164" i="20"/>
  <c r="BH164" i="20"/>
  <c r="BG164" i="20"/>
  <c r="BE164" i="20"/>
  <c r="T164" i="20"/>
  <c r="R164" i="20"/>
  <c r="P164" i="20"/>
  <c r="BI163" i="20"/>
  <c r="BH163" i="20"/>
  <c r="BG163" i="20"/>
  <c r="BE163" i="20"/>
  <c r="T163" i="20"/>
  <c r="R163" i="20"/>
  <c r="P163" i="20"/>
  <c r="BI162" i="20"/>
  <c r="BH162" i="20"/>
  <c r="BG162" i="20"/>
  <c r="BE162" i="20"/>
  <c r="T162" i="20"/>
  <c r="R162" i="20"/>
  <c r="P162" i="20"/>
  <c r="BI161" i="20"/>
  <c r="BH161" i="20"/>
  <c r="BG161" i="20"/>
  <c r="BE161" i="20"/>
  <c r="T161" i="20"/>
  <c r="R161" i="20"/>
  <c r="P161" i="20"/>
  <c r="BI160" i="20"/>
  <c r="BH160" i="20"/>
  <c r="BG160" i="20"/>
  <c r="BE160" i="20"/>
  <c r="T160" i="20"/>
  <c r="R160" i="20"/>
  <c r="P160" i="20"/>
  <c r="BI158" i="20"/>
  <c r="BH158" i="20"/>
  <c r="BG158" i="20"/>
  <c r="BE158" i="20"/>
  <c r="T158" i="20"/>
  <c r="R158" i="20"/>
  <c r="P158" i="20"/>
  <c r="BI157" i="20"/>
  <c r="BH157" i="20"/>
  <c r="BG157" i="20"/>
  <c r="BE157" i="20"/>
  <c r="T157" i="20"/>
  <c r="R157" i="20"/>
  <c r="P157" i="20"/>
  <c r="BI154" i="20"/>
  <c r="BH154" i="20"/>
  <c r="BG154" i="20"/>
  <c r="BE154" i="20"/>
  <c r="T154" i="20"/>
  <c r="R154" i="20"/>
  <c r="P154" i="20"/>
  <c r="BI153" i="20"/>
  <c r="BH153" i="20"/>
  <c r="BG153" i="20"/>
  <c r="BE153" i="20"/>
  <c r="T153" i="20"/>
  <c r="R153" i="20"/>
  <c r="P153" i="20"/>
  <c r="BI152" i="20"/>
  <c r="BH152" i="20"/>
  <c r="BG152" i="20"/>
  <c r="BE152" i="20"/>
  <c r="T152" i="20"/>
  <c r="R152" i="20"/>
  <c r="P152" i="20"/>
  <c r="BI150" i="20"/>
  <c r="BH150" i="20"/>
  <c r="BG150" i="20"/>
  <c r="BE150" i="20"/>
  <c r="T150" i="20"/>
  <c r="R150" i="20"/>
  <c r="P150" i="20"/>
  <c r="BI147" i="20"/>
  <c r="BH147" i="20"/>
  <c r="BG147" i="20"/>
  <c r="BE147" i="20"/>
  <c r="T147" i="20"/>
  <c r="T146" i="20" s="1"/>
  <c r="R147" i="20"/>
  <c r="R146" i="20"/>
  <c r="P147" i="20"/>
  <c r="P146" i="20"/>
  <c r="BI145" i="20"/>
  <c r="BH145" i="20"/>
  <c r="BG145" i="20"/>
  <c r="BE145" i="20"/>
  <c r="T145" i="20"/>
  <c r="R145" i="20"/>
  <c r="P145" i="20"/>
  <c r="BI144" i="20"/>
  <c r="BH144" i="20"/>
  <c r="BG144" i="20"/>
  <c r="BE144" i="20"/>
  <c r="T144" i="20"/>
  <c r="R144" i="20"/>
  <c r="P144" i="20"/>
  <c r="BI142" i="20"/>
  <c r="BH142" i="20"/>
  <c r="BG142" i="20"/>
  <c r="BE142" i="20"/>
  <c r="T142" i="20"/>
  <c r="R142" i="20"/>
  <c r="P142" i="20"/>
  <c r="BI141" i="20"/>
  <c r="BH141" i="20"/>
  <c r="BG141" i="20"/>
  <c r="BE141" i="20"/>
  <c r="T141" i="20"/>
  <c r="R141" i="20"/>
  <c r="P141" i="20"/>
  <c r="BI140" i="20"/>
  <c r="BH140" i="20"/>
  <c r="BG140" i="20"/>
  <c r="BE140" i="20"/>
  <c r="T140" i="20"/>
  <c r="R140" i="20"/>
  <c r="P140" i="20"/>
  <c r="BI138" i="20"/>
  <c r="BH138" i="20"/>
  <c r="BG138" i="20"/>
  <c r="BE138" i="20"/>
  <c r="T138" i="20"/>
  <c r="R138" i="20"/>
  <c r="P138" i="20"/>
  <c r="BI135" i="20"/>
  <c r="BH135" i="20"/>
  <c r="BG135" i="20"/>
  <c r="BE135" i="20"/>
  <c r="T135" i="20"/>
  <c r="T134" i="20"/>
  <c r="R135" i="20"/>
  <c r="R134" i="20"/>
  <c r="P135" i="20"/>
  <c r="P134" i="20"/>
  <c r="BI132" i="20"/>
  <c r="BH132" i="20"/>
  <c r="BG132" i="20"/>
  <c r="BE132" i="20"/>
  <c r="T132" i="20"/>
  <c r="R132" i="20"/>
  <c r="P132" i="20"/>
  <c r="BI130" i="20"/>
  <c r="BH130" i="20"/>
  <c r="BG130" i="20"/>
  <c r="BE130" i="20"/>
  <c r="T130" i="20"/>
  <c r="R130" i="20"/>
  <c r="P130" i="20"/>
  <c r="BI129" i="20"/>
  <c r="BH129" i="20"/>
  <c r="BG129" i="20"/>
  <c r="BE129" i="20"/>
  <c r="T129" i="20"/>
  <c r="R129" i="20"/>
  <c r="P129" i="20"/>
  <c r="BI128" i="20"/>
  <c r="BH128" i="20"/>
  <c r="BG128" i="20"/>
  <c r="BE128" i="20"/>
  <c r="T128" i="20"/>
  <c r="R128" i="20"/>
  <c r="P128" i="20"/>
  <c r="BI126" i="20"/>
  <c r="BH126" i="20"/>
  <c r="BG126" i="20"/>
  <c r="BE126" i="20"/>
  <c r="T126" i="20"/>
  <c r="R126" i="20"/>
  <c r="P126" i="20"/>
  <c r="J120" i="20"/>
  <c r="J119" i="20"/>
  <c r="F119" i="20"/>
  <c r="F117" i="20"/>
  <c r="E115" i="20"/>
  <c r="J92" i="20"/>
  <c r="J91" i="20"/>
  <c r="F91" i="20"/>
  <c r="F89" i="20"/>
  <c r="E87" i="20"/>
  <c r="J18" i="20"/>
  <c r="E18" i="20"/>
  <c r="F120" i="20"/>
  <c r="J17" i="20"/>
  <c r="J12" i="20"/>
  <c r="J89" i="20" s="1"/>
  <c r="E7" i="20"/>
  <c r="E113" i="20"/>
  <c r="J127" i="19"/>
  <c r="J39" i="19"/>
  <c r="J38" i="19"/>
  <c r="AY114" i="1" s="1"/>
  <c r="J37" i="19"/>
  <c r="AX114" i="1"/>
  <c r="BI204" i="19"/>
  <c r="BH204" i="19"/>
  <c r="BG204" i="19"/>
  <c r="BE204" i="19"/>
  <c r="T204" i="19"/>
  <c r="R204" i="19"/>
  <c r="P204" i="19"/>
  <c r="BI203" i="19"/>
  <c r="BH203" i="19"/>
  <c r="BG203" i="19"/>
  <c r="BE203" i="19"/>
  <c r="T203" i="19"/>
  <c r="R203" i="19"/>
  <c r="P203" i="19"/>
  <c r="BI202" i="19"/>
  <c r="BH202" i="19"/>
  <c r="BG202" i="19"/>
  <c r="BE202" i="19"/>
  <c r="T202" i="19"/>
  <c r="R202" i="19"/>
  <c r="P202" i="19"/>
  <c r="BI201" i="19"/>
  <c r="BH201" i="19"/>
  <c r="BG201" i="19"/>
  <c r="BE201" i="19"/>
  <c r="T201" i="19"/>
  <c r="R201" i="19"/>
  <c r="P201" i="19"/>
  <c r="BI199" i="19"/>
  <c r="BH199" i="19"/>
  <c r="BG199" i="19"/>
  <c r="BE199" i="19"/>
  <c r="T199" i="19"/>
  <c r="R199" i="19"/>
  <c r="P199" i="19"/>
  <c r="BI198" i="19"/>
  <c r="BH198" i="19"/>
  <c r="BG198" i="19"/>
  <c r="BE198" i="19"/>
  <c r="T198" i="19"/>
  <c r="R198" i="19"/>
  <c r="P198" i="19"/>
  <c r="BI197" i="19"/>
  <c r="BH197" i="19"/>
  <c r="BG197" i="19"/>
  <c r="BE197" i="19"/>
  <c r="T197" i="19"/>
  <c r="R197" i="19"/>
  <c r="P197" i="19"/>
  <c r="BI196" i="19"/>
  <c r="BH196" i="19"/>
  <c r="BG196" i="19"/>
  <c r="BE196" i="19"/>
  <c r="T196" i="19"/>
  <c r="R196" i="19"/>
  <c r="P196" i="19"/>
  <c r="BI195" i="19"/>
  <c r="BH195" i="19"/>
  <c r="BG195" i="19"/>
  <c r="BE195" i="19"/>
  <c r="T195" i="19"/>
  <c r="R195" i="19"/>
  <c r="P195" i="19"/>
  <c r="BI194" i="19"/>
  <c r="BH194" i="19"/>
  <c r="BG194" i="19"/>
  <c r="BE194" i="19"/>
  <c r="T194" i="19"/>
  <c r="R194" i="19"/>
  <c r="P194" i="19"/>
  <c r="BI193" i="19"/>
  <c r="BH193" i="19"/>
  <c r="BG193" i="19"/>
  <c r="BE193" i="19"/>
  <c r="T193" i="19"/>
  <c r="R193" i="19"/>
  <c r="P193" i="19"/>
  <c r="BI192" i="19"/>
  <c r="BH192" i="19"/>
  <c r="BG192" i="19"/>
  <c r="BE192" i="19"/>
  <c r="T192" i="19"/>
  <c r="R192" i="19"/>
  <c r="P192" i="19"/>
  <c r="BI191" i="19"/>
  <c r="BH191" i="19"/>
  <c r="BG191" i="19"/>
  <c r="BE191" i="19"/>
  <c r="T191" i="19"/>
  <c r="R191" i="19"/>
  <c r="P191" i="19"/>
  <c r="BI190" i="19"/>
  <c r="BH190" i="19"/>
  <c r="BG190" i="19"/>
  <c r="BE190" i="19"/>
  <c r="T190" i="19"/>
  <c r="R190" i="19"/>
  <c r="P190" i="19"/>
  <c r="BI189" i="19"/>
  <c r="BH189" i="19"/>
  <c r="BG189" i="19"/>
  <c r="BE189" i="19"/>
  <c r="T189" i="19"/>
  <c r="R189" i="19"/>
  <c r="P189" i="19"/>
  <c r="BI188" i="19"/>
  <c r="BH188" i="19"/>
  <c r="BG188" i="19"/>
  <c r="BE188" i="19"/>
  <c r="T188" i="19"/>
  <c r="R188" i="19"/>
  <c r="P188" i="19"/>
  <c r="BI187" i="19"/>
  <c r="BH187" i="19"/>
  <c r="BG187" i="19"/>
  <c r="BE187" i="19"/>
  <c r="T187" i="19"/>
  <c r="R187" i="19"/>
  <c r="P187" i="19"/>
  <c r="BI186" i="19"/>
  <c r="BH186" i="19"/>
  <c r="BG186" i="19"/>
  <c r="BE186" i="19"/>
  <c r="T186" i="19"/>
  <c r="R186" i="19"/>
  <c r="P186" i="19"/>
  <c r="BI184" i="19"/>
  <c r="BH184" i="19"/>
  <c r="BG184" i="19"/>
  <c r="BE184" i="19"/>
  <c r="T184" i="19"/>
  <c r="R184" i="19"/>
  <c r="P184" i="19"/>
  <c r="BI183" i="19"/>
  <c r="BH183" i="19"/>
  <c r="BG183" i="19"/>
  <c r="BE183" i="19"/>
  <c r="T183" i="19"/>
  <c r="R183" i="19"/>
  <c r="P183" i="19"/>
  <c r="BI182" i="19"/>
  <c r="BH182" i="19"/>
  <c r="BG182" i="19"/>
  <c r="BE182" i="19"/>
  <c r="T182" i="19"/>
  <c r="R182" i="19"/>
  <c r="P182" i="19"/>
  <c r="BI181" i="19"/>
  <c r="BH181" i="19"/>
  <c r="BG181" i="19"/>
  <c r="BE181" i="19"/>
  <c r="T181" i="19"/>
  <c r="R181" i="19"/>
  <c r="P181" i="19"/>
  <c r="BI180" i="19"/>
  <c r="BH180" i="19"/>
  <c r="BG180" i="19"/>
  <c r="BE180" i="19"/>
  <c r="T180" i="19"/>
  <c r="R180" i="19"/>
  <c r="P180" i="19"/>
  <c r="BI179" i="19"/>
  <c r="BH179" i="19"/>
  <c r="BG179" i="19"/>
  <c r="BE179" i="19"/>
  <c r="T179" i="19"/>
  <c r="R179" i="19"/>
  <c r="P179" i="19"/>
  <c r="BI178" i="19"/>
  <c r="BH178" i="19"/>
  <c r="BG178" i="19"/>
  <c r="BE178" i="19"/>
  <c r="T178" i="19"/>
  <c r="R178" i="19"/>
  <c r="P178" i="19"/>
  <c r="BI177" i="19"/>
  <c r="BH177" i="19"/>
  <c r="BG177" i="19"/>
  <c r="BE177" i="19"/>
  <c r="T177" i="19"/>
  <c r="R177" i="19"/>
  <c r="P177" i="19"/>
  <c r="BI176" i="19"/>
  <c r="BH176" i="19"/>
  <c r="BG176" i="19"/>
  <c r="BE176" i="19"/>
  <c r="T176" i="19"/>
  <c r="R176" i="19"/>
  <c r="P176" i="19"/>
  <c r="BI175" i="19"/>
  <c r="BH175" i="19"/>
  <c r="BG175" i="19"/>
  <c r="BE175" i="19"/>
  <c r="T175" i="19"/>
  <c r="R175" i="19"/>
  <c r="P175" i="19"/>
  <c r="BI174" i="19"/>
  <c r="BH174" i="19"/>
  <c r="BG174" i="19"/>
  <c r="BE174" i="19"/>
  <c r="T174" i="19"/>
  <c r="R174" i="19"/>
  <c r="P174" i="19"/>
  <c r="BI173" i="19"/>
  <c r="BH173" i="19"/>
  <c r="BG173" i="19"/>
  <c r="BE173" i="19"/>
  <c r="T173" i="19"/>
  <c r="R173" i="19"/>
  <c r="P173" i="19"/>
  <c r="BI172" i="19"/>
  <c r="BH172" i="19"/>
  <c r="BG172" i="19"/>
  <c r="BE172" i="19"/>
  <c r="T172" i="19"/>
  <c r="R172" i="19"/>
  <c r="P172" i="19"/>
  <c r="BI171" i="19"/>
  <c r="BH171" i="19"/>
  <c r="BG171" i="19"/>
  <c r="BE171" i="19"/>
  <c r="T171" i="19"/>
  <c r="R171" i="19"/>
  <c r="P171" i="19"/>
  <c r="BI170" i="19"/>
  <c r="BH170" i="19"/>
  <c r="BG170" i="19"/>
  <c r="BE170" i="19"/>
  <c r="T170" i="19"/>
  <c r="R170" i="19"/>
  <c r="P170" i="19"/>
  <c r="BI169" i="19"/>
  <c r="BH169" i="19"/>
  <c r="BG169" i="19"/>
  <c r="BE169" i="19"/>
  <c r="T169" i="19"/>
  <c r="R169" i="19"/>
  <c r="P169" i="19"/>
  <c r="BI168" i="19"/>
  <c r="BH168" i="19"/>
  <c r="BG168" i="19"/>
  <c r="BE168" i="19"/>
  <c r="T168" i="19"/>
  <c r="R168" i="19"/>
  <c r="P168" i="19"/>
  <c r="BI167" i="19"/>
  <c r="BH167" i="19"/>
  <c r="BG167" i="19"/>
  <c r="BE167" i="19"/>
  <c r="T167" i="19"/>
  <c r="R167" i="19"/>
  <c r="P167" i="19"/>
  <c r="BI166" i="19"/>
  <c r="BH166" i="19"/>
  <c r="BG166" i="19"/>
  <c r="BE166" i="19"/>
  <c r="T166" i="19"/>
  <c r="R166" i="19"/>
  <c r="P166" i="19"/>
  <c r="BI165" i="19"/>
  <c r="BH165" i="19"/>
  <c r="BG165" i="19"/>
  <c r="BE165" i="19"/>
  <c r="T165" i="19"/>
  <c r="R165" i="19"/>
  <c r="P165" i="19"/>
  <c r="BI164" i="19"/>
  <c r="BH164" i="19"/>
  <c r="BG164" i="19"/>
  <c r="BE164" i="19"/>
  <c r="T164" i="19"/>
  <c r="R164" i="19"/>
  <c r="P164" i="19"/>
  <c r="BI163" i="19"/>
  <c r="BH163" i="19"/>
  <c r="BG163" i="19"/>
  <c r="BE163" i="19"/>
  <c r="T163" i="19"/>
  <c r="R163" i="19"/>
  <c r="P163" i="19"/>
  <c r="BI162" i="19"/>
  <c r="BH162" i="19"/>
  <c r="BG162" i="19"/>
  <c r="BE162" i="19"/>
  <c r="T162" i="19"/>
  <c r="R162" i="19"/>
  <c r="P162" i="19"/>
  <c r="BI161" i="19"/>
  <c r="BH161" i="19"/>
  <c r="BG161" i="19"/>
  <c r="BE161" i="19"/>
  <c r="T161" i="19"/>
  <c r="R161" i="19"/>
  <c r="P161" i="19"/>
  <c r="BI160" i="19"/>
  <c r="BH160" i="19"/>
  <c r="BG160" i="19"/>
  <c r="BE160" i="19"/>
  <c r="T160" i="19"/>
  <c r="R160" i="19"/>
  <c r="P160" i="19"/>
  <c r="BI159" i="19"/>
  <c r="BH159" i="19"/>
  <c r="BG159" i="19"/>
  <c r="BE159" i="19"/>
  <c r="T159" i="19"/>
  <c r="R159" i="19"/>
  <c r="P159" i="19"/>
  <c r="BI158" i="19"/>
  <c r="BH158" i="19"/>
  <c r="BG158" i="19"/>
  <c r="BE158" i="19"/>
  <c r="T158" i="19"/>
  <c r="R158" i="19"/>
  <c r="P158" i="19"/>
  <c r="BI157" i="19"/>
  <c r="BH157" i="19"/>
  <c r="BG157" i="19"/>
  <c r="BE157" i="19"/>
  <c r="T157" i="19"/>
  <c r="R157" i="19"/>
  <c r="P157" i="19"/>
  <c r="BI156" i="19"/>
  <c r="BH156" i="19"/>
  <c r="BG156" i="19"/>
  <c r="BE156" i="19"/>
  <c r="T156" i="19"/>
  <c r="R156" i="19"/>
  <c r="P156" i="19"/>
  <c r="BI155" i="19"/>
  <c r="BH155" i="19"/>
  <c r="BG155" i="19"/>
  <c r="BE155" i="19"/>
  <c r="T155" i="19"/>
  <c r="R155" i="19"/>
  <c r="P155" i="19"/>
  <c r="BI154" i="19"/>
  <c r="BH154" i="19"/>
  <c r="BG154" i="19"/>
  <c r="BE154" i="19"/>
  <c r="T154" i="19"/>
  <c r="R154" i="19"/>
  <c r="P154" i="19"/>
  <c r="BI153" i="19"/>
  <c r="BH153" i="19"/>
  <c r="BG153" i="19"/>
  <c r="BE153" i="19"/>
  <c r="T153" i="19"/>
  <c r="R153" i="19"/>
  <c r="P153" i="19"/>
  <c r="BI152" i="19"/>
  <c r="BH152" i="19"/>
  <c r="BG152" i="19"/>
  <c r="BE152" i="19"/>
  <c r="T152" i="19"/>
  <c r="R152" i="19"/>
  <c r="P152" i="19"/>
  <c r="BI151" i="19"/>
  <c r="BH151" i="19"/>
  <c r="BG151" i="19"/>
  <c r="BE151" i="19"/>
  <c r="T151" i="19"/>
  <c r="R151" i="19"/>
  <c r="P151" i="19"/>
  <c r="BI150" i="19"/>
  <c r="BH150" i="19"/>
  <c r="BG150" i="19"/>
  <c r="BE150" i="19"/>
  <c r="T150" i="19"/>
  <c r="R150" i="19"/>
  <c r="P150" i="19"/>
  <c r="BI149" i="19"/>
  <c r="BH149" i="19"/>
  <c r="BG149" i="19"/>
  <c r="BE149" i="19"/>
  <c r="T149" i="19"/>
  <c r="R149" i="19"/>
  <c r="P149" i="19"/>
  <c r="BI148" i="19"/>
  <c r="BH148" i="19"/>
  <c r="BG148" i="19"/>
  <c r="BE148" i="19"/>
  <c r="T148" i="19"/>
  <c r="R148" i="19"/>
  <c r="P148" i="19"/>
  <c r="BI147" i="19"/>
  <c r="BH147" i="19"/>
  <c r="BG147" i="19"/>
  <c r="BE147" i="19"/>
  <c r="T147" i="19"/>
  <c r="R147" i="19"/>
  <c r="P147" i="19"/>
  <c r="BI146" i="19"/>
  <c r="BH146" i="19"/>
  <c r="BG146" i="19"/>
  <c r="BE146" i="19"/>
  <c r="T146" i="19"/>
  <c r="R146" i="19"/>
  <c r="P146" i="19"/>
  <c r="BI145" i="19"/>
  <c r="BH145" i="19"/>
  <c r="BG145" i="19"/>
  <c r="BE145" i="19"/>
  <c r="T145" i="19"/>
  <c r="R145" i="19"/>
  <c r="P145" i="19"/>
  <c r="BI144" i="19"/>
  <c r="BH144" i="19"/>
  <c r="BG144" i="19"/>
  <c r="BE144" i="19"/>
  <c r="T144" i="19"/>
  <c r="R144" i="19"/>
  <c r="P144" i="19"/>
  <c r="BI143" i="19"/>
  <c r="BH143" i="19"/>
  <c r="BG143" i="19"/>
  <c r="BE143" i="19"/>
  <c r="T143" i="19"/>
  <c r="R143" i="19"/>
  <c r="P143" i="19"/>
  <c r="BI142" i="19"/>
  <c r="BH142" i="19"/>
  <c r="BG142" i="19"/>
  <c r="BE142" i="19"/>
  <c r="T142" i="19"/>
  <c r="R142" i="19"/>
  <c r="P142" i="19"/>
  <c r="BI141" i="19"/>
  <c r="BH141" i="19"/>
  <c r="BG141" i="19"/>
  <c r="BE141" i="19"/>
  <c r="T141" i="19"/>
  <c r="R141" i="19"/>
  <c r="P141" i="19"/>
  <c r="BI138" i="19"/>
  <c r="BH138" i="19"/>
  <c r="BG138" i="19"/>
  <c r="BE138" i="19"/>
  <c r="T138" i="19"/>
  <c r="R138" i="19"/>
  <c r="P138" i="19"/>
  <c r="BI137" i="19"/>
  <c r="BH137" i="19"/>
  <c r="BG137" i="19"/>
  <c r="BE137" i="19"/>
  <c r="T137" i="19"/>
  <c r="R137" i="19"/>
  <c r="P137" i="19"/>
  <c r="BI136" i="19"/>
  <c r="BH136" i="19"/>
  <c r="BG136" i="19"/>
  <c r="BE136" i="19"/>
  <c r="T136" i="19"/>
  <c r="R136" i="19"/>
  <c r="P136" i="19"/>
  <c r="BI135" i="19"/>
  <c r="BH135" i="19"/>
  <c r="BG135" i="19"/>
  <c r="BE135" i="19"/>
  <c r="T135" i="19"/>
  <c r="R135" i="19"/>
  <c r="P135" i="19"/>
  <c r="BI134" i="19"/>
  <c r="BH134" i="19"/>
  <c r="BG134" i="19"/>
  <c r="BE134" i="19"/>
  <c r="T134" i="19"/>
  <c r="R134" i="19"/>
  <c r="P134" i="19"/>
  <c r="BI133" i="19"/>
  <c r="BH133" i="19"/>
  <c r="BG133" i="19"/>
  <c r="BE133" i="19"/>
  <c r="T133" i="19"/>
  <c r="R133" i="19"/>
  <c r="P133" i="19"/>
  <c r="BI132" i="19"/>
  <c r="BH132" i="19"/>
  <c r="BG132" i="19"/>
  <c r="BE132" i="19"/>
  <c r="T132" i="19"/>
  <c r="R132" i="19"/>
  <c r="P132" i="19"/>
  <c r="BI131" i="19"/>
  <c r="BH131" i="19"/>
  <c r="BG131" i="19"/>
  <c r="BE131" i="19"/>
  <c r="T131" i="19"/>
  <c r="R131" i="19"/>
  <c r="P131" i="19"/>
  <c r="BI130" i="19"/>
  <c r="BH130" i="19"/>
  <c r="BG130" i="19"/>
  <c r="BE130" i="19"/>
  <c r="T130" i="19"/>
  <c r="R130" i="19"/>
  <c r="P130" i="19"/>
  <c r="BI129" i="19"/>
  <c r="BH129" i="19"/>
  <c r="BG129" i="19"/>
  <c r="BE129" i="19"/>
  <c r="T129" i="19"/>
  <c r="R129" i="19"/>
  <c r="P129" i="19"/>
  <c r="J99" i="19"/>
  <c r="J123" i="19"/>
  <c r="J122" i="19"/>
  <c r="F122" i="19"/>
  <c r="F120" i="19"/>
  <c r="E118" i="19"/>
  <c r="J94" i="19"/>
  <c r="J93" i="19"/>
  <c r="F93" i="19"/>
  <c r="F91" i="19"/>
  <c r="E89" i="19"/>
  <c r="J20" i="19"/>
  <c r="E20" i="19"/>
  <c r="F94" i="19" s="1"/>
  <c r="J19" i="19"/>
  <c r="J14" i="19"/>
  <c r="J120" i="19" s="1"/>
  <c r="E7" i="19"/>
  <c r="E114" i="19"/>
  <c r="J39" i="18"/>
  <c r="J38" i="18"/>
  <c r="AY113" i="1" s="1"/>
  <c r="J37" i="18"/>
  <c r="AX113" i="1"/>
  <c r="BI236" i="18"/>
  <c r="BH236" i="18"/>
  <c r="BG236" i="18"/>
  <c r="BE236" i="18"/>
  <c r="T236" i="18"/>
  <c r="T235" i="18"/>
  <c r="R236" i="18"/>
  <c r="R235" i="18"/>
  <c r="P236" i="18"/>
  <c r="P235" i="18" s="1"/>
  <c r="BI233" i="18"/>
  <c r="BH233" i="18"/>
  <c r="BG233" i="18"/>
  <c r="BE233" i="18"/>
  <c r="T233" i="18"/>
  <c r="R233" i="18"/>
  <c r="P233" i="18"/>
  <c r="BI231" i="18"/>
  <c r="BH231" i="18"/>
  <c r="BG231" i="18"/>
  <c r="BE231" i="18"/>
  <c r="T231" i="18"/>
  <c r="R231" i="18"/>
  <c r="P231" i="18"/>
  <c r="BI229" i="18"/>
  <c r="BH229" i="18"/>
  <c r="BG229" i="18"/>
  <c r="BE229" i="18"/>
  <c r="T229" i="18"/>
  <c r="R229" i="18"/>
  <c r="P229" i="18"/>
  <c r="BI228" i="18"/>
  <c r="BH228" i="18"/>
  <c r="BG228" i="18"/>
  <c r="BE228" i="18"/>
  <c r="T228" i="18"/>
  <c r="R228" i="18"/>
  <c r="P228" i="18"/>
  <c r="BI227" i="18"/>
  <c r="BH227" i="18"/>
  <c r="BG227" i="18"/>
  <c r="BE227" i="18"/>
  <c r="T227" i="18"/>
  <c r="R227" i="18"/>
  <c r="P227" i="18"/>
  <c r="BI226" i="18"/>
  <c r="BH226" i="18"/>
  <c r="BG226" i="18"/>
  <c r="BE226" i="18"/>
  <c r="T226" i="18"/>
  <c r="R226" i="18"/>
  <c r="P226" i="18"/>
  <c r="BI225" i="18"/>
  <c r="BH225" i="18"/>
  <c r="BG225" i="18"/>
  <c r="BE225" i="18"/>
  <c r="T225" i="18"/>
  <c r="R225" i="18"/>
  <c r="P225" i="18"/>
  <c r="BI223" i="18"/>
  <c r="BH223" i="18"/>
  <c r="BG223" i="18"/>
  <c r="BE223" i="18"/>
  <c r="T223" i="18"/>
  <c r="R223" i="18"/>
  <c r="P223" i="18"/>
  <c r="BI222" i="18"/>
  <c r="BH222" i="18"/>
  <c r="BG222" i="18"/>
  <c r="BE222" i="18"/>
  <c r="T222" i="18"/>
  <c r="R222" i="18"/>
  <c r="P222" i="18"/>
  <c r="BI221" i="18"/>
  <c r="BH221" i="18"/>
  <c r="BG221" i="18"/>
  <c r="BE221" i="18"/>
  <c r="T221" i="18"/>
  <c r="R221" i="18"/>
  <c r="P221" i="18"/>
  <c r="BI220" i="18"/>
  <c r="BH220" i="18"/>
  <c r="BG220" i="18"/>
  <c r="BE220" i="18"/>
  <c r="T220" i="18"/>
  <c r="R220" i="18"/>
  <c r="P220" i="18"/>
  <c r="BI218" i="18"/>
  <c r="BH218" i="18"/>
  <c r="BG218" i="18"/>
  <c r="BE218" i="18"/>
  <c r="T218" i="18"/>
  <c r="R218" i="18"/>
  <c r="P218" i="18"/>
  <c r="BI217" i="18"/>
  <c r="BH217" i="18"/>
  <c r="BG217" i="18"/>
  <c r="BE217" i="18"/>
  <c r="T217" i="18"/>
  <c r="R217" i="18"/>
  <c r="P217" i="18"/>
  <c r="BI216" i="18"/>
  <c r="BH216" i="18"/>
  <c r="BG216" i="18"/>
  <c r="BE216" i="18"/>
  <c r="T216" i="18"/>
  <c r="R216" i="18"/>
  <c r="P216" i="18"/>
  <c r="BI214" i="18"/>
  <c r="BH214" i="18"/>
  <c r="BG214" i="18"/>
  <c r="BE214" i="18"/>
  <c r="T214" i="18"/>
  <c r="R214" i="18"/>
  <c r="P214" i="18"/>
  <c r="BI213" i="18"/>
  <c r="BH213" i="18"/>
  <c r="BG213" i="18"/>
  <c r="BE213" i="18"/>
  <c r="T213" i="18"/>
  <c r="R213" i="18"/>
  <c r="P213" i="18"/>
  <c r="BI208" i="18"/>
  <c r="BH208" i="18"/>
  <c r="BG208" i="18"/>
  <c r="BE208" i="18"/>
  <c r="T208" i="18"/>
  <c r="R208" i="18"/>
  <c r="P208" i="18"/>
  <c r="BI207" i="18"/>
  <c r="BH207" i="18"/>
  <c r="BG207" i="18"/>
  <c r="BE207" i="18"/>
  <c r="T207" i="18"/>
  <c r="R207" i="18"/>
  <c r="P207" i="18"/>
  <c r="BI205" i="18"/>
  <c r="BH205" i="18"/>
  <c r="BG205" i="18"/>
  <c r="BE205" i="18"/>
  <c r="T205" i="18"/>
  <c r="R205" i="18"/>
  <c r="P205" i="18"/>
  <c r="BI204" i="18"/>
  <c r="BH204" i="18"/>
  <c r="BG204" i="18"/>
  <c r="BE204" i="18"/>
  <c r="T204" i="18"/>
  <c r="R204" i="18"/>
  <c r="P204" i="18"/>
  <c r="BI202" i="18"/>
  <c r="BH202" i="18"/>
  <c r="BG202" i="18"/>
  <c r="BE202" i="18"/>
  <c r="T202" i="18"/>
  <c r="R202" i="18"/>
  <c r="P202" i="18"/>
  <c r="BI201" i="18"/>
  <c r="BH201" i="18"/>
  <c r="BG201" i="18"/>
  <c r="BE201" i="18"/>
  <c r="T201" i="18"/>
  <c r="R201" i="18"/>
  <c r="P201" i="18"/>
  <c r="BI200" i="18"/>
  <c r="BH200" i="18"/>
  <c r="BG200" i="18"/>
  <c r="BE200" i="18"/>
  <c r="T200" i="18"/>
  <c r="R200" i="18"/>
  <c r="P200" i="18"/>
  <c r="BI198" i="18"/>
  <c r="BH198" i="18"/>
  <c r="BG198" i="18"/>
  <c r="BE198" i="18"/>
  <c r="T198" i="18"/>
  <c r="R198" i="18"/>
  <c r="P198" i="18"/>
  <c r="BI196" i="18"/>
  <c r="BH196" i="18"/>
  <c r="BG196" i="18"/>
  <c r="BE196" i="18"/>
  <c r="T196" i="18"/>
  <c r="R196" i="18"/>
  <c r="P196" i="18"/>
  <c r="BI194" i="18"/>
  <c r="BH194" i="18"/>
  <c r="BG194" i="18"/>
  <c r="BE194" i="18"/>
  <c r="T194" i="18"/>
  <c r="R194" i="18"/>
  <c r="P194" i="18"/>
  <c r="BI192" i="18"/>
  <c r="BH192" i="18"/>
  <c r="BG192" i="18"/>
  <c r="BE192" i="18"/>
  <c r="T192" i="18"/>
  <c r="R192" i="18"/>
  <c r="P192" i="18"/>
  <c r="BI191" i="18"/>
  <c r="BH191" i="18"/>
  <c r="BG191" i="18"/>
  <c r="BE191" i="18"/>
  <c r="T191" i="18"/>
  <c r="R191" i="18"/>
  <c r="P191" i="18"/>
  <c r="BI190" i="18"/>
  <c r="BH190" i="18"/>
  <c r="BG190" i="18"/>
  <c r="BE190" i="18"/>
  <c r="T190" i="18"/>
  <c r="R190" i="18"/>
  <c r="P190" i="18"/>
  <c r="BI188" i="18"/>
  <c r="BH188" i="18"/>
  <c r="BG188" i="18"/>
  <c r="BE188" i="18"/>
  <c r="T188" i="18"/>
  <c r="R188" i="18"/>
  <c r="P188" i="18"/>
  <c r="BI186" i="18"/>
  <c r="BH186" i="18"/>
  <c r="BG186" i="18"/>
  <c r="BE186" i="18"/>
  <c r="T186" i="18"/>
  <c r="R186" i="18"/>
  <c r="P186" i="18"/>
  <c r="BI184" i="18"/>
  <c r="BH184" i="18"/>
  <c r="BG184" i="18"/>
  <c r="BE184" i="18"/>
  <c r="T184" i="18"/>
  <c r="R184" i="18"/>
  <c r="P184" i="18"/>
  <c r="BI182" i="18"/>
  <c r="BH182" i="18"/>
  <c r="BG182" i="18"/>
  <c r="BE182" i="18"/>
  <c r="T182" i="18"/>
  <c r="R182" i="18"/>
  <c r="P182" i="18"/>
  <c r="BI180" i="18"/>
  <c r="BH180" i="18"/>
  <c r="BG180" i="18"/>
  <c r="BE180" i="18"/>
  <c r="T180" i="18"/>
  <c r="R180" i="18"/>
  <c r="P180" i="18"/>
  <c r="BI178" i="18"/>
  <c r="BH178" i="18"/>
  <c r="BG178" i="18"/>
  <c r="BE178" i="18"/>
  <c r="T178" i="18"/>
  <c r="R178" i="18"/>
  <c r="P178" i="18"/>
  <c r="BI176" i="18"/>
  <c r="BH176" i="18"/>
  <c r="BG176" i="18"/>
  <c r="BE176" i="18"/>
  <c r="T176" i="18"/>
  <c r="R176" i="18"/>
  <c r="P176" i="18"/>
  <c r="BI174" i="18"/>
  <c r="BH174" i="18"/>
  <c r="BG174" i="18"/>
  <c r="BE174" i="18"/>
  <c r="T174" i="18"/>
  <c r="R174" i="18"/>
  <c r="P174" i="18"/>
  <c r="BI172" i="18"/>
  <c r="BH172" i="18"/>
  <c r="BG172" i="18"/>
  <c r="BE172" i="18"/>
  <c r="T172" i="18"/>
  <c r="R172" i="18"/>
  <c r="P172" i="18"/>
  <c r="BI171" i="18"/>
  <c r="BH171" i="18"/>
  <c r="BG171" i="18"/>
  <c r="BE171" i="18"/>
  <c r="T171" i="18"/>
  <c r="R171" i="18"/>
  <c r="P171" i="18"/>
  <c r="BI170" i="18"/>
  <c r="BH170" i="18"/>
  <c r="BG170" i="18"/>
  <c r="BE170" i="18"/>
  <c r="T170" i="18"/>
  <c r="R170" i="18"/>
  <c r="P170" i="18"/>
  <c r="BI169" i="18"/>
  <c r="BH169" i="18"/>
  <c r="BG169" i="18"/>
  <c r="BE169" i="18"/>
  <c r="T169" i="18"/>
  <c r="R169" i="18"/>
  <c r="P169" i="18"/>
  <c r="BI166" i="18"/>
  <c r="BH166" i="18"/>
  <c r="BG166" i="18"/>
  <c r="BE166" i="18"/>
  <c r="T166" i="18"/>
  <c r="R166" i="18"/>
  <c r="P166" i="18"/>
  <c r="BI162" i="18"/>
  <c r="BH162" i="18"/>
  <c r="BG162" i="18"/>
  <c r="BE162" i="18"/>
  <c r="T162" i="18"/>
  <c r="R162" i="18"/>
  <c r="P162" i="18"/>
  <c r="BI160" i="18"/>
  <c r="BH160" i="18"/>
  <c r="BG160" i="18"/>
  <c r="BE160" i="18"/>
  <c r="T160" i="18"/>
  <c r="R160" i="18"/>
  <c r="P160" i="18"/>
  <c r="BI158" i="18"/>
  <c r="BH158" i="18"/>
  <c r="BG158" i="18"/>
  <c r="BE158" i="18"/>
  <c r="T158" i="18"/>
  <c r="R158" i="18"/>
  <c r="P158" i="18"/>
  <c r="BI157" i="18"/>
  <c r="BH157" i="18"/>
  <c r="BG157" i="18"/>
  <c r="BE157" i="18"/>
  <c r="T157" i="18"/>
  <c r="R157" i="18"/>
  <c r="P157" i="18"/>
  <c r="BI155" i="18"/>
  <c r="BH155" i="18"/>
  <c r="BG155" i="18"/>
  <c r="BE155" i="18"/>
  <c r="T155" i="18"/>
  <c r="R155" i="18"/>
  <c r="P155" i="18"/>
  <c r="BI153" i="18"/>
  <c r="BH153" i="18"/>
  <c r="BG153" i="18"/>
  <c r="BE153" i="18"/>
  <c r="T153" i="18"/>
  <c r="R153" i="18"/>
  <c r="P153" i="18"/>
  <c r="BI152" i="18"/>
  <c r="BH152" i="18"/>
  <c r="BG152" i="18"/>
  <c r="BE152" i="18"/>
  <c r="T152" i="18"/>
  <c r="R152" i="18"/>
  <c r="P152" i="18"/>
  <c r="BI151" i="18"/>
  <c r="BH151" i="18"/>
  <c r="BG151" i="18"/>
  <c r="BE151" i="18"/>
  <c r="T151" i="18"/>
  <c r="R151" i="18"/>
  <c r="P151" i="18"/>
  <c r="BI149" i="18"/>
  <c r="BH149" i="18"/>
  <c r="BG149" i="18"/>
  <c r="BE149" i="18"/>
  <c r="T149" i="18"/>
  <c r="R149" i="18"/>
  <c r="P149" i="18"/>
  <c r="BI147" i="18"/>
  <c r="BH147" i="18"/>
  <c r="BG147" i="18"/>
  <c r="BE147" i="18"/>
  <c r="T147" i="18"/>
  <c r="R147" i="18"/>
  <c r="P147" i="18"/>
  <c r="BI143" i="18"/>
  <c r="BH143" i="18"/>
  <c r="BG143" i="18"/>
  <c r="BE143" i="18"/>
  <c r="T143" i="18"/>
  <c r="R143" i="18"/>
  <c r="P143" i="18"/>
  <c r="BI141" i="18"/>
  <c r="BH141" i="18"/>
  <c r="BG141" i="18"/>
  <c r="BE141" i="18"/>
  <c r="T141" i="18"/>
  <c r="R141" i="18"/>
  <c r="P141" i="18"/>
  <c r="BI137" i="18"/>
  <c r="BH137" i="18"/>
  <c r="BG137" i="18"/>
  <c r="BE137" i="18"/>
  <c r="T137" i="18"/>
  <c r="R137" i="18"/>
  <c r="P137" i="18"/>
  <c r="BI135" i="18"/>
  <c r="BH135" i="18"/>
  <c r="BG135" i="18"/>
  <c r="BE135" i="18"/>
  <c r="T135" i="18"/>
  <c r="R135" i="18"/>
  <c r="P135" i="18"/>
  <c r="BI131" i="18"/>
  <c r="BH131" i="18"/>
  <c r="BG131" i="18"/>
  <c r="BE131" i="18"/>
  <c r="T131" i="18"/>
  <c r="R131" i="18"/>
  <c r="P131" i="18"/>
  <c r="J125" i="18"/>
  <c r="J124" i="18"/>
  <c r="F124" i="18"/>
  <c r="F122" i="18"/>
  <c r="E120" i="18"/>
  <c r="J94" i="18"/>
  <c r="J93" i="18"/>
  <c r="F93" i="18"/>
  <c r="F91" i="18"/>
  <c r="E89" i="18"/>
  <c r="J20" i="18"/>
  <c r="E20" i="18"/>
  <c r="F125" i="18" s="1"/>
  <c r="J19" i="18"/>
  <c r="J14" i="18"/>
  <c r="J122" i="18" s="1"/>
  <c r="E7" i="18"/>
  <c r="E85" i="18"/>
  <c r="J39" i="17"/>
  <c r="J38" i="17"/>
  <c r="AY111" i="1" s="1"/>
  <c r="J37" i="17"/>
  <c r="AX111" i="1"/>
  <c r="BI125" i="17"/>
  <c r="F39" i="17" s="1"/>
  <c r="BD111" i="1" s="1"/>
  <c r="BH125" i="17"/>
  <c r="BG125" i="17"/>
  <c r="BE125" i="17"/>
  <c r="T125" i="17"/>
  <c r="T124" i="17"/>
  <c r="T123" i="17"/>
  <c r="T122" i="17"/>
  <c r="R125" i="17"/>
  <c r="R124" i="17" s="1"/>
  <c r="R123" i="17" s="1"/>
  <c r="R122" i="17" s="1"/>
  <c r="P125" i="17"/>
  <c r="P124" i="17" s="1"/>
  <c r="P123" i="17" s="1"/>
  <c r="P122" i="17" s="1"/>
  <c r="AU111" i="1" s="1"/>
  <c r="J118" i="17"/>
  <c r="F118" i="17"/>
  <c r="F116" i="17"/>
  <c r="E114" i="17"/>
  <c r="J93" i="17"/>
  <c r="F93" i="17"/>
  <c r="F91" i="17"/>
  <c r="E89" i="17"/>
  <c r="J26" i="17"/>
  <c r="E26" i="17"/>
  <c r="J94" i="17" s="1"/>
  <c r="J25" i="17"/>
  <c r="J20" i="17"/>
  <c r="E20" i="17"/>
  <c r="F94" i="17"/>
  <c r="J19" i="17"/>
  <c r="J14" i="17"/>
  <c r="J91" i="17"/>
  <c r="E7" i="17"/>
  <c r="E110" i="17"/>
  <c r="J39" i="16"/>
  <c r="J38" i="16"/>
  <c r="AY110" i="1" s="1"/>
  <c r="J37" i="16"/>
  <c r="AX110" i="1"/>
  <c r="BI172" i="16"/>
  <c r="BH172" i="16"/>
  <c r="BG172" i="16"/>
  <c r="BE172" i="16"/>
  <c r="T172" i="16"/>
  <c r="R172" i="16"/>
  <c r="P172" i="16"/>
  <c r="BI171" i="16"/>
  <c r="BH171" i="16"/>
  <c r="BG171" i="16"/>
  <c r="BE171" i="16"/>
  <c r="T171" i="16"/>
  <c r="R171" i="16"/>
  <c r="P171" i="16"/>
  <c r="BI170" i="16"/>
  <c r="BH170" i="16"/>
  <c r="BG170" i="16"/>
  <c r="BE170" i="16"/>
  <c r="T170" i="16"/>
  <c r="R170" i="16"/>
  <c r="P170" i="16"/>
  <c r="BI169" i="16"/>
  <c r="BH169" i="16"/>
  <c r="BG169" i="16"/>
  <c r="BE169" i="16"/>
  <c r="T169" i="16"/>
  <c r="R169" i="16"/>
  <c r="P169" i="16"/>
  <c r="BI168" i="16"/>
  <c r="BH168" i="16"/>
  <c r="BG168" i="16"/>
  <c r="BE168" i="16"/>
  <c r="T168" i="16"/>
  <c r="R168" i="16"/>
  <c r="P168" i="16"/>
  <c r="BI167" i="16"/>
  <c r="BH167" i="16"/>
  <c r="BG167" i="16"/>
  <c r="BE167" i="16"/>
  <c r="T167" i="16"/>
  <c r="R167" i="16"/>
  <c r="P167" i="16"/>
  <c r="BI166" i="16"/>
  <c r="BH166" i="16"/>
  <c r="BG166" i="16"/>
  <c r="BE166" i="16"/>
  <c r="T166" i="16"/>
  <c r="R166" i="16"/>
  <c r="P166" i="16"/>
  <c r="BI165" i="16"/>
  <c r="BH165" i="16"/>
  <c r="BG165" i="16"/>
  <c r="BE165" i="16"/>
  <c r="T165" i="16"/>
  <c r="R165" i="16"/>
  <c r="P165" i="16"/>
  <c r="BI164" i="16"/>
  <c r="BH164" i="16"/>
  <c r="BG164" i="16"/>
  <c r="BE164" i="16"/>
  <c r="T164" i="16"/>
  <c r="R164" i="16"/>
  <c r="P164" i="16"/>
  <c r="BI163" i="16"/>
  <c r="BH163" i="16"/>
  <c r="BG163" i="16"/>
  <c r="BE163" i="16"/>
  <c r="T163" i="16"/>
  <c r="R163" i="16"/>
  <c r="P163" i="16"/>
  <c r="BI162" i="16"/>
  <c r="BH162" i="16"/>
  <c r="BG162" i="16"/>
  <c r="BE162" i="16"/>
  <c r="T162" i="16"/>
  <c r="R162" i="16"/>
  <c r="P162" i="16"/>
  <c r="BI161" i="16"/>
  <c r="BH161" i="16"/>
  <c r="BG161" i="16"/>
  <c r="BE161" i="16"/>
  <c r="T161" i="16"/>
  <c r="R161" i="16"/>
  <c r="P161" i="16"/>
  <c r="BI160" i="16"/>
  <c r="BH160" i="16"/>
  <c r="BG160" i="16"/>
  <c r="BE160" i="16"/>
  <c r="T160" i="16"/>
  <c r="R160" i="16"/>
  <c r="P160" i="16"/>
  <c r="BI159" i="16"/>
  <c r="BH159" i="16"/>
  <c r="BG159" i="16"/>
  <c r="BE159" i="16"/>
  <c r="T159" i="16"/>
  <c r="R159" i="16"/>
  <c r="P159" i="16"/>
  <c r="BI158" i="16"/>
  <c r="BH158" i="16"/>
  <c r="BG158" i="16"/>
  <c r="BE158" i="16"/>
  <c r="T158" i="16"/>
  <c r="R158" i="16"/>
  <c r="P158" i="16"/>
  <c r="BI157" i="16"/>
  <c r="BH157" i="16"/>
  <c r="BG157" i="16"/>
  <c r="BE157" i="16"/>
  <c r="T157" i="16"/>
  <c r="R157" i="16"/>
  <c r="P157" i="16"/>
  <c r="BI156" i="16"/>
  <c r="BH156" i="16"/>
  <c r="BG156" i="16"/>
  <c r="BE156" i="16"/>
  <c r="T156" i="16"/>
  <c r="R156" i="16"/>
  <c r="P156" i="16"/>
  <c r="BI155" i="16"/>
  <c r="BH155" i="16"/>
  <c r="BG155" i="16"/>
  <c r="BE155" i="16"/>
  <c r="T155" i="16"/>
  <c r="R155" i="16"/>
  <c r="P155" i="16"/>
  <c r="BI154" i="16"/>
  <c r="BH154" i="16"/>
  <c r="BG154" i="16"/>
  <c r="BE154" i="16"/>
  <c r="T154" i="16"/>
  <c r="R154" i="16"/>
  <c r="P154" i="16"/>
  <c r="BI153" i="16"/>
  <c r="BH153" i="16"/>
  <c r="BG153" i="16"/>
  <c r="BE153" i="16"/>
  <c r="T153" i="16"/>
  <c r="R153" i="16"/>
  <c r="P153" i="16"/>
  <c r="BI152" i="16"/>
  <c r="BH152" i="16"/>
  <c r="BG152" i="16"/>
  <c r="BE152" i="16"/>
  <c r="T152" i="16"/>
  <c r="R152" i="16"/>
  <c r="P152" i="16"/>
  <c r="BI151" i="16"/>
  <c r="BH151" i="16"/>
  <c r="BG151" i="16"/>
  <c r="BE151" i="16"/>
  <c r="T151" i="16"/>
  <c r="R151" i="16"/>
  <c r="P151" i="16"/>
  <c r="BI150" i="16"/>
  <c r="BH150" i="16"/>
  <c r="BG150" i="16"/>
  <c r="BE150" i="16"/>
  <c r="T150" i="16"/>
  <c r="R150" i="16"/>
  <c r="P150" i="16"/>
  <c r="BI149" i="16"/>
  <c r="BH149" i="16"/>
  <c r="BG149" i="16"/>
  <c r="BE149" i="16"/>
  <c r="T149" i="16"/>
  <c r="R149" i="16"/>
  <c r="P149" i="16"/>
  <c r="BI148" i="16"/>
  <c r="BH148" i="16"/>
  <c r="BG148" i="16"/>
  <c r="BE148" i="16"/>
  <c r="T148" i="16"/>
  <c r="R148" i="16"/>
  <c r="P148" i="16"/>
  <c r="BI147" i="16"/>
  <c r="BH147" i="16"/>
  <c r="BG147" i="16"/>
  <c r="BE147" i="16"/>
  <c r="T147" i="16"/>
  <c r="R147" i="16"/>
  <c r="P147" i="16"/>
  <c r="BI146" i="16"/>
  <c r="BH146" i="16"/>
  <c r="BG146" i="16"/>
  <c r="BE146" i="16"/>
  <c r="T146" i="16"/>
  <c r="R146" i="16"/>
  <c r="P146" i="16"/>
  <c r="BI145" i="16"/>
  <c r="BH145" i="16"/>
  <c r="BG145" i="16"/>
  <c r="BE145" i="16"/>
  <c r="T145" i="16"/>
  <c r="R145" i="16"/>
  <c r="P145" i="16"/>
  <c r="BI144" i="16"/>
  <c r="BH144" i="16"/>
  <c r="BG144" i="16"/>
  <c r="BE144" i="16"/>
  <c r="T144" i="16"/>
  <c r="R144" i="16"/>
  <c r="P144" i="16"/>
  <c r="BI143" i="16"/>
  <c r="BH143" i="16"/>
  <c r="BG143" i="16"/>
  <c r="BE143" i="16"/>
  <c r="T143" i="16"/>
  <c r="R143" i="16"/>
  <c r="P143" i="16"/>
  <c r="BI142" i="16"/>
  <c r="BH142" i="16"/>
  <c r="BG142" i="16"/>
  <c r="BE142" i="16"/>
  <c r="T142" i="16"/>
  <c r="R142" i="16"/>
  <c r="P142" i="16"/>
  <c r="BI141" i="16"/>
  <c r="BH141" i="16"/>
  <c r="BG141" i="16"/>
  <c r="BE141" i="16"/>
  <c r="T141" i="16"/>
  <c r="R141" i="16"/>
  <c r="P141" i="16"/>
  <c r="BI140" i="16"/>
  <c r="BH140" i="16"/>
  <c r="BG140" i="16"/>
  <c r="BE140" i="16"/>
  <c r="T140" i="16"/>
  <c r="R140" i="16"/>
  <c r="P140" i="16"/>
  <c r="BI139" i="16"/>
  <c r="BH139" i="16"/>
  <c r="BG139" i="16"/>
  <c r="BE139" i="16"/>
  <c r="T139" i="16"/>
  <c r="R139" i="16"/>
  <c r="P139" i="16"/>
  <c r="BI138" i="16"/>
  <c r="BH138" i="16"/>
  <c r="BG138" i="16"/>
  <c r="BE138" i="16"/>
  <c r="T138" i="16"/>
  <c r="R138" i="16"/>
  <c r="P138" i="16"/>
  <c r="BI137" i="16"/>
  <c r="BH137" i="16"/>
  <c r="BG137" i="16"/>
  <c r="BE137" i="16"/>
  <c r="T137" i="16"/>
  <c r="R137" i="16"/>
  <c r="P137" i="16"/>
  <c r="BI136" i="16"/>
  <c r="BH136" i="16"/>
  <c r="BG136" i="16"/>
  <c r="BE136" i="16"/>
  <c r="T136" i="16"/>
  <c r="R136" i="16"/>
  <c r="P136" i="16"/>
  <c r="BI135" i="16"/>
  <c r="BH135" i="16"/>
  <c r="BG135" i="16"/>
  <c r="BE135" i="16"/>
  <c r="T135" i="16"/>
  <c r="R135" i="16"/>
  <c r="P135" i="16"/>
  <c r="BI134" i="16"/>
  <c r="BH134" i="16"/>
  <c r="BG134" i="16"/>
  <c r="BE134" i="16"/>
  <c r="T134" i="16"/>
  <c r="R134" i="16"/>
  <c r="P134" i="16"/>
  <c r="BI133" i="16"/>
  <c r="BH133" i="16"/>
  <c r="BG133" i="16"/>
  <c r="BE133" i="16"/>
  <c r="T133" i="16"/>
  <c r="R133" i="16"/>
  <c r="P133" i="16"/>
  <c r="BI132" i="16"/>
  <c r="BH132" i="16"/>
  <c r="BG132" i="16"/>
  <c r="BE132" i="16"/>
  <c r="T132" i="16"/>
  <c r="R132" i="16"/>
  <c r="P132" i="16"/>
  <c r="BI131" i="16"/>
  <c r="BH131" i="16"/>
  <c r="BG131" i="16"/>
  <c r="BE131" i="16"/>
  <c r="T131" i="16"/>
  <c r="R131" i="16"/>
  <c r="P131" i="16"/>
  <c r="BI130" i="16"/>
  <c r="BH130" i="16"/>
  <c r="BG130" i="16"/>
  <c r="BE130" i="16"/>
  <c r="T130" i="16"/>
  <c r="R130" i="16"/>
  <c r="P130" i="16"/>
  <c r="BI129" i="16"/>
  <c r="BH129" i="16"/>
  <c r="BG129" i="16"/>
  <c r="BE129" i="16"/>
  <c r="T129" i="16"/>
  <c r="R129" i="16"/>
  <c r="P129" i="16"/>
  <c r="BI128" i="16"/>
  <c r="BH128" i="16"/>
  <c r="BG128" i="16"/>
  <c r="BE128" i="16"/>
  <c r="T128" i="16"/>
  <c r="R128" i="16"/>
  <c r="P128" i="16"/>
  <c r="BI127" i="16"/>
  <c r="BH127" i="16"/>
  <c r="BG127" i="16"/>
  <c r="BE127" i="16"/>
  <c r="T127" i="16"/>
  <c r="R127" i="16"/>
  <c r="P127" i="16"/>
  <c r="BI126" i="16"/>
  <c r="BH126" i="16"/>
  <c r="BG126" i="16"/>
  <c r="BE126" i="16"/>
  <c r="T126" i="16"/>
  <c r="R126" i="16"/>
  <c r="P126" i="16"/>
  <c r="BI125" i="16"/>
  <c r="BH125" i="16"/>
  <c r="BG125" i="16"/>
  <c r="BE125" i="16"/>
  <c r="T125" i="16"/>
  <c r="R125" i="16"/>
  <c r="P125" i="16"/>
  <c r="J119" i="16"/>
  <c r="J118" i="16"/>
  <c r="F118" i="16"/>
  <c r="F116" i="16"/>
  <c r="E114" i="16"/>
  <c r="J94" i="16"/>
  <c r="J93" i="16"/>
  <c r="F93" i="16"/>
  <c r="F91" i="16"/>
  <c r="E89" i="16"/>
  <c r="J20" i="16"/>
  <c r="E20" i="16"/>
  <c r="F119" i="16"/>
  <c r="J19" i="16"/>
  <c r="J14" i="16"/>
  <c r="J91" i="16" s="1"/>
  <c r="E7" i="16"/>
  <c r="E110" i="16"/>
  <c r="J39" i="15"/>
  <c r="J38" i="15"/>
  <c r="AY109" i="1"/>
  <c r="J37" i="15"/>
  <c r="AX109" i="1"/>
  <c r="BI188" i="15"/>
  <c r="BH188" i="15"/>
  <c r="BG188" i="15"/>
  <c r="BE188" i="15"/>
  <c r="T188" i="15"/>
  <c r="R188" i="15"/>
  <c r="P188" i="15"/>
  <c r="BI187" i="15"/>
  <c r="BH187" i="15"/>
  <c r="BG187" i="15"/>
  <c r="BE187" i="15"/>
  <c r="T187" i="15"/>
  <c r="R187" i="15"/>
  <c r="P187" i="15"/>
  <c r="BI186" i="15"/>
  <c r="BH186" i="15"/>
  <c r="BG186" i="15"/>
  <c r="BE186" i="15"/>
  <c r="T186" i="15"/>
  <c r="R186" i="15"/>
  <c r="P186" i="15"/>
  <c r="BI185" i="15"/>
  <c r="BH185" i="15"/>
  <c r="BG185" i="15"/>
  <c r="BE185" i="15"/>
  <c r="T185" i="15"/>
  <c r="R185" i="15"/>
  <c r="P185" i="15"/>
  <c r="BI184" i="15"/>
  <c r="BH184" i="15"/>
  <c r="BG184" i="15"/>
  <c r="BE184" i="15"/>
  <c r="T184" i="15"/>
  <c r="R184" i="15"/>
  <c r="P184" i="15"/>
  <c r="BI183" i="15"/>
  <c r="BH183" i="15"/>
  <c r="BG183" i="15"/>
  <c r="BE183" i="15"/>
  <c r="T183" i="15"/>
  <c r="R183" i="15"/>
  <c r="P183" i="15"/>
  <c r="BI181" i="15"/>
  <c r="BH181" i="15"/>
  <c r="BG181" i="15"/>
  <c r="BE181" i="15"/>
  <c r="T181" i="15"/>
  <c r="R181" i="15"/>
  <c r="P181" i="15"/>
  <c r="BI180" i="15"/>
  <c r="BH180" i="15"/>
  <c r="BG180" i="15"/>
  <c r="BE180" i="15"/>
  <c r="T180" i="15"/>
  <c r="R180" i="15"/>
  <c r="P180" i="15"/>
  <c r="BI179" i="15"/>
  <c r="BH179" i="15"/>
  <c r="BG179" i="15"/>
  <c r="BE179" i="15"/>
  <c r="T179" i="15"/>
  <c r="R179" i="15"/>
  <c r="P179" i="15"/>
  <c r="BI178" i="15"/>
  <c r="BH178" i="15"/>
  <c r="BG178" i="15"/>
  <c r="BE178" i="15"/>
  <c r="T178" i="15"/>
  <c r="R178" i="15"/>
  <c r="P178" i="15"/>
  <c r="BI177" i="15"/>
  <c r="BH177" i="15"/>
  <c r="BG177" i="15"/>
  <c r="BE177" i="15"/>
  <c r="T177" i="15"/>
  <c r="R177" i="15"/>
  <c r="P177" i="15"/>
  <c r="BI176" i="15"/>
  <c r="BH176" i="15"/>
  <c r="BG176" i="15"/>
  <c r="BE176" i="15"/>
  <c r="T176" i="15"/>
  <c r="R176" i="15"/>
  <c r="P176" i="15"/>
  <c r="BI175" i="15"/>
  <c r="BH175" i="15"/>
  <c r="BG175" i="15"/>
  <c r="BE175" i="15"/>
  <c r="T175" i="15"/>
  <c r="R175" i="15"/>
  <c r="P175" i="15"/>
  <c r="BI174" i="15"/>
  <c r="BH174" i="15"/>
  <c r="BG174" i="15"/>
  <c r="BE174" i="15"/>
  <c r="T174" i="15"/>
  <c r="R174" i="15"/>
  <c r="P174" i="15"/>
  <c r="BI173" i="15"/>
  <c r="BH173" i="15"/>
  <c r="BG173" i="15"/>
  <c r="BE173" i="15"/>
  <c r="T173" i="15"/>
  <c r="R173" i="15"/>
  <c r="P173" i="15"/>
  <c r="BI172" i="15"/>
  <c r="BH172" i="15"/>
  <c r="BG172" i="15"/>
  <c r="BE172" i="15"/>
  <c r="T172" i="15"/>
  <c r="R172" i="15"/>
  <c r="P172" i="15"/>
  <c r="BI171" i="15"/>
  <c r="BH171" i="15"/>
  <c r="BG171" i="15"/>
  <c r="BE171" i="15"/>
  <c r="T171" i="15"/>
  <c r="R171" i="15"/>
  <c r="P171" i="15"/>
  <c r="BI170" i="15"/>
  <c r="BH170" i="15"/>
  <c r="BG170" i="15"/>
  <c r="BE170" i="15"/>
  <c r="T170" i="15"/>
  <c r="R170" i="15"/>
  <c r="P170" i="15"/>
  <c r="BI169" i="15"/>
  <c r="BH169" i="15"/>
  <c r="BG169" i="15"/>
  <c r="BE169" i="15"/>
  <c r="T169" i="15"/>
  <c r="R169" i="15"/>
  <c r="P169" i="15"/>
  <c r="BI168" i="15"/>
  <c r="BH168" i="15"/>
  <c r="BG168" i="15"/>
  <c r="BE168" i="15"/>
  <c r="T168" i="15"/>
  <c r="R168" i="15"/>
  <c r="P168" i="15"/>
  <c r="BI167" i="15"/>
  <c r="BH167" i="15"/>
  <c r="BG167" i="15"/>
  <c r="BE167" i="15"/>
  <c r="T167" i="15"/>
  <c r="R167" i="15"/>
  <c r="P167" i="15"/>
  <c r="BI166" i="15"/>
  <c r="BH166" i="15"/>
  <c r="BG166" i="15"/>
  <c r="BE166" i="15"/>
  <c r="T166" i="15"/>
  <c r="R166" i="15"/>
  <c r="P166" i="15"/>
  <c r="BI165" i="15"/>
  <c r="BH165" i="15"/>
  <c r="BG165" i="15"/>
  <c r="BE165" i="15"/>
  <c r="T165" i="15"/>
  <c r="R165" i="15"/>
  <c r="P165" i="15"/>
  <c r="BI164" i="15"/>
  <c r="BH164" i="15"/>
  <c r="BG164" i="15"/>
  <c r="BE164" i="15"/>
  <c r="T164" i="15"/>
  <c r="R164" i="15"/>
  <c r="P164" i="15"/>
  <c r="BI163" i="15"/>
  <c r="BH163" i="15"/>
  <c r="BG163" i="15"/>
  <c r="BE163" i="15"/>
  <c r="T163" i="15"/>
  <c r="R163" i="15"/>
  <c r="P163" i="15"/>
  <c r="BI162" i="15"/>
  <c r="BH162" i="15"/>
  <c r="BG162" i="15"/>
  <c r="BE162" i="15"/>
  <c r="T162" i="15"/>
  <c r="R162" i="15"/>
  <c r="P162" i="15"/>
  <c r="BI161" i="15"/>
  <c r="BH161" i="15"/>
  <c r="BG161" i="15"/>
  <c r="BE161" i="15"/>
  <c r="T161" i="15"/>
  <c r="R161" i="15"/>
  <c r="P161" i="15"/>
  <c r="BI160" i="15"/>
  <c r="BH160" i="15"/>
  <c r="BG160" i="15"/>
  <c r="BE160" i="15"/>
  <c r="T160" i="15"/>
  <c r="R160" i="15"/>
  <c r="P160" i="15"/>
  <c r="BI158" i="15"/>
  <c r="BH158" i="15"/>
  <c r="BG158" i="15"/>
  <c r="BE158" i="15"/>
  <c r="T158" i="15"/>
  <c r="R158" i="15"/>
  <c r="P158" i="15"/>
  <c r="BI157" i="15"/>
  <c r="BH157" i="15"/>
  <c r="BG157" i="15"/>
  <c r="BE157" i="15"/>
  <c r="T157" i="15"/>
  <c r="R157" i="15"/>
  <c r="P157" i="15"/>
  <c r="BI156" i="15"/>
  <c r="BH156" i="15"/>
  <c r="BG156" i="15"/>
  <c r="BE156" i="15"/>
  <c r="T156" i="15"/>
  <c r="R156" i="15"/>
  <c r="P156" i="15"/>
  <c r="BI155" i="15"/>
  <c r="BH155" i="15"/>
  <c r="BG155" i="15"/>
  <c r="BE155" i="15"/>
  <c r="T155" i="15"/>
  <c r="R155" i="15"/>
  <c r="P155" i="15"/>
  <c r="BI153" i="15"/>
  <c r="BH153" i="15"/>
  <c r="BG153" i="15"/>
  <c r="BE153" i="15"/>
  <c r="T153" i="15"/>
  <c r="R153" i="15"/>
  <c r="P153" i="15"/>
  <c r="BI152" i="15"/>
  <c r="BH152" i="15"/>
  <c r="BG152" i="15"/>
  <c r="BE152" i="15"/>
  <c r="T152" i="15"/>
  <c r="R152" i="15"/>
  <c r="P152" i="15"/>
  <c r="BI151" i="15"/>
  <c r="BH151" i="15"/>
  <c r="BG151" i="15"/>
  <c r="BE151" i="15"/>
  <c r="T151" i="15"/>
  <c r="R151" i="15"/>
  <c r="P151" i="15"/>
  <c r="BI150" i="15"/>
  <c r="BH150" i="15"/>
  <c r="BG150" i="15"/>
  <c r="BE150" i="15"/>
  <c r="T150" i="15"/>
  <c r="R150" i="15"/>
  <c r="P150" i="15"/>
  <c r="BI149" i="15"/>
  <c r="BH149" i="15"/>
  <c r="BG149" i="15"/>
  <c r="BE149" i="15"/>
  <c r="T149" i="15"/>
  <c r="R149" i="15"/>
  <c r="P149" i="15"/>
  <c r="BI148" i="15"/>
  <c r="BH148" i="15"/>
  <c r="BG148" i="15"/>
  <c r="BE148" i="15"/>
  <c r="T148" i="15"/>
  <c r="R148" i="15"/>
  <c r="P148" i="15"/>
  <c r="BI147" i="15"/>
  <c r="BH147" i="15"/>
  <c r="BG147" i="15"/>
  <c r="BE147" i="15"/>
  <c r="T147" i="15"/>
  <c r="R147" i="15"/>
  <c r="P147" i="15"/>
  <c r="BI146" i="15"/>
  <c r="BH146" i="15"/>
  <c r="BG146" i="15"/>
  <c r="BE146" i="15"/>
  <c r="T146" i="15"/>
  <c r="R146" i="15"/>
  <c r="P146" i="15"/>
  <c r="BI145" i="15"/>
  <c r="BH145" i="15"/>
  <c r="BG145" i="15"/>
  <c r="BE145" i="15"/>
  <c r="T145" i="15"/>
  <c r="R145" i="15"/>
  <c r="P145" i="15"/>
  <c r="BI144" i="15"/>
  <c r="BH144" i="15"/>
  <c r="BG144" i="15"/>
  <c r="BE144" i="15"/>
  <c r="T144" i="15"/>
  <c r="R144" i="15"/>
  <c r="P144" i="15"/>
  <c r="BI143" i="15"/>
  <c r="BH143" i="15"/>
  <c r="BG143" i="15"/>
  <c r="BE143" i="15"/>
  <c r="T143" i="15"/>
  <c r="R143" i="15"/>
  <c r="P143" i="15"/>
  <c r="BI142" i="15"/>
  <c r="BH142" i="15"/>
  <c r="BG142" i="15"/>
  <c r="BE142" i="15"/>
  <c r="T142" i="15"/>
  <c r="R142" i="15"/>
  <c r="P142" i="15"/>
  <c r="BI141" i="15"/>
  <c r="BH141" i="15"/>
  <c r="BG141" i="15"/>
  <c r="BE141" i="15"/>
  <c r="T141" i="15"/>
  <c r="R141" i="15"/>
  <c r="P141" i="15"/>
  <c r="BI140" i="15"/>
  <c r="BH140" i="15"/>
  <c r="BG140" i="15"/>
  <c r="BE140" i="15"/>
  <c r="T140" i="15"/>
  <c r="R140" i="15"/>
  <c r="P140" i="15"/>
  <c r="BI139" i="15"/>
  <c r="BH139" i="15"/>
  <c r="BG139" i="15"/>
  <c r="BE139" i="15"/>
  <c r="T139" i="15"/>
  <c r="R139" i="15"/>
  <c r="P139" i="15"/>
  <c r="BI138" i="15"/>
  <c r="BH138" i="15"/>
  <c r="BG138" i="15"/>
  <c r="BE138" i="15"/>
  <c r="T138" i="15"/>
  <c r="R138" i="15"/>
  <c r="P138" i="15"/>
  <c r="BI137" i="15"/>
  <c r="BH137" i="15"/>
  <c r="BG137" i="15"/>
  <c r="BE137" i="15"/>
  <c r="T137" i="15"/>
  <c r="R137" i="15"/>
  <c r="P137" i="15"/>
  <c r="BI136" i="15"/>
  <c r="BH136" i="15"/>
  <c r="BG136" i="15"/>
  <c r="BE136" i="15"/>
  <c r="T136" i="15"/>
  <c r="R136" i="15"/>
  <c r="P136" i="15"/>
  <c r="BI135" i="15"/>
  <c r="BH135" i="15"/>
  <c r="BG135" i="15"/>
  <c r="BE135" i="15"/>
  <c r="T135" i="15"/>
  <c r="R135" i="15"/>
  <c r="P135" i="15"/>
  <c r="BI134" i="15"/>
  <c r="BH134" i="15"/>
  <c r="BG134" i="15"/>
  <c r="BE134" i="15"/>
  <c r="T134" i="15"/>
  <c r="R134" i="15"/>
  <c r="P134" i="15"/>
  <c r="BI133" i="15"/>
  <c r="BH133" i="15"/>
  <c r="BG133" i="15"/>
  <c r="BE133" i="15"/>
  <c r="T133" i="15"/>
  <c r="R133" i="15"/>
  <c r="P133" i="15"/>
  <c r="BI132" i="15"/>
  <c r="BH132" i="15"/>
  <c r="BG132" i="15"/>
  <c r="BE132" i="15"/>
  <c r="T132" i="15"/>
  <c r="R132" i="15"/>
  <c r="P132" i="15"/>
  <c r="BI131" i="15"/>
  <c r="BH131" i="15"/>
  <c r="BG131" i="15"/>
  <c r="BE131" i="15"/>
  <c r="T131" i="15"/>
  <c r="R131" i="15"/>
  <c r="P131" i="15"/>
  <c r="BI130" i="15"/>
  <c r="BH130" i="15"/>
  <c r="BG130" i="15"/>
  <c r="BE130" i="15"/>
  <c r="T130" i="15"/>
  <c r="R130" i="15"/>
  <c r="P130" i="15"/>
  <c r="BI129" i="15"/>
  <c r="BH129" i="15"/>
  <c r="BG129" i="15"/>
  <c r="BE129" i="15"/>
  <c r="T129" i="15"/>
  <c r="R129" i="15"/>
  <c r="P129" i="15"/>
  <c r="BI128" i="15"/>
  <c r="BH128" i="15"/>
  <c r="BG128" i="15"/>
  <c r="BE128" i="15"/>
  <c r="T128" i="15"/>
  <c r="R128" i="15"/>
  <c r="P128" i="15"/>
  <c r="J122" i="15"/>
  <c r="J121" i="15"/>
  <c r="F121" i="15"/>
  <c r="F119" i="15"/>
  <c r="E117" i="15"/>
  <c r="J94" i="15"/>
  <c r="J93" i="15"/>
  <c r="F93" i="15"/>
  <c r="F91" i="15"/>
  <c r="E89" i="15"/>
  <c r="J20" i="15"/>
  <c r="E20" i="15"/>
  <c r="F122" i="15" s="1"/>
  <c r="J19" i="15"/>
  <c r="J14" i="15"/>
  <c r="J119" i="15"/>
  <c r="E7" i="15"/>
  <c r="E113" i="15"/>
  <c r="J39" i="14"/>
  <c r="J38" i="14"/>
  <c r="AY108" i="1"/>
  <c r="J37" i="14"/>
  <c r="AX108" i="1" s="1"/>
  <c r="BI187" i="14"/>
  <c r="BH187" i="14"/>
  <c r="BG187" i="14"/>
  <c r="BE187" i="14"/>
  <c r="T187" i="14"/>
  <c r="R187" i="14"/>
  <c r="P187" i="14"/>
  <c r="BI186" i="14"/>
  <c r="BH186" i="14"/>
  <c r="BG186" i="14"/>
  <c r="BE186" i="14"/>
  <c r="T186" i="14"/>
  <c r="R186" i="14"/>
  <c r="P186" i="14"/>
  <c r="BI185" i="14"/>
  <c r="BH185" i="14"/>
  <c r="BG185" i="14"/>
  <c r="BE185" i="14"/>
  <c r="T185" i="14"/>
  <c r="R185" i="14"/>
  <c r="P185" i="14"/>
  <c r="BI184" i="14"/>
  <c r="BH184" i="14"/>
  <c r="BG184" i="14"/>
  <c r="BE184" i="14"/>
  <c r="T184" i="14"/>
  <c r="R184" i="14"/>
  <c r="P184" i="14"/>
  <c r="BI183" i="14"/>
  <c r="BH183" i="14"/>
  <c r="BG183" i="14"/>
  <c r="BE183" i="14"/>
  <c r="T183" i="14"/>
  <c r="R183" i="14"/>
  <c r="P183" i="14"/>
  <c r="BI182" i="14"/>
  <c r="BH182" i="14"/>
  <c r="BG182" i="14"/>
  <c r="BE182" i="14"/>
  <c r="T182" i="14"/>
  <c r="R182" i="14"/>
  <c r="P182" i="14"/>
  <c r="BI181" i="14"/>
  <c r="BH181" i="14"/>
  <c r="BG181" i="14"/>
  <c r="BE181" i="14"/>
  <c r="T181" i="14"/>
  <c r="R181" i="14"/>
  <c r="P181" i="14"/>
  <c r="BI180" i="14"/>
  <c r="BH180" i="14"/>
  <c r="BG180" i="14"/>
  <c r="BE180" i="14"/>
  <c r="T180" i="14"/>
  <c r="R180" i="14"/>
  <c r="P180" i="14"/>
  <c r="BI179" i="14"/>
  <c r="BH179" i="14"/>
  <c r="BG179" i="14"/>
  <c r="BE179" i="14"/>
  <c r="T179" i="14"/>
  <c r="R179" i="14"/>
  <c r="P179" i="14"/>
  <c r="BI178" i="14"/>
  <c r="BH178" i="14"/>
  <c r="BG178" i="14"/>
  <c r="BE178" i="14"/>
  <c r="T178" i="14"/>
  <c r="R178" i="14"/>
  <c r="P178" i="14"/>
  <c r="BI177" i="14"/>
  <c r="BH177" i="14"/>
  <c r="BG177" i="14"/>
  <c r="BE177" i="14"/>
  <c r="T177" i="14"/>
  <c r="R177" i="14"/>
  <c r="P177" i="14"/>
  <c r="BI176" i="14"/>
  <c r="BH176" i="14"/>
  <c r="BG176" i="14"/>
  <c r="BE176" i="14"/>
  <c r="T176" i="14"/>
  <c r="R176" i="14"/>
  <c r="P176" i="14"/>
  <c r="BI175" i="14"/>
  <c r="BH175" i="14"/>
  <c r="BG175" i="14"/>
  <c r="BE175" i="14"/>
  <c r="T175" i="14"/>
  <c r="R175" i="14"/>
  <c r="P175" i="14"/>
  <c r="BI174" i="14"/>
  <c r="BH174" i="14"/>
  <c r="BG174" i="14"/>
  <c r="BE174" i="14"/>
  <c r="T174" i="14"/>
  <c r="R174" i="14"/>
  <c r="P174" i="14"/>
  <c r="BI173" i="14"/>
  <c r="BH173" i="14"/>
  <c r="BG173" i="14"/>
  <c r="BE173" i="14"/>
  <c r="T173" i="14"/>
  <c r="R173" i="14"/>
  <c r="P173" i="14"/>
  <c r="BI172" i="14"/>
  <c r="BH172" i="14"/>
  <c r="BG172" i="14"/>
  <c r="BE172" i="14"/>
  <c r="T172" i="14"/>
  <c r="R172" i="14"/>
  <c r="P172" i="14"/>
  <c r="BI171" i="14"/>
  <c r="BH171" i="14"/>
  <c r="BG171" i="14"/>
  <c r="BE171" i="14"/>
  <c r="T171" i="14"/>
  <c r="R171" i="14"/>
  <c r="P171" i="14"/>
  <c r="BI170" i="14"/>
  <c r="BH170" i="14"/>
  <c r="BG170" i="14"/>
  <c r="BE170" i="14"/>
  <c r="T170" i="14"/>
  <c r="R170" i="14"/>
  <c r="P170" i="14"/>
  <c r="BI169" i="14"/>
  <c r="BH169" i="14"/>
  <c r="BG169" i="14"/>
  <c r="BE169" i="14"/>
  <c r="T169" i="14"/>
  <c r="R169" i="14"/>
  <c r="P169" i="14"/>
  <c r="BI168" i="14"/>
  <c r="BH168" i="14"/>
  <c r="BG168" i="14"/>
  <c r="BE168" i="14"/>
  <c r="T168" i="14"/>
  <c r="R168" i="14"/>
  <c r="P168" i="14"/>
  <c r="BI167" i="14"/>
  <c r="BH167" i="14"/>
  <c r="BG167" i="14"/>
  <c r="BE167" i="14"/>
  <c r="T167" i="14"/>
  <c r="R167" i="14"/>
  <c r="P167" i="14"/>
  <c r="BI166" i="14"/>
  <c r="BH166" i="14"/>
  <c r="BG166" i="14"/>
  <c r="BE166" i="14"/>
  <c r="T166" i="14"/>
  <c r="R166" i="14"/>
  <c r="P166" i="14"/>
  <c r="BI165" i="14"/>
  <c r="BH165" i="14"/>
  <c r="BG165" i="14"/>
  <c r="BE165" i="14"/>
  <c r="T165" i="14"/>
  <c r="R165" i="14"/>
  <c r="P165" i="14"/>
  <c r="BI164" i="14"/>
  <c r="BH164" i="14"/>
  <c r="BG164" i="14"/>
  <c r="BE164" i="14"/>
  <c r="T164" i="14"/>
  <c r="R164" i="14"/>
  <c r="P164" i="14"/>
  <c r="BI163" i="14"/>
  <c r="BH163" i="14"/>
  <c r="BG163" i="14"/>
  <c r="BE163" i="14"/>
  <c r="T163" i="14"/>
  <c r="R163" i="14"/>
  <c r="P163" i="14"/>
  <c r="BI162" i="14"/>
  <c r="BH162" i="14"/>
  <c r="BG162" i="14"/>
  <c r="BE162" i="14"/>
  <c r="T162" i="14"/>
  <c r="R162" i="14"/>
  <c r="P162" i="14"/>
  <c r="BI161" i="14"/>
  <c r="BH161" i="14"/>
  <c r="BG161" i="14"/>
  <c r="BE161" i="14"/>
  <c r="T161" i="14"/>
  <c r="R161" i="14"/>
  <c r="P161" i="14"/>
  <c r="BI160" i="14"/>
  <c r="BH160" i="14"/>
  <c r="BG160" i="14"/>
  <c r="BE160" i="14"/>
  <c r="T160" i="14"/>
  <c r="R160" i="14"/>
  <c r="P160" i="14"/>
  <c r="BI159" i="14"/>
  <c r="BH159" i="14"/>
  <c r="BG159" i="14"/>
  <c r="BE159" i="14"/>
  <c r="T159" i="14"/>
  <c r="R159" i="14"/>
  <c r="P159" i="14"/>
  <c r="BI158" i="14"/>
  <c r="BH158" i="14"/>
  <c r="BG158" i="14"/>
  <c r="BE158" i="14"/>
  <c r="T158" i="14"/>
  <c r="R158" i="14"/>
  <c r="P158" i="14"/>
  <c r="BI157" i="14"/>
  <c r="BH157" i="14"/>
  <c r="BG157" i="14"/>
  <c r="BE157" i="14"/>
  <c r="T157" i="14"/>
  <c r="R157" i="14"/>
  <c r="P157" i="14"/>
  <c r="BI156" i="14"/>
  <c r="BH156" i="14"/>
  <c r="BG156" i="14"/>
  <c r="BE156" i="14"/>
  <c r="T156" i="14"/>
  <c r="R156" i="14"/>
  <c r="P156" i="14"/>
  <c r="BI155" i="14"/>
  <c r="BH155" i="14"/>
  <c r="BG155" i="14"/>
  <c r="BE155" i="14"/>
  <c r="T155" i="14"/>
  <c r="R155" i="14"/>
  <c r="P155" i="14"/>
  <c r="BI154" i="14"/>
  <c r="BH154" i="14"/>
  <c r="BG154" i="14"/>
  <c r="BE154" i="14"/>
  <c r="T154" i="14"/>
  <c r="R154" i="14"/>
  <c r="P154" i="14"/>
  <c r="BI153" i="14"/>
  <c r="BH153" i="14"/>
  <c r="BG153" i="14"/>
  <c r="BE153" i="14"/>
  <c r="T153" i="14"/>
  <c r="R153" i="14"/>
  <c r="P153" i="14"/>
  <c r="BI152" i="14"/>
  <c r="BH152" i="14"/>
  <c r="BG152" i="14"/>
  <c r="BE152" i="14"/>
  <c r="T152" i="14"/>
  <c r="R152" i="14"/>
  <c r="P152" i="14"/>
  <c r="BI151" i="14"/>
  <c r="BH151" i="14"/>
  <c r="BG151" i="14"/>
  <c r="BE151" i="14"/>
  <c r="T151" i="14"/>
  <c r="R151" i="14"/>
  <c r="P151" i="14"/>
  <c r="BI150" i="14"/>
  <c r="BH150" i="14"/>
  <c r="BG150" i="14"/>
  <c r="BE150" i="14"/>
  <c r="T150" i="14"/>
  <c r="R150" i="14"/>
  <c r="P150" i="14"/>
  <c r="BI149" i="14"/>
  <c r="BH149" i="14"/>
  <c r="BG149" i="14"/>
  <c r="BE149" i="14"/>
  <c r="T149" i="14"/>
  <c r="R149" i="14"/>
  <c r="P149" i="14"/>
  <c r="BI148" i="14"/>
  <c r="BH148" i="14"/>
  <c r="BG148" i="14"/>
  <c r="BE148" i="14"/>
  <c r="T148" i="14"/>
  <c r="R148" i="14"/>
  <c r="P148" i="14"/>
  <c r="BI147" i="14"/>
  <c r="BH147" i="14"/>
  <c r="BG147" i="14"/>
  <c r="BE147" i="14"/>
  <c r="T147" i="14"/>
  <c r="R147" i="14"/>
  <c r="P147" i="14"/>
  <c r="BI146" i="14"/>
  <c r="BH146" i="14"/>
  <c r="BG146" i="14"/>
  <c r="BE146" i="14"/>
  <c r="T146" i="14"/>
  <c r="R146" i="14"/>
  <c r="P146" i="14"/>
  <c r="BI145" i="14"/>
  <c r="BH145" i="14"/>
  <c r="BG145" i="14"/>
  <c r="BE145" i="14"/>
  <c r="T145" i="14"/>
  <c r="R145" i="14"/>
  <c r="P145" i="14"/>
  <c r="BI144" i="14"/>
  <c r="BH144" i="14"/>
  <c r="BG144" i="14"/>
  <c r="BE144" i="14"/>
  <c r="T144" i="14"/>
  <c r="R144" i="14"/>
  <c r="P144" i="14"/>
  <c r="BI143" i="14"/>
  <c r="BH143" i="14"/>
  <c r="BG143" i="14"/>
  <c r="BE143" i="14"/>
  <c r="T143" i="14"/>
  <c r="R143" i="14"/>
  <c r="P143" i="14"/>
  <c r="BI142" i="14"/>
  <c r="BH142" i="14"/>
  <c r="BG142" i="14"/>
  <c r="BE142" i="14"/>
  <c r="T142" i="14"/>
  <c r="R142" i="14"/>
  <c r="P142" i="14"/>
  <c r="BI141" i="14"/>
  <c r="BH141" i="14"/>
  <c r="BG141" i="14"/>
  <c r="BE141" i="14"/>
  <c r="T141" i="14"/>
  <c r="R141" i="14"/>
  <c r="P141" i="14"/>
  <c r="BI140" i="14"/>
  <c r="BH140" i="14"/>
  <c r="BG140" i="14"/>
  <c r="BE140" i="14"/>
  <c r="T140" i="14"/>
  <c r="R140" i="14"/>
  <c r="P140" i="14"/>
  <c r="BI139" i="14"/>
  <c r="BH139" i="14"/>
  <c r="BG139" i="14"/>
  <c r="BE139" i="14"/>
  <c r="T139" i="14"/>
  <c r="R139" i="14"/>
  <c r="P139" i="14"/>
  <c r="BI138" i="14"/>
  <c r="BH138" i="14"/>
  <c r="BG138" i="14"/>
  <c r="BE138" i="14"/>
  <c r="T138" i="14"/>
  <c r="R138" i="14"/>
  <c r="P138" i="14"/>
  <c r="BI137" i="14"/>
  <c r="BH137" i="14"/>
  <c r="BG137" i="14"/>
  <c r="BE137" i="14"/>
  <c r="T137" i="14"/>
  <c r="R137" i="14"/>
  <c r="P137" i="14"/>
  <c r="BI136" i="14"/>
  <c r="BH136" i="14"/>
  <c r="BG136" i="14"/>
  <c r="BE136" i="14"/>
  <c r="T136" i="14"/>
  <c r="R136" i="14"/>
  <c r="P136" i="14"/>
  <c r="BI135" i="14"/>
  <c r="BH135" i="14"/>
  <c r="BG135" i="14"/>
  <c r="BE135" i="14"/>
  <c r="T135" i="14"/>
  <c r="R135" i="14"/>
  <c r="P135" i="14"/>
  <c r="BI134" i="14"/>
  <c r="BH134" i="14"/>
  <c r="BG134" i="14"/>
  <c r="BE134" i="14"/>
  <c r="T134" i="14"/>
  <c r="R134" i="14"/>
  <c r="P134" i="14"/>
  <c r="BI133" i="14"/>
  <c r="BH133" i="14"/>
  <c r="BG133" i="14"/>
  <c r="BE133" i="14"/>
  <c r="T133" i="14"/>
  <c r="R133" i="14"/>
  <c r="P133" i="14"/>
  <c r="BI132" i="14"/>
  <c r="BH132" i="14"/>
  <c r="BG132" i="14"/>
  <c r="BE132" i="14"/>
  <c r="T132" i="14"/>
  <c r="R132" i="14"/>
  <c r="P132" i="14"/>
  <c r="BI131" i="14"/>
  <c r="BH131" i="14"/>
  <c r="BG131" i="14"/>
  <c r="BE131" i="14"/>
  <c r="T131" i="14"/>
  <c r="R131" i="14"/>
  <c r="P131" i="14"/>
  <c r="BI130" i="14"/>
  <c r="BH130" i="14"/>
  <c r="BG130" i="14"/>
  <c r="BE130" i="14"/>
  <c r="T130" i="14"/>
  <c r="R130" i="14"/>
  <c r="P130" i="14"/>
  <c r="BI129" i="14"/>
  <c r="BH129" i="14"/>
  <c r="BG129" i="14"/>
  <c r="BE129" i="14"/>
  <c r="T129" i="14"/>
  <c r="R129" i="14"/>
  <c r="P129" i="14"/>
  <c r="BI128" i="14"/>
  <c r="BH128" i="14"/>
  <c r="BG128" i="14"/>
  <c r="BE128" i="14"/>
  <c r="T128" i="14"/>
  <c r="R128" i="14"/>
  <c r="P128" i="14"/>
  <c r="BI127" i="14"/>
  <c r="BH127" i="14"/>
  <c r="BG127" i="14"/>
  <c r="BE127" i="14"/>
  <c r="T127" i="14"/>
  <c r="R127" i="14"/>
  <c r="P127" i="14"/>
  <c r="BI126" i="14"/>
  <c r="BH126" i="14"/>
  <c r="BG126" i="14"/>
  <c r="BE126" i="14"/>
  <c r="T126" i="14"/>
  <c r="R126" i="14"/>
  <c r="P126" i="14"/>
  <c r="BI125" i="14"/>
  <c r="BH125" i="14"/>
  <c r="BG125" i="14"/>
  <c r="BE125" i="14"/>
  <c r="T125" i="14"/>
  <c r="R125" i="14"/>
  <c r="P125" i="14"/>
  <c r="J119" i="14"/>
  <c r="J118" i="14"/>
  <c r="F118" i="14"/>
  <c r="F116" i="14"/>
  <c r="E114" i="14"/>
  <c r="J94" i="14"/>
  <c r="J93" i="14"/>
  <c r="F93" i="14"/>
  <c r="F91" i="14"/>
  <c r="E89" i="14"/>
  <c r="J20" i="14"/>
  <c r="E20" i="14"/>
  <c r="F119" i="14"/>
  <c r="J19" i="14"/>
  <c r="J14" i="14"/>
  <c r="J116" i="14" s="1"/>
  <c r="E7" i="14"/>
  <c r="E110" i="14" s="1"/>
  <c r="J39" i="13"/>
  <c r="J38" i="13"/>
  <c r="AY107" i="1"/>
  <c r="J37" i="13"/>
  <c r="AX107" i="1" s="1"/>
  <c r="BI207" i="13"/>
  <c r="BH207" i="13"/>
  <c r="BG207" i="13"/>
  <c r="BE207" i="13"/>
  <c r="T207" i="13"/>
  <c r="R207" i="13"/>
  <c r="P207" i="13"/>
  <c r="BI206" i="13"/>
  <c r="BH206" i="13"/>
  <c r="BG206" i="13"/>
  <c r="BE206" i="13"/>
  <c r="T206" i="13"/>
  <c r="R206" i="13"/>
  <c r="P206" i="13"/>
  <c r="BI205" i="13"/>
  <c r="BH205" i="13"/>
  <c r="BG205" i="13"/>
  <c r="BE205" i="13"/>
  <c r="T205" i="13"/>
  <c r="R205" i="13"/>
  <c r="P205" i="13"/>
  <c r="BI204" i="13"/>
  <c r="BH204" i="13"/>
  <c r="BG204" i="13"/>
  <c r="BE204" i="13"/>
  <c r="T204" i="13"/>
  <c r="R204" i="13"/>
  <c r="P204" i="13"/>
  <c r="BI203" i="13"/>
  <c r="BH203" i="13"/>
  <c r="BG203" i="13"/>
  <c r="BE203" i="13"/>
  <c r="T203" i="13"/>
  <c r="R203" i="13"/>
  <c r="P203" i="13"/>
  <c r="BI202" i="13"/>
  <c r="BH202" i="13"/>
  <c r="BG202" i="13"/>
  <c r="BE202" i="13"/>
  <c r="T202" i="13"/>
  <c r="R202" i="13"/>
  <c r="P202" i="13"/>
  <c r="BI201" i="13"/>
  <c r="BH201" i="13"/>
  <c r="BG201" i="13"/>
  <c r="BE201" i="13"/>
  <c r="T201" i="13"/>
  <c r="R201" i="13"/>
  <c r="P201" i="13"/>
  <c r="BI200" i="13"/>
  <c r="BH200" i="13"/>
  <c r="BG200" i="13"/>
  <c r="BE200" i="13"/>
  <c r="T200" i="13"/>
  <c r="R200" i="13"/>
  <c r="P200" i="13"/>
  <c r="BI199" i="13"/>
  <c r="BH199" i="13"/>
  <c r="BG199" i="13"/>
  <c r="BE199" i="13"/>
  <c r="T199" i="13"/>
  <c r="R199" i="13"/>
  <c r="P199" i="13"/>
  <c r="BI198" i="13"/>
  <c r="BH198" i="13"/>
  <c r="BG198" i="13"/>
  <c r="BE198" i="13"/>
  <c r="T198" i="13"/>
  <c r="R198" i="13"/>
  <c r="P198" i="13"/>
  <c r="BI197" i="13"/>
  <c r="BH197" i="13"/>
  <c r="BG197" i="13"/>
  <c r="BE197" i="13"/>
  <c r="T197" i="13"/>
  <c r="R197" i="13"/>
  <c r="P197" i="13"/>
  <c r="BI196" i="13"/>
  <c r="BH196" i="13"/>
  <c r="BG196" i="13"/>
  <c r="BE196" i="13"/>
  <c r="T196" i="13"/>
  <c r="R196" i="13"/>
  <c r="P196" i="13"/>
  <c r="BI195" i="13"/>
  <c r="BH195" i="13"/>
  <c r="BG195" i="13"/>
  <c r="BE195" i="13"/>
  <c r="T195" i="13"/>
  <c r="R195" i="13"/>
  <c r="P195" i="13"/>
  <c r="BI194" i="13"/>
  <c r="BH194" i="13"/>
  <c r="BG194" i="13"/>
  <c r="BE194" i="13"/>
  <c r="T194" i="13"/>
  <c r="R194" i="13"/>
  <c r="P194" i="13"/>
  <c r="BI193" i="13"/>
  <c r="BH193" i="13"/>
  <c r="BG193" i="13"/>
  <c r="BE193" i="13"/>
  <c r="T193" i="13"/>
  <c r="R193" i="13"/>
  <c r="P193" i="13"/>
  <c r="BI192" i="13"/>
  <c r="BH192" i="13"/>
  <c r="BG192" i="13"/>
  <c r="BE192" i="13"/>
  <c r="T192" i="13"/>
  <c r="R192" i="13"/>
  <c r="P192" i="13"/>
  <c r="BI191" i="13"/>
  <c r="BH191" i="13"/>
  <c r="BG191" i="13"/>
  <c r="BE191" i="13"/>
  <c r="T191" i="13"/>
  <c r="R191" i="13"/>
  <c r="P191" i="13"/>
  <c r="BI190" i="13"/>
  <c r="BH190" i="13"/>
  <c r="BG190" i="13"/>
  <c r="BE190" i="13"/>
  <c r="T190" i="13"/>
  <c r="R190" i="13"/>
  <c r="P190" i="13"/>
  <c r="BI189" i="13"/>
  <c r="BH189" i="13"/>
  <c r="BG189" i="13"/>
  <c r="BE189" i="13"/>
  <c r="T189" i="13"/>
  <c r="R189" i="13"/>
  <c r="P189" i="13"/>
  <c r="BI188" i="13"/>
  <c r="BH188" i="13"/>
  <c r="BG188" i="13"/>
  <c r="BE188" i="13"/>
  <c r="T188" i="13"/>
  <c r="R188" i="13"/>
  <c r="P188" i="13"/>
  <c r="BI187" i="13"/>
  <c r="BH187" i="13"/>
  <c r="BG187" i="13"/>
  <c r="BE187" i="13"/>
  <c r="T187" i="13"/>
  <c r="R187" i="13"/>
  <c r="P187" i="13"/>
  <c r="BI186" i="13"/>
  <c r="BH186" i="13"/>
  <c r="BG186" i="13"/>
  <c r="BE186" i="13"/>
  <c r="T186" i="13"/>
  <c r="R186" i="13"/>
  <c r="P186" i="13"/>
  <c r="BI185" i="13"/>
  <c r="BH185" i="13"/>
  <c r="BG185" i="13"/>
  <c r="BE185" i="13"/>
  <c r="T185" i="13"/>
  <c r="R185" i="13"/>
  <c r="P185" i="13"/>
  <c r="BI184" i="13"/>
  <c r="BH184" i="13"/>
  <c r="BG184" i="13"/>
  <c r="BE184" i="13"/>
  <c r="T184" i="13"/>
  <c r="R184" i="13"/>
  <c r="P184" i="13"/>
  <c r="BI183" i="13"/>
  <c r="BH183" i="13"/>
  <c r="BG183" i="13"/>
  <c r="BE183" i="13"/>
  <c r="T183" i="13"/>
  <c r="R183" i="13"/>
  <c r="P183" i="13"/>
  <c r="BI182" i="13"/>
  <c r="BH182" i="13"/>
  <c r="BG182" i="13"/>
  <c r="BE182" i="13"/>
  <c r="T182" i="13"/>
  <c r="R182" i="13"/>
  <c r="P182" i="13"/>
  <c r="BI181" i="13"/>
  <c r="BH181" i="13"/>
  <c r="BG181" i="13"/>
  <c r="BE181" i="13"/>
  <c r="T181" i="13"/>
  <c r="R181" i="13"/>
  <c r="P181" i="13"/>
  <c r="BI180" i="13"/>
  <c r="BH180" i="13"/>
  <c r="BG180" i="13"/>
  <c r="BE180" i="13"/>
  <c r="T180" i="13"/>
  <c r="R180" i="13"/>
  <c r="P180" i="13"/>
  <c r="BI179" i="13"/>
  <c r="BH179" i="13"/>
  <c r="BG179" i="13"/>
  <c r="BE179" i="13"/>
  <c r="T179" i="13"/>
  <c r="R179" i="13"/>
  <c r="P179" i="13"/>
  <c r="BI178" i="13"/>
  <c r="BH178" i="13"/>
  <c r="BG178" i="13"/>
  <c r="BE178" i="13"/>
  <c r="T178" i="13"/>
  <c r="R178" i="13"/>
  <c r="P178" i="13"/>
  <c r="BI177" i="13"/>
  <c r="BH177" i="13"/>
  <c r="BG177" i="13"/>
  <c r="BE177" i="13"/>
  <c r="T177" i="13"/>
  <c r="R177" i="13"/>
  <c r="P177" i="13"/>
  <c r="BI176" i="13"/>
  <c r="BH176" i="13"/>
  <c r="BG176" i="13"/>
  <c r="BE176" i="13"/>
  <c r="T176" i="13"/>
  <c r="R176" i="13"/>
  <c r="P176" i="13"/>
  <c r="BI175" i="13"/>
  <c r="BH175" i="13"/>
  <c r="BG175" i="13"/>
  <c r="BE175" i="13"/>
  <c r="T175" i="13"/>
  <c r="R175" i="13"/>
  <c r="P175" i="13"/>
  <c r="BI174" i="13"/>
  <c r="BH174" i="13"/>
  <c r="BG174" i="13"/>
  <c r="BE174" i="13"/>
  <c r="T174" i="13"/>
  <c r="R174" i="13"/>
  <c r="P174" i="13"/>
  <c r="BI173" i="13"/>
  <c r="BH173" i="13"/>
  <c r="BG173" i="13"/>
  <c r="BE173" i="13"/>
  <c r="T173" i="13"/>
  <c r="R173" i="13"/>
  <c r="P173" i="13"/>
  <c r="BI172" i="13"/>
  <c r="BH172" i="13"/>
  <c r="BG172" i="13"/>
  <c r="BE172" i="13"/>
  <c r="T172" i="13"/>
  <c r="R172" i="13"/>
  <c r="P172" i="13"/>
  <c r="BI171" i="13"/>
  <c r="BH171" i="13"/>
  <c r="BG171" i="13"/>
  <c r="BE171" i="13"/>
  <c r="T171" i="13"/>
  <c r="R171" i="13"/>
  <c r="P171" i="13"/>
  <c r="BI170" i="13"/>
  <c r="BH170" i="13"/>
  <c r="BG170" i="13"/>
  <c r="BE170" i="13"/>
  <c r="T170" i="13"/>
  <c r="R170" i="13"/>
  <c r="P170" i="13"/>
  <c r="BI169" i="13"/>
  <c r="BH169" i="13"/>
  <c r="BG169" i="13"/>
  <c r="BE169" i="13"/>
  <c r="T169" i="13"/>
  <c r="R169" i="13"/>
  <c r="P169" i="13"/>
  <c r="BI168" i="13"/>
  <c r="BH168" i="13"/>
  <c r="BG168" i="13"/>
  <c r="BE168" i="13"/>
  <c r="T168" i="13"/>
  <c r="R168" i="13"/>
  <c r="P168" i="13"/>
  <c r="BI167" i="13"/>
  <c r="BH167" i="13"/>
  <c r="BG167" i="13"/>
  <c r="BE167" i="13"/>
  <c r="T167" i="13"/>
  <c r="R167" i="13"/>
  <c r="P167" i="13"/>
  <c r="BI166" i="13"/>
  <c r="BH166" i="13"/>
  <c r="BG166" i="13"/>
  <c r="BE166" i="13"/>
  <c r="T166" i="13"/>
  <c r="R166" i="13"/>
  <c r="P166" i="13"/>
  <c r="BI165" i="13"/>
  <c r="BH165" i="13"/>
  <c r="BG165" i="13"/>
  <c r="BE165" i="13"/>
  <c r="T165" i="13"/>
  <c r="R165" i="13"/>
  <c r="P165" i="13"/>
  <c r="BI164" i="13"/>
  <c r="BH164" i="13"/>
  <c r="BG164" i="13"/>
  <c r="BE164" i="13"/>
  <c r="T164" i="13"/>
  <c r="R164" i="13"/>
  <c r="P164" i="13"/>
  <c r="BI163" i="13"/>
  <c r="BH163" i="13"/>
  <c r="BG163" i="13"/>
  <c r="BE163" i="13"/>
  <c r="T163" i="13"/>
  <c r="R163" i="13"/>
  <c r="P163" i="13"/>
  <c r="BI162" i="13"/>
  <c r="BH162" i="13"/>
  <c r="BG162" i="13"/>
  <c r="BE162" i="13"/>
  <c r="T162" i="13"/>
  <c r="R162" i="13"/>
  <c r="P162" i="13"/>
  <c r="BI161" i="13"/>
  <c r="BH161" i="13"/>
  <c r="BG161" i="13"/>
  <c r="BE161" i="13"/>
  <c r="T161" i="13"/>
  <c r="R161" i="13"/>
  <c r="P161" i="13"/>
  <c r="BI160" i="13"/>
  <c r="BH160" i="13"/>
  <c r="BG160" i="13"/>
  <c r="BE160" i="13"/>
  <c r="T160" i="13"/>
  <c r="R160" i="13"/>
  <c r="P160" i="13"/>
  <c r="BI159" i="13"/>
  <c r="BH159" i="13"/>
  <c r="BG159" i="13"/>
  <c r="BE159" i="13"/>
  <c r="T159" i="13"/>
  <c r="R159" i="13"/>
  <c r="P159" i="13"/>
  <c r="BI158" i="13"/>
  <c r="BH158" i="13"/>
  <c r="BG158" i="13"/>
  <c r="BE158" i="13"/>
  <c r="T158" i="13"/>
  <c r="R158" i="13"/>
  <c r="P158" i="13"/>
  <c r="BI157" i="13"/>
  <c r="BH157" i="13"/>
  <c r="BG157" i="13"/>
  <c r="BE157" i="13"/>
  <c r="T157" i="13"/>
  <c r="R157" i="13"/>
  <c r="P157" i="13"/>
  <c r="BI156" i="13"/>
  <c r="BH156" i="13"/>
  <c r="BG156" i="13"/>
  <c r="BE156" i="13"/>
  <c r="T156" i="13"/>
  <c r="R156" i="13"/>
  <c r="P156" i="13"/>
  <c r="BI155" i="13"/>
  <c r="BH155" i="13"/>
  <c r="BG155" i="13"/>
  <c r="BE155" i="13"/>
  <c r="T155" i="13"/>
  <c r="R155" i="13"/>
  <c r="P155" i="13"/>
  <c r="BI154" i="13"/>
  <c r="BH154" i="13"/>
  <c r="BG154" i="13"/>
  <c r="BE154" i="13"/>
  <c r="T154" i="13"/>
  <c r="R154" i="13"/>
  <c r="P154" i="13"/>
  <c r="BI153" i="13"/>
  <c r="BH153" i="13"/>
  <c r="BG153" i="13"/>
  <c r="BE153" i="13"/>
  <c r="T153" i="13"/>
  <c r="R153" i="13"/>
  <c r="P153" i="13"/>
  <c r="BI152" i="13"/>
  <c r="BH152" i="13"/>
  <c r="BG152" i="13"/>
  <c r="BE152" i="13"/>
  <c r="T152" i="13"/>
  <c r="R152" i="13"/>
  <c r="P152" i="13"/>
  <c r="BI151" i="13"/>
  <c r="BH151" i="13"/>
  <c r="BG151" i="13"/>
  <c r="BE151" i="13"/>
  <c r="T151" i="13"/>
  <c r="R151" i="13"/>
  <c r="P151" i="13"/>
  <c r="BI150" i="13"/>
  <c r="BH150" i="13"/>
  <c r="BG150" i="13"/>
  <c r="BE150" i="13"/>
  <c r="T150" i="13"/>
  <c r="R150" i="13"/>
  <c r="P150" i="13"/>
  <c r="BI149" i="13"/>
  <c r="BH149" i="13"/>
  <c r="BG149" i="13"/>
  <c r="BE149" i="13"/>
  <c r="T149" i="13"/>
  <c r="R149" i="13"/>
  <c r="P149" i="13"/>
  <c r="BI148" i="13"/>
  <c r="BH148" i="13"/>
  <c r="BG148" i="13"/>
  <c r="BE148" i="13"/>
  <c r="T148" i="13"/>
  <c r="R148" i="13"/>
  <c r="P148" i="13"/>
  <c r="BI147" i="13"/>
  <c r="BH147" i="13"/>
  <c r="BG147" i="13"/>
  <c r="BE147" i="13"/>
  <c r="T147" i="13"/>
  <c r="R147" i="13"/>
  <c r="P147" i="13"/>
  <c r="BI146" i="13"/>
  <c r="BH146" i="13"/>
  <c r="BG146" i="13"/>
  <c r="BE146" i="13"/>
  <c r="T146" i="13"/>
  <c r="R146" i="13"/>
  <c r="P146" i="13"/>
  <c r="BI145" i="13"/>
  <c r="BH145" i="13"/>
  <c r="BG145" i="13"/>
  <c r="BE145" i="13"/>
  <c r="T145" i="13"/>
  <c r="R145" i="13"/>
  <c r="P145" i="13"/>
  <c r="BI144" i="13"/>
  <c r="BH144" i="13"/>
  <c r="BG144" i="13"/>
  <c r="BE144" i="13"/>
  <c r="T144" i="13"/>
  <c r="R144" i="13"/>
  <c r="P144" i="13"/>
  <c r="BI143" i="13"/>
  <c r="BH143" i="13"/>
  <c r="BG143" i="13"/>
  <c r="BE143" i="13"/>
  <c r="T143" i="13"/>
  <c r="R143" i="13"/>
  <c r="P143" i="13"/>
  <c r="BI142" i="13"/>
  <c r="BH142" i="13"/>
  <c r="BG142" i="13"/>
  <c r="BE142" i="13"/>
  <c r="T142" i="13"/>
  <c r="R142" i="13"/>
  <c r="P142" i="13"/>
  <c r="BI141" i="13"/>
  <c r="BH141" i="13"/>
  <c r="BG141" i="13"/>
  <c r="BE141" i="13"/>
  <c r="T141" i="13"/>
  <c r="R141" i="13"/>
  <c r="P141" i="13"/>
  <c r="BI140" i="13"/>
  <c r="BH140" i="13"/>
  <c r="BG140" i="13"/>
  <c r="BE140" i="13"/>
  <c r="T140" i="13"/>
  <c r="R140" i="13"/>
  <c r="P140" i="13"/>
  <c r="BI139" i="13"/>
  <c r="BH139" i="13"/>
  <c r="BG139" i="13"/>
  <c r="BE139" i="13"/>
  <c r="T139" i="13"/>
  <c r="R139" i="13"/>
  <c r="P139" i="13"/>
  <c r="BI138" i="13"/>
  <c r="BH138" i="13"/>
  <c r="BG138" i="13"/>
  <c r="BE138" i="13"/>
  <c r="T138" i="13"/>
  <c r="R138" i="13"/>
  <c r="P138" i="13"/>
  <c r="BI137" i="13"/>
  <c r="BH137" i="13"/>
  <c r="BG137" i="13"/>
  <c r="BE137" i="13"/>
  <c r="T137" i="13"/>
  <c r="R137" i="13"/>
  <c r="P137" i="13"/>
  <c r="BI136" i="13"/>
  <c r="BH136" i="13"/>
  <c r="BG136" i="13"/>
  <c r="BE136" i="13"/>
  <c r="T136" i="13"/>
  <c r="R136" i="13"/>
  <c r="P136" i="13"/>
  <c r="BI135" i="13"/>
  <c r="BH135" i="13"/>
  <c r="BG135" i="13"/>
  <c r="BE135" i="13"/>
  <c r="T135" i="13"/>
  <c r="R135" i="13"/>
  <c r="P135" i="13"/>
  <c r="BI134" i="13"/>
  <c r="BH134" i="13"/>
  <c r="BG134" i="13"/>
  <c r="BE134" i="13"/>
  <c r="T134" i="13"/>
  <c r="R134" i="13"/>
  <c r="P134" i="13"/>
  <c r="BI133" i="13"/>
  <c r="BH133" i="13"/>
  <c r="BG133" i="13"/>
  <c r="BE133" i="13"/>
  <c r="T133" i="13"/>
  <c r="R133" i="13"/>
  <c r="P133" i="13"/>
  <c r="BI132" i="13"/>
  <c r="BH132" i="13"/>
  <c r="BG132" i="13"/>
  <c r="BE132" i="13"/>
  <c r="T132" i="13"/>
  <c r="R132" i="13"/>
  <c r="P132" i="13"/>
  <c r="BI131" i="13"/>
  <c r="BH131" i="13"/>
  <c r="BG131" i="13"/>
  <c r="BE131" i="13"/>
  <c r="T131" i="13"/>
  <c r="R131" i="13"/>
  <c r="P131" i="13"/>
  <c r="BI130" i="13"/>
  <c r="BH130" i="13"/>
  <c r="BG130" i="13"/>
  <c r="BE130" i="13"/>
  <c r="T130" i="13"/>
  <c r="R130" i="13"/>
  <c r="P130" i="13"/>
  <c r="BI129" i="13"/>
  <c r="BH129" i="13"/>
  <c r="BG129" i="13"/>
  <c r="BE129" i="13"/>
  <c r="T129" i="13"/>
  <c r="R129" i="13"/>
  <c r="P129" i="13"/>
  <c r="BI128" i="13"/>
  <c r="BH128" i="13"/>
  <c r="BG128" i="13"/>
  <c r="BE128" i="13"/>
  <c r="T128" i="13"/>
  <c r="R128" i="13"/>
  <c r="P128" i="13"/>
  <c r="BI127" i="13"/>
  <c r="BH127" i="13"/>
  <c r="BG127" i="13"/>
  <c r="BE127" i="13"/>
  <c r="T127" i="13"/>
  <c r="R127" i="13"/>
  <c r="P127" i="13"/>
  <c r="BI126" i="13"/>
  <c r="BH126" i="13"/>
  <c r="BG126" i="13"/>
  <c r="BE126" i="13"/>
  <c r="T126" i="13"/>
  <c r="R126" i="13"/>
  <c r="P126" i="13"/>
  <c r="BI125" i="13"/>
  <c r="BH125" i="13"/>
  <c r="BG125" i="13"/>
  <c r="BE125" i="13"/>
  <c r="T125" i="13"/>
  <c r="R125" i="13"/>
  <c r="P125" i="13"/>
  <c r="J119" i="13"/>
  <c r="J118" i="13"/>
  <c r="F118" i="13"/>
  <c r="F116" i="13"/>
  <c r="E114" i="13"/>
  <c r="J94" i="13"/>
  <c r="J93" i="13"/>
  <c r="F93" i="13"/>
  <c r="F91" i="13"/>
  <c r="E89" i="13"/>
  <c r="J20" i="13"/>
  <c r="E20" i="13"/>
  <c r="F94" i="13"/>
  <c r="J19" i="13"/>
  <c r="J14" i="13"/>
  <c r="J116" i="13"/>
  <c r="E7" i="13"/>
  <c r="E85" i="13"/>
  <c r="J39" i="12"/>
  <c r="J38" i="12"/>
  <c r="AY106" i="1"/>
  <c r="J37" i="12"/>
  <c r="AX106" i="1" s="1"/>
  <c r="BI175" i="12"/>
  <c r="BH175" i="12"/>
  <c r="BG175" i="12"/>
  <c r="BE175" i="12"/>
  <c r="T175" i="12"/>
  <c r="R175" i="12"/>
  <c r="P175" i="12"/>
  <c r="BI174" i="12"/>
  <c r="BH174" i="12"/>
  <c r="BG174" i="12"/>
  <c r="BE174" i="12"/>
  <c r="T174" i="12"/>
  <c r="R174" i="12"/>
  <c r="P174" i="12"/>
  <c r="BI173" i="12"/>
  <c r="BH173" i="12"/>
  <c r="BG173" i="12"/>
  <c r="BE173" i="12"/>
  <c r="T173" i="12"/>
  <c r="R173" i="12"/>
  <c r="P173" i="12"/>
  <c r="BI172" i="12"/>
  <c r="BH172" i="12"/>
  <c r="BG172" i="12"/>
  <c r="BE172" i="12"/>
  <c r="T172" i="12"/>
  <c r="R172" i="12"/>
  <c r="P172" i="12"/>
  <c r="BI170" i="12"/>
  <c r="BH170" i="12"/>
  <c r="BG170" i="12"/>
  <c r="BE170" i="12"/>
  <c r="T170" i="12"/>
  <c r="R170" i="12"/>
  <c r="P170" i="12"/>
  <c r="BI169" i="12"/>
  <c r="BH169" i="12"/>
  <c r="BG169" i="12"/>
  <c r="BE169" i="12"/>
  <c r="T169" i="12"/>
  <c r="R169" i="12"/>
  <c r="P169" i="12"/>
  <c r="BI168" i="12"/>
  <c r="BH168" i="12"/>
  <c r="BG168" i="12"/>
  <c r="BE168" i="12"/>
  <c r="T168" i="12"/>
  <c r="R168" i="12"/>
  <c r="P168" i="12"/>
  <c r="BI167" i="12"/>
  <c r="BH167" i="12"/>
  <c r="BG167" i="12"/>
  <c r="BE167" i="12"/>
  <c r="T167" i="12"/>
  <c r="R167" i="12"/>
  <c r="P167" i="12"/>
  <c r="BI166" i="12"/>
  <c r="BH166" i="12"/>
  <c r="BG166" i="12"/>
  <c r="BE166" i="12"/>
  <c r="T166" i="12"/>
  <c r="R166" i="12"/>
  <c r="P166" i="12"/>
  <c r="BI165" i="12"/>
  <c r="BH165" i="12"/>
  <c r="BG165" i="12"/>
  <c r="BE165" i="12"/>
  <c r="T165" i="12"/>
  <c r="R165" i="12"/>
  <c r="P165" i="12"/>
  <c r="BI164" i="12"/>
  <c r="BH164" i="12"/>
  <c r="BG164" i="12"/>
  <c r="BE164" i="12"/>
  <c r="T164" i="12"/>
  <c r="R164" i="12"/>
  <c r="P164" i="12"/>
  <c r="BI163" i="12"/>
  <c r="BH163" i="12"/>
  <c r="BG163" i="12"/>
  <c r="BE163" i="12"/>
  <c r="T163" i="12"/>
  <c r="R163" i="12"/>
  <c r="P163" i="12"/>
  <c r="BI162" i="12"/>
  <c r="BH162" i="12"/>
  <c r="BG162" i="12"/>
  <c r="BE162" i="12"/>
  <c r="T162" i="12"/>
  <c r="R162" i="12"/>
  <c r="P162" i="12"/>
  <c r="BI161" i="12"/>
  <c r="BH161" i="12"/>
  <c r="BG161" i="12"/>
  <c r="BE161" i="12"/>
  <c r="T161" i="12"/>
  <c r="R161" i="12"/>
  <c r="P161" i="12"/>
  <c r="BI160" i="12"/>
  <c r="BH160" i="12"/>
  <c r="BG160" i="12"/>
  <c r="BE160" i="12"/>
  <c r="T160" i="12"/>
  <c r="R160" i="12"/>
  <c r="P160" i="12"/>
  <c r="BI159" i="12"/>
  <c r="BH159" i="12"/>
  <c r="BG159" i="12"/>
  <c r="BE159" i="12"/>
  <c r="T159" i="12"/>
  <c r="R159" i="12"/>
  <c r="P159" i="12"/>
  <c r="BI158" i="12"/>
  <c r="BH158" i="12"/>
  <c r="BG158" i="12"/>
  <c r="BE158" i="12"/>
  <c r="T158" i="12"/>
  <c r="R158" i="12"/>
  <c r="P158" i="12"/>
  <c r="BI156" i="12"/>
  <c r="BH156" i="12"/>
  <c r="BG156" i="12"/>
  <c r="BE156" i="12"/>
  <c r="T156" i="12"/>
  <c r="R156" i="12"/>
  <c r="P156" i="12"/>
  <c r="BI155" i="12"/>
  <c r="BH155" i="12"/>
  <c r="BG155" i="12"/>
  <c r="BE155" i="12"/>
  <c r="T155" i="12"/>
  <c r="R155" i="12"/>
  <c r="P155" i="12"/>
  <c r="BI154" i="12"/>
  <c r="BH154" i="12"/>
  <c r="BG154" i="12"/>
  <c r="BE154" i="12"/>
  <c r="T154" i="12"/>
  <c r="R154" i="12"/>
  <c r="P154" i="12"/>
  <c r="BI153" i="12"/>
  <c r="BH153" i="12"/>
  <c r="BG153" i="12"/>
  <c r="BE153" i="12"/>
  <c r="T153" i="12"/>
  <c r="R153" i="12"/>
  <c r="P153" i="12"/>
  <c r="BI152" i="12"/>
  <c r="BH152" i="12"/>
  <c r="BG152" i="12"/>
  <c r="BE152" i="12"/>
  <c r="T152" i="12"/>
  <c r="R152" i="12"/>
  <c r="P152" i="12"/>
  <c r="BI151" i="12"/>
  <c r="BH151" i="12"/>
  <c r="BG151" i="12"/>
  <c r="BE151" i="12"/>
  <c r="T151" i="12"/>
  <c r="R151" i="12"/>
  <c r="P151" i="12"/>
  <c r="BI150" i="12"/>
  <c r="BH150" i="12"/>
  <c r="BG150" i="12"/>
  <c r="BE150" i="12"/>
  <c r="T150" i="12"/>
  <c r="R150" i="12"/>
  <c r="P150" i="12"/>
  <c r="BI149" i="12"/>
  <c r="BH149" i="12"/>
  <c r="BG149" i="12"/>
  <c r="BE149" i="12"/>
  <c r="T149" i="12"/>
  <c r="R149" i="12"/>
  <c r="P149" i="12"/>
  <c r="BI148" i="12"/>
  <c r="BH148" i="12"/>
  <c r="BG148" i="12"/>
  <c r="BE148" i="12"/>
  <c r="T148" i="12"/>
  <c r="R148" i="12"/>
  <c r="P148" i="12"/>
  <c r="BI147" i="12"/>
  <c r="BH147" i="12"/>
  <c r="BG147" i="12"/>
  <c r="BE147" i="12"/>
  <c r="T147" i="12"/>
  <c r="R147" i="12"/>
  <c r="P147" i="12"/>
  <c r="BI146" i="12"/>
  <c r="BH146" i="12"/>
  <c r="BG146" i="12"/>
  <c r="BE146" i="12"/>
  <c r="T146" i="12"/>
  <c r="R146" i="12"/>
  <c r="P146" i="12"/>
  <c r="BI145" i="12"/>
  <c r="BH145" i="12"/>
  <c r="BG145" i="12"/>
  <c r="BE145" i="12"/>
  <c r="T145" i="12"/>
  <c r="R145" i="12"/>
  <c r="P145" i="12"/>
  <c r="BI144" i="12"/>
  <c r="BH144" i="12"/>
  <c r="BG144" i="12"/>
  <c r="BE144" i="12"/>
  <c r="T144" i="12"/>
  <c r="R144" i="12"/>
  <c r="P144" i="12"/>
  <c r="BI143" i="12"/>
  <c r="BH143" i="12"/>
  <c r="BG143" i="12"/>
  <c r="BE143" i="12"/>
  <c r="T143" i="12"/>
  <c r="R143" i="12"/>
  <c r="P143" i="12"/>
  <c r="BI142" i="12"/>
  <c r="BH142" i="12"/>
  <c r="BG142" i="12"/>
  <c r="BE142" i="12"/>
  <c r="T142" i="12"/>
  <c r="R142" i="12"/>
  <c r="P142" i="12"/>
  <c r="BI141" i="12"/>
  <c r="BH141" i="12"/>
  <c r="BG141" i="12"/>
  <c r="BE141" i="12"/>
  <c r="T141" i="12"/>
  <c r="R141" i="12"/>
  <c r="P141" i="12"/>
  <c r="BI140" i="12"/>
  <c r="BH140" i="12"/>
  <c r="BG140" i="12"/>
  <c r="BE140" i="12"/>
  <c r="T140" i="12"/>
  <c r="R140" i="12"/>
  <c r="P140" i="12"/>
  <c r="BI139" i="12"/>
  <c r="BH139" i="12"/>
  <c r="BG139" i="12"/>
  <c r="BE139" i="12"/>
  <c r="T139" i="12"/>
  <c r="R139" i="12"/>
  <c r="P139" i="12"/>
  <c r="BI138" i="12"/>
  <c r="BH138" i="12"/>
  <c r="BG138" i="12"/>
  <c r="BE138" i="12"/>
  <c r="T138" i="12"/>
  <c r="R138" i="12"/>
  <c r="P138" i="12"/>
  <c r="BI137" i="12"/>
  <c r="BH137" i="12"/>
  <c r="BG137" i="12"/>
  <c r="BE137" i="12"/>
  <c r="T137" i="12"/>
  <c r="R137" i="12"/>
  <c r="P137" i="12"/>
  <c r="BI136" i="12"/>
  <c r="BH136" i="12"/>
  <c r="BG136" i="12"/>
  <c r="BE136" i="12"/>
  <c r="T136" i="12"/>
  <c r="R136" i="12"/>
  <c r="P136" i="12"/>
  <c r="BI135" i="12"/>
  <c r="BH135" i="12"/>
  <c r="BG135" i="12"/>
  <c r="BE135" i="12"/>
  <c r="T135" i="12"/>
  <c r="R135" i="12"/>
  <c r="P135" i="12"/>
  <c r="BI134" i="12"/>
  <c r="BH134" i="12"/>
  <c r="BG134" i="12"/>
  <c r="BE134" i="12"/>
  <c r="T134" i="12"/>
  <c r="R134" i="12"/>
  <c r="P134" i="12"/>
  <c r="BI133" i="12"/>
  <c r="BH133" i="12"/>
  <c r="BG133" i="12"/>
  <c r="BE133" i="12"/>
  <c r="T133" i="12"/>
  <c r="R133" i="12"/>
  <c r="P133" i="12"/>
  <c r="BI132" i="12"/>
  <c r="BH132" i="12"/>
  <c r="BG132" i="12"/>
  <c r="BE132" i="12"/>
  <c r="T132" i="12"/>
  <c r="R132" i="12"/>
  <c r="P132" i="12"/>
  <c r="BI131" i="12"/>
  <c r="BH131" i="12"/>
  <c r="BG131" i="12"/>
  <c r="BE131" i="12"/>
  <c r="T131" i="12"/>
  <c r="R131" i="12"/>
  <c r="P131" i="12"/>
  <c r="BI130" i="12"/>
  <c r="BH130" i="12"/>
  <c r="BG130" i="12"/>
  <c r="BE130" i="12"/>
  <c r="T130" i="12"/>
  <c r="R130" i="12"/>
  <c r="P130" i="12"/>
  <c r="BI129" i="12"/>
  <c r="BH129" i="12"/>
  <c r="BG129" i="12"/>
  <c r="BE129" i="12"/>
  <c r="T129" i="12"/>
  <c r="R129" i="12"/>
  <c r="P129" i="12"/>
  <c r="BI128" i="12"/>
  <c r="BH128" i="12"/>
  <c r="BG128" i="12"/>
  <c r="BE128" i="12"/>
  <c r="T128" i="12"/>
  <c r="R128" i="12"/>
  <c r="P128" i="12"/>
  <c r="BI127" i="12"/>
  <c r="BH127" i="12"/>
  <c r="BG127" i="12"/>
  <c r="BE127" i="12"/>
  <c r="T127" i="12"/>
  <c r="R127" i="12"/>
  <c r="P127" i="12"/>
  <c r="J121" i="12"/>
  <c r="J120" i="12"/>
  <c r="F120" i="12"/>
  <c r="F118" i="12"/>
  <c r="E116" i="12"/>
  <c r="J94" i="12"/>
  <c r="J93" i="12"/>
  <c r="F93" i="12"/>
  <c r="F91" i="12"/>
  <c r="E89" i="12"/>
  <c r="J20" i="12"/>
  <c r="E20" i="12"/>
  <c r="F94" i="12"/>
  <c r="J19" i="12"/>
  <c r="J14" i="12"/>
  <c r="J118" i="12"/>
  <c r="E7" i="12"/>
  <c r="E85" i="12"/>
  <c r="J39" i="11"/>
  <c r="J38" i="11"/>
  <c r="AY105" i="1" s="1"/>
  <c r="J37" i="11"/>
  <c r="AX105" i="1"/>
  <c r="BI183" i="11"/>
  <c r="BH183" i="11"/>
  <c r="BG183" i="11"/>
  <c r="BE183" i="11"/>
  <c r="T183" i="11"/>
  <c r="R183" i="11"/>
  <c r="P183" i="11"/>
  <c r="BI182" i="11"/>
  <c r="BH182" i="11"/>
  <c r="BG182" i="11"/>
  <c r="BE182" i="11"/>
  <c r="T182" i="11"/>
  <c r="R182" i="11"/>
  <c r="P182" i="11"/>
  <c r="BI180" i="11"/>
  <c r="BH180" i="11"/>
  <c r="BG180" i="11"/>
  <c r="BE180" i="11"/>
  <c r="T180" i="11"/>
  <c r="R180" i="11"/>
  <c r="P180" i="11"/>
  <c r="BI179" i="11"/>
  <c r="BH179" i="11"/>
  <c r="BG179" i="11"/>
  <c r="BE179" i="11"/>
  <c r="T179" i="11"/>
  <c r="R179" i="11"/>
  <c r="P179" i="11"/>
  <c r="BI178" i="11"/>
  <c r="BH178" i="11"/>
  <c r="BG178" i="11"/>
  <c r="BE178" i="11"/>
  <c r="T178" i="11"/>
  <c r="R178" i="11"/>
  <c r="P178" i="11"/>
  <c r="BI177" i="11"/>
  <c r="BH177" i="11"/>
  <c r="BG177" i="11"/>
  <c r="BE177" i="11"/>
  <c r="T177" i="11"/>
  <c r="R177" i="11"/>
  <c r="P177" i="11"/>
  <c r="BI176" i="11"/>
  <c r="BH176" i="11"/>
  <c r="BG176" i="11"/>
  <c r="BE176" i="11"/>
  <c r="T176" i="11"/>
  <c r="R176" i="11"/>
  <c r="P176" i="11"/>
  <c r="BI175" i="11"/>
  <c r="BH175" i="11"/>
  <c r="BG175" i="11"/>
  <c r="BE175" i="11"/>
  <c r="T175" i="11"/>
  <c r="R175" i="11"/>
  <c r="P175" i="11"/>
  <c r="BI174" i="11"/>
  <c r="BH174" i="11"/>
  <c r="BG174" i="11"/>
  <c r="BE174" i="11"/>
  <c r="T174" i="11"/>
  <c r="R174" i="11"/>
  <c r="P174" i="11"/>
  <c r="BI173" i="11"/>
  <c r="BH173" i="11"/>
  <c r="BG173" i="11"/>
  <c r="BE173" i="11"/>
  <c r="T173" i="11"/>
  <c r="R173" i="11"/>
  <c r="P173" i="11"/>
  <c r="BI172" i="11"/>
  <c r="BH172" i="11"/>
  <c r="BG172" i="11"/>
  <c r="BE172" i="11"/>
  <c r="T172" i="11"/>
  <c r="R172" i="11"/>
  <c r="P172" i="11"/>
  <c r="BI171" i="11"/>
  <c r="BH171" i="11"/>
  <c r="BG171" i="11"/>
  <c r="BE171" i="11"/>
  <c r="T171" i="11"/>
  <c r="R171" i="11"/>
  <c r="P171" i="11"/>
  <c r="BI170" i="11"/>
  <c r="BH170" i="11"/>
  <c r="BG170" i="11"/>
  <c r="BE170" i="11"/>
  <c r="T170" i="11"/>
  <c r="R170" i="11"/>
  <c r="P170" i="11"/>
  <c r="BI169" i="11"/>
  <c r="BH169" i="11"/>
  <c r="BG169" i="11"/>
  <c r="BE169" i="11"/>
  <c r="T169" i="11"/>
  <c r="R169" i="11"/>
  <c r="P169" i="11"/>
  <c r="BI168" i="11"/>
  <c r="BH168" i="11"/>
  <c r="BG168" i="11"/>
  <c r="BE168" i="11"/>
  <c r="T168" i="11"/>
  <c r="R168" i="11"/>
  <c r="P168" i="11"/>
  <c r="BI167" i="11"/>
  <c r="BH167" i="11"/>
  <c r="BG167" i="11"/>
  <c r="BE167" i="11"/>
  <c r="T167" i="11"/>
  <c r="R167" i="11"/>
  <c r="P167" i="11"/>
  <c r="BI166" i="11"/>
  <c r="BH166" i="11"/>
  <c r="BG166" i="11"/>
  <c r="BE166" i="11"/>
  <c r="T166" i="11"/>
  <c r="R166" i="11"/>
  <c r="P166" i="11"/>
  <c r="BI165" i="11"/>
  <c r="BH165" i="11"/>
  <c r="BG165" i="11"/>
  <c r="BE165" i="11"/>
  <c r="T165" i="11"/>
  <c r="R165" i="11"/>
  <c r="P165" i="11"/>
  <c r="BI164" i="11"/>
  <c r="BH164" i="11"/>
  <c r="BG164" i="11"/>
  <c r="BE164" i="11"/>
  <c r="T164" i="11"/>
  <c r="R164" i="11"/>
  <c r="P164" i="11"/>
  <c r="BI162" i="11"/>
  <c r="BH162" i="11"/>
  <c r="BG162" i="11"/>
  <c r="BE162" i="11"/>
  <c r="T162" i="11"/>
  <c r="R162" i="11"/>
  <c r="P162" i="11"/>
  <c r="BI161" i="11"/>
  <c r="BH161" i="11"/>
  <c r="BG161" i="11"/>
  <c r="BE161" i="11"/>
  <c r="T161" i="11"/>
  <c r="R161" i="11"/>
  <c r="P161" i="11"/>
  <c r="BI160" i="11"/>
  <c r="BH160" i="11"/>
  <c r="BG160" i="11"/>
  <c r="BE160" i="11"/>
  <c r="T160" i="11"/>
  <c r="R160" i="11"/>
  <c r="P160" i="11"/>
  <c r="BI159" i="11"/>
  <c r="BH159" i="11"/>
  <c r="BG159" i="11"/>
  <c r="BE159" i="11"/>
  <c r="T159" i="11"/>
  <c r="R159" i="11"/>
  <c r="P159" i="11"/>
  <c r="BI157" i="11"/>
  <c r="BH157" i="11"/>
  <c r="BG157" i="11"/>
  <c r="BE157" i="11"/>
  <c r="T157" i="11"/>
  <c r="R157" i="11"/>
  <c r="P157" i="11"/>
  <c r="BI156" i="11"/>
  <c r="BH156" i="11"/>
  <c r="BG156" i="11"/>
  <c r="BE156" i="11"/>
  <c r="T156" i="11"/>
  <c r="R156" i="11"/>
  <c r="P156" i="11"/>
  <c r="BI155" i="11"/>
  <c r="BH155" i="11"/>
  <c r="BG155" i="11"/>
  <c r="BE155" i="11"/>
  <c r="T155" i="11"/>
  <c r="R155" i="11"/>
  <c r="P155" i="11"/>
  <c r="BI154" i="11"/>
  <c r="BH154" i="11"/>
  <c r="BG154" i="11"/>
  <c r="BE154" i="11"/>
  <c r="T154" i="11"/>
  <c r="R154" i="11"/>
  <c r="P154" i="11"/>
  <c r="BI152" i="11"/>
  <c r="BH152" i="11"/>
  <c r="BG152" i="11"/>
  <c r="BE152" i="11"/>
  <c r="T152" i="11"/>
  <c r="R152" i="11"/>
  <c r="P152" i="11"/>
  <c r="BI151" i="11"/>
  <c r="BH151" i="11"/>
  <c r="BG151" i="11"/>
  <c r="BE151" i="11"/>
  <c r="T151" i="11"/>
  <c r="R151" i="11"/>
  <c r="P151" i="11"/>
  <c r="BI150" i="11"/>
  <c r="BH150" i="11"/>
  <c r="BG150" i="11"/>
  <c r="BE150" i="11"/>
  <c r="T150" i="11"/>
  <c r="R150" i="11"/>
  <c r="P150" i="11"/>
  <c r="BI149" i="11"/>
  <c r="BH149" i="11"/>
  <c r="BG149" i="11"/>
  <c r="BE149" i="11"/>
  <c r="T149" i="11"/>
  <c r="R149" i="11"/>
  <c r="P149" i="11"/>
  <c r="BI148" i="11"/>
  <c r="BH148" i="11"/>
  <c r="BG148" i="11"/>
  <c r="BE148" i="11"/>
  <c r="T148" i="11"/>
  <c r="R148" i="11"/>
  <c r="P148" i="11"/>
  <c r="BI147" i="11"/>
  <c r="BH147" i="11"/>
  <c r="BG147" i="11"/>
  <c r="BE147" i="11"/>
  <c r="T147" i="11"/>
  <c r="R147" i="11"/>
  <c r="P147" i="11"/>
  <c r="BI146" i="11"/>
  <c r="BH146" i="11"/>
  <c r="BG146" i="11"/>
  <c r="BE146" i="11"/>
  <c r="T146" i="11"/>
  <c r="R146" i="11"/>
  <c r="P146" i="11"/>
  <c r="BI145" i="11"/>
  <c r="BH145" i="11"/>
  <c r="BG145" i="11"/>
  <c r="BE145" i="11"/>
  <c r="T145" i="11"/>
  <c r="R145" i="11"/>
  <c r="P145" i="11"/>
  <c r="BI143" i="11"/>
  <c r="BH143" i="11"/>
  <c r="BG143" i="11"/>
  <c r="BE143" i="11"/>
  <c r="T143" i="11"/>
  <c r="R143" i="11"/>
  <c r="P143" i="11"/>
  <c r="BI142" i="11"/>
  <c r="BH142" i="11"/>
  <c r="BG142" i="11"/>
  <c r="BE142" i="11"/>
  <c r="T142" i="11"/>
  <c r="R142" i="11"/>
  <c r="P142" i="11"/>
  <c r="BI141" i="11"/>
  <c r="BH141" i="11"/>
  <c r="BG141" i="11"/>
  <c r="BE141" i="11"/>
  <c r="T141" i="11"/>
  <c r="R141" i="11"/>
  <c r="P141" i="11"/>
  <c r="BI140" i="11"/>
  <c r="BH140" i="11"/>
  <c r="BG140" i="11"/>
  <c r="BE140" i="11"/>
  <c r="T140" i="11"/>
  <c r="R140" i="11"/>
  <c r="P140" i="11"/>
  <c r="BI139" i="11"/>
  <c r="BH139" i="11"/>
  <c r="BG139" i="11"/>
  <c r="BE139" i="11"/>
  <c r="T139" i="11"/>
  <c r="R139" i="11"/>
  <c r="P139" i="11"/>
  <c r="BI138" i="11"/>
  <c r="BH138" i="11"/>
  <c r="BG138" i="11"/>
  <c r="BE138" i="11"/>
  <c r="T138" i="11"/>
  <c r="R138" i="11"/>
  <c r="P138" i="11"/>
  <c r="BI137" i="11"/>
  <c r="BH137" i="11"/>
  <c r="BG137" i="11"/>
  <c r="BE137" i="11"/>
  <c r="T137" i="11"/>
  <c r="R137" i="11"/>
  <c r="P137" i="11"/>
  <c r="BI136" i="11"/>
  <c r="BH136" i="11"/>
  <c r="BG136" i="11"/>
  <c r="BE136" i="11"/>
  <c r="T136" i="11"/>
  <c r="R136" i="11"/>
  <c r="P136" i="11"/>
  <c r="BI135" i="11"/>
  <c r="BH135" i="11"/>
  <c r="BG135" i="11"/>
  <c r="BE135" i="11"/>
  <c r="T135" i="11"/>
  <c r="R135" i="11"/>
  <c r="P135" i="11"/>
  <c r="BI134" i="11"/>
  <c r="BH134" i="11"/>
  <c r="BG134" i="11"/>
  <c r="BE134" i="11"/>
  <c r="T134" i="11"/>
  <c r="R134" i="11"/>
  <c r="P134" i="11"/>
  <c r="BI133" i="11"/>
  <c r="BH133" i="11"/>
  <c r="BG133" i="11"/>
  <c r="BE133" i="11"/>
  <c r="T133" i="11"/>
  <c r="R133" i="11"/>
  <c r="P133" i="11"/>
  <c r="BI132" i="11"/>
  <c r="BH132" i="11"/>
  <c r="BG132" i="11"/>
  <c r="BE132" i="11"/>
  <c r="T132" i="11"/>
  <c r="R132" i="11"/>
  <c r="P132" i="11"/>
  <c r="BI131" i="11"/>
  <c r="BH131" i="11"/>
  <c r="BG131" i="11"/>
  <c r="BE131" i="11"/>
  <c r="T131" i="11"/>
  <c r="R131" i="11"/>
  <c r="P131" i="11"/>
  <c r="BI130" i="11"/>
  <c r="BH130" i="11"/>
  <c r="BG130" i="11"/>
  <c r="BE130" i="11"/>
  <c r="T130" i="11"/>
  <c r="R130" i="11"/>
  <c r="P130" i="11"/>
  <c r="J124" i="11"/>
  <c r="J123" i="11"/>
  <c r="F123" i="11"/>
  <c r="F121" i="11"/>
  <c r="E119" i="11"/>
  <c r="J94" i="11"/>
  <c r="J93" i="11"/>
  <c r="F93" i="11"/>
  <c r="F91" i="11"/>
  <c r="E89" i="11"/>
  <c r="J20" i="11"/>
  <c r="E20" i="11"/>
  <c r="F124" i="11" s="1"/>
  <c r="J19" i="11"/>
  <c r="J14" i="11"/>
  <c r="J91" i="11" s="1"/>
  <c r="E7" i="11"/>
  <c r="E85" i="11"/>
  <c r="J39" i="10"/>
  <c r="J38" i="10"/>
  <c r="AY104" i="1" s="1"/>
  <c r="J37" i="10"/>
  <c r="AX104" i="1"/>
  <c r="BI455" i="10"/>
  <c r="BH455" i="10"/>
  <c r="BG455" i="10"/>
  <c r="BE455" i="10"/>
  <c r="T455" i="10"/>
  <c r="R455" i="10"/>
  <c r="P455" i="10"/>
  <c r="BI454" i="10"/>
  <c r="BH454" i="10"/>
  <c r="BG454" i="10"/>
  <c r="BE454" i="10"/>
  <c r="T454" i="10"/>
  <c r="R454" i="10"/>
  <c r="P454" i="10"/>
  <c r="BI453" i="10"/>
  <c r="BH453" i="10"/>
  <c r="BG453" i="10"/>
  <c r="BE453" i="10"/>
  <c r="T453" i="10"/>
  <c r="R453" i="10"/>
  <c r="P453" i="10"/>
  <c r="BI452" i="10"/>
  <c r="BH452" i="10"/>
  <c r="BG452" i="10"/>
  <c r="BE452" i="10"/>
  <c r="T452" i="10"/>
  <c r="R452" i="10"/>
  <c r="P452" i="10"/>
  <c r="BI450" i="10"/>
  <c r="BH450" i="10"/>
  <c r="BG450" i="10"/>
  <c r="BE450" i="10"/>
  <c r="T450" i="10"/>
  <c r="R450" i="10"/>
  <c r="P450" i="10"/>
  <c r="BI449" i="10"/>
  <c r="BH449" i="10"/>
  <c r="BG449" i="10"/>
  <c r="BE449" i="10"/>
  <c r="T449" i="10"/>
  <c r="R449" i="10"/>
  <c r="P449" i="10"/>
  <c r="BI448" i="10"/>
  <c r="BH448" i="10"/>
  <c r="BG448" i="10"/>
  <c r="BE448" i="10"/>
  <c r="T448" i="10"/>
  <c r="R448" i="10"/>
  <c r="P448" i="10"/>
  <c r="BI447" i="10"/>
  <c r="BH447" i="10"/>
  <c r="BG447" i="10"/>
  <c r="BE447" i="10"/>
  <c r="T447" i="10"/>
  <c r="R447" i="10"/>
  <c r="P447" i="10"/>
  <c r="BI445" i="10"/>
  <c r="BH445" i="10"/>
  <c r="BG445" i="10"/>
  <c r="BE445" i="10"/>
  <c r="T445" i="10"/>
  <c r="R445" i="10"/>
  <c r="P445" i="10"/>
  <c r="BI444" i="10"/>
  <c r="BH444" i="10"/>
  <c r="BG444" i="10"/>
  <c r="BE444" i="10"/>
  <c r="T444" i="10"/>
  <c r="R444" i="10"/>
  <c r="P444" i="10"/>
  <c r="BI443" i="10"/>
  <c r="BH443" i="10"/>
  <c r="BG443" i="10"/>
  <c r="BE443" i="10"/>
  <c r="T443" i="10"/>
  <c r="R443" i="10"/>
  <c r="P443" i="10"/>
  <c r="BI442" i="10"/>
  <c r="BH442" i="10"/>
  <c r="BG442" i="10"/>
  <c r="BE442" i="10"/>
  <c r="T442" i="10"/>
  <c r="R442" i="10"/>
  <c r="P442" i="10"/>
  <c r="BI441" i="10"/>
  <c r="BH441" i="10"/>
  <c r="BG441" i="10"/>
  <c r="BE441" i="10"/>
  <c r="T441" i="10"/>
  <c r="R441" i="10"/>
  <c r="P441" i="10"/>
  <c r="BI440" i="10"/>
  <c r="BH440" i="10"/>
  <c r="BG440" i="10"/>
  <c r="BE440" i="10"/>
  <c r="T440" i="10"/>
  <c r="R440" i="10"/>
  <c r="P440" i="10"/>
  <c r="BI439" i="10"/>
  <c r="BH439" i="10"/>
  <c r="BG439" i="10"/>
  <c r="BE439" i="10"/>
  <c r="T439" i="10"/>
  <c r="R439" i="10"/>
  <c r="P439" i="10"/>
  <c r="BI438" i="10"/>
  <c r="BH438" i="10"/>
  <c r="BG438" i="10"/>
  <c r="BE438" i="10"/>
  <c r="T438" i="10"/>
  <c r="R438" i="10"/>
  <c r="P438" i="10"/>
  <c r="BI437" i="10"/>
  <c r="BH437" i="10"/>
  <c r="BG437" i="10"/>
  <c r="BE437" i="10"/>
  <c r="T437" i="10"/>
  <c r="R437" i="10"/>
  <c r="P437" i="10"/>
  <c r="BI436" i="10"/>
  <c r="BH436" i="10"/>
  <c r="BG436" i="10"/>
  <c r="BE436" i="10"/>
  <c r="T436" i="10"/>
  <c r="R436" i="10"/>
  <c r="P436" i="10"/>
  <c r="BI435" i="10"/>
  <c r="BH435" i="10"/>
  <c r="BG435" i="10"/>
  <c r="BE435" i="10"/>
  <c r="T435" i="10"/>
  <c r="R435" i="10"/>
  <c r="P435" i="10"/>
  <c r="BI434" i="10"/>
  <c r="BH434" i="10"/>
  <c r="BG434" i="10"/>
  <c r="BE434" i="10"/>
  <c r="T434" i="10"/>
  <c r="R434" i="10"/>
  <c r="P434" i="10"/>
  <c r="BI433" i="10"/>
  <c r="BH433" i="10"/>
  <c r="BG433" i="10"/>
  <c r="BE433" i="10"/>
  <c r="T433" i="10"/>
  <c r="R433" i="10"/>
  <c r="P433" i="10"/>
  <c r="BI432" i="10"/>
  <c r="BH432" i="10"/>
  <c r="BG432" i="10"/>
  <c r="BE432" i="10"/>
  <c r="T432" i="10"/>
  <c r="R432" i="10"/>
  <c r="P432" i="10"/>
  <c r="BI431" i="10"/>
  <c r="BH431" i="10"/>
  <c r="BG431" i="10"/>
  <c r="BE431" i="10"/>
  <c r="T431" i="10"/>
  <c r="R431" i="10"/>
  <c r="P431" i="10"/>
  <c r="BI430" i="10"/>
  <c r="BH430" i="10"/>
  <c r="BG430" i="10"/>
  <c r="BE430" i="10"/>
  <c r="T430" i="10"/>
  <c r="R430" i="10"/>
  <c r="P430" i="10"/>
  <c r="BI429" i="10"/>
  <c r="BH429" i="10"/>
  <c r="BG429" i="10"/>
  <c r="BE429" i="10"/>
  <c r="T429" i="10"/>
  <c r="R429" i="10"/>
  <c r="P429" i="10"/>
  <c r="BI428" i="10"/>
  <c r="BH428" i="10"/>
  <c r="BG428" i="10"/>
  <c r="BE428" i="10"/>
  <c r="T428" i="10"/>
  <c r="R428" i="10"/>
  <c r="P428" i="10"/>
  <c r="BI427" i="10"/>
  <c r="BH427" i="10"/>
  <c r="BG427" i="10"/>
  <c r="BE427" i="10"/>
  <c r="T427" i="10"/>
  <c r="R427" i="10"/>
  <c r="P427" i="10"/>
  <c r="BI426" i="10"/>
  <c r="BH426" i="10"/>
  <c r="BG426" i="10"/>
  <c r="BE426" i="10"/>
  <c r="T426" i="10"/>
  <c r="R426" i="10"/>
  <c r="P426" i="10"/>
  <c r="BI425" i="10"/>
  <c r="BH425" i="10"/>
  <c r="BG425" i="10"/>
  <c r="BE425" i="10"/>
  <c r="T425" i="10"/>
  <c r="R425" i="10"/>
  <c r="P425" i="10"/>
  <c r="BI424" i="10"/>
  <c r="BH424" i="10"/>
  <c r="BG424" i="10"/>
  <c r="BE424" i="10"/>
  <c r="T424" i="10"/>
  <c r="R424" i="10"/>
  <c r="P424" i="10"/>
  <c r="BI423" i="10"/>
  <c r="BH423" i="10"/>
  <c r="BG423" i="10"/>
  <c r="BE423" i="10"/>
  <c r="T423" i="10"/>
  <c r="R423" i="10"/>
  <c r="P423" i="10"/>
  <c r="BI422" i="10"/>
  <c r="BH422" i="10"/>
  <c r="BG422" i="10"/>
  <c r="BE422" i="10"/>
  <c r="T422" i="10"/>
  <c r="R422" i="10"/>
  <c r="P422" i="10"/>
  <c r="BI421" i="10"/>
  <c r="BH421" i="10"/>
  <c r="BG421" i="10"/>
  <c r="BE421" i="10"/>
  <c r="T421" i="10"/>
  <c r="R421" i="10"/>
  <c r="P421" i="10"/>
  <c r="BI420" i="10"/>
  <c r="BH420" i="10"/>
  <c r="BG420" i="10"/>
  <c r="BE420" i="10"/>
  <c r="T420" i="10"/>
  <c r="R420" i="10"/>
  <c r="P420" i="10"/>
  <c r="BI419" i="10"/>
  <c r="BH419" i="10"/>
  <c r="BG419" i="10"/>
  <c r="BE419" i="10"/>
  <c r="T419" i="10"/>
  <c r="R419" i="10"/>
  <c r="P419" i="10"/>
  <c r="BI418" i="10"/>
  <c r="BH418" i="10"/>
  <c r="BG418" i="10"/>
  <c r="BE418" i="10"/>
  <c r="T418" i="10"/>
  <c r="R418" i="10"/>
  <c r="P418" i="10"/>
  <c r="BI417" i="10"/>
  <c r="BH417" i="10"/>
  <c r="BG417" i="10"/>
  <c r="BE417" i="10"/>
  <c r="T417" i="10"/>
  <c r="R417" i="10"/>
  <c r="P417" i="10"/>
  <c r="BI416" i="10"/>
  <c r="BH416" i="10"/>
  <c r="BG416" i="10"/>
  <c r="BE416" i="10"/>
  <c r="T416" i="10"/>
  <c r="R416" i="10"/>
  <c r="P416" i="10"/>
  <c r="BI415" i="10"/>
  <c r="BH415" i="10"/>
  <c r="BG415" i="10"/>
  <c r="BE415" i="10"/>
  <c r="T415" i="10"/>
  <c r="R415" i="10"/>
  <c r="P415" i="10"/>
  <c r="BI414" i="10"/>
  <c r="BH414" i="10"/>
  <c r="BG414" i="10"/>
  <c r="BE414" i="10"/>
  <c r="T414" i="10"/>
  <c r="R414" i="10"/>
  <c r="P414" i="10"/>
  <c r="BI413" i="10"/>
  <c r="BH413" i="10"/>
  <c r="BG413" i="10"/>
  <c r="BE413" i="10"/>
  <c r="T413" i="10"/>
  <c r="R413" i="10"/>
  <c r="P413" i="10"/>
  <c r="BI412" i="10"/>
  <c r="BH412" i="10"/>
  <c r="BG412" i="10"/>
  <c r="BE412" i="10"/>
  <c r="T412" i="10"/>
  <c r="R412" i="10"/>
  <c r="P412" i="10"/>
  <c r="BI410" i="10"/>
  <c r="BH410" i="10"/>
  <c r="BG410" i="10"/>
  <c r="BE410" i="10"/>
  <c r="T410" i="10"/>
  <c r="R410" i="10"/>
  <c r="P410" i="10"/>
  <c r="BI409" i="10"/>
  <c r="BH409" i="10"/>
  <c r="BG409" i="10"/>
  <c r="BE409" i="10"/>
  <c r="T409" i="10"/>
  <c r="R409" i="10"/>
  <c r="P409" i="10"/>
  <c r="BI408" i="10"/>
  <c r="BH408" i="10"/>
  <c r="BG408" i="10"/>
  <c r="BE408" i="10"/>
  <c r="T408" i="10"/>
  <c r="R408" i="10"/>
  <c r="P408" i="10"/>
  <c r="BI407" i="10"/>
  <c r="BH407" i="10"/>
  <c r="BG407" i="10"/>
  <c r="BE407" i="10"/>
  <c r="T407" i="10"/>
  <c r="R407" i="10"/>
  <c r="P407" i="10"/>
  <c r="BI406" i="10"/>
  <c r="BH406" i="10"/>
  <c r="BG406" i="10"/>
  <c r="BE406" i="10"/>
  <c r="T406" i="10"/>
  <c r="R406" i="10"/>
  <c r="P406" i="10"/>
  <c r="BI405" i="10"/>
  <c r="BH405" i="10"/>
  <c r="BG405" i="10"/>
  <c r="BE405" i="10"/>
  <c r="T405" i="10"/>
  <c r="R405" i="10"/>
  <c r="P405" i="10"/>
  <c r="BI404" i="10"/>
  <c r="BH404" i="10"/>
  <c r="BG404" i="10"/>
  <c r="BE404" i="10"/>
  <c r="T404" i="10"/>
  <c r="R404" i="10"/>
  <c r="P404" i="10"/>
  <c r="BI403" i="10"/>
  <c r="BH403" i="10"/>
  <c r="BG403" i="10"/>
  <c r="BE403" i="10"/>
  <c r="T403" i="10"/>
  <c r="R403" i="10"/>
  <c r="P403" i="10"/>
  <c r="BI402" i="10"/>
  <c r="BH402" i="10"/>
  <c r="BG402" i="10"/>
  <c r="BE402" i="10"/>
  <c r="T402" i="10"/>
  <c r="R402" i="10"/>
  <c r="P402" i="10"/>
  <c r="BI400" i="10"/>
  <c r="BH400" i="10"/>
  <c r="BG400" i="10"/>
  <c r="BE400" i="10"/>
  <c r="T400" i="10"/>
  <c r="R400" i="10"/>
  <c r="P400" i="10"/>
  <c r="BI399" i="10"/>
  <c r="BH399" i="10"/>
  <c r="BG399" i="10"/>
  <c r="BE399" i="10"/>
  <c r="T399" i="10"/>
  <c r="R399" i="10"/>
  <c r="P399" i="10"/>
  <c r="BI397" i="10"/>
  <c r="BH397" i="10"/>
  <c r="BG397" i="10"/>
  <c r="BE397" i="10"/>
  <c r="T397" i="10"/>
  <c r="R397" i="10"/>
  <c r="P397" i="10"/>
  <c r="BI396" i="10"/>
  <c r="BH396" i="10"/>
  <c r="BG396" i="10"/>
  <c r="BE396" i="10"/>
  <c r="T396" i="10"/>
  <c r="R396" i="10"/>
  <c r="P396" i="10"/>
  <c r="BI395" i="10"/>
  <c r="BH395" i="10"/>
  <c r="BG395" i="10"/>
  <c r="BE395" i="10"/>
  <c r="T395" i="10"/>
  <c r="R395" i="10"/>
  <c r="P395" i="10"/>
  <c r="BI394" i="10"/>
  <c r="BH394" i="10"/>
  <c r="BG394" i="10"/>
  <c r="BE394" i="10"/>
  <c r="T394" i="10"/>
  <c r="R394" i="10"/>
  <c r="P394" i="10"/>
  <c r="BI393" i="10"/>
  <c r="BH393" i="10"/>
  <c r="BG393" i="10"/>
  <c r="BE393" i="10"/>
  <c r="T393" i="10"/>
  <c r="R393" i="10"/>
  <c r="P393" i="10"/>
  <c r="BI385" i="10"/>
  <c r="BH385" i="10"/>
  <c r="BG385" i="10"/>
  <c r="BE385" i="10"/>
  <c r="T385" i="10"/>
  <c r="R385" i="10"/>
  <c r="P385" i="10"/>
  <c r="BI383" i="10"/>
  <c r="BH383" i="10"/>
  <c r="BG383" i="10"/>
  <c r="BE383" i="10"/>
  <c r="T383" i="10"/>
  <c r="R383" i="10"/>
  <c r="P383" i="10"/>
  <c r="BI379" i="10"/>
  <c r="BH379" i="10"/>
  <c r="BG379" i="10"/>
  <c r="BE379" i="10"/>
  <c r="T379" i="10"/>
  <c r="R379" i="10"/>
  <c r="P379" i="10"/>
  <c r="BI378" i="10"/>
  <c r="BH378" i="10"/>
  <c r="BG378" i="10"/>
  <c r="BE378" i="10"/>
  <c r="T378" i="10"/>
  <c r="R378" i="10"/>
  <c r="P378" i="10"/>
  <c r="BI377" i="10"/>
  <c r="BH377" i="10"/>
  <c r="BG377" i="10"/>
  <c r="BE377" i="10"/>
  <c r="T377" i="10"/>
  <c r="R377" i="10"/>
  <c r="P377" i="10"/>
  <c r="BI376" i="10"/>
  <c r="BH376" i="10"/>
  <c r="BG376" i="10"/>
  <c r="BE376" i="10"/>
  <c r="T376" i="10"/>
  <c r="R376" i="10"/>
  <c r="P376" i="10"/>
  <c r="BI375" i="10"/>
  <c r="BH375" i="10"/>
  <c r="BG375" i="10"/>
  <c r="BE375" i="10"/>
  <c r="T375" i="10"/>
  <c r="R375" i="10"/>
  <c r="P375" i="10"/>
  <c r="BI374" i="10"/>
  <c r="BH374" i="10"/>
  <c r="BG374" i="10"/>
  <c r="BE374" i="10"/>
  <c r="T374" i="10"/>
  <c r="R374" i="10"/>
  <c r="P374" i="10"/>
  <c r="BI372" i="10"/>
  <c r="BH372" i="10"/>
  <c r="BG372" i="10"/>
  <c r="BE372" i="10"/>
  <c r="T372" i="10"/>
  <c r="R372" i="10"/>
  <c r="P372" i="10"/>
  <c r="BI371" i="10"/>
  <c r="BH371" i="10"/>
  <c r="BG371" i="10"/>
  <c r="BE371" i="10"/>
  <c r="T371" i="10"/>
  <c r="R371" i="10"/>
  <c r="P371" i="10"/>
  <c r="BI370" i="10"/>
  <c r="BH370" i="10"/>
  <c r="BG370" i="10"/>
  <c r="BE370" i="10"/>
  <c r="T370" i="10"/>
  <c r="R370" i="10"/>
  <c r="P370" i="10"/>
  <c r="BI369" i="10"/>
  <c r="BH369" i="10"/>
  <c r="BG369" i="10"/>
  <c r="BE369" i="10"/>
  <c r="T369" i="10"/>
  <c r="R369" i="10"/>
  <c r="P369" i="10"/>
  <c r="BI368" i="10"/>
  <c r="BH368" i="10"/>
  <c r="BG368" i="10"/>
  <c r="BE368" i="10"/>
  <c r="T368" i="10"/>
  <c r="R368" i="10"/>
  <c r="P368" i="10"/>
  <c r="BI367" i="10"/>
  <c r="BH367" i="10"/>
  <c r="BG367" i="10"/>
  <c r="BE367" i="10"/>
  <c r="T367" i="10"/>
  <c r="R367" i="10"/>
  <c r="P367" i="10"/>
  <c r="BI366" i="10"/>
  <c r="BH366" i="10"/>
  <c r="BG366" i="10"/>
  <c r="BE366" i="10"/>
  <c r="T366" i="10"/>
  <c r="R366" i="10"/>
  <c r="P366" i="10"/>
  <c r="BI365" i="10"/>
  <c r="BH365" i="10"/>
  <c r="BG365" i="10"/>
  <c r="BE365" i="10"/>
  <c r="T365" i="10"/>
  <c r="R365" i="10"/>
  <c r="P365" i="10"/>
  <c r="BI364" i="10"/>
  <c r="BH364" i="10"/>
  <c r="BG364" i="10"/>
  <c r="BE364" i="10"/>
  <c r="T364" i="10"/>
  <c r="R364" i="10"/>
  <c r="P364" i="10"/>
  <c r="BI363" i="10"/>
  <c r="BH363" i="10"/>
  <c r="BG363" i="10"/>
  <c r="BE363" i="10"/>
  <c r="T363" i="10"/>
  <c r="R363" i="10"/>
  <c r="P363" i="10"/>
  <c r="BI362" i="10"/>
  <c r="BH362" i="10"/>
  <c r="BG362" i="10"/>
  <c r="BE362" i="10"/>
  <c r="T362" i="10"/>
  <c r="R362" i="10"/>
  <c r="P362" i="10"/>
  <c r="BI361" i="10"/>
  <c r="BH361" i="10"/>
  <c r="BG361" i="10"/>
  <c r="BE361" i="10"/>
  <c r="T361" i="10"/>
  <c r="R361" i="10"/>
  <c r="P361" i="10"/>
  <c r="BI360" i="10"/>
  <c r="BH360" i="10"/>
  <c r="BG360" i="10"/>
  <c r="BE360" i="10"/>
  <c r="T360" i="10"/>
  <c r="R360" i="10"/>
  <c r="P360" i="10"/>
  <c r="BI358" i="10"/>
  <c r="BH358" i="10"/>
  <c r="BG358" i="10"/>
  <c r="BE358" i="10"/>
  <c r="T358" i="10"/>
  <c r="R358" i="10"/>
  <c r="P358" i="10"/>
  <c r="BI357" i="10"/>
  <c r="BH357" i="10"/>
  <c r="BG357" i="10"/>
  <c r="BE357" i="10"/>
  <c r="T357" i="10"/>
  <c r="R357" i="10"/>
  <c r="P357" i="10"/>
  <c r="BI356" i="10"/>
  <c r="BH356" i="10"/>
  <c r="BG356" i="10"/>
  <c r="BE356" i="10"/>
  <c r="T356" i="10"/>
  <c r="R356" i="10"/>
  <c r="P356" i="10"/>
  <c r="BI355" i="10"/>
  <c r="BH355" i="10"/>
  <c r="BG355" i="10"/>
  <c r="BE355" i="10"/>
  <c r="T355" i="10"/>
  <c r="R355" i="10"/>
  <c r="P355" i="10"/>
  <c r="BI354" i="10"/>
  <c r="BH354" i="10"/>
  <c r="BG354" i="10"/>
  <c r="BE354" i="10"/>
  <c r="T354" i="10"/>
  <c r="R354" i="10"/>
  <c r="P354" i="10"/>
  <c r="BI353" i="10"/>
  <c r="BH353" i="10"/>
  <c r="BG353" i="10"/>
  <c r="BE353" i="10"/>
  <c r="T353" i="10"/>
  <c r="R353" i="10"/>
  <c r="P353" i="10"/>
  <c r="BI352" i="10"/>
  <c r="BH352" i="10"/>
  <c r="BG352" i="10"/>
  <c r="BE352" i="10"/>
  <c r="T352" i="10"/>
  <c r="R352" i="10"/>
  <c r="P352" i="10"/>
  <c r="BI351" i="10"/>
  <c r="BH351" i="10"/>
  <c r="BG351" i="10"/>
  <c r="BE351" i="10"/>
  <c r="T351" i="10"/>
  <c r="R351" i="10"/>
  <c r="P351" i="10"/>
  <c r="BI350" i="10"/>
  <c r="BH350" i="10"/>
  <c r="BG350" i="10"/>
  <c r="BE350" i="10"/>
  <c r="T350" i="10"/>
  <c r="R350" i="10"/>
  <c r="P350" i="10"/>
  <c r="BI349" i="10"/>
  <c r="BH349" i="10"/>
  <c r="BG349" i="10"/>
  <c r="BE349" i="10"/>
  <c r="T349" i="10"/>
  <c r="R349" i="10"/>
  <c r="P349" i="10"/>
  <c r="BI348" i="10"/>
  <c r="BH348" i="10"/>
  <c r="BG348" i="10"/>
  <c r="BE348" i="10"/>
  <c r="T348" i="10"/>
  <c r="R348" i="10"/>
  <c r="P348" i="10"/>
  <c r="BI347" i="10"/>
  <c r="BH347" i="10"/>
  <c r="BG347" i="10"/>
  <c r="BE347" i="10"/>
  <c r="T347" i="10"/>
  <c r="R347" i="10"/>
  <c r="P347" i="10"/>
  <c r="BI346" i="10"/>
  <c r="BH346" i="10"/>
  <c r="BG346" i="10"/>
  <c r="BE346" i="10"/>
  <c r="T346" i="10"/>
  <c r="R346" i="10"/>
  <c r="P346" i="10"/>
  <c r="BI345" i="10"/>
  <c r="BH345" i="10"/>
  <c r="BG345" i="10"/>
  <c r="BE345" i="10"/>
  <c r="T345" i="10"/>
  <c r="R345" i="10"/>
  <c r="P345" i="10"/>
  <c r="BI344" i="10"/>
  <c r="BH344" i="10"/>
  <c r="BG344" i="10"/>
  <c r="BE344" i="10"/>
  <c r="T344" i="10"/>
  <c r="R344" i="10"/>
  <c r="P344" i="10"/>
  <c r="BI343" i="10"/>
  <c r="BH343" i="10"/>
  <c r="BG343" i="10"/>
  <c r="BE343" i="10"/>
  <c r="T343" i="10"/>
  <c r="R343" i="10"/>
  <c r="P343" i="10"/>
  <c r="BI342" i="10"/>
  <c r="BH342" i="10"/>
  <c r="BG342" i="10"/>
  <c r="BE342" i="10"/>
  <c r="T342" i="10"/>
  <c r="R342" i="10"/>
  <c r="P342" i="10"/>
  <c r="BI341" i="10"/>
  <c r="BH341" i="10"/>
  <c r="BG341" i="10"/>
  <c r="BE341" i="10"/>
  <c r="T341" i="10"/>
  <c r="R341" i="10"/>
  <c r="P341" i="10"/>
  <c r="BI340" i="10"/>
  <c r="BH340" i="10"/>
  <c r="BG340" i="10"/>
  <c r="BE340" i="10"/>
  <c r="T340" i="10"/>
  <c r="R340" i="10"/>
  <c r="P340" i="10"/>
  <c r="BI339" i="10"/>
  <c r="BH339" i="10"/>
  <c r="BG339" i="10"/>
  <c r="BE339" i="10"/>
  <c r="T339" i="10"/>
  <c r="R339" i="10"/>
  <c r="P339" i="10"/>
  <c r="BI338" i="10"/>
  <c r="BH338" i="10"/>
  <c r="BG338" i="10"/>
  <c r="BE338" i="10"/>
  <c r="T338" i="10"/>
  <c r="R338" i="10"/>
  <c r="P338" i="10"/>
  <c r="BI337" i="10"/>
  <c r="BH337" i="10"/>
  <c r="BG337" i="10"/>
  <c r="BE337" i="10"/>
  <c r="T337" i="10"/>
  <c r="R337" i="10"/>
  <c r="P337" i="10"/>
  <c r="BI336" i="10"/>
  <c r="BH336" i="10"/>
  <c r="BG336" i="10"/>
  <c r="BE336" i="10"/>
  <c r="T336" i="10"/>
  <c r="R336" i="10"/>
  <c r="P336" i="10"/>
  <c r="BI335" i="10"/>
  <c r="BH335" i="10"/>
  <c r="BG335" i="10"/>
  <c r="BE335" i="10"/>
  <c r="T335" i="10"/>
  <c r="R335" i="10"/>
  <c r="P335" i="10"/>
  <c r="BI334" i="10"/>
  <c r="BH334" i="10"/>
  <c r="BG334" i="10"/>
  <c r="BE334" i="10"/>
  <c r="T334" i="10"/>
  <c r="R334" i="10"/>
  <c r="P334" i="10"/>
  <c r="BI333" i="10"/>
  <c r="BH333" i="10"/>
  <c r="BG333" i="10"/>
  <c r="BE333" i="10"/>
  <c r="T333" i="10"/>
  <c r="R333" i="10"/>
  <c r="P333" i="10"/>
  <c r="BI332" i="10"/>
  <c r="BH332" i="10"/>
  <c r="BG332" i="10"/>
  <c r="BE332" i="10"/>
  <c r="T332" i="10"/>
  <c r="R332" i="10"/>
  <c r="P332" i="10"/>
  <c r="BI331" i="10"/>
  <c r="BH331" i="10"/>
  <c r="BG331" i="10"/>
  <c r="BE331" i="10"/>
  <c r="T331" i="10"/>
  <c r="R331" i="10"/>
  <c r="P331" i="10"/>
  <c r="BI330" i="10"/>
  <c r="BH330" i="10"/>
  <c r="BG330" i="10"/>
  <c r="BE330" i="10"/>
  <c r="T330" i="10"/>
  <c r="R330" i="10"/>
  <c r="P330" i="10"/>
  <c r="BI329" i="10"/>
  <c r="BH329" i="10"/>
  <c r="BG329" i="10"/>
  <c r="BE329" i="10"/>
  <c r="T329" i="10"/>
  <c r="R329" i="10"/>
  <c r="P329" i="10"/>
  <c r="BI328" i="10"/>
  <c r="BH328" i="10"/>
  <c r="BG328" i="10"/>
  <c r="BE328" i="10"/>
  <c r="T328" i="10"/>
  <c r="R328" i="10"/>
  <c r="P328" i="10"/>
  <c r="BI327" i="10"/>
  <c r="BH327" i="10"/>
  <c r="BG327" i="10"/>
  <c r="BE327" i="10"/>
  <c r="T327" i="10"/>
  <c r="R327" i="10"/>
  <c r="P327" i="10"/>
  <c r="BI326" i="10"/>
  <c r="BH326" i="10"/>
  <c r="BG326" i="10"/>
  <c r="BE326" i="10"/>
  <c r="T326" i="10"/>
  <c r="R326" i="10"/>
  <c r="P326" i="10"/>
  <c r="BI325" i="10"/>
  <c r="BH325" i="10"/>
  <c r="BG325" i="10"/>
  <c r="BE325" i="10"/>
  <c r="T325" i="10"/>
  <c r="R325" i="10"/>
  <c r="P325" i="10"/>
  <c r="BI324" i="10"/>
  <c r="BH324" i="10"/>
  <c r="BG324" i="10"/>
  <c r="BE324" i="10"/>
  <c r="T324" i="10"/>
  <c r="R324" i="10"/>
  <c r="P324" i="10"/>
  <c r="BI323" i="10"/>
  <c r="BH323" i="10"/>
  <c r="BG323" i="10"/>
  <c r="BE323" i="10"/>
  <c r="T323" i="10"/>
  <c r="R323" i="10"/>
  <c r="P323" i="10"/>
  <c r="BI322" i="10"/>
  <c r="BH322" i="10"/>
  <c r="BG322" i="10"/>
  <c r="BE322" i="10"/>
  <c r="T322" i="10"/>
  <c r="R322" i="10"/>
  <c r="P322" i="10"/>
  <c r="BI321" i="10"/>
  <c r="BH321" i="10"/>
  <c r="BG321" i="10"/>
  <c r="BE321" i="10"/>
  <c r="T321" i="10"/>
  <c r="R321" i="10"/>
  <c r="P321" i="10"/>
  <c r="BI320" i="10"/>
  <c r="BH320" i="10"/>
  <c r="BG320" i="10"/>
  <c r="BE320" i="10"/>
  <c r="T320" i="10"/>
  <c r="R320" i="10"/>
  <c r="P320" i="10"/>
  <c r="BI318" i="10"/>
  <c r="BH318" i="10"/>
  <c r="BG318" i="10"/>
  <c r="BE318" i="10"/>
  <c r="T318" i="10"/>
  <c r="R318" i="10"/>
  <c r="P318" i="10"/>
  <c r="BI317" i="10"/>
  <c r="BH317" i="10"/>
  <c r="BG317" i="10"/>
  <c r="BE317" i="10"/>
  <c r="T317" i="10"/>
  <c r="R317" i="10"/>
  <c r="P317" i="10"/>
  <c r="BI316" i="10"/>
  <c r="BH316" i="10"/>
  <c r="BG316" i="10"/>
  <c r="BE316" i="10"/>
  <c r="T316" i="10"/>
  <c r="R316" i="10"/>
  <c r="P316" i="10"/>
  <c r="BI315" i="10"/>
  <c r="BH315" i="10"/>
  <c r="BG315" i="10"/>
  <c r="BE315" i="10"/>
  <c r="T315" i="10"/>
  <c r="R315" i="10"/>
  <c r="P315" i="10"/>
  <c r="BI314" i="10"/>
  <c r="BH314" i="10"/>
  <c r="BG314" i="10"/>
  <c r="BE314" i="10"/>
  <c r="T314" i="10"/>
  <c r="R314" i="10"/>
  <c r="P314" i="10"/>
  <c r="BI313" i="10"/>
  <c r="BH313" i="10"/>
  <c r="BG313" i="10"/>
  <c r="BE313" i="10"/>
  <c r="T313" i="10"/>
  <c r="R313" i="10"/>
  <c r="P313" i="10"/>
  <c r="BI312" i="10"/>
  <c r="BH312" i="10"/>
  <c r="BG312" i="10"/>
  <c r="BE312" i="10"/>
  <c r="T312" i="10"/>
  <c r="R312" i="10"/>
  <c r="P312" i="10"/>
  <c r="BI311" i="10"/>
  <c r="BH311" i="10"/>
  <c r="BG311" i="10"/>
  <c r="BE311" i="10"/>
  <c r="T311" i="10"/>
  <c r="R311" i="10"/>
  <c r="P311" i="10"/>
  <c r="BI310" i="10"/>
  <c r="BH310" i="10"/>
  <c r="BG310" i="10"/>
  <c r="BE310" i="10"/>
  <c r="T310" i="10"/>
  <c r="R310" i="10"/>
  <c r="P310" i="10"/>
  <c r="BI301" i="10"/>
  <c r="BH301" i="10"/>
  <c r="BG301" i="10"/>
  <c r="BE301" i="10"/>
  <c r="T301" i="10"/>
  <c r="R301" i="10"/>
  <c r="P301" i="10"/>
  <c r="BI299" i="10"/>
  <c r="BH299" i="10"/>
  <c r="BG299" i="10"/>
  <c r="BE299" i="10"/>
  <c r="T299" i="10"/>
  <c r="R299" i="10"/>
  <c r="P299" i="10"/>
  <c r="BI298" i="10"/>
  <c r="BH298" i="10"/>
  <c r="BG298" i="10"/>
  <c r="BE298" i="10"/>
  <c r="T298" i="10"/>
  <c r="R298" i="10"/>
  <c r="P298" i="10"/>
  <c r="BI297" i="10"/>
  <c r="BH297" i="10"/>
  <c r="BG297" i="10"/>
  <c r="BE297" i="10"/>
  <c r="T297" i="10"/>
  <c r="R297" i="10"/>
  <c r="P297" i="10"/>
  <c r="BI296" i="10"/>
  <c r="BH296" i="10"/>
  <c r="BG296" i="10"/>
  <c r="BE296" i="10"/>
  <c r="T296" i="10"/>
  <c r="R296" i="10"/>
  <c r="P296" i="10"/>
  <c r="BI295" i="10"/>
  <c r="BH295" i="10"/>
  <c r="BG295" i="10"/>
  <c r="BE295" i="10"/>
  <c r="T295" i="10"/>
  <c r="R295" i="10"/>
  <c r="P295" i="10"/>
  <c r="BI294" i="10"/>
  <c r="BH294" i="10"/>
  <c r="BG294" i="10"/>
  <c r="BE294" i="10"/>
  <c r="T294" i="10"/>
  <c r="R294" i="10"/>
  <c r="P294" i="10"/>
  <c r="BI293" i="10"/>
  <c r="BH293" i="10"/>
  <c r="BG293" i="10"/>
  <c r="BE293" i="10"/>
  <c r="T293" i="10"/>
  <c r="R293" i="10"/>
  <c r="P293" i="10"/>
  <c r="BI292" i="10"/>
  <c r="BH292" i="10"/>
  <c r="BG292" i="10"/>
  <c r="BE292" i="10"/>
  <c r="T292" i="10"/>
  <c r="R292" i="10"/>
  <c r="P292" i="10"/>
  <c r="BI291" i="10"/>
  <c r="BH291" i="10"/>
  <c r="BG291" i="10"/>
  <c r="BE291" i="10"/>
  <c r="T291" i="10"/>
  <c r="R291" i="10"/>
  <c r="P291" i="10"/>
  <c r="BI290" i="10"/>
  <c r="BH290" i="10"/>
  <c r="BG290" i="10"/>
  <c r="BE290" i="10"/>
  <c r="T290" i="10"/>
  <c r="R290" i="10"/>
  <c r="P290" i="10"/>
  <c r="BI289" i="10"/>
  <c r="BH289" i="10"/>
  <c r="BG289" i="10"/>
  <c r="BE289" i="10"/>
  <c r="T289" i="10"/>
  <c r="R289" i="10"/>
  <c r="P289" i="10"/>
  <c r="BI288" i="10"/>
  <c r="BH288" i="10"/>
  <c r="BG288" i="10"/>
  <c r="BE288" i="10"/>
  <c r="T288" i="10"/>
  <c r="R288" i="10"/>
  <c r="P288" i="10"/>
  <c r="BI287" i="10"/>
  <c r="BH287" i="10"/>
  <c r="BG287" i="10"/>
  <c r="BE287" i="10"/>
  <c r="T287" i="10"/>
  <c r="R287" i="10"/>
  <c r="P287" i="10"/>
  <c r="BI286" i="10"/>
  <c r="BH286" i="10"/>
  <c r="BG286" i="10"/>
  <c r="BE286" i="10"/>
  <c r="T286" i="10"/>
  <c r="R286" i="10"/>
  <c r="P286" i="10"/>
  <c r="BI285" i="10"/>
  <c r="BH285" i="10"/>
  <c r="BG285" i="10"/>
  <c r="BE285" i="10"/>
  <c r="T285" i="10"/>
  <c r="R285" i="10"/>
  <c r="P285" i="10"/>
  <c r="BI284" i="10"/>
  <c r="BH284" i="10"/>
  <c r="BG284" i="10"/>
  <c r="BE284" i="10"/>
  <c r="T284" i="10"/>
  <c r="R284" i="10"/>
  <c r="P284" i="10"/>
  <c r="BI283" i="10"/>
  <c r="BH283" i="10"/>
  <c r="BG283" i="10"/>
  <c r="BE283" i="10"/>
  <c r="T283" i="10"/>
  <c r="R283" i="10"/>
  <c r="P283" i="10"/>
  <c r="BI282" i="10"/>
  <c r="BH282" i="10"/>
  <c r="BG282" i="10"/>
  <c r="BE282" i="10"/>
  <c r="T282" i="10"/>
  <c r="R282" i="10"/>
  <c r="P282" i="10"/>
  <c r="BI281" i="10"/>
  <c r="BH281" i="10"/>
  <c r="BG281" i="10"/>
  <c r="BE281" i="10"/>
  <c r="T281" i="10"/>
  <c r="R281" i="10"/>
  <c r="P281" i="10"/>
  <c r="BI279" i="10"/>
  <c r="BH279" i="10"/>
  <c r="BG279" i="10"/>
  <c r="BE279" i="10"/>
  <c r="T279" i="10"/>
  <c r="R279" i="10"/>
  <c r="P279" i="10"/>
  <c r="BI278" i="10"/>
  <c r="BH278" i="10"/>
  <c r="BG278" i="10"/>
  <c r="BE278" i="10"/>
  <c r="T278" i="10"/>
  <c r="R278" i="10"/>
  <c r="P278" i="10"/>
  <c r="BI277" i="10"/>
  <c r="BH277" i="10"/>
  <c r="BG277" i="10"/>
  <c r="BE277" i="10"/>
  <c r="T277" i="10"/>
  <c r="R277" i="10"/>
  <c r="P277" i="10"/>
  <c r="BI276" i="10"/>
  <c r="BH276" i="10"/>
  <c r="BG276" i="10"/>
  <c r="BE276" i="10"/>
  <c r="T276" i="10"/>
  <c r="R276" i="10"/>
  <c r="P276" i="10"/>
  <c r="BI275" i="10"/>
  <c r="BH275" i="10"/>
  <c r="BG275" i="10"/>
  <c r="BE275" i="10"/>
  <c r="T275" i="10"/>
  <c r="R275" i="10"/>
  <c r="P275" i="10"/>
  <c r="BI274" i="10"/>
  <c r="BH274" i="10"/>
  <c r="BG274" i="10"/>
  <c r="BE274" i="10"/>
  <c r="T274" i="10"/>
  <c r="R274" i="10"/>
  <c r="P274" i="10"/>
  <c r="BI273" i="10"/>
  <c r="BH273" i="10"/>
  <c r="BG273" i="10"/>
  <c r="BE273" i="10"/>
  <c r="T273" i="10"/>
  <c r="R273" i="10"/>
  <c r="P273" i="10"/>
  <c r="BI272" i="10"/>
  <c r="BH272" i="10"/>
  <c r="BG272" i="10"/>
  <c r="BE272" i="10"/>
  <c r="T272" i="10"/>
  <c r="R272" i="10"/>
  <c r="P272" i="10"/>
  <c r="BI271" i="10"/>
  <c r="BH271" i="10"/>
  <c r="BG271" i="10"/>
  <c r="BE271" i="10"/>
  <c r="T271" i="10"/>
  <c r="R271" i="10"/>
  <c r="P271" i="10"/>
  <c r="BI270" i="10"/>
  <c r="BH270" i="10"/>
  <c r="BG270" i="10"/>
  <c r="BE270" i="10"/>
  <c r="T270" i="10"/>
  <c r="R270" i="10"/>
  <c r="P270" i="10"/>
  <c r="BI269" i="10"/>
  <c r="BH269" i="10"/>
  <c r="BG269" i="10"/>
  <c r="BE269" i="10"/>
  <c r="T269" i="10"/>
  <c r="R269" i="10"/>
  <c r="P269" i="10"/>
  <c r="BI268" i="10"/>
  <c r="BH268" i="10"/>
  <c r="BG268" i="10"/>
  <c r="BE268" i="10"/>
  <c r="T268" i="10"/>
  <c r="R268" i="10"/>
  <c r="P268" i="10"/>
  <c r="BI267" i="10"/>
  <c r="BH267" i="10"/>
  <c r="BG267" i="10"/>
  <c r="BE267" i="10"/>
  <c r="T267" i="10"/>
  <c r="R267" i="10"/>
  <c r="P267" i="10"/>
  <c r="BI266" i="10"/>
  <c r="BH266" i="10"/>
  <c r="BG266" i="10"/>
  <c r="BE266" i="10"/>
  <c r="T266" i="10"/>
  <c r="R266" i="10"/>
  <c r="P266" i="10"/>
  <c r="BI265" i="10"/>
  <c r="BH265" i="10"/>
  <c r="BG265" i="10"/>
  <c r="BE265" i="10"/>
  <c r="T265" i="10"/>
  <c r="R265" i="10"/>
  <c r="P265" i="10"/>
  <c r="BI264" i="10"/>
  <c r="BH264" i="10"/>
  <c r="BG264" i="10"/>
  <c r="BE264" i="10"/>
  <c r="T264" i="10"/>
  <c r="R264" i="10"/>
  <c r="P264" i="10"/>
  <c r="BI263" i="10"/>
  <c r="BH263" i="10"/>
  <c r="BG263" i="10"/>
  <c r="BE263" i="10"/>
  <c r="T263" i="10"/>
  <c r="R263" i="10"/>
  <c r="P263" i="10"/>
  <c r="BI262" i="10"/>
  <c r="BH262" i="10"/>
  <c r="BG262" i="10"/>
  <c r="BE262" i="10"/>
  <c r="T262" i="10"/>
  <c r="R262" i="10"/>
  <c r="P262" i="10"/>
  <c r="BI261" i="10"/>
  <c r="BH261" i="10"/>
  <c r="BG261" i="10"/>
  <c r="BE261" i="10"/>
  <c r="T261" i="10"/>
  <c r="R261" i="10"/>
  <c r="P261" i="10"/>
  <c r="BI260" i="10"/>
  <c r="BH260" i="10"/>
  <c r="BG260" i="10"/>
  <c r="BE260" i="10"/>
  <c r="T260" i="10"/>
  <c r="R260" i="10"/>
  <c r="P260" i="10"/>
  <c r="BI259" i="10"/>
  <c r="BH259" i="10"/>
  <c r="BG259" i="10"/>
  <c r="BE259" i="10"/>
  <c r="T259" i="10"/>
  <c r="R259" i="10"/>
  <c r="P259" i="10"/>
  <c r="BI258" i="10"/>
  <c r="BH258" i="10"/>
  <c r="BG258" i="10"/>
  <c r="BE258" i="10"/>
  <c r="T258" i="10"/>
  <c r="R258" i="10"/>
  <c r="P258" i="10"/>
  <c r="BI257" i="10"/>
  <c r="BH257" i="10"/>
  <c r="BG257" i="10"/>
  <c r="BE257" i="10"/>
  <c r="T257" i="10"/>
  <c r="R257" i="10"/>
  <c r="P257" i="10"/>
  <c r="BI256" i="10"/>
  <c r="BH256" i="10"/>
  <c r="BG256" i="10"/>
  <c r="BE256" i="10"/>
  <c r="T256" i="10"/>
  <c r="R256" i="10"/>
  <c r="P256" i="10"/>
  <c r="BI255" i="10"/>
  <c r="BH255" i="10"/>
  <c r="BG255" i="10"/>
  <c r="BE255" i="10"/>
  <c r="T255" i="10"/>
  <c r="R255" i="10"/>
  <c r="P255" i="10"/>
  <c r="BI254" i="10"/>
  <c r="BH254" i="10"/>
  <c r="BG254" i="10"/>
  <c r="BE254" i="10"/>
  <c r="T254" i="10"/>
  <c r="R254" i="10"/>
  <c r="P254" i="10"/>
  <c r="BI253" i="10"/>
  <c r="BH253" i="10"/>
  <c r="BG253" i="10"/>
  <c r="BE253" i="10"/>
  <c r="T253" i="10"/>
  <c r="R253" i="10"/>
  <c r="P253" i="10"/>
  <c r="BI252" i="10"/>
  <c r="BH252" i="10"/>
  <c r="BG252" i="10"/>
  <c r="BE252" i="10"/>
  <c r="T252" i="10"/>
  <c r="R252" i="10"/>
  <c r="P252" i="10"/>
  <c r="BI251" i="10"/>
  <c r="BH251" i="10"/>
  <c r="BG251" i="10"/>
  <c r="BE251" i="10"/>
  <c r="T251" i="10"/>
  <c r="R251" i="10"/>
  <c r="P251" i="10"/>
  <c r="BI250" i="10"/>
  <c r="BH250" i="10"/>
  <c r="BG250" i="10"/>
  <c r="BE250" i="10"/>
  <c r="T250" i="10"/>
  <c r="R250" i="10"/>
  <c r="P250" i="10"/>
  <c r="BI249" i="10"/>
  <c r="BH249" i="10"/>
  <c r="BG249" i="10"/>
  <c r="BE249" i="10"/>
  <c r="T249" i="10"/>
  <c r="R249" i="10"/>
  <c r="P249" i="10"/>
  <c r="BI248" i="10"/>
  <c r="BH248" i="10"/>
  <c r="BG248" i="10"/>
  <c r="BE248" i="10"/>
  <c r="T248" i="10"/>
  <c r="R248" i="10"/>
  <c r="P248" i="10"/>
  <c r="BI247" i="10"/>
  <c r="BH247" i="10"/>
  <c r="BG247" i="10"/>
  <c r="BE247" i="10"/>
  <c r="T247" i="10"/>
  <c r="R247" i="10"/>
  <c r="P247" i="10"/>
  <c r="BI246" i="10"/>
  <c r="BH246" i="10"/>
  <c r="BG246" i="10"/>
  <c r="BE246" i="10"/>
  <c r="T246" i="10"/>
  <c r="R246" i="10"/>
  <c r="P246" i="10"/>
  <c r="BI243" i="10"/>
  <c r="BH243" i="10"/>
  <c r="BG243" i="10"/>
  <c r="BE243" i="10"/>
  <c r="T243" i="10"/>
  <c r="R243" i="10"/>
  <c r="P243" i="10"/>
  <c r="BI242" i="10"/>
  <c r="BH242" i="10"/>
  <c r="BG242" i="10"/>
  <c r="BE242" i="10"/>
  <c r="T242" i="10"/>
  <c r="R242" i="10"/>
  <c r="P242" i="10"/>
  <c r="BI241" i="10"/>
  <c r="BH241" i="10"/>
  <c r="BG241" i="10"/>
  <c r="BE241" i="10"/>
  <c r="T241" i="10"/>
  <c r="R241" i="10"/>
  <c r="P241" i="10"/>
  <c r="BI240" i="10"/>
  <c r="BH240" i="10"/>
  <c r="BG240" i="10"/>
  <c r="BE240" i="10"/>
  <c r="T240" i="10"/>
  <c r="R240" i="10"/>
  <c r="P240" i="10"/>
  <c r="BI237" i="10"/>
  <c r="BH237" i="10"/>
  <c r="BG237" i="10"/>
  <c r="BE237" i="10"/>
  <c r="T237" i="10"/>
  <c r="R237" i="10"/>
  <c r="P237" i="10"/>
  <c r="BI236" i="10"/>
  <c r="BH236" i="10"/>
  <c r="BG236" i="10"/>
  <c r="BE236" i="10"/>
  <c r="T236" i="10"/>
  <c r="R236" i="10"/>
  <c r="P236" i="10"/>
  <c r="BI235" i="10"/>
  <c r="BH235" i="10"/>
  <c r="BG235" i="10"/>
  <c r="BE235" i="10"/>
  <c r="T235" i="10"/>
  <c r="R235" i="10"/>
  <c r="P235" i="10"/>
  <c r="BI234" i="10"/>
  <c r="BH234" i="10"/>
  <c r="BG234" i="10"/>
  <c r="BE234" i="10"/>
  <c r="T234" i="10"/>
  <c r="R234" i="10"/>
  <c r="P234" i="10"/>
  <c r="BI233" i="10"/>
  <c r="BH233" i="10"/>
  <c r="BG233" i="10"/>
  <c r="BE233" i="10"/>
  <c r="T233" i="10"/>
  <c r="R233" i="10"/>
  <c r="P233" i="10"/>
  <c r="BI232" i="10"/>
  <c r="BH232" i="10"/>
  <c r="BG232" i="10"/>
  <c r="BE232" i="10"/>
  <c r="T232" i="10"/>
  <c r="R232" i="10"/>
  <c r="P232" i="10"/>
  <c r="BI231" i="10"/>
  <c r="BH231" i="10"/>
  <c r="BG231" i="10"/>
  <c r="BE231" i="10"/>
  <c r="T231" i="10"/>
  <c r="R231" i="10"/>
  <c r="P231" i="10"/>
  <c r="BI230" i="10"/>
  <c r="BH230" i="10"/>
  <c r="BG230" i="10"/>
  <c r="BE230" i="10"/>
  <c r="T230" i="10"/>
  <c r="R230" i="10"/>
  <c r="P230" i="10"/>
  <c r="BI229" i="10"/>
  <c r="BH229" i="10"/>
  <c r="BG229" i="10"/>
  <c r="BE229" i="10"/>
  <c r="T229" i="10"/>
  <c r="R229" i="10"/>
  <c r="P229" i="10"/>
  <c r="BI228" i="10"/>
  <c r="BH228" i="10"/>
  <c r="BG228" i="10"/>
  <c r="BE228" i="10"/>
  <c r="T228" i="10"/>
  <c r="R228" i="10"/>
  <c r="P228" i="10"/>
  <c r="BI227" i="10"/>
  <c r="BH227" i="10"/>
  <c r="BG227" i="10"/>
  <c r="BE227" i="10"/>
  <c r="T227" i="10"/>
  <c r="R227" i="10"/>
  <c r="P227" i="10"/>
  <c r="BI226" i="10"/>
  <c r="BH226" i="10"/>
  <c r="BG226" i="10"/>
  <c r="BE226" i="10"/>
  <c r="T226" i="10"/>
  <c r="R226" i="10"/>
  <c r="P226" i="10"/>
  <c r="BI225" i="10"/>
  <c r="BH225" i="10"/>
  <c r="BG225" i="10"/>
  <c r="BE225" i="10"/>
  <c r="T225" i="10"/>
  <c r="R225" i="10"/>
  <c r="P225" i="10"/>
  <c r="BI224" i="10"/>
  <c r="BH224" i="10"/>
  <c r="BG224" i="10"/>
  <c r="BE224" i="10"/>
  <c r="T224" i="10"/>
  <c r="R224" i="10"/>
  <c r="P224" i="10"/>
  <c r="BI223" i="10"/>
  <c r="BH223" i="10"/>
  <c r="BG223" i="10"/>
  <c r="BE223" i="10"/>
  <c r="T223" i="10"/>
  <c r="R223" i="10"/>
  <c r="P223" i="10"/>
  <c r="BI222" i="10"/>
  <c r="BH222" i="10"/>
  <c r="BG222" i="10"/>
  <c r="BE222" i="10"/>
  <c r="T222" i="10"/>
  <c r="R222" i="10"/>
  <c r="P222" i="10"/>
  <c r="BI220" i="10"/>
  <c r="BH220" i="10"/>
  <c r="BG220" i="10"/>
  <c r="BE220" i="10"/>
  <c r="T220" i="10"/>
  <c r="R220" i="10"/>
  <c r="P220" i="10"/>
  <c r="BI219" i="10"/>
  <c r="BH219" i="10"/>
  <c r="BG219" i="10"/>
  <c r="BE219" i="10"/>
  <c r="T219" i="10"/>
  <c r="R219" i="10"/>
  <c r="P219" i="10"/>
  <c r="BI218" i="10"/>
  <c r="BH218" i="10"/>
  <c r="BG218" i="10"/>
  <c r="BE218" i="10"/>
  <c r="T218" i="10"/>
  <c r="R218" i="10"/>
  <c r="P218" i="10"/>
  <c r="BI217" i="10"/>
  <c r="BH217" i="10"/>
  <c r="BG217" i="10"/>
  <c r="BE217" i="10"/>
  <c r="T217" i="10"/>
  <c r="R217" i="10"/>
  <c r="P217" i="10"/>
  <c r="BI216" i="10"/>
  <c r="BH216" i="10"/>
  <c r="BG216" i="10"/>
  <c r="BE216" i="10"/>
  <c r="T216" i="10"/>
  <c r="R216" i="10"/>
  <c r="P216" i="10"/>
  <c r="BI215" i="10"/>
  <c r="BH215" i="10"/>
  <c r="BG215" i="10"/>
  <c r="BE215" i="10"/>
  <c r="T215" i="10"/>
  <c r="R215" i="10"/>
  <c r="P215" i="10"/>
  <c r="BI214" i="10"/>
  <c r="BH214" i="10"/>
  <c r="BG214" i="10"/>
  <c r="BE214" i="10"/>
  <c r="T214" i="10"/>
  <c r="R214" i="10"/>
  <c r="P214" i="10"/>
  <c r="BI213" i="10"/>
  <c r="BH213" i="10"/>
  <c r="BG213" i="10"/>
  <c r="BE213" i="10"/>
  <c r="T213" i="10"/>
  <c r="R213" i="10"/>
  <c r="P213" i="10"/>
  <c r="BI212" i="10"/>
  <c r="BH212" i="10"/>
  <c r="BG212" i="10"/>
  <c r="BE212" i="10"/>
  <c r="T212" i="10"/>
  <c r="R212" i="10"/>
  <c r="P212" i="10"/>
  <c r="BI211" i="10"/>
  <c r="BH211" i="10"/>
  <c r="BG211" i="10"/>
  <c r="BE211" i="10"/>
  <c r="T211" i="10"/>
  <c r="R211" i="10"/>
  <c r="P211" i="10"/>
  <c r="BI210" i="10"/>
  <c r="BH210" i="10"/>
  <c r="BG210" i="10"/>
  <c r="BE210" i="10"/>
  <c r="T210" i="10"/>
  <c r="R210" i="10"/>
  <c r="P210" i="10"/>
  <c r="BI209" i="10"/>
  <c r="BH209" i="10"/>
  <c r="BG209" i="10"/>
  <c r="BE209" i="10"/>
  <c r="T209" i="10"/>
  <c r="R209" i="10"/>
  <c r="P209" i="10"/>
  <c r="BI208" i="10"/>
  <c r="BH208" i="10"/>
  <c r="BG208" i="10"/>
  <c r="BE208" i="10"/>
  <c r="T208" i="10"/>
  <c r="R208" i="10"/>
  <c r="P208" i="10"/>
  <c r="BI207" i="10"/>
  <c r="BH207" i="10"/>
  <c r="BG207" i="10"/>
  <c r="BE207" i="10"/>
  <c r="T207" i="10"/>
  <c r="R207" i="10"/>
  <c r="P207" i="10"/>
  <c r="BI206" i="10"/>
  <c r="BH206" i="10"/>
  <c r="BG206" i="10"/>
  <c r="BE206" i="10"/>
  <c r="T206" i="10"/>
  <c r="R206" i="10"/>
  <c r="P206" i="10"/>
  <c r="BI205" i="10"/>
  <c r="BH205" i="10"/>
  <c r="BG205" i="10"/>
  <c r="BE205" i="10"/>
  <c r="T205" i="10"/>
  <c r="R205" i="10"/>
  <c r="P205" i="10"/>
  <c r="BI204" i="10"/>
  <c r="BH204" i="10"/>
  <c r="BG204" i="10"/>
  <c r="BE204" i="10"/>
  <c r="T204" i="10"/>
  <c r="R204" i="10"/>
  <c r="P204" i="10"/>
  <c r="BI203" i="10"/>
  <c r="BH203" i="10"/>
  <c r="BG203" i="10"/>
  <c r="BE203" i="10"/>
  <c r="T203" i="10"/>
  <c r="R203" i="10"/>
  <c r="P203" i="10"/>
  <c r="BI202" i="10"/>
  <c r="BH202" i="10"/>
  <c r="BG202" i="10"/>
  <c r="BE202" i="10"/>
  <c r="T202" i="10"/>
  <c r="R202" i="10"/>
  <c r="P202" i="10"/>
  <c r="BI201" i="10"/>
  <c r="BH201" i="10"/>
  <c r="BG201" i="10"/>
  <c r="BE201" i="10"/>
  <c r="T201" i="10"/>
  <c r="R201" i="10"/>
  <c r="P201" i="10"/>
  <c r="BI199" i="10"/>
  <c r="BH199" i="10"/>
  <c r="BG199" i="10"/>
  <c r="BE199" i="10"/>
  <c r="T199" i="10"/>
  <c r="R199" i="10"/>
  <c r="P199" i="10"/>
  <c r="BI198" i="10"/>
  <c r="BH198" i="10"/>
  <c r="BG198" i="10"/>
  <c r="BE198" i="10"/>
  <c r="T198" i="10"/>
  <c r="R198" i="10"/>
  <c r="P198" i="10"/>
  <c r="BI197" i="10"/>
  <c r="BH197" i="10"/>
  <c r="BG197" i="10"/>
  <c r="BE197" i="10"/>
  <c r="T197" i="10"/>
  <c r="R197" i="10"/>
  <c r="P197" i="10"/>
  <c r="BI196" i="10"/>
  <c r="BH196" i="10"/>
  <c r="BG196" i="10"/>
  <c r="BE196" i="10"/>
  <c r="T196" i="10"/>
  <c r="R196" i="10"/>
  <c r="P196" i="10"/>
  <c r="BI195" i="10"/>
  <c r="BH195" i="10"/>
  <c r="BG195" i="10"/>
  <c r="BE195" i="10"/>
  <c r="T195" i="10"/>
  <c r="R195" i="10"/>
  <c r="P195" i="10"/>
  <c r="BI194" i="10"/>
  <c r="BH194" i="10"/>
  <c r="BG194" i="10"/>
  <c r="BE194" i="10"/>
  <c r="T194" i="10"/>
  <c r="R194" i="10"/>
  <c r="P194" i="10"/>
  <c r="BI193" i="10"/>
  <c r="BH193" i="10"/>
  <c r="BG193" i="10"/>
  <c r="BE193" i="10"/>
  <c r="T193" i="10"/>
  <c r="R193" i="10"/>
  <c r="P193" i="10"/>
  <c r="BI192" i="10"/>
  <c r="BH192" i="10"/>
  <c r="BG192" i="10"/>
  <c r="BE192" i="10"/>
  <c r="T192" i="10"/>
  <c r="R192" i="10"/>
  <c r="P192" i="10"/>
  <c r="BI191" i="10"/>
  <c r="BH191" i="10"/>
  <c r="BG191" i="10"/>
  <c r="BE191" i="10"/>
  <c r="T191" i="10"/>
  <c r="R191" i="10"/>
  <c r="P191" i="10"/>
  <c r="BI190" i="10"/>
  <c r="BH190" i="10"/>
  <c r="BG190" i="10"/>
  <c r="BE190" i="10"/>
  <c r="T190" i="10"/>
  <c r="R190" i="10"/>
  <c r="P190" i="10"/>
  <c r="BI189" i="10"/>
  <c r="BH189" i="10"/>
  <c r="BG189" i="10"/>
  <c r="BE189" i="10"/>
  <c r="T189" i="10"/>
  <c r="R189" i="10"/>
  <c r="P189" i="10"/>
  <c r="BI188" i="10"/>
  <c r="BH188" i="10"/>
  <c r="BG188" i="10"/>
  <c r="BE188" i="10"/>
  <c r="T188" i="10"/>
  <c r="R188" i="10"/>
  <c r="P188" i="10"/>
  <c r="BI187" i="10"/>
  <c r="BH187" i="10"/>
  <c r="BG187" i="10"/>
  <c r="BE187" i="10"/>
  <c r="T187" i="10"/>
  <c r="R187" i="10"/>
  <c r="P187" i="10"/>
  <c r="BI186" i="10"/>
  <c r="BH186" i="10"/>
  <c r="BG186" i="10"/>
  <c r="BE186" i="10"/>
  <c r="T186" i="10"/>
  <c r="R186" i="10"/>
  <c r="P186" i="10"/>
  <c r="BI185" i="10"/>
  <c r="BH185" i="10"/>
  <c r="BG185" i="10"/>
  <c r="BE185" i="10"/>
  <c r="T185" i="10"/>
  <c r="R185" i="10"/>
  <c r="P185" i="10"/>
  <c r="BI184" i="10"/>
  <c r="BH184" i="10"/>
  <c r="BG184" i="10"/>
  <c r="BE184" i="10"/>
  <c r="T184" i="10"/>
  <c r="R184" i="10"/>
  <c r="P184" i="10"/>
  <c r="BI183" i="10"/>
  <c r="BH183" i="10"/>
  <c r="BG183" i="10"/>
  <c r="BE183" i="10"/>
  <c r="T183" i="10"/>
  <c r="R183" i="10"/>
  <c r="P183" i="10"/>
  <c r="BI182" i="10"/>
  <c r="BH182" i="10"/>
  <c r="BG182" i="10"/>
  <c r="BE182" i="10"/>
  <c r="T182" i="10"/>
  <c r="R182" i="10"/>
  <c r="P182" i="10"/>
  <c r="BI180" i="10"/>
  <c r="BH180" i="10"/>
  <c r="BG180" i="10"/>
  <c r="BE180" i="10"/>
  <c r="T180" i="10"/>
  <c r="R180" i="10"/>
  <c r="P180" i="10"/>
  <c r="BI179" i="10"/>
  <c r="BH179" i="10"/>
  <c r="BG179" i="10"/>
  <c r="BE179" i="10"/>
  <c r="T179" i="10"/>
  <c r="R179" i="10"/>
  <c r="P179" i="10"/>
  <c r="BI178" i="10"/>
  <c r="BH178" i="10"/>
  <c r="BG178" i="10"/>
  <c r="BE178" i="10"/>
  <c r="T178" i="10"/>
  <c r="R178" i="10"/>
  <c r="P178" i="10"/>
  <c r="BI177" i="10"/>
  <c r="BH177" i="10"/>
  <c r="BG177" i="10"/>
  <c r="BE177" i="10"/>
  <c r="T177" i="10"/>
  <c r="R177" i="10"/>
  <c r="P177" i="10"/>
  <c r="BI176" i="10"/>
  <c r="BH176" i="10"/>
  <c r="BG176" i="10"/>
  <c r="BE176" i="10"/>
  <c r="T176" i="10"/>
  <c r="R176" i="10"/>
  <c r="P176" i="10"/>
  <c r="BI175" i="10"/>
  <c r="BH175" i="10"/>
  <c r="BG175" i="10"/>
  <c r="BE175" i="10"/>
  <c r="T175" i="10"/>
  <c r="R175" i="10"/>
  <c r="P175" i="10"/>
  <c r="BI174" i="10"/>
  <c r="BH174" i="10"/>
  <c r="BG174" i="10"/>
  <c r="BE174" i="10"/>
  <c r="T174" i="10"/>
  <c r="R174" i="10"/>
  <c r="P174" i="10"/>
  <c r="BI173" i="10"/>
  <c r="BH173" i="10"/>
  <c r="BG173" i="10"/>
  <c r="BE173" i="10"/>
  <c r="T173" i="10"/>
  <c r="R173" i="10"/>
  <c r="P173" i="10"/>
  <c r="BI172" i="10"/>
  <c r="BH172" i="10"/>
  <c r="BG172" i="10"/>
  <c r="BE172" i="10"/>
  <c r="T172" i="10"/>
  <c r="R172" i="10"/>
  <c r="P172" i="10"/>
  <c r="BI171" i="10"/>
  <c r="BH171" i="10"/>
  <c r="BG171" i="10"/>
  <c r="BE171" i="10"/>
  <c r="T171" i="10"/>
  <c r="R171" i="10"/>
  <c r="P171" i="10"/>
  <c r="BI170" i="10"/>
  <c r="BH170" i="10"/>
  <c r="BG170" i="10"/>
  <c r="BE170" i="10"/>
  <c r="T170" i="10"/>
  <c r="R170" i="10"/>
  <c r="P170" i="10"/>
  <c r="BI169" i="10"/>
  <c r="BH169" i="10"/>
  <c r="BG169" i="10"/>
  <c r="BE169" i="10"/>
  <c r="T169" i="10"/>
  <c r="R169" i="10"/>
  <c r="P169" i="10"/>
  <c r="BI168" i="10"/>
  <c r="BH168" i="10"/>
  <c r="BG168" i="10"/>
  <c r="BE168" i="10"/>
  <c r="T168" i="10"/>
  <c r="R168" i="10"/>
  <c r="P168" i="10"/>
  <c r="BI167" i="10"/>
  <c r="BH167" i="10"/>
  <c r="BG167" i="10"/>
  <c r="BE167" i="10"/>
  <c r="T167" i="10"/>
  <c r="R167" i="10"/>
  <c r="P167" i="10"/>
  <c r="BI166" i="10"/>
  <c r="BH166" i="10"/>
  <c r="BG166" i="10"/>
  <c r="BE166" i="10"/>
  <c r="T166" i="10"/>
  <c r="R166" i="10"/>
  <c r="P166" i="10"/>
  <c r="BI165" i="10"/>
  <c r="BH165" i="10"/>
  <c r="BG165" i="10"/>
  <c r="BE165" i="10"/>
  <c r="T165" i="10"/>
  <c r="R165" i="10"/>
  <c r="P165" i="10"/>
  <c r="BI164" i="10"/>
  <c r="BH164" i="10"/>
  <c r="BG164" i="10"/>
  <c r="BE164" i="10"/>
  <c r="T164" i="10"/>
  <c r="R164" i="10"/>
  <c r="P164" i="10"/>
  <c r="BI163" i="10"/>
  <c r="BH163" i="10"/>
  <c r="BG163" i="10"/>
  <c r="BE163" i="10"/>
  <c r="T163" i="10"/>
  <c r="R163" i="10"/>
  <c r="P163" i="10"/>
  <c r="BI162" i="10"/>
  <c r="BH162" i="10"/>
  <c r="BG162" i="10"/>
  <c r="BE162" i="10"/>
  <c r="T162" i="10"/>
  <c r="R162" i="10"/>
  <c r="P162" i="10"/>
  <c r="BI161" i="10"/>
  <c r="BH161" i="10"/>
  <c r="BG161" i="10"/>
  <c r="BE161" i="10"/>
  <c r="T161" i="10"/>
  <c r="R161" i="10"/>
  <c r="P161" i="10"/>
  <c r="BI160" i="10"/>
  <c r="BH160" i="10"/>
  <c r="BG160" i="10"/>
  <c r="BE160" i="10"/>
  <c r="T160" i="10"/>
  <c r="R160" i="10"/>
  <c r="P160" i="10"/>
  <c r="BI159" i="10"/>
  <c r="BH159" i="10"/>
  <c r="BG159" i="10"/>
  <c r="BE159" i="10"/>
  <c r="T159" i="10"/>
  <c r="R159" i="10"/>
  <c r="P159" i="10"/>
  <c r="BI158" i="10"/>
  <c r="BH158" i="10"/>
  <c r="BG158" i="10"/>
  <c r="BE158" i="10"/>
  <c r="T158" i="10"/>
  <c r="R158" i="10"/>
  <c r="P158" i="10"/>
  <c r="BI157" i="10"/>
  <c r="BH157" i="10"/>
  <c r="BG157" i="10"/>
  <c r="BE157" i="10"/>
  <c r="T157" i="10"/>
  <c r="R157" i="10"/>
  <c r="P157" i="10"/>
  <c r="BI156" i="10"/>
  <c r="BH156" i="10"/>
  <c r="BG156" i="10"/>
  <c r="BE156" i="10"/>
  <c r="T156" i="10"/>
  <c r="R156" i="10"/>
  <c r="P156" i="10"/>
  <c r="BI155" i="10"/>
  <c r="BH155" i="10"/>
  <c r="BG155" i="10"/>
  <c r="BE155" i="10"/>
  <c r="T155" i="10"/>
  <c r="R155" i="10"/>
  <c r="P155" i="10"/>
  <c r="BI154" i="10"/>
  <c r="BH154" i="10"/>
  <c r="BG154" i="10"/>
  <c r="BE154" i="10"/>
  <c r="T154" i="10"/>
  <c r="R154" i="10"/>
  <c r="P154" i="10"/>
  <c r="BI153" i="10"/>
  <c r="BH153" i="10"/>
  <c r="BG153" i="10"/>
  <c r="BE153" i="10"/>
  <c r="T153" i="10"/>
  <c r="R153" i="10"/>
  <c r="P153" i="10"/>
  <c r="BI152" i="10"/>
  <c r="BH152" i="10"/>
  <c r="BG152" i="10"/>
  <c r="BE152" i="10"/>
  <c r="T152" i="10"/>
  <c r="R152" i="10"/>
  <c r="P152" i="10"/>
  <c r="BI151" i="10"/>
  <c r="BH151" i="10"/>
  <c r="BG151" i="10"/>
  <c r="BE151" i="10"/>
  <c r="T151" i="10"/>
  <c r="R151" i="10"/>
  <c r="P151" i="10"/>
  <c r="BI150" i="10"/>
  <c r="BH150" i="10"/>
  <c r="BG150" i="10"/>
  <c r="BE150" i="10"/>
  <c r="T150" i="10"/>
  <c r="R150" i="10"/>
  <c r="P150" i="10"/>
  <c r="BI149" i="10"/>
  <c r="BH149" i="10"/>
  <c r="BG149" i="10"/>
  <c r="BE149" i="10"/>
  <c r="T149" i="10"/>
  <c r="R149" i="10"/>
  <c r="P149" i="10"/>
  <c r="BI148" i="10"/>
  <c r="BH148" i="10"/>
  <c r="BG148" i="10"/>
  <c r="BE148" i="10"/>
  <c r="T148" i="10"/>
  <c r="R148" i="10"/>
  <c r="P148" i="10"/>
  <c r="BI147" i="10"/>
  <c r="BH147" i="10"/>
  <c r="BG147" i="10"/>
  <c r="BE147" i="10"/>
  <c r="T147" i="10"/>
  <c r="R147" i="10"/>
  <c r="P147" i="10"/>
  <c r="BI146" i="10"/>
  <c r="BH146" i="10"/>
  <c r="BG146" i="10"/>
  <c r="BE146" i="10"/>
  <c r="T146" i="10"/>
  <c r="R146" i="10"/>
  <c r="P146" i="10"/>
  <c r="BI145" i="10"/>
  <c r="BH145" i="10"/>
  <c r="BG145" i="10"/>
  <c r="BE145" i="10"/>
  <c r="T145" i="10"/>
  <c r="R145" i="10"/>
  <c r="P145" i="10"/>
  <c r="BI144" i="10"/>
  <c r="BH144" i="10"/>
  <c r="BG144" i="10"/>
  <c r="BE144" i="10"/>
  <c r="T144" i="10"/>
  <c r="R144" i="10"/>
  <c r="P144" i="10"/>
  <c r="BI143" i="10"/>
  <c r="BH143" i="10"/>
  <c r="BG143" i="10"/>
  <c r="BE143" i="10"/>
  <c r="T143" i="10"/>
  <c r="R143" i="10"/>
  <c r="P143" i="10"/>
  <c r="BI142" i="10"/>
  <c r="BH142" i="10"/>
  <c r="BG142" i="10"/>
  <c r="BE142" i="10"/>
  <c r="T142" i="10"/>
  <c r="R142" i="10"/>
  <c r="P142" i="10"/>
  <c r="J136" i="10"/>
  <c r="J135" i="10"/>
  <c r="F135" i="10"/>
  <c r="F133" i="10"/>
  <c r="E131" i="10"/>
  <c r="J94" i="10"/>
  <c r="J93" i="10"/>
  <c r="F93" i="10"/>
  <c r="F91" i="10"/>
  <c r="E89" i="10"/>
  <c r="J20" i="10"/>
  <c r="E20" i="10"/>
  <c r="F136" i="10"/>
  <c r="J19" i="10"/>
  <c r="J14" i="10"/>
  <c r="J133" i="10"/>
  <c r="E7" i="10"/>
  <c r="E85" i="10"/>
  <c r="J39" i="9"/>
  <c r="J38" i="9"/>
  <c r="AY103" i="1"/>
  <c r="J37" i="9"/>
  <c r="AX103" i="1"/>
  <c r="BI177" i="9"/>
  <c r="BH177" i="9"/>
  <c r="BG177" i="9"/>
  <c r="BE177" i="9"/>
  <c r="T177" i="9"/>
  <c r="R177" i="9"/>
  <c r="P177" i="9"/>
  <c r="BI176" i="9"/>
  <c r="BH176" i="9"/>
  <c r="BG176" i="9"/>
  <c r="BE176" i="9"/>
  <c r="T176" i="9"/>
  <c r="R176" i="9"/>
  <c r="P176" i="9"/>
  <c r="BI174" i="9"/>
  <c r="BH174" i="9"/>
  <c r="BG174" i="9"/>
  <c r="BE174" i="9"/>
  <c r="T174" i="9"/>
  <c r="R174" i="9"/>
  <c r="P174" i="9"/>
  <c r="BI173" i="9"/>
  <c r="BH173" i="9"/>
  <c r="BG173" i="9"/>
  <c r="BE173" i="9"/>
  <c r="T173" i="9"/>
  <c r="R173" i="9"/>
  <c r="P173" i="9"/>
  <c r="BI172" i="9"/>
  <c r="BH172" i="9"/>
  <c r="BG172" i="9"/>
  <c r="BE172" i="9"/>
  <c r="T172" i="9"/>
  <c r="R172" i="9"/>
  <c r="P172" i="9"/>
  <c r="BI171" i="9"/>
  <c r="BH171" i="9"/>
  <c r="BG171" i="9"/>
  <c r="BE171" i="9"/>
  <c r="T171" i="9"/>
  <c r="R171" i="9"/>
  <c r="P171" i="9"/>
  <c r="BI170" i="9"/>
  <c r="BH170" i="9"/>
  <c r="BG170" i="9"/>
  <c r="BE170" i="9"/>
  <c r="T170" i="9"/>
  <c r="R170" i="9"/>
  <c r="P170" i="9"/>
  <c r="BI169" i="9"/>
  <c r="BH169" i="9"/>
  <c r="BG169" i="9"/>
  <c r="BE169" i="9"/>
  <c r="T169" i="9"/>
  <c r="R169" i="9"/>
  <c r="P169" i="9"/>
  <c r="BI168" i="9"/>
  <c r="BH168" i="9"/>
  <c r="BG168" i="9"/>
  <c r="BE168" i="9"/>
  <c r="T168" i="9"/>
  <c r="R168" i="9"/>
  <c r="P168" i="9"/>
  <c r="BI167" i="9"/>
  <c r="BH167" i="9"/>
  <c r="BG167" i="9"/>
  <c r="BE167" i="9"/>
  <c r="T167" i="9"/>
  <c r="R167" i="9"/>
  <c r="P167" i="9"/>
  <c r="BI166" i="9"/>
  <c r="BH166" i="9"/>
  <c r="BG166" i="9"/>
  <c r="BE166" i="9"/>
  <c r="T166" i="9"/>
  <c r="R166" i="9"/>
  <c r="P166" i="9"/>
  <c r="BI165" i="9"/>
  <c r="BH165" i="9"/>
  <c r="BG165" i="9"/>
  <c r="BE165" i="9"/>
  <c r="T165" i="9"/>
  <c r="R165" i="9"/>
  <c r="P165" i="9"/>
  <c r="BI164" i="9"/>
  <c r="BH164" i="9"/>
  <c r="BG164" i="9"/>
  <c r="BE164" i="9"/>
  <c r="T164" i="9"/>
  <c r="R164" i="9"/>
  <c r="P164" i="9"/>
  <c r="BI163" i="9"/>
  <c r="BH163" i="9"/>
  <c r="BG163" i="9"/>
  <c r="BE163" i="9"/>
  <c r="T163" i="9"/>
  <c r="R163" i="9"/>
  <c r="P163" i="9"/>
  <c r="BI162" i="9"/>
  <c r="BH162" i="9"/>
  <c r="BG162" i="9"/>
  <c r="BE162" i="9"/>
  <c r="T162" i="9"/>
  <c r="R162" i="9"/>
  <c r="P162" i="9"/>
  <c r="BI161" i="9"/>
  <c r="BH161" i="9"/>
  <c r="BG161" i="9"/>
  <c r="BE161" i="9"/>
  <c r="T161" i="9"/>
  <c r="R161" i="9"/>
  <c r="P161" i="9"/>
  <c r="BI159" i="9"/>
  <c r="BH159" i="9"/>
  <c r="BG159" i="9"/>
  <c r="BE159" i="9"/>
  <c r="T159" i="9"/>
  <c r="R159" i="9"/>
  <c r="P159" i="9"/>
  <c r="BI158" i="9"/>
  <c r="BH158" i="9"/>
  <c r="BG158" i="9"/>
  <c r="BE158" i="9"/>
  <c r="T158" i="9"/>
  <c r="R158" i="9"/>
  <c r="P158" i="9"/>
  <c r="BI157" i="9"/>
  <c r="BH157" i="9"/>
  <c r="BG157" i="9"/>
  <c r="BE157" i="9"/>
  <c r="T157" i="9"/>
  <c r="R157" i="9"/>
  <c r="P157" i="9"/>
  <c r="BI156" i="9"/>
  <c r="BH156" i="9"/>
  <c r="BG156" i="9"/>
  <c r="BE156" i="9"/>
  <c r="T156" i="9"/>
  <c r="R156" i="9"/>
  <c r="P156" i="9"/>
  <c r="BI155" i="9"/>
  <c r="BH155" i="9"/>
  <c r="BG155" i="9"/>
  <c r="BE155" i="9"/>
  <c r="T155" i="9"/>
  <c r="R155" i="9"/>
  <c r="P155" i="9"/>
  <c r="BI154" i="9"/>
  <c r="BH154" i="9"/>
  <c r="BG154" i="9"/>
  <c r="BE154" i="9"/>
  <c r="T154" i="9"/>
  <c r="R154" i="9"/>
  <c r="P154" i="9"/>
  <c r="BI153" i="9"/>
  <c r="BH153" i="9"/>
  <c r="BG153" i="9"/>
  <c r="BE153" i="9"/>
  <c r="T153" i="9"/>
  <c r="R153" i="9"/>
  <c r="P153" i="9"/>
  <c r="BI152" i="9"/>
  <c r="BH152" i="9"/>
  <c r="BG152" i="9"/>
  <c r="BE152" i="9"/>
  <c r="T152" i="9"/>
  <c r="R152" i="9"/>
  <c r="P152" i="9"/>
  <c r="BI151" i="9"/>
  <c r="BH151" i="9"/>
  <c r="BG151" i="9"/>
  <c r="BE151" i="9"/>
  <c r="T151" i="9"/>
  <c r="R151" i="9"/>
  <c r="P151" i="9"/>
  <c r="BI150" i="9"/>
  <c r="BH150" i="9"/>
  <c r="BG150" i="9"/>
  <c r="BE150" i="9"/>
  <c r="T150" i="9"/>
  <c r="R150" i="9"/>
  <c r="P150" i="9"/>
  <c r="BI149" i="9"/>
  <c r="BH149" i="9"/>
  <c r="BG149" i="9"/>
  <c r="BE149" i="9"/>
  <c r="T149" i="9"/>
  <c r="R149" i="9"/>
  <c r="P149" i="9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6" i="9"/>
  <c r="BH146" i="9"/>
  <c r="BG146" i="9"/>
  <c r="BE146" i="9"/>
  <c r="T146" i="9"/>
  <c r="R146" i="9"/>
  <c r="P146" i="9"/>
  <c r="BI145" i="9"/>
  <c r="BH145" i="9"/>
  <c r="BG145" i="9"/>
  <c r="BE145" i="9"/>
  <c r="T145" i="9"/>
  <c r="R145" i="9"/>
  <c r="P145" i="9"/>
  <c r="BI144" i="9"/>
  <c r="BH144" i="9"/>
  <c r="BG144" i="9"/>
  <c r="BE144" i="9"/>
  <c r="T144" i="9"/>
  <c r="R144" i="9"/>
  <c r="P144" i="9"/>
  <c r="BI143" i="9"/>
  <c r="BH143" i="9"/>
  <c r="BG143" i="9"/>
  <c r="BE143" i="9"/>
  <c r="T143" i="9"/>
  <c r="R143" i="9"/>
  <c r="P143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BI138" i="9"/>
  <c r="BH138" i="9"/>
  <c r="BG138" i="9"/>
  <c r="BE138" i="9"/>
  <c r="T138" i="9"/>
  <c r="R138" i="9"/>
  <c r="P138" i="9"/>
  <c r="BI137" i="9"/>
  <c r="BH137" i="9"/>
  <c r="BG137" i="9"/>
  <c r="BE137" i="9"/>
  <c r="T137" i="9"/>
  <c r="R137" i="9"/>
  <c r="P137" i="9"/>
  <c r="BI136" i="9"/>
  <c r="BH136" i="9"/>
  <c r="BG136" i="9"/>
  <c r="BE136" i="9"/>
  <c r="T136" i="9"/>
  <c r="R136" i="9"/>
  <c r="P136" i="9"/>
  <c r="BI135" i="9"/>
  <c r="BH135" i="9"/>
  <c r="BG135" i="9"/>
  <c r="BE135" i="9"/>
  <c r="T135" i="9"/>
  <c r="R135" i="9"/>
  <c r="P135" i="9"/>
  <c r="BI134" i="9"/>
  <c r="BH134" i="9"/>
  <c r="BG134" i="9"/>
  <c r="BE134" i="9"/>
  <c r="T134" i="9"/>
  <c r="R134" i="9"/>
  <c r="P134" i="9"/>
  <c r="BI133" i="9"/>
  <c r="BH133" i="9"/>
  <c r="BG133" i="9"/>
  <c r="BE133" i="9"/>
  <c r="T133" i="9"/>
  <c r="R133" i="9"/>
  <c r="P133" i="9"/>
  <c r="BI132" i="9"/>
  <c r="BH132" i="9"/>
  <c r="BG132" i="9"/>
  <c r="BE132" i="9"/>
  <c r="T132" i="9"/>
  <c r="R132" i="9"/>
  <c r="P132" i="9"/>
  <c r="BI131" i="9"/>
  <c r="BH131" i="9"/>
  <c r="BG131" i="9"/>
  <c r="BE131" i="9"/>
  <c r="T131" i="9"/>
  <c r="R131" i="9"/>
  <c r="P131" i="9"/>
  <c r="BI130" i="9"/>
  <c r="BH130" i="9"/>
  <c r="BG130" i="9"/>
  <c r="BE130" i="9"/>
  <c r="T130" i="9"/>
  <c r="R130" i="9"/>
  <c r="P130" i="9"/>
  <c r="BI129" i="9"/>
  <c r="BH129" i="9"/>
  <c r="BG129" i="9"/>
  <c r="BE129" i="9"/>
  <c r="T129" i="9"/>
  <c r="R129" i="9"/>
  <c r="P129" i="9"/>
  <c r="BI128" i="9"/>
  <c r="BH128" i="9"/>
  <c r="BG128" i="9"/>
  <c r="BE128" i="9"/>
  <c r="T128" i="9"/>
  <c r="R128" i="9"/>
  <c r="P128" i="9"/>
  <c r="J122" i="9"/>
  <c r="J121" i="9"/>
  <c r="F121" i="9"/>
  <c r="F119" i="9"/>
  <c r="E117" i="9"/>
  <c r="J94" i="9"/>
  <c r="J93" i="9"/>
  <c r="F93" i="9"/>
  <c r="F91" i="9"/>
  <c r="E89" i="9"/>
  <c r="J20" i="9"/>
  <c r="E20" i="9"/>
  <c r="F122" i="9"/>
  <c r="J19" i="9"/>
  <c r="J14" i="9"/>
  <c r="J91" i="9" s="1"/>
  <c r="E7" i="9"/>
  <c r="E113" i="9"/>
  <c r="J39" i="8"/>
  <c r="J38" i="8"/>
  <c r="AY102" i="1" s="1"/>
  <c r="J37" i="8"/>
  <c r="AX102" i="1" s="1"/>
  <c r="BI246" i="8"/>
  <c r="BH246" i="8"/>
  <c r="BG246" i="8"/>
  <c r="BE246" i="8"/>
  <c r="T246" i="8"/>
  <c r="R246" i="8"/>
  <c r="P246" i="8"/>
  <c r="BI245" i="8"/>
  <c r="BH245" i="8"/>
  <c r="BG245" i="8"/>
  <c r="BE245" i="8"/>
  <c r="T245" i="8"/>
  <c r="R245" i="8"/>
  <c r="P245" i="8"/>
  <c r="BI243" i="8"/>
  <c r="BH243" i="8"/>
  <c r="BG243" i="8"/>
  <c r="BE243" i="8"/>
  <c r="T243" i="8"/>
  <c r="R243" i="8"/>
  <c r="P243" i="8"/>
  <c r="BI242" i="8"/>
  <c r="BH242" i="8"/>
  <c r="BG242" i="8"/>
  <c r="BE242" i="8"/>
  <c r="T242" i="8"/>
  <c r="R242" i="8"/>
  <c r="P242" i="8"/>
  <c r="BI241" i="8"/>
  <c r="BH241" i="8"/>
  <c r="BG241" i="8"/>
  <c r="BE241" i="8"/>
  <c r="T241" i="8"/>
  <c r="R241" i="8"/>
  <c r="P241" i="8"/>
  <c r="BI240" i="8"/>
  <c r="BH240" i="8"/>
  <c r="BG240" i="8"/>
  <c r="BE240" i="8"/>
  <c r="T240" i="8"/>
  <c r="R240" i="8"/>
  <c r="P240" i="8"/>
  <c r="BI239" i="8"/>
  <c r="BH239" i="8"/>
  <c r="BG239" i="8"/>
  <c r="BE239" i="8"/>
  <c r="T239" i="8"/>
  <c r="R239" i="8"/>
  <c r="P239" i="8"/>
  <c r="BI238" i="8"/>
  <c r="BH238" i="8"/>
  <c r="BG238" i="8"/>
  <c r="BE238" i="8"/>
  <c r="T238" i="8"/>
  <c r="R238" i="8"/>
  <c r="P238" i="8"/>
  <c r="BI236" i="8"/>
  <c r="BH236" i="8"/>
  <c r="BG236" i="8"/>
  <c r="BE236" i="8"/>
  <c r="T236" i="8"/>
  <c r="R236" i="8"/>
  <c r="P236" i="8"/>
  <c r="BI235" i="8"/>
  <c r="BH235" i="8"/>
  <c r="BG235" i="8"/>
  <c r="BE235" i="8"/>
  <c r="T235" i="8"/>
  <c r="R235" i="8"/>
  <c r="P235" i="8"/>
  <c r="BI234" i="8"/>
  <c r="BH234" i="8"/>
  <c r="BG234" i="8"/>
  <c r="BE234" i="8"/>
  <c r="T234" i="8"/>
  <c r="R234" i="8"/>
  <c r="P234" i="8"/>
  <c r="BI233" i="8"/>
  <c r="BH233" i="8"/>
  <c r="BG233" i="8"/>
  <c r="BE233" i="8"/>
  <c r="T233" i="8"/>
  <c r="R233" i="8"/>
  <c r="P233" i="8"/>
  <c r="BI232" i="8"/>
  <c r="BH232" i="8"/>
  <c r="BG232" i="8"/>
  <c r="BE232" i="8"/>
  <c r="T232" i="8"/>
  <c r="R232" i="8"/>
  <c r="P232" i="8"/>
  <c r="BI231" i="8"/>
  <c r="BH231" i="8"/>
  <c r="BG231" i="8"/>
  <c r="BE231" i="8"/>
  <c r="T231" i="8"/>
  <c r="R231" i="8"/>
  <c r="P231" i="8"/>
  <c r="BI229" i="8"/>
  <c r="BH229" i="8"/>
  <c r="BG229" i="8"/>
  <c r="BE229" i="8"/>
  <c r="T229" i="8"/>
  <c r="R229" i="8"/>
  <c r="P229" i="8"/>
  <c r="BI228" i="8"/>
  <c r="BH228" i="8"/>
  <c r="BG228" i="8"/>
  <c r="BE228" i="8"/>
  <c r="T228" i="8"/>
  <c r="R228" i="8"/>
  <c r="P228" i="8"/>
  <c r="BI227" i="8"/>
  <c r="BH227" i="8"/>
  <c r="BG227" i="8"/>
  <c r="BE227" i="8"/>
  <c r="T227" i="8"/>
  <c r="R227" i="8"/>
  <c r="P227" i="8"/>
  <c r="BI226" i="8"/>
  <c r="BH226" i="8"/>
  <c r="BG226" i="8"/>
  <c r="BE226" i="8"/>
  <c r="T226" i="8"/>
  <c r="R226" i="8"/>
  <c r="P226" i="8"/>
  <c r="BI225" i="8"/>
  <c r="BH225" i="8"/>
  <c r="BG225" i="8"/>
  <c r="BE225" i="8"/>
  <c r="T225" i="8"/>
  <c r="R225" i="8"/>
  <c r="P225" i="8"/>
  <c r="BI224" i="8"/>
  <c r="BH224" i="8"/>
  <c r="BG224" i="8"/>
  <c r="BE224" i="8"/>
  <c r="T224" i="8"/>
  <c r="R224" i="8"/>
  <c r="P224" i="8"/>
  <c r="BI223" i="8"/>
  <c r="BH223" i="8"/>
  <c r="BG223" i="8"/>
  <c r="BE223" i="8"/>
  <c r="T223" i="8"/>
  <c r="R223" i="8"/>
  <c r="P223" i="8"/>
  <c r="BI221" i="8"/>
  <c r="BH221" i="8"/>
  <c r="BG221" i="8"/>
  <c r="BE221" i="8"/>
  <c r="T221" i="8"/>
  <c r="R221" i="8"/>
  <c r="P221" i="8"/>
  <c r="BI220" i="8"/>
  <c r="BH220" i="8"/>
  <c r="BG220" i="8"/>
  <c r="BE220" i="8"/>
  <c r="T220" i="8"/>
  <c r="R220" i="8"/>
  <c r="P220" i="8"/>
  <c r="BI219" i="8"/>
  <c r="BH219" i="8"/>
  <c r="BG219" i="8"/>
  <c r="BE219" i="8"/>
  <c r="T219" i="8"/>
  <c r="R219" i="8"/>
  <c r="P219" i="8"/>
  <c r="BI218" i="8"/>
  <c r="BH218" i="8"/>
  <c r="BG218" i="8"/>
  <c r="BE218" i="8"/>
  <c r="T218" i="8"/>
  <c r="R218" i="8"/>
  <c r="P218" i="8"/>
  <c r="BI217" i="8"/>
  <c r="BH217" i="8"/>
  <c r="BG217" i="8"/>
  <c r="BE217" i="8"/>
  <c r="T217" i="8"/>
  <c r="R217" i="8"/>
  <c r="P217" i="8"/>
  <c r="BI216" i="8"/>
  <c r="BH216" i="8"/>
  <c r="BG216" i="8"/>
  <c r="BE216" i="8"/>
  <c r="T216" i="8"/>
  <c r="R216" i="8"/>
  <c r="P216" i="8"/>
  <c r="BI215" i="8"/>
  <c r="BH215" i="8"/>
  <c r="BG215" i="8"/>
  <c r="BE215" i="8"/>
  <c r="T215" i="8"/>
  <c r="R215" i="8"/>
  <c r="P215" i="8"/>
  <c r="BI214" i="8"/>
  <c r="BH214" i="8"/>
  <c r="BG214" i="8"/>
  <c r="BE214" i="8"/>
  <c r="T214" i="8"/>
  <c r="R214" i="8"/>
  <c r="P214" i="8"/>
  <c r="BI213" i="8"/>
  <c r="BH213" i="8"/>
  <c r="BG213" i="8"/>
  <c r="BE213" i="8"/>
  <c r="T213" i="8"/>
  <c r="R213" i="8"/>
  <c r="P213" i="8"/>
  <c r="BI212" i="8"/>
  <c r="BH212" i="8"/>
  <c r="BG212" i="8"/>
  <c r="BE212" i="8"/>
  <c r="T212" i="8"/>
  <c r="R212" i="8"/>
  <c r="P212" i="8"/>
  <c r="BI211" i="8"/>
  <c r="BH211" i="8"/>
  <c r="BG211" i="8"/>
  <c r="BE211" i="8"/>
  <c r="T211" i="8"/>
  <c r="R211" i="8"/>
  <c r="P211" i="8"/>
  <c r="BI210" i="8"/>
  <c r="BH210" i="8"/>
  <c r="BG210" i="8"/>
  <c r="BE210" i="8"/>
  <c r="T210" i="8"/>
  <c r="R210" i="8"/>
  <c r="P210" i="8"/>
  <c r="BI209" i="8"/>
  <c r="BH209" i="8"/>
  <c r="BG209" i="8"/>
  <c r="BE209" i="8"/>
  <c r="T209" i="8"/>
  <c r="R209" i="8"/>
  <c r="P209" i="8"/>
  <c r="BI208" i="8"/>
  <c r="BH208" i="8"/>
  <c r="BG208" i="8"/>
  <c r="BE208" i="8"/>
  <c r="T208" i="8"/>
  <c r="R208" i="8"/>
  <c r="P208" i="8"/>
  <c r="BI207" i="8"/>
  <c r="BH207" i="8"/>
  <c r="BG207" i="8"/>
  <c r="BE207" i="8"/>
  <c r="T207" i="8"/>
  <c r="R207" i="8"/>
  <c r="P207" i="8"/>
  <c r="BI206" i="8"/>
  <c r="BH206" i="8"/>
  <c r="BG206" i="8"/>
  <c r="BE206" i="8"/>
  <c r="T206" i="8"/>
  <c r="R206" i="8"/>
  <c r="P206" i="8"/>
  <c r="BI205" i="8"/>
  <c r="BH205" i="8"/>
  <c r="BG205" i="8"/>
  <c r="BE205" i="8"/>
  <c r="T205" i="8"/>
  <c r="R205" i="8"/>
  <c r="P205" i="8"/>
  <c r="BI203" i="8"/>
  <c r="BH203" i="8"/>
  <c r="BG203" i="8"/>
  <c r="BE203" i="8"/>
  <c r="T203" i="8"/>
  <c r="R203" i="8"/>
  <c r="P203" i="8"/>
  <c r="BI202" i="8"/>
  <c r="BH202" i="8"/>
  <c r="BG202" i="8"/>
  <c r="BE202" i="8"/>
  <c r="T202" i="8"/>
  <c r="R202" i="8"/>
  <c r="P202" i="8"/>
  <c r="BI201" i="8"/>
  <c r="BH201" i="8"/>
  <c r="BG201" i="8"/>
  <c r="BE201" i="8"/>
  <c r="T201" i="8"/>
  <c r="R201" i="8"/>
  <c r="P201" i="8"/>
  <c r="BI200" i="8"/>
  <c r="BH200" i="8"/>
  <c r="BG200" i="8"/>
  <c r="BE200" i="8"/>
  <c r="T200" i="8"/>
  <c r="R200" i="8"/>
  <c r="P200" i="8"/>
  <c r="BI199" i="8"/>
  <c r="BH199" i="8"/>
  <c r="BG199" i="8"/>
  <c r="BE199" i="8"/>
  <c r="T199" i="8"/>
  <c r="R199" i="8"/>
  <c r="P199" i="8"/>
  <c r="BI198" i="8"/>
  <c r="BH198" i="8"/>
  <c r="BG198" i="8"/>
  <c r="BE198" i="8"/>
  <c r="T198" i="8"/>
  <c r="R198" i="8"/>
  <c r="P198" i="8"/>
  <c r="BI197" i="8"/>
  <c r="BH197" i="8"/>
  <c r="BG197" i="8"/>
  <c r="BE197" i="8"/>
  <c r="T197" i="8"/>
  <c r="R197" i="8"/>
  <c r="P197" i="8"/>
  <c r="BI196" i="8"/>
  <c r="BH196" i="8"/>
  <c r="BG196" i="8"/>
  <c r="BE196" i="8"/>
  <c r="T196" i="8"/>
  <c r="R196" i="8"/>
  <c r="P196" i="8"/>
  <c r="BI195" i="8"/>
  <c r="BH195" i="8"/>
  <c r="BG195" i="8"/>
  <c r="BE195" i="8"/>
  <c r="T195" i="8"/>
  <c r="R195" i="8"/>
  <c r="P195" i="8"/>
  <c r="BI194" i="8"/>
  <c r="BH194" i="8"/>
  <c r="BG194" i="8"/>
  <c r="BE194" i="8"/>
  <c r="T194" i="8"/>
  <c r="R194" i="8"/>
  <c r="P194" i="8"/>
  <c r="BI193" i="8"/>
  <c r="BH193" i="8"/>
  <c r="BG193" i="8"/>
  <c r="BE193" i="8"/>
  <c r="T193" i="8"/>
  <c r="R193" i="8"/>
  <c r="P193" i="8"/>
  <c r="BI192" i="8"/>
  <c r="BH192" i="8"/>
  <c r="BG192" i="8"/>
  <c r="BE192" i="8"/>
  <c r="T192" i="8"/>
  <c r="R192" i="8"/>
  <c r="P192" i="8"/>
  <c r="BI191" i="8"/>
  <c r="BH191" i="8"/>
  <c r="BG191" i="8"/>
  <c r="BE191" i="8"/>
  <c r="T191" i="8"/>
  <c r="R191" i="8"/>
  <c r="P191" i="8"/>
  <c r="BI190" i="8"/>
  <c r="BH190" i="8"/>
  <c r="BG190" i="8"/>
  <c r="BE190" i="8"/>
  <c r="T190" i="8"/>
  <c r="R190" i="8"/>
  <c r="P190" i="8"/>
  <c r="BI189" i="8"/>
  <c r="BH189" i="8"/>
  <c r="BG189" i="8"/>
  <c r="BE189" i="8"/>
  <c r="T189" i="8"/>
  <c r="R189" i="8"/>
  <c r="P189" i="8"/>
  <c r="BI188" i="8"/>
  <c r="BH188" i="8"/>
  <c r="BG188" i="8"/>
  <c r="BE188" i="8"/>
  <c r="T188" i="8"/>
  <c r="R188" i="8"/>
  <c r="P188" i="8"/>
  <c r="BI187" i="8"/>
  <c r="BH187" i="8"/>
  <c r="BG187" i="8"/>
  <c r="BE187" i="8"/>
  <c r="T187" i="8"/>
  <c r="R187" i="8"/>
  <c r="P187" i="8"/>
  <c r="BI186" i="8"/>
  <c r="BH186" i="8"/>
  <c r="BG186" i="8"/>
  <c r="BE186" i="8"/>
  <c r="T186" i="8"/>
  <c r="R186" i="8"/>
  <c r="P186" i="8"/>
  <c r="BI185" i="8"/>
  <c r="BH185" i="8"/>
  <c r="BG185" i="8"/>
  <c r="BE185" i="8"/>
  <c r="T185" i="8"/>
  <c r="R185" i="8"/>
  <c r="P185" i="8"/>
  <c r="BI184" i="8"/>
  <c r="BH184" i="8"/>
  <c r="BG184" i="8"/>
  <c r="BE184" i="8"/>
  <c r="T184" i="8"/>
  <c r="R184" i="8"/>
  <c r="P184" i="8"/>
  <c r="BI183" i="8"/>
  <c r="BH183" i="8"/>
  <c r="BG183" i="8"/>
  <c r="BE183" i="8"/>
  <c r="T183" i="8"/>
  <c r="R183" i="8"/>
  <c r="P183" i="8"/>
  <c r="BI182" i="8"/>
  <c r="BH182" i="8"/>
  <c r="BG182" i="8"/>
  <c r="BE182" i="8"/>
  <c r="T182" i="8"/>
  <c r="R182" i="8"/>
  <c r="P182" i="8"/>
  <c r="BI181" i="8"/>
  <c r="BH181" i="8"/>
  <c r="BG181" i="8"/>
  <c r="BE181" i="8"/>
  <c r="T181" i="8"/>
  <c r="R181" i="8"/>
  <c r="P181" i="8"/>
  <c r="BI179" i="8"/>
  <c r="BH179" i="8"/>
  <c r="BG179" i="8"/>
  <c r="BE179" i="8"/>
  <c r="T179" i="8"/>
  <c r="R179" i="8"/>
  <c r="P179" i="8"/>
  <c r="BI178" i="8"/>
  <c r="BH178" i="8"/>
  <c r="BG178" i="8"/>
  <c r="BE178" i="8"/>
  <c r="T178" i="8"/>
  <c r="R178" i="8"/>
  <c r="P178" i="8"/>
  <c r="BI177" i="8"/>
  <c r="BH177" i="8"/>
  <c r="BG177" i="8"/>
  <c r="BE177" i="8"/>
  <c r="T177" i="8"/>
  <c r="R177" i="8"/>
  <c r="P177" i="8"/>
  <c r="BI176" i="8"/>
  <c r="BH176" i="8"/>
  <c r="BG176" i="8"/>
  <c r="BE176" i="8"/>
  <c r="T176" i="8"/>
  <c r="R176" i="8"/>
  <c r="P176" i="8"/>
  <c r="BI175" i="8"/>
  <c r="BH175" i="8"/>
  <c r="BG175" i="8"/>
  <c r="BE175" i="8"/>
  <c r="T175" i="8"/>
  <c r="R175" i="8"/>
  <c r="P175" i="8"/>
  <c r="BI174" i="8"/>
  <c r="BH174" i="8"/>
  <c r="BG174" i="8"/>
  <c r="BE174" i="8"/>
  <c r="T174" i="8"/>
  <c r="R174" i="8"/>
  <c r="P174" i="8"/>
  <c r="BI173" i="8"/>
  <c r="BH173" i="8"/>
  <c r="BG173" i="8"/>
  <c r="BE173" i="8"/>
  <c r="T173" i="8"/>
  <c r="R173" i="8"/>
  <c r="P173" i="8"/>
  <c r="BI172" i="8"/>
  <c r="BH172" i="8"/>
  <c r="BG172" i="8"/>
  <c r="BE172" i="8"/>
  <c r="T172" i="8"/>
  <c r="R172" i="8"/>
  <c r="P172" i="8"/>
  <c r="BI171" i="8"/>
  <c r="BH171" i="8"/>
  <c r="BG171" i="8"/>
  <c r="BE171" i="8"/>
  <c r="T171" i="8"/>
  <c r="R171" i="8"/>
  <c r="P171" i="8"/>
  <c r="BI170" i="8"/>
  <c r="BH170" i="8"/>
  <c r="BG170" i="8"/>
  <c r="BE170" i="8"/>
  <c r="T170" i="8"/>
  <c r="R170" i="8"/>
  <c r="P170" i="8"/>
  <c r="BI169" i="8"/>
  <c r="BH169" i="8"/>
  <c r="BG169" i="8"/>
  <c r="BE169" i="8"/>
  <c r="T169" i="8"/>
  <c r="R169" i="8"/>
  <c r="P169" i="8"/>
  <c r="BI168" i="8"/>
  <c r="BH168" i="8"/>
  <c r="BG168" i="8"/>
  <c r="BE168" i="8"/>
  <c r="T168" i="8"/>
  <c r="R168" i="8"/>
  <c r="P168" i="8"/>
  <c r="BI167" i="8"/>
  <c r="BH167" i="8"/>
  <c r="BG167" i="8"/>
  <c r="BE167" i="8"/>
  <c r="T167" i="8"/>
  <c r="R167" i="8"/>
  <c r="P167" i="8"/>
  <c r="BI166" i="8"/>
  <c r="BH166" i="8"/>
  <c r="BG166" i="8"/>
  <c r="BE166" i="8"/>
  <c r="T166" i="8"/>
  <c r="R166" i="8"/>
  <c r="P166" i="8"/>
  <c r="BI165" i="8"/>
  <c r="BH165" i="8"/>
  <c r="BG165" i="8"/>
  <c r="BE165" i="8"/>
  <c r="T165" i="8"/>
  <c r="R165" i="8"/>
  <c r="P165" i="8"/>
  <c r="BI164" i="8"/>
  <c r="BH164" i="8"/>
  <c r="BG164" i="8"/>
  <c r="BE164" i="8"/>
  <c r="T164" i="8"/>
  <c r="R164" i="8"/>
  <c r="P164" i="8"/>
  <c r="BI163" i="8"/>
  <c r="BH163" i="8"/>
  <c r="BG163" i="8"/>
  <c r="BE163" i="8"/>
  <c r="T163" i="8"/>
  <c r="R163" i="8"/>
  <c r="P163" i="8"/>
  <c r="BI162" i="8"/>
  <c r="BH162" i="8"/>
  <c r="BG162" i="8"/>
  <c r="BE162" i="8"/>
  <c r="T162" i="8"/>
  <c r="R162" i="8"/>
  <c r="P162" i="8"/>
  <c r="BI161" i="8"/>
  <c r="BH161" i="8"/>
  <c r="BG161" i="8"/>
  <c r="BE161" i="8"/>
  <c r="T161" i="8"/>
  <c r="R161" i="8"/>
  <c r="P161" i="8"/>
  <c r="BI159" i="8"/>
  <c r="BH159" i="8"/>
  <c r="BG159" i="8"/>
  <c r="BE159" i="8"/>
  <c r="T159" i="8"/>
  <c r="R159" i="8"/>
  <c r="P159" i="8"/>
  <c r="BI158" i="8"/>
  <c r="BH158" i="8"/>
  <c r="BG158" i="8"/>
  <c r="BE158" i="8"/>
  <c r="T158" i="8"/>
  <c r="R158" i="8"/>
  <c r="P158" i="8"/>
  <c r="BI157" i="8"/>
  <c r="BH157" i="8"/>
  <c r="BG157" i="8"/>
  <c r="BE157" i="8"/>
  <c r="T157" i="8"/>
  <c r="R157" i="8"/>
  <c r="P157" i="8"/>
  <c r="BI156" i="8"/>
  <c r="BH156" i="8"/>
  <c r="BG156" i="8"/>
  <c r="BE156" i="8"/>
  <c r="T156" i="8"/>
  <c r="R156" i="8"/>
  <c r="P156" i="8"/>
  <c r="BI155" i="8"/>
  <c r="BH155" i="8"/>
  <c r="BG155" i="8"/>
  <c r="BE155" i="8"/>
  <c r="T155" i="8"/>
  <c r="R155" i="8"/>
  <c r="P155" i="8"/>
  <c r="BI154" i="8"/>
  <c r="BH154" i="8"/>
  <c r="BG154" i="8"/>
  <c r="BE154" i="8"/>
  <c r="T154" i="8"/>
  <c r="R154" i="8"/>
  <c r="P154" i="8"/>
  <c r="BI153" i="8"/>
  <c r="BH153" i="8"/>
  <c r="BG153" i="8"/>
  <c r="BE153" i="8"/>
  <c r="T153" i="8"/>
  <c r="R153" i="8"/>
  <c r="P153" i="8"/>
  <c r="BI152" i="8"/>
  <c r="BH152" i="8"/>
  <c r="BG152" i="8"/>
  <c r="BE152" i="8"/>
  <c r="T152" i="8"/>
  <c r="R152" i="8"/>
  <c r="P152" i="8"/>
  <c r="BI151" i="8"/>
  <c r="BH151" i="8"/>
  <c r="BG151" i="8"/>
  <c r="BE151" i="8"/>
  <c r="T151" i="8"/>
  <c r="R151" i="8"/>
  <c r="P151" i="8"/>
  <c r="BI150" i="8"/>
  <c r="BH150" i="8"/>
  <c r="BG150" i="8"/>
  <c r="BE150" i="8"/>
  <c r="T150" i="8"/>
  <c r="R150" i="8"/>
  <c r="P150" i="8"/>
  <c r="BI149" i="8"/>
  <c r="BH149" i="8"/>
  <c r="BG149" i="8"/>
  <c r="BE149" i="8"/>
  <c r="T149" i="8"/>
  <c r="R149" i="8"/>
  <c r="P149" i="8"/>
  <c r="BI148" i="8"/>
  <c r="BH148" i="8"/>
  <c r="BG148" i="8"/>
  <c r="BE148" i="8"/>
  <c r="T148" i="8"/>
  <c r="R148" i="8"/>
  <c r="P148" i="8"/>
  <c r="BI147" i="8"/>
  <c r="BH147" i="8"/>
  <c r="BG147" i="8"/>
  <c r="BE147" i="8"/>
  <c r="T147" i="8"/>
  <c r="R147" i="8"/>
  <c r="P147" i="8"/>
  <c r="BI146" i="8"/>
  <c r="BH146" i="8"/>
  <c r="BG146" i="8"/>
  <c r="BE146" i="8"/>
  <c r="T146" i="8"/>
  <c r="R146" i="8"/>
  <c r="P146" i="8"/>
  <c r="BI144" i="8"/>
  <c r="BH144" i="8"/>
  <c r="BG144" i="8"/>
  <c r="BE144" i="8"/>
  <c r="T144" i="8"/>
  <c r="R144" i="8"/>
  <c r="P144" i="8"/>
  <c r="BI143" i="8"/>
  <c r="BH143" i="8"/>
  <c r="BG143" i="8"/>
  <c r="BE143" i="8"/>
  <c r="T143" i="8"/>
  <c r="R143" i="8"/>
  <c r="P143" i="8"/>
  <c r="BI142" i="8"/>
  <c r="BH142" i="8"/>
  <c r="BG142" i="8"/>
  <c r="BE142" i="8"/>
  <c r="T142" i="8"/>
  <c r="R142" i="8"/>
  <c r="P142" i="8"/>
  <c r="BI141" i="8"/>
  <c r="BH141" i="8"/>
  <c r="BG141" i="8"/>
  <c r="BE141" i="8"/>
  <c r="T141" i="8"/>
  <c r="R141" i="8"/>
  <c r="P141" i="8"/>
  <c r="BI140" i="8"/>
  <c r="BH140" i="8"/>
  <c r="BG140" i="8"/>
  <c r="BE140" i="8"/>
  <c r="T140" i="8"/>
  <c r="R140" i="8"/>
  <c r="P140" i="8"/>
  <c r="BI139" i="8"/>
  <c r="BH139" i="8"/>
  <c r="BG139" i="8"/>
  <c r="BE139" i="8"/>
  <c r="T139" i="8"/>
  <c r="R139" i="8"/>
  <c r="P139" i="8"/>
  <c r="BI138" i="8"/>
  <c r="BH138" i="8"/>
  <c r="BG138" i="8"/>
  <c r="BE138" i="8"/>
  <c r="T138" i="8"/>
  <c r="R138" i="8"/>
  <c r="P138" i="8"/>
  <c r="BI137" i="8"/>
  <c r="BH137" i="8"/>
  <c r="BG137" i="8"/>
  <c r="BE137" i="8"/>
  <c r="T137" i="8"/>
  <c r="R137" i="8"/>
  <c r="P137" i="8"/>
  <c r="BI136" i="8"/>
  <c r="BH136" i="8"/>
  <c r="BG136" i="8"/>
  <c r="BE136" i="8"/>
  <c r="T136" i="8"/>
  <c r="R136" i="8"/>
  <c r="P136" i="8"/>
  <c r="BI135" i="8"/>
  <c r="BH135" i="8"/>
  <c r="BG135" i="8"/>
  <c r="BE135" i="8"/>
  <c r="T135" i="8"/>
  <c r="R135" i="8"/>
  <c r="P135" i="8"/>
  <c r="BI134" i="8"/>
  <c r="BH134" i="8"/>
  <c r="BG134" i="8"/>
  <c r="BE134" i="8"/>
  <c r="T134" i="8"/>
  <c r="R134" i="8"/>
  <c r="P134" i="8"/>
  <c r="BI133" i="8"/>
  <c r="BH133" i="8"/>
  <c r="BG133" i="8"/>
  <c r="BE133" i="8"/>
  <c r="T133" i="8"/>
  <c r="R133" i="8"/>
  <c r="P133" i="8"/>
  <c r="J127" i="8"/>
  <c r="J126" i="8"/>
  <c r="F126" i="8"/>
  <c r="F124" i="8"/>
  <c r="E122" i="8"/>
  <c r="J94" i="8"/>
  <c r="J93" i="8"/>
  <c r="F93" i="8"/>
  <c r="F91" i="8"/>
  <c r="E89" i="8"/>
  <c r="J20" i="8"/>
  <c r="E20" i="8"/>
  <c r="F127" i="8"/>
  <c r="J19" i="8"/>
  <c r="J14" i="8"/>
  <c r="J124" i="8"/>
  <c r="E7" i="8"/>
  <c r="E85" i="8"/>
  <c r="J39" i="7"/>
  <c r="J38" i="7"/>
  <c r="AY101" i="1"/>
  <c r="J37" i="7"/>
  <c r="AX101" i="1" s="1"/>
  <c r="BI321" i="7"/>
  <c r="BH321" i="7"/>
  <c r="BG321" i="7"/>
  <c r="BE321" i="7"/>
  <c r="T321" i="7"/>
  <c r="T320" i="7"/>
  <c r="R321" i="7"/>
  <c r="R320" i="7" s="1"/>
  <c r="P321" i="7"/>
  <c r="P320" i="7"/>
  <c r="BI319" i="7"/>
  <c r="BH319" i="7"/>
  <c r="BG319" i="7"/>
  <c r="BE319" i="7"/>
  <c r="T319" i="7"/>
  <c r="R319" i="7"/>
  <c r="P319" i="7"/>
  <c r="BI318" i="7"/>
  <c r="BH318" i="7"/>
  <c r="BG318" i="7"/>
  <c r="BE318" i="7"/>
  <c r="T318" i="7"/>
  <c r="R318" i="7"/>
  <c r="P318" i="7"/>
  <c r="BI316" i="7"/>
  <c r="BH316" i="7"/>
  <c r="BG316" i="7"/>
  <c r="BE316" i="7"/>
  <c r="T316" i="7"/>
  <c r="R316" i="7"/>
  <c r="P316" i="7"/>
  <c r="BI315" i="7"/>
  <c r="BH315" i="7"/>
  <c r="BG315" i="7"/>
  <c r="BE315" i="7"/>
  <c r="T315" i="7"/>
  <c r="R315" i="7"/>
  <c r="P315" i="7"/>
  <c r="BI314" i="7"/>
  <c r="BH314" i="7"/>
  <c r="BG314" i="7"/>
  <c r="BE314" i="7"/>
  <c r="T314" i="7"/>
  <c r="R314" i="7"/>
  <c r="P314" i="7"/>
  <c r="BI313" i="7"/>
  <c r="BH313" i="7"/>
  <c r="BG313" i="7"/>
  <c r="BE313" i="7"/>
  <c r="T313" i="7"/>
  <c r="R313" i="7"/>
  <c r="P313" i="7"/>
  <c r="BI310" i="7"/>
  <c r="BH310" i="7"/>
  <c r="BG310" i="7"/>
  <c r="BE310" i="7"/>
  <c r="T310" i="7"/>
  <c r="T309" i="7"/>
  <c r="R310" i="7"/>
  <c r="R309" i="7" s="1"/>
  <c r="P310" i="7"/>
  <c r="P309" i="7" s="1"/>
  <c r="BI308" i="7"/>
  <c r="BH308" i="7"/>
  <c r="BG308" i="7"/>
  <c r="BE308" i="7"/>
  <c r="T308" i="7"/>
  <c r="R308" i="7"/>
  <c r="P308" i="7"/>
  <c r="BI307" i="7"/>
  <c r="BH307" i="7"/>
  <c r="BG307" i="7"/>
  <c r="BE307" i="7"/>
  <c r="T307" i="7"/>
  <c r="R307" i="7"/>
  <c r="P307" i="7"/>
  <c r="BI306" i="7"/>
  <c r="BH306" i="7"/>
  <c r="BG306" i="7"/>
  <c r="BE306" i="7"/>
  <c r="T306" i="7"/>
  <c r="R306" i="7"/>
  <c r="P306" i="7"/>
  <c r="BI305" i="7"/>
  <c r="BH305" i="7"/>
  <c r="BG305" i="7"/>
  <c r="BE305" i="7"/>
  <c r="T305" i="7"/>
  <c r="R305" i="7"/>
  <c r="P305" i="7"/>
  <c r="BI304" i="7"/>
  <c r="BH304" i="7"/>
  <c r="BG304" i="7"/>
  <c r="BE304" i="7"/>
  <c r="T304" i="7"/>
  <c r="R304" i="7"/>
  <c r="P304" i="7"/>
  <c r="BI303" i="7"/>
  <c r="BH303" i="7"/>
  <c r="BG303" i="7"/>
  <c r="BE303" i="7"/>
  <c r="T303" i="7"/>
  <c r="R303" i="7"/>
  <c r="P303" i="7"/>
  <c r="BI302" i="7"/>
  <c r="BH302" i="7"/>
  <c r="BG302" i="7"/>
  <c r="BE302" i="7"/>
  <c r="T302" i="7"/>
  <c r="R302" i="7"/>
  <c r="P302" i="7"/>
  <c r="BI301" i="7"/>
  <c r="BH301" i="7"/>
  <c r="BG301" i="7"/>
  <c r="BE301" i="7"/>
  <c r="T301" i="7"/>
  <c r="R301" i="7"/>
  <c r="P301" i="7"/>
  <c r="BI300" i="7"/>
  <c r="BH300" i="7"/>
  <c r="BG300" i="7"/>
  <c r="BE300" i="7"/>
  <c r="T300" i="7"/>
  <c r="R300" i="7"/>
  <c r="P300" i="7"/>
  <c r="BI299" i="7"/>
  <c r="BH299" i="7"/>
  <c r="BG299" i="7"/>
  <c r="BE299" i="7"/>
  <c r="T299" i="7"/>
  <c r="R299" i="7"/>
  <c r="P299" i="7"/>
  <c r="BI298" i="7"/>
  <c r="BH298" i="7"/>
  <c r="BG298" i="7"/>
  <c r="BE298" i="7"/>
  <c r="T298" i="7"/>
  <c r="R298" i="7"/>
  <c r="P298" i="7"/>
  <c r="BI297" i="7"/>
  <c r="BH297" i="7"/>
  <c r="BG297" i="7"/>
  <c r="BE297" i="7"/>
  <c r="T297" i="7"/>
  <c r="R297" i="7"/>
  <c r="P297" i="7"/>
  <c r="BI296" i="7"/>
  <c r="BH296" i="7"/>
  <c r="BG296" i="7"/>
  <c r="BE296" i="7"/>
  <c r="T296" i="7"/>
  <c r="R296" i="7"/>
  <c r="P296" i="7"/>
  <c r="BI295" i="7"/>
  <c r="BH295" i="7"/>
  <c r="BG295" i="7"/>
  <c r="BE295" i="7"/>
  <c r="T295" i="7"/>
  <c r="R295" i="7"/>
  <c r="P295" i="7"/>
  <c r="BI294" i="7"/>
  <c r="BH294" i="7"/>
  <c r="BG294" i="7"/>
  <c r="BE294" i="7"/>
  <c r="T294" i="7"/>
  <c r="R294" i="7"/>
  <c r="P294" i="7"/>
  <c r="BI293" i="7"/>
  <c r="BH293" i="7"/>
  <c r="BG293" i="7"/>
  <c r="BE293" i="7"/>
  <c r="T293" i="7"/>
  <c r="R293" i="7"/>
  <c r="P293" i="7"/>
  <c r="BI292" i="7"/>
  <c r="BH292" i="7"/>
  <c r="BG292" i="7"/>
  <c r="BE292" i="7"/>
  <c r="T292" i="7"/>
  <c r="R292" i="7"/>
  <c r="P292" i="7"/>
  <c r="BI291" i="7"/>
  <c r="BH291" i="7"/>
  <c r="BG291" i="7"/>
  <c r="BE291" i="7"/>
  <c r="T291" i="7"/>
  <c r="R291" i="7"/>
  <c r="P291" i="7"/>
  <c r="BI290" i="7"/>
  <c r="BH290" i="7"/>
  <c r="BG290" i="7"/>
  <c r="BE290" i="7"/>
  <c r="T290" i="7"/>
  <c r="R290" i="7"/>
  <c r="P290" i="7"/>
  <c r="BI289" i="7"/>
  <c r="BH289" i="7"/>
  <c r="BG289" i="7"/>
  <c r="BE289" i="7"/>
  <c r="T289" i="7"/>
  <c r="R289" i="7"/>
  <c r="P289" i="7"/>
  <c r="BI288" i="7"/>
  <c r="BH288" i="7"/>
  <c r="BG288" i="7"/>
  <c r="BE288" i="7"/>
  <c r="T288" i="7"/>
  <c r="R288" i="7"/>
  <c r="P288" i="7"/>
  <c r="BI287" i="7"/>
  <c r="BH287" i="7"/>
  <c r="BG287" i="7"/>
  <c r="BE287" i="7"/>
  <c r="T287" i="7"/>
  <c r="R287" i="7"/>
  <c r="P287" i="7"/>
  <c r="BI286" i="7"/>
  <c r="BH286" i="7"/>
  <c r="BG286" i="7"/>
  <c r="BE286" i="7"/>
  <c r="T286" i="7"/>
  <c r="R286" i="7"/>
  <c r="P286" i="7"/>
  <c r="BI285" i="7"/>
  <c r="BH285" i="7"/>
  <c r="BG285" i="7"/>
  <c r="BE285" i="7"/>
  <c r="T285" i="7"/>
  <c r="R285" i="7"/>
  <c r="P285" i="7"/>
  <c r="BI284" i="7"/>
  <c r="BH284" i="7"/>
  <c r="BG284" i="7"/>
  <c r="BE284" i="7"/>
  <c r="T284" i="7"/>
  <c r="R284" i="7"/>
  <c r="P284" i="7"/>
  <c r="BI283" i="7"/>
  <c r="BH283" i="7"/>
  <c r="BG283" i="7"/>
  <c r="BE283" i="7"/>
  <c r="T283" i="7"/>
  <c r="R283" i="7"/>
  <c r="P283" i="7"/>
  <c r="BI282" i="7"/>
  <c r="BH282" i="7"/>
  <c r="BG282" i="7"/>
  <c r="BE282" i="7"/>
  <c r="T282" i="7"/>
  <c r="R282" i="7"/>
  <c r="P282" i="7"/>
  <c r="BI281" i="7"/>
  <c r="BH281" i="7"/>
  <c r="BG281" i="7"/>
  <c r="BE281" i="7"/>
  <c r="T281" i="7"/>
  <c r="R281" i="7"/>
  <c r="P281" i="7"/>
  <c r="BI280" i="7"/>
  <c r="BH280" i="7"/>
  <c r="BG280" i="7"/>
  <c r="BE280" i="7"/>
  <c r="T280" i="7"/>
  <c r="R280" i="7"/>
  <c r="P280" i="7"/>
  <c r="BI279" i="7"/>
  <c r="BH279" i="7"/>
  <c r="BG279" i="7"/>
  <c r="BE279" i="7"/>
  <c r="T279" i="7"/>
  <c r="R279" i="7"/>
  <c r="P279" i="7"/>
  <c r="BI278" i="7"/>
  <c r="BH278" i="7"/>
  <c r="BG278" i="7"/>
  <c r="BE278" i="7"/>
  <c r="T278" i="7"/>
  <c r="R278" i="7"/>
  <c r="P278" i="7"/>
  <c r="BI277" i="7"/>
  <c r="BH277" i="7"/>
  <c r="BG277" i="7"/>
  <c r="BE277" i="7"/>
  <c r="T277" i="7"/>
  <c r="R277" i="7"/>
  <c r="P277" i="7"/>
  <c r="BI276" i="7"/>
  <c r="BH276" i="7"/>
  <c r="BG276" i="7"/>
  <c r="BE276" i="7"/>
  <c r="T276" i="7"/>
  <c r="R276" i="7"/>
  <c r="P276" i="7"/>
  <c r="BI275" i="7"/>
  <c r="BH275" i="7"/>
  <c r="BG275" i="7"/>
  <c r="BE275" i="7"/>
  <c r="T275" i="7"/>
  <c r="R275" i="7"/>
  <c r="P275" i="7"/>
  <c r="BI274" i="7"/>
  <c r="BH274" i="7"/>
  <c r="BG274" i="7"/>
  <c r="BE274" i="7"/>
  <c r="T274" i="7"/>
  <c r="R274" i="7"/>
  <c r="P274" i="7"/>
  <c r="BI272" i="7"/>
  <c r="BH272" i="7"/>
  <c r="BG272" i="7"/>
  <c r="BE272" i="7"/>
  <c r="T272" i="7"/>
  <c r="R272" i="7"/>
  <c r="P272" i="7"/>
  <c r="BI271" i="7"/>
  <c r="BH271" i="7"/>
  <c r="BG271" i="7"/>
  <c r="BE271" i="7"/>
  <c r="T271" i="7"/>
  <c r="R271" i="7"/>
  <c r="P271" i="7"/>
  <c r="BI270" i="7"/>
  <c r="BH270" i="7"/>
  <c r="BG270" i="7"/>
  <c r="BE270" i="7"/>
  <c r="T270" i="7"/>
  <c r="R270" i="7"/>
  <c r="P270" i="7"/>
  <c r="BI269" i="7"/>
  <c r="BH269" i="7"/>
  <c r="BG269" i="7"/>
  <c r="BE269" i="7"/>
  <c r="T269" i="7"/>
  <c r="R269" i="7"/>
  <c r="P269" i="7"/>
  <c r="BI268" i="7"/>
  <c r="BH268" i="7"/>
  <c r="BG268" i="7"/>
  <c r="BE268" i="7"/>
  <c r="T268" i="7"/>
  <c r="R268" i="7"/>
  <c r="P268" i="7"/>
  <c r="BI267" i="7"/>
  <c r="BH267" i="7"/>
  <c r="BG267" i="7"/>
  <c r="BE267" i="7"/>
  <c r="T267" i="7"/>
  <c r="R267" i="7"/>
  <c r="P267" i="7"/>
  <c r="BI266" i="7"/>
  <c r="BH266" i="7"/>
  <c r="BG266" i="7"/>
  <c r="BE266" i="7"/>
  <c r="T266" i="7"/>
  <c r="R266" i="7"/>
  <c r="P266" i="7"/>
  <c r="BI265" i="7"/>
  <c r="BH265" i="7"/>
  <c r="BG265" i="7"/>
  <c r="BE265" i="7"/>
  <c r="T265" i="7"/>
  <c r="R265" i="7"/>
  <c r="P265" i="7"/>
  <c r="BI264" i="7"/>
  <c r="BH264" i="7"/>
  <c r="BG264" i="7"/>
  <c r="BE264" i="7"/>
  <c r="T264" i="7"/>
  <c r="R264" i="7"/>
  <c r="P264" i="7"/>
  <c r="BI263" i="7"/>
  <c r="BH263" i="7"/>
  <c r="BG263" i="7"/>
  <c r="BE263" i="7"/>
  <c r="T263" i="7"/>
  <c r="R263" i="7"/>
  <c r="P263" i="7"/>
  <c r="BI262" i="7"/>
  <c r="BH262" i="7"/>
  <c r="BG262" i="7"/>
  <c r="BE262" i="7"/>
  <c r="T262" i="7"/>
  <c r="R262" i="7"/>
  <c r="P262" i="7"/>
  <c r="BI261" i="7"/>
  <c r="BH261" i="7"/>
  <c r="BG261" i="7"/>
  <c r="BE261" i="7"/>
  <c r="T261" i="7"/>
  <c r="R261" i="7"/>
  <c r="P261" i="7"/>
  <c r="BI260" i="7"/>
  <c r="BH260" i="7"/>
  <c r="BG260" i="7"/>
  <c r="BE260" i="7"/>
  <c r="T260" i="7"/>
  <c r="R260" i="7"/>
  <c r="P260" i="7"/>
  <c r="BI259" i="7"/>
  <c r="BH259" i="7"/>
  <c r="BG259" i="7"/>
  <c r="BE259" i="7"/>
  <c r="T259" i="7"/>
  <c r="R259" i="7"/>
  <c r="P259" i="7"/>
  <c r="BI258" i="7"/>
  <c r="BH258" i="7"/>
  <c r="BG258" i="7"/>
  <c r="BE258" i="7"/>
  <c r="T258" i="7"/>
  <c r="R258" i="7"/>
  <c r="P258" i="7"/>
  <c r="BI257" i="7"/>
  <c r="BH257" i="7"/>
  <c r="BG257" i="7"/>
  <c r="BE257" i="7"/>
  <c r="T257" i="7"/>
  <c r="R257" i="7"/>
  <c r="P257" i="7"/>
  <c r="BI256" i="7"/>
  <c r="BH256" i="7"/>
  <c r="BG256" i="7"/>
  <c r="BE256" i="7"/>
  <c r="T256" i="7"/>
  <c r="R256" i="7"/>
  <c r="P256" i="7"/>
  <c r="BI255" i="7"/>
  <c r="BH255" i="7"/>
  <c r="BG255" i="7"/>
  <c r="BE255" i="7"/>
  <c r="T255" i="7"/>
  <c r="R255" i="7"/>
  <c r="P255" i="7"/>
  <c r="BI254" i="7"/>
  <c r="BH254" i="7"/>
  <c r="BG254" i="7"/>
  <c r="BE254" i="7"/>
  <c r="T254" i="7"/>
  <c r="R254" i="7"/>
  <c r="P254" i="7"/>
  <c r="BI253" i="7"/>
  <c r="BH253" i="7"/>
  <c r="BG253" i="7"/>
  <c r="BE253" i="7"/>
  <c r="T253" i="7"/>
  <c r="R253" i="7"/>
  <c r="P253" i="7"/>
  <c r="BI252" i="7"/>
  <c r="BH252" i="7"/>
  <c r="BG252" i="7"/>
  <c r="BE252" i="7"/>
  <c r="T252" i="7"/>
  <c r="R252" i="7"/>
  <c r="P252" i="7"/>
  <c r="BI251" i="7"/>
  <c r="BH251" i="7"/>
  <c r="BG251" i="7"/>
  <c r="BE251" i="7"/>
  <c r="T251" i="7"/>
  <c r="R251" i="7"/>
  <c r="P251" i="7"/>
  <c r="BI250" i="7"/>
  <c r="BH250" i="7"/>
  <c r="BG250" i="7"/>
  <c r="BE250" i="7"/>
  <c r="T250" i="7"/>
  <c r="R250" i="7"/>
  <c r="P250" i="7"/>
  <c r="BI249" i="7"/>
  <c r="BH249" i="7"/>
  <c r="BG249" i="7"/>
  <c r="BE249" i="7"/>
  <c r="T249" i="7"/>
  <c r="R249" i="7"/>
  <c r="P249" i="7"/>
  <c r="BI248" i="7"/>
  <c r="BH248" i="7"/>
  <c r="BG248" i="7"/>
  <c r="BE248" i="7"/>
  <c r="T248" i="7"/>
  <c r="R248" i="7"/>
  <c r="P248" i="7"/>
  <c r="BI247" i="7"/>
  <c r="BH247" i="7"/>
  <c r="BG247" i="7"/>
  <c r="BE247" i="7"/>
  <c r="T247" i="7"/>
  <c r="R247" i="7"/>
  <c r="P247" i="7"/>
  <c r="BI246" i="7"/>
  <c r="BH246" i="7"/>
  <c r="BG246" i="7"/>
  <c r="BE246" i="7"/>
  <c r="T246" i="7"/>
  <c r="R246" i="7"/>
  <c r="P246" i="7"/>
  <c r="BI245" i="7"/>
  <c r="BH245" i="7"/>
  <c r="BG245" i="7"/>
  <c r="BE245" i="7"/>
  <c r="T245" i="7"/>
  <c r="R245" i="7"/>
  <c r="P245" i="7"/>
  <c r="BI244" i="7"/>
  <c r="BH244" i="7"/>
  <c r="BG244" i="7"/>
  <c r="BE244" i="7"/>
  <c r="T244" i="7"/>
  <c r="R244" i="7"/>
  <c r="P244" i="7"/>
  <c r="BI243" i="7"/>
  <c r="BH243" i="7"/>
  <c r="BG243" i="7"/>
  <c r="BE243" i="7"/>
  <c r="T243" i="7"/>
  <c r="R243" i="7"/>
  <c r="P243" i="7"/>
  <c r="BI242" i="7"/>
  <c r="BH242" i="7"/>
  <c r="BG242" i="7"/>
  <c r="BE242" i="7"/>
  <c r="T242" i="7"/>
  <c r="R242" i="7"/>
  <c r="P242" i="7"/>
  <c r="BI241" i="7"/>
  <c r="BH241" i="7"/>
  <c r="BG241" i="7"/>
  <c r="BE241" i="7"/>
  <c r="T241" i="7"/>
  <c r="R241" i="7"/>
  <c r="P241" i="7"/>
  <c r="BI240" i="7"/>
  <c r="BH240" i="7"/>
  <c r="BG240" i="7"/>
  <c r="BE240" i="7"/>
  <c r="T240" i="7"/>
  <c r="R240" i="7"/>
  <c r="P240" i="7"/>
  <c r="BI239" i="7"/>
  <c r="BH239" i="7"/>
  <c r="BG239" i="7"/>
  <c r="BE239" i="7"/>
  <c r="T239" i="7"/>
  <c r="R239" i="7"/>
  <c r="P239" i="7"/>
  <c r="BI238" i="7"/>
  <c r="BH238" i="7"/>
  <c r="BG238" i="7"/>
  <c r="BE238" i="7"/>
  <c r="T238" i="7"/>
  <c r="R238" i="7"/>
  <c r="P238" i="7"/>
  <c r="BI237" i="7"/>
  <c r="BH237" i="7"/>
  <c r="BG237" i="7"/>
  <c r="BE237" i="7"/>
  <c r="T237" i="7"/>
  <c r="R237" i="7"/>
  <c r="P237" i="7"/>
  <c r="BI236" i="7"/>
  <c r="BH236" i="7"/>
  <c r="BG236" i="7"/>
  <c r="BE236" i="7"/>
  <c r="T236" i="7"/>
  <c r="R236" i="7"/>
  <c r="P236" i="7"/>
  <c r="BI235" i="7"/>
  <c r="BH235" i="7"/>
  <c r="BG235" i="7"/>
  <c r="BE235" i="7"/>
  <c r="T235" i="7"/>
  <c r="R235" i="7"/>
  <c r="P235" i="7"/>
  <c r="BI234" i="7"/>
  <c r="BH234" i="7"/>
  <c r="BG234" i="7"/>
  <c r="BE234" i="7"/>
  <c r="T234" i="7"/>
  <c r="R234" i="7"/>
  <c r="P234" i="7"/>
  <c r="BI233" i="7"/>
  <c r="BH233" i="7"/>
  <c r="BG233" i="7"/>
  <c r="BE233" i="7"/>
  <c r="T233" i="7"/>
  <c r="R233" i="7"/>
  <c r="P233" i="7"/>
  <c r="BI232" i="7"/>
  <c r="BH232" i="7"/>
  <c r="BG232" i="7"/>
  <c r="BE232" i="7"/>
  <c r="T232" i="7"/>
  <c r="R232" i="7"/>
  <c r="P232" i="7"/>
  <c r="BI231" i="7"/>
  <c r="BH231" i="7"/>
  <c r="BG231" i="7"/>
  <c r="BE231" i="7"/>
  <c r="T231" i="7"/>
  <c r="R231" i="7"/>
  <c r="P231" i="7"/>
  <c r="BI229" i="7"/>
  <c r="BH229" i="7"/>
  <c r="BG229" i="7"/>
  <c r="BE229" i="7"/>
  <c r="T229" i="7"/>
  <c r="R229" i="7"/>
  <c r="P229" i="7"/>
  <c r="BI228" i="7"/>
  <c r="BH228" i="7"/>
  <c r="BG228" i="7"/>
  <c r="BE228" i="7"/>
  <c r="T228" i="7"/>
  <c r="R228" i="7"/>
  <c r="P228" i="7"/>
  <c r="BI227" i="7"/>
  <c r="BH227" i="7"/>
  <c r="BG227" i="7"/>
  <c r="BE227" i="7"/>
  <c r="T227" i="7"/>
  <c r="R227" i="7"/>
  <c r="P227" i="7"/>
  <c r="BI226" i="7"/>
  <c r="BH226" i="7"/>
  <c r="BG226" i="7"/>
  <c r="BE226" i="7"/>
  <c r="T226" i="7"/>
  <c r="R226" i="7"/>
  <c r="P226" i="7"/>
  <c r="BI225" i="7"/>
  <c r="BH225" i="7"/>
  <c r="BG225" i="7"/>
  <c r="BE225" i="7"/>
  <c r="T225" i="7"/>
  <c r="R225" i="7"/>
  <c r="P225" i="7"/>
  <c r="BI224" i="7"/>
  <c r="BH224" i="7"/>
  <c r="BG224" i="7"/>
  <c r="BE224" i="7"/>
  <c r="T224" i="7"/>
  <c r="R224" i="7"/>
  <c r="P224" i="7"/>
  <c r="BI223" i="7"/>
  <c r="BH223" i="7"/>
  <c r="BG223" i="7"/>
  <c r="BE223" i="7"/>
  <c r="T223" i="7"/>
  <c r="R223" i="7"/>
  <c r="P223" i="7"/>
  <c r="BI222" i="7"/>
  <c r="BH222" i="7"/>
  <c r="BG222" i="7"/>
  <c r="BE222" i="7"/>
  <c r="T222" i="7"/>
  <c r="R222" i="7"/>
  <c r="P222" i="7"/>
  <c r="BI221" i="7"/>
  <c r="BH221" i="7"/>
  <c r="BG221" i="7"/>
  <c r="BE221" i="7"/>
  <c r="T221" i="7"/>
  <c r="R221" i="7"/>
  <c r="P221" i="7"/>
  <c r="BI220" i="7"/>
  <c r="BH220" i="7"/>
  <c r="BG220" i="7"/>
  <c r="BE220" i="7"/>
  <c r="T220" i="7"/>
  <c r="R220" i="7"/>
  <c r="P220" i="7"/>
  <c r="BI219" i="7"/>
  <c r="BH219" i="7"/>
  <c r="BG219" i="7"/>
  <c r="BE219" i="7"/>
  <c r="T219" i="7"/>
  <c r="R219" i="7"/>
  <c r="P219" i="7"/>
  <c r="BI217" i="7"/>
  <c r="BH217" i="7"/>
  <c r="BG217" i="7"/>
  <c r="BE217" i="7"/>
  <c r="T217" i="7"/>
  <c r="R217" i="7"/>
  <c r="P217" i="7"/>
  <c r="BI216" i="7"/>
  <c r="BH216" i="7"/>
  <c r="BG216" i="7"/>
  <c r="BE216" i="7"/>
  <c r="T216" i="7"/>
  <c r="R216" i="7"/>
  <c r="P216" i="7"/>
  <c r="BI215" i="7"/>
  <c r="BH215" i="7"/>
  <c r="BG215" i="7"/>
  <c r="BE215" i="7"/>
  <c r="T215" i="7"/>
  <c r="R215" i="7"/>
  <c r="P215" i="7"/>
  <c r="BI214" i="7"/>
  <c r="BH214" i="7"/>
  <c r="BG214" i="7"/>
  <c r="BE214" i="7"/>
  <c r="T214" i="7"/>
  <c r="R214" i="7"/>
  <c r="P214" i="7"/>
  <c r="BI213" i="7"/>
  <c r="BH213" i="7"/>
  <c r="BG213" i="7"/>
  <c r="BE213" i="7"/>
  <c r="T213" i="7"/>
  <c r="R213" i="7"/>
  <c r="P213" i="7"/>
  <c r="BI212" i="7"/>
  <c r="BH212" i="7"/>
  <c r="BG212" i="7"/>
  <c r="BE212" i="7"/>
  <c r="T212" i="7"/>
  <c r="R212" i="7"/>
  <c r="P212" i="7"/>
  <c r="BI211" i="7"/>
  <c r="BH211" i="7"/>
  <c r="BG211" i="7"/>
  <c r="BE211" i="7"/>
  <c r="T211" i="7"/>
  <c r="R211" i="7"/>
  <c r="P211" i="7"/>
  <c r="BI210" i="7"/>
  <c r="BH210" i="7"/>
  <c r="BG210" i="7"/>
  <c r="BE210" i="7"/>
  <c r="T210" i="7"/>
  <c r="R210" i="7"/>
  <c r="P210" i="7"/>
  <c r="BI209" i="7"/>
  <c r="BH209" i="7"/>
  <c r="BG209" i="7"/>
  <c r="BE209" i="7"/>
  <c r="T209" i="7"/>
  <c r="R209" i="7"/>
  <c r="P209" i="7"/>
  <c r="BI208" i="7"/>
  <c r="BH208" i="7"/>
  <c r="BG208" i="7"/>
  <c r="BE208" i="7"/>
  <c r="T208" i="7"/>
  <c r="R208" i="7"/>
  <c r="P208" i="7"/>
  <c r="BI207" i="7"/>
  <c r="BH207" i="7"/>
  <c r="BG207" i="7"/>
  <c r="BE207" i="7"/>
  <c r="T207" i="7"/>
  <c r="R207" i="7"/>
  <c r="P207" i="7"/>
  <c r="BI206" i="7"/>
  <c r="BH206" i="7"/>
  <c r="BG206" i="7"/>
  <c r="BE206" i="7"/>
  <c r="T206" i="7"/>
  <c r="R206" i="7"/>
  <c r="P206" i="7"/>
  <c r="BI205" i="7"/>
  <c r="BH205" i="7"/>
  <c r="BG205" i="7"/>
  <c r="BE205" i="7"/>
  <c r="T205" i="7"/>
  <c r="R205" i="7"/>
  <c r="P205" i="7"/>
  <c r="BI204" i="7"/>
  <c r="BH204" i="7"/>
  <c r="BG204" i="7"/>
  <c r="BE204" i="7"/>
  <c r="T204" i="7"/>
  <c r="R204" i="7"/>
  <c r="P204" i="7"/>
  <c r="BI203" i="7"/>
  <c r="BH203" i="7"/>
  <c r="BG203" i="7"/>
  <c r="BE203" i="7"/>
  <c r="T203" i="7"/>
  <c r="R203" i="7"/>
  <c r="P203" i="7"/>
  <c r="BI202" i="7"/>
  <c r="BH202" i="7"/>
  <c r="BG202" i="7"/>
  <c r="BE202" i="7"/>
  <c r="T202" i="7"/>
  <c r="R202" i="7"/>
  <c r="P202" i="7"/>
  <c r="BI201" i="7"/>
  <c r="BH201" i="7"/>
  <c r="BG201" i="7"/>
  <c r="BE201" i="7"/>
  <c r="T201" i="7"/>
  <c r="R201" i="7"/>
  <c r="P201" i="7"/>
  <c r="BI200" i="7"/>
  <c r="BH200" i="7"/>
  <c r="BG200" i="7"/>
  <c r="BE200" i="7"/>
  <c r="T200" i="7"/>
  <c r="R200" i="7"/>
  <c r="P200" i="7"/>
  <c r="BI199" i="7"/>
  <c r="BH199" i="7"/>
  <c r="BG199" i="7"/>
  <c r="BE199" i="7"/>
  <c r="T199" i="7"/>
  <c r="R199" i="7"/>
  <c r="P199" i="7"/>
  <c r="BI198" i="7"/>
  <c r="BH198" i="7"/>
  <c r="BG198" i="7"/>
  <c r="BE198" i="7"/>
  <c r="T198" i="7"/>
  <c r="R198" i="7"/>
  <c r="P198" i="7"/>
  <c r="BI197" i="7"/>
  <c r="BH197" i="7"/>
  <c r="BG197" i="7"/>
  <c r="BE197" i="7"/>
  <c r="T197" i="7"/>
  <c r="R197" i="7"/>
  <c r="P197" i="7"/>
  <c r="BI195" i="7"/>
  <c r="BH195" i="7"/>
  <c r="BG195" i="7"/>
  <c r="BE195" i="7"/>
  <c r="T195" i="7"/>
  <c r="R195" i="7"/>
  <c r="P195" i="7"/>
  <c r="BI194" i="7"/>
  <c r="BH194" i="7"/>
  <c r="BG194" i="7"/>
  <c r="BE194" i="7"/>
  <c r="T194" i="7"/>
  <c r="R194" i="7"/>
  <c r="P194" i="7"/>
  <c r="BI193" i="7"/>
  <c r="BH193" i="7"/>
  <c r="BG193" i="7"/>
  <c r="BE193" i="7"/>
  <c r="T193" i="7"/>
  <c r="R193" i="7"/>
  <c r="P193" i="7"/>
  <c r="BI192" i="7"/>
  <c r="BH192" i="7"/>
  <c r="BG192" i="7"/>
  <c r="BE192" i="7"/>
  <c r="T192" i="7"/>
  <c r="R192" i="7"/>
  <c r="P192" i="7"/>
  <c r="BI191" i="7"/>
  <c r="BH191" i="7"/>
  <c r="BG191" i="7"/>
  <c r="BE191" i="7"/>
  <c r="T191" i="7"/>
  <c r="R191" i="7"/>
  <c r="P191" i="7"/>
  <c r="BI190" i="7"/>
  <c r="BH190" i="7"/>
  <c r="BG190" i="7"/>
  <c r="BE190" i="7"/>
  <c r="T190" i="7"/>
  <c r="R190" i="7"/>
  <c r="P190" i="7"/>
  <c r="BI189" i="7"/>
  <c r="BH189" i="7"/>
  <c r="BG189" i="7"/>
  <c r="BE189" i="7"/>
  <c r="T189" i="7"/>
  <c r="R189" i="7"/>
  <c r="P189" i="7"/>
  <c r="BI188" i="7"/>
  <c r="BH188" i="7"/>
  <c r="BG188" i="7"/>
  <c r="BE188" i="7"/>
  <c r="T188" i="7"/>
  <c r="R188" i="7"/>
  <c r="P188" i="7"/>
  <c r="BI187" i="7"/>
  <c r="BH187" i="7"/>
  <c r="BG187" i="7"/>
  <c r="BE187" i="7"/>
  <c r="T187" i="7"/>
  <c r="R187" i="7"/>
  <c r="P187" i="7"/>
  <c r="BI186" i="7"/>
  <c r="BH186" i="7"/>
  <c r="BG186" i="7"/>
  <c r="BE186" i="7"/>
  <c r="T186" i="7"/>
  <c r="R186" i="7"/>
  <c r="P186" i="7"/>
  <c r="BI185" i="7"/>
  <c r="BH185" i="7"/>
  <c r="BG185" i="7"/>
  <c r="BE185" i="7"/>
  <c r="T185" i="7"/>
  <c r="R185" i="7"/>
  <c r="P185" i="7"/>
  <c r="BI184" i="7"/>
  <c r="BH184" i="7"/>
  <c r="BG184" i="7"/>
  <c r="BE184" i="7"/>
  <c r="T184" i="7"/>
  <c r="R184" i="7"/>
  <c r="P184" i="7"/>
  <c r="BI183" i="7"/>
  <c r="BH183" i="7"/>
  <c r="BG183" i="7"/>
  <c r="BE183" i="7"/>
  <c r="T183" i="7"/>
  <c r="R183" i="7"/>
  <c r="P183" i="7"/>
  <c r="BI182" i="7"/>
  <c r="BH182" i="7"/>
  <c r="BG182" i="7"/>
  <c r="BE182" i="7"/>
  <c r="T182" i="7"/>
  <c r="R182" i="7"/>
  <c r="P182" i="7"/>
  <c r="BI181" i="7"/>
  <c r="BH181" i="7"/>
  <c r="BG181" i="7"/>
  <c r="BE181" i="7"/>
  <c r="T181" i="7"/>
  <c r="R181" i="7"/>
  <c r="P181" i="7"/>
  <c r="BI180" i="7"/>
  <c r="BH180" i="7"/>
  <c r="BG180" i="7"/>
  <c r="BE180" i="7"/>
  <c r="T180" i="7"/>
  <c r="R180" i="7"/>
  <c r="P180" i="7"/>
  <c r="BI179" i="7"/>
  <c r="BH179" i="7"/>
  <c r="BG179" i="7"/>
  <c r="BE179" i="7"/>
  <c r="T179" i="7"/>
  <c r="R179" i="7"/>
  <c r="P179" i="7"/>
  <c r="BI178" i="7"/>
  <c r="BH178" i="7"/>
  <c r="BG178" i="7"/>
  <c r="BE178" i="7"/>
  <c r="T178" i="7"/>
  <c r="R178" i="7"/>
  <c r="P178" i="7"/>
  <c r="BI177" i="7"/>
  <c r="BH177" i="7"/>
  <c r="BG177" i="7"/>
  <c r="BE177" i="7"/>
  <c r="T177" i="7"/>
  <c r="R177" i="7"/>
  <c r="P177" i="7"/>
  <c r="BI176" i="7"/>
  <c r="BH176" i="7"/>
  <c r="BG176" i="7"/>
  <c r="BE176" i="7"/>
  <c r="T176" i="7"/>
  <c r="R176" i="7"/>
  <c r="P176" i="7"/>
  <c r="BI175" i="7"/>
  <c r="BH175" i="7"/>
  <c r="BG175" i="7"/>
  <c r="BE175" i="7"/>
  <c r="T175" i="7"/>
  <c r="R175" i="7"/>
  <c r="P175" i="7"/>
  <c r="BI174" i="7"/>
  <c r="BH174" i="7"/>
  <c r="BG174" i="7"/>
  <c r="BE174" i="7"/>
  <c r="T174" i="7"/>
  <c r="R174" i="7"/>
  <c r="P174" i="7"/>
  <c r="BI173" i="7"/>
  <c r="BH173" i="7"/>
  <c r="BG173" i="7"/>
  <c r="BE173" i="7"/>
  <c r="T173" i="7"/>
  <c r="R173" i="7"/>
  <c r="P173" i="7"/>
  <c r="BI172" i="7"/>
  <c r="BH172" i="7"/>
  <c r="BG172" i="7"/>
  <c r="BE172" i="7"/>
  <c r="T172" i="7"/>
  <c r="R172" i="7"/>
  <c r="P172" i="7"/>
  <c r="BI171" i="7"/>
  <c r="BH171" i="7"/>
  <c r="BG171" i="7"/>
  <c r="BE171" i="7"/>
  <c r="T171" i="7"/>
  <c r="R171" i="7"/>
  <c r="P171" i="7"/>
  <c r="BI170" i="7"/>
  <c r="BH170" i="7"/>
  <c r="BG170" i="7"/>
  <c r="BE170" i="7"/>
  <c r="T170" i="7"/>
  <c r="R170" i="7"/>
  <c r="P170" i="7"/>
  <c r="BI169" i="7"/>
  <c r="BH169" i="7"/>
  <c r="BG169" i="7"/>
  <c r="BE169" i="7"/>
  <c r="T169" i="7"/>
  <c r="R169" i="7"/>
  <c r="P169" i="7"/>
  <c r="BI167" i="7"/>
  <c r="BH167" i="7"/>
  <c r="BG167" i="7"/>
  <c r="BE167" i="7"/>
  <c r="T167" i="7"/>
  <c r="R167" i="7"/>
  <c r="P167" i="7"/>
  <c r="BI166" i="7"/>
  <c r="BH166" i="7"/>
  <c r="BG166" i="7"/>
  <c r="BE166" i="7"/>
  <c r="T166" i="7"/>
  <c r="R166" i="7"/>
  <c r="P166" i="7"/>
  <c r="BI165" i="7"/>
  <c r="BH165" i="7"/>
  <c r="BG165" i="7"/>
  <c r="BE165" i="7"/>
  <c r="T165" i="7"/>
  <c r="R165" i="7"/>
  <c r="P165" i="7"/>
  <c r="BI164" i="7"/>
  <c r="BH164" i="7"/>
  <c r="BG164" i="7"/>
  <c r="BE164" i="7"/>
  <c r="T164" i="7"/>
  <c r="R164" i="7"/>
  <c r="P164" i="7"/>
  <c r="BI162" i="7"/>
  <c r="BH162" i="7"/>
  <c r="BG162" i="7"/>
  <c r="BE162" i="7"/>
  <c r="T162" i="7"/>
  <c r="R162" i="7"/>
  <c r="P162" i="7"/>
  <c r="BI161" i="7"/>
  <c r="BH161" i="7"/>
  <c r="BG161" i="7"/>
  <c r="BE161" i="7"/>
  <c r="T161" i="7"/>
  <c r="R161" i="7"/>
  <c r="P161" i="7"/>
  <c r="BI160" i="7"/>
  <c r="BH160" i="7"/>
  <c r="BG160" i="7"/>
  <c r="BE160" i="7"/>
  <c r="T160" i="7"/>
  <c r="R160" i="7"/>
  <c r="P160" i="7"/>
  <c r="BI159" i="7"/>
  <c r="BH159" i="7"/>
  <c r="BG159" i="7"/>
  <c r="BE159" i="7"/>
  <c r="T159" i="7"/>
  <c r="R159" i="7"/>
  <c r="P159" i="7"/>
  <c r="BI158" i="7"/>
  <c r="BH158" i="7"/>
  <c r="BG158" i="7"/>
  <c r="BE158" i="7"/>
  <c r="T158" i="7"/>
  <c r="R158" i="7"/>
  <c r="P158" i="7"/>
  <c r="BI157" i="7"/>
  <c r="BH157" i="7"/>
  <c r="BG157" i="7"/>
  <c r="BE157" i="7"/>
  <c r="T157" i="7"/>
  <c r="R157" i="7"/>
  <c r="P157" i="7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4" i="7"/>
  <c r="BH154" i="7"/>
  <c r="BG154" i="7"/>
  <c r="BE154" i="7"/>
  <c r="T154" i="7"/>
  <c r="R154" i="7"/>
  <c r="P154" i="7"/>
  <c r="BI153" i="7"/>
  <c r="BH153" i="7"/>
  <c r="BG153" i="7"/>
  <c r="BE153" i="7"/>
  <c r="T153" i="7"/>
  <c r="R153" i="7"/>
  <c r="P153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1" i="7"/>
  <c r="BH141" i="7"/>
  <c r="BG141" i="7"/>
  <c r="BE141" i="7"/>
  <c r="T141" i="7"/>
  <c r="R141" i="7"/>
  <c r="P141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J131" i="7"/>
  <c r="J130" i="7"/>
  <c r="F130" i="7"/>
  <c r="F128" i="7"/>
  <c r="E126" i="7"/>
  <c r="J94" i="7"/>
  <c r="J93" i="7"/>
  <c r="F93" i="7"/>
  <c r="F91" i="7"/>
  <c r="E89" i="7"/>
  <c r="J20" i="7"/>
  <c r="E20" i="7"/>
  <c r="F94" i="7"/>
  <c r="J19" i="7"/>
  <c r="J14" i="7"/>
  <c r="J91" i="7"/>
  <c r="E7" i="7"/>
  <c r="E122" i="7"/>
  <c r="J39" i="6"/>
  <c r="J38" i="6"/>
  <c r="AY100" i="1"/>
  <c r="J37" i="6"/>
  <c r="AX100" i="1"/>
  <c r="BI187" i="6"/>
  <c r="BH187" i="6"/>
  <c r="BG187" i="6"/>
  <c r="BE187" i="6"/>
  <c r="T187" i="6"/>
  <c r="T186" i="6"/>
  <c r="R187" i="6"/>
  <c r="R186" i="6" s="1"/>
  <c r="P187" i="6"/>
  <c r="P186" i="6"/>
  <c r="BI185" i="6"/>
  <c r="BH185" i="6"/>
  <c r="BG185" i="6"/>
  <c r="BE185" i="6"/>
  <c r="T185" i="6"/>
  <c r="R185" i="6"/>
  <c r="P185" i="6"/>
  <c r="BI184" i="6"/>
  <c r="BH184" i="6"/>
  <c r="BG184" i="6"/>
  <c r="BE184" i="6"/>
  <c r="T184" i="6"/>
  <c r="R184" i="6"/>
  <c r="P184" i="6"/>
  <c r="BI182" i="6"/>
  <c r="BH182" i="6"/>
  <c r="BG182" i="6"/>
  <c r="BE182" i="6"/>
  <c r="T182" i="6"/>
  <c r="R182" i="6"/>
  <c r="P182" i="6"/>
  <c r="BI181" i="6"/>
  <c r="BH181" i="6"/>
  <c r="BG181" i="6"/>
  <c r="BE181" i="6"/>
  <c r="T181" i="6"/>
  <c r="R181" i="6"/>
  <c r="P181" i="6"/>
  <c r="BI180" i="6"/>
  <c r="BH180" i="6"/>
  <c r="BG180" i="6"/>
  <c r="BE180" i="6"/>
  <c r="T180" i="6"/>
  <c r="R180" i="6"/>
  <c r="P180" i="6"/>
  <c r="BI177" i="6"/>
  <c r="BH177" i="6"/>
  <c r="BG177" i="6"/>
  <c r="BE177" i="6"/>
  <c r="T177" i="6"/>
  <c r="T176" i="6"/>
  <c r="R177" i="6"/>
  <c r="R176" i="6"/>
  <c r="P177" i="6"/>
  <c r="P176" i="6"/>
  <c r="BI175" i="6"/>
  <c r="BH175" i="6"/>
  <c r="BG175" i="6"/>
  <c r="BE175" i="6"/>
  <c r="T175" i="6"/>
  <c r="R175" i="6"/>
  <c r="P175" i="6"/>
  <c r="BI174" i="6"/>
  <c r="BH174" i="6"/>
  <c r="BG174" i="6"/>
  <c r="BE174" i="6"/>
  <c r="T174" i="6"/>
  <c r="R174" i="6"/>
  <c r="P174" i="6"/>
  <c r="BI173" i="6"/>
  <c r="BH173" i="6"/>
  <c r="BG173" i="6"/>
  <c r="BE173" i="6"/>
  <c r="T173" i="6"/>
  <c r="R173" i="6"/>
  <c r="P173" i="6"/>
  <c r="BI172" i="6"/>
  <c r="BH172" i="6"/>
  <c r="BG172" i="6"/>
  <c r="BE172" i="6"/>
  <c r="T172" i="6"/>
  <c r="R172" i="6"/>
  <c r="P172" i="6"/>
  <c r="BI171" i="6"/>
  <c r="BH171" i="6"/>
  <c r="BG171" i="6"/>
  <c r="BE171" i="6"/>
  <c r="T171" i="6"/>
  <c r="R171" i="6"/>
  <c r="P171" i="6"/>
  <c r="BI169" i="6"/>
  <c r="BH169" i="6"/>
  <c r="BG169" i="6"/>
  <c r="BE169" i="6"/>
  <c r="T169" i="6"/>
  <c r="R169" i="6"/>
  <c r="P169" i="6"/>
  <c r="BI168" i="6"/>
  <c r="BH168" i="6"/>
  <c r="BG168" i="6"/>
  <c r="BE168" i="6"/>
  <c r="T168" i="6"/>
  <c r="R168" i="6"/>
  <c r="P168" i="6"/>
  <c r="BI166" i="6"/>
  <c r="BH166" i="6"/>
  <c r="BG166" i="6"/>
  <c r="BE166" i="6"/>
  <c r="T166" i="6"/>
  <c r="R166" i="6"/>
  <c r="P166" i="6"/>
  <c r="BI165" i="6"/>
  <c r="BH165" i="6"/>
  <c r="BG165" i="6"/>
  <c r="BE165" i="6"/>
  <c r="T165" i="6"/>
  <c r="R165" i="6"/>
  <c r="P165" i="6"/>
  <c r="BI164" i="6"/>
  <c r="BH164" i="6"/>
  <c r="BG164" i="6"/>
  <c r="BE164" i="6"/>
  <c r="T164" i="6"/>
  <c r="R164" i="6"/>
  <c r="P164" i="6"/>
  <c r="BI163" i="6"/>
  <c r="BH163" i="6"/>
  <c r="BG163" i="6"/>
  <c r="BE163" i="6"/>
  <c r="T163" i="6"/>
  <c r="R163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J128" i="6"/>
  <c r="J127" i="6"/>
  <c r="F127" i="6"/>
  <c r="F125" i="6"/>
  <c r="E123" i="6"/>
  <c r="J94" i="6"/>
  <c r="J93" i="6"/>
  <c r="F93" i="6"/>
  <c r="F91" i="6"/>
  <c r="E89" i="6"/>
  <c r="J20" i="6"/>
  <c r="E20" i="6"/>
  <c r="F94" i="6" s="1"/>
  <c r="J19" i="6"/>
  <c r="J14" i="6"/>
  <c r="J125" i="6"/>
  <c r="E7" i="6"/>
  <c r="E119" i="6"/>
  <c r="J39" i="5"/>
  <c r="J38" i="5"/>
  <c r="AY99" i="1"/>
  <c r="J37" i="5"/>
  <c r="AX99" i="1" s="1"/>
  <c r="BI223" i="5"/>
  <c r="BH223" i="5"/>
  <c r="BG223" i="5"/>
  <c r="BE223" i="5"/>
  <c r="T223" i="5"/>
  <c r="R223" i="5"/>
  <c r="P223" i="5"/>
  <c r="BI222" i="5"/>
  <c r="BH222" i="5"/>
  <c r="BG222" i="5"/>
  <c r="BE222" i="5"/>
  <c r="T222" i="5"/>
  <c r="R222" i="5"/>
  <c r="P222" i="5"/>
  <c r="BI220" i="5"/>
  <c r="BH220" i="5"/>
  <c r="BG220" i="5"/>
  <c r="BE220" i="5"/>
  <c r="T220" i="5"/>
  <c r="R220" i="5"/>
  <c r="P220" i="5"/>
  <c r="BI219" i="5"/>
  <c r="BH219" i="5"/>
  <c r="BG219" i="5"/>
  <c r="BE219" i="5"/>
  <c r="T219" i="5"/>
  <c r="R219" i="5"/>
  <c r="P219" i="5"/>
  <c r="BI218" i="5"/>
  <c r="BH218" i="5"/>
  <c r="BG218" i="5"/>
  <c r="BE218" i="5"/>
  <c r="T218" i="5"/>
  <c r="R218" i="5"/>
  <c r="P218" i="5"/>
  <c r="BI217" i="5"/>
  <c r="BH217" i="5"/>
  <c r="BG217" i="5"/>
  <c r="BE217" i="5"/>
  <c r="T217" i="5"/>
  <c r="R217" i="5"/>
  <c r="P217" i="5"/>
  <c r="BI216" i="5"/>
  <c r="BH216" i="5"/>
  <c r="BG216" i="5"/>
  <c r="BE216" i="5"/>
  <c r="T216" i="5"/>
  <c r="R216" i="5"/>
  <c r="P216" i="5"/>
  <c r="BI215" i="5"/>
  <c r="BH215" i="5"/>
  <c r="BG215" i="5"/>
  <c r="BE215" i="5"/>
  <c r="T215" i="5"/>
  <c r="R215" i="5"/>
  <c r="P215" i="5"/>
  <c r="BI214" i="5"/>
  <c r="BH214" i="5"/>
  <c r="BG214" i="5"/>
  <c r="BE214" i="5"/>
  <c r="T214" i="5"/>
  <c r="R214" i="5"/>
  <c r="P214" i="5"/>
  <c r="BI213" i="5"/>
  <c r="BH213" i="5"/>
  <c r="BG213" i="5"/>
  <c r="BE213" i="5"/>
  <c r="T213" i="5"/>
  <c r="R213" i="5"/>
  <c r="P213" i="5"/>
  <c r="BI212" i="5"/>
  <c r="BH212" i="5"/>
  <c r="BG212" i="5"/>
  <c r="BE212" i="5"/>
  <c r="T212" i="5"/>
  <c r="R212" i="5"/>
  <c r="P212" i="5"/>
  <c r="BI211" i="5"/>
  <c r="BH211" i="5"/>
  <c r="BG211" i="5"/>
  <c r="BE211" i="5"/>
  <c r="T211" i="5"/>
  <c r="R211" i="5"/>
  <c r="P211" i="5"/>
  <c r="BI210" i="5"/>
  <c r="BH210" i="5"/>
  <c r="BG210" i="5"/>
  <c r="BE210" i="5"/>
  <c r="T210" i="5"/>
  <c r="R210" i="5"/>
  <c r="P210" i="5"/>
  <c r="BI209" i="5"/>
  <c r="BH209" i="5"/>
  <c r="BG209" i="5"/>
  <c r="BE209" i="5"/>
  <c r="T209" i="5"/>
  <c r="R209" i="5"/>
  <c r="P209" i="5"/>
  <c r="BI208" i="5"/>
  <c r="BH208" i="5"/>
  <c r="BG208" i="5"/>
  <c r="BE208" i="5"/>
  <c r="T208" i="5"/>
  <c r="R208" i="5"/>
  <c r="P208" i="5"/>
  <c r="BI207" i="5"/>
  <c r="BH207" i="5"/>
  <c r="BG207" i="5"/>
  <c r="BE207" i="5"/>
  <c r="T207" i="5"/>
  <c r="R207" i="5"/>
  <c r="P207" i="5"/>
  <c r="BI206" i="5"/>
  <c r="BH206" i="5"/>
  <c r="BG206" i="5"/>
  <c r="BE206" i="5"/>
  <c r="T206" i="5"/>
  <c r="R206" i="5"/>
  <c r="P206" i="5"/>
  <c r="BI205" i="5"/>
  <c r="BH205" i="5"/>
  <c r="BG205" i="5"/>
  <c r="BE205" i="5"/>
  <c r="T205" i="5"/>
  <c r="R205" i="5"/>
  <c r="P205" i="5"/>
  <c r="BI204" i="5"/>
  <c r="BH204" i="5"/>
  <c r="BG204" i="5"/>
  <c r="BE204" i="5"/>
  <c r="T204" i="5"/>
  <c r="R204" i="5"/>
  <c r="P204" i="5"/>
  <c r="BI203" i="5"/>
  <c r="BH203" i="5"/>
  <c r="BG203" i="5"/>
  <c r="BE203" i="5"/>
  <c r="T203" i="5"/>
  <c r="R203" i="5"/>
  <c r="P203" i="5"/>
  <c r="BI202" i="5"/>
  <c r="BH202" i="5"/>
  <c r="BG202" i="5"/>
  <c r="BE202" i="5"/>
  <c r="T202" i="5"/>
  <c r="R202" i="5"/>
  <c r="P202" i="5"/>
  <c r="BI201" i="5"/>
  <c r="BH201" i="5"/>
  <c r="BG201" i="5"/>
  <c r="BE201" i="5"/>
  <c r="T201" i="5"/>
  <c r="R201" i="5"/>
  <c r="P201" i="5"/>
  <c r="BI200" i="5"/>
  <c r="BH200" i="5"/>
  <c r="BG200" i="5"/>
  <c r="BE200" i="5"/>
  <c r="T200" i="5"/>
  <c r="R200" i="5"/>
  <c r="P200" i="5"/>
  <c r="BI199" i="5"/>
  <c r="BH199" i="5"/>
  <c r="BG199" i="5"/>
  <c r="BE199" i="5"/>
  <c r="T199" i="5"/>
  <c r="R199" i="5"/>
  <c r="P199" i="5"/>
  <c r="BI198" i="5"/>
  <c r="BH198" i="5"/>
  <c r="BG198" i="5"/>
  <c r="BE198" i="5"/>
  <c r="T198" i="5"/>
  <c r="R198" i="5"/>
  <c r="P198" i="5"/>
  <c r="BI196" i="5"/>
  <c r="BH196" i="5"/>
  <c r="BG196" i="5"/>
  <c r="BE196" i="5"/>
  <c r="T196" i="5"/>
  <c r="R196" i="5"/>
  <c r="P196" i="5"/>
  <c r="BI195" i="5"/>
  <c r="BH195" i="5"/>
  <c r="BG195" i="5"/>
  <c r="BE195" i="5"/>
  <c r="T195" i="5"/>
  <c r="R195" i="5"/>
  <c r="P195" i="5"/>
  <c r="BI194" i="5"/>
  <c r="BH194" i="5"/>
  <c r="BG194" i="5"/>
  <c r="BE194" i="5"/>
  <c r="T194" i="5"/>
  <c r="R194" i="5"/>
  <c r="P194" i="5"/>
  <c r="BI193" i="5"/>
  <c r="BH193" i="5"/>
  <c r="BG193" i="5"/>
  <c r="BE193" i="5"/>
  <c r="T193" i="5"/>
  <c r="R193" i="5"/>
  <c r="P193" i="5"/>
  <c r="BI192" i="5"/>
  <c r="BH192" i="5"/>
  <c r="BG192" i="5"/>
  <c r="BE192" i="5"/>
  <c r="T192" i="5"/>
  <c r="R192" i="5"/>
  <c r="P192" i="5"/>
  <c r="BI191" i="5"/>
  <c r="BH191" i="5"/>
  <c r="BG191" i="5"/>
  <c r="BE191" i="5"/>
  <c r="T191" i="5"/>
  <c r="R191" i="5"/>
  <c r="P191" i="5"/>
  <c r="BI190" i="5"/>
  <c r="BH190" i="5"/>
  <c r="BG190" i="5"/>
  <c r="BE190" i="5"/>
  <c r="T190" i="5"/>
  <c r="R190" i="5"/>
  <c r="P190" i="5"/>
  <c r="BI189" i="5"/>
  <c r="BH189" i="5"/>
  <c r="BG189" i="5"/>
  <c r="BE189" i="5"/>
  <c r="T189" i="5"/>
  <c r="R189" i="5"/>
  <c r="P189" i="5"/>
  <c r="BI188" i="5"/>
  <c r="BH188" i="5"/>
  <c r="BG188" i="5"/>
  <c r="BE188" i="5"/>
  <c r="T188" i="5"/>
  <c r="R188" i="5"/>
  <c r="P188" i="5"/>
  <c r="BI187" i="5"/>
  <c r="BH187" i="5"/>
  <c r="BG187" i="5"/>
  <c r="BE187" i="5"/>
  <c r="T187" i="5"/>
  <c r="R187" i="5"/>
  <c r="P187" i="5"/>
  <c r="BI186" i="5"/>
  <c r="BH186" i="5"/>
  <c r="BG186" i="5"/>
  <c r="BE186" i="5"/>
  <c r="T186" i="5"/>
  <c r="R186" i="5"/>
  <c r="P186" i="5"/>
  <c r="BI184" i="5"/>
  <c r="BH184" i="5"/>
  <c r="BG184" i="5"/>
  <c r="BE184" i="5"/>
  <c r="T184" i="5"/>
  <c r="R184" i="5"/>
  <c r="P184" i="5"/>
  <c r="BI183" i="5"/>
  <c r="BH183" i="5"/>
  <c r="BG183" i="5"/>
  <c r="BE183" i="5"/>
  <c r="T183" i="5"/>
  <c r="R183" i="5"/>
  <c r="P183" i="5"/>
  <c r="BI182" i="5"/>
  <c r="BH182" i="5"/>
  <c r="BG182" i="5"/>
  <c r="BE182" i="5"/>
  <c r="T182" i="5"/>
  <c r="R182" i="5"/>
  <c r="P182" i="5"/>
  <c r="BI181" i="5"/>
  <c r="BH181" i="5"/>
  <c r="BG181" i="5"/>
  <c r="BE181" i="5"/>
  <c r="T181" i="5"/>
  <c r="R181" i="5"/>
  <c r="P181" i="5"/>
  <c r="BI180" i="5"/>
  <c r="BH180" i="5"/>
  <c r="BG180" i="5"/>
  <c r="BE180" i="5"/>
  <c r="T180" i="5"/>
  <c r="R180" i="5"/>
  <c r="P180" i="5"/>
  <c r="BI179" i="5"/>
  <c r="BH179" i="5"/>
  <c r="BG179" i="5"/>
  <c r="BE179" i="5"/>
  <c r="T179" i="5"/>
  <c r="R179" i="5"/>
  <c r="P179" i="5"/>
  <c r="BI178" i="5"/>
  <c r="BH178" i="5"/>
  <c r="BG178" i="5"/>
  <c r="BE178" i="5"/>
  <c r="T178" i="5"/>
  <c r="R178" i="5"/>
  <c r="P178" i="5"/>
  <c r="BI177" i="5"/>
  <c r="BH177" i="5"/>
  <c r="BG177" i="5"/>
  <c r="BE177" i="5"/>
  <c r="T177" i="5"/>
  <c r="R177" i="5"/>
  <c r="P177" i="5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4" i="5"/>
  <c r="BH174" i="5"/>
  <c r="BG174" i="5"/>
  <c r="BE174" i="5"/>
  <c r="T174" i="5"/>
  <c r="R174" i="5"/>
  <c r="P174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3" i="5"/>
  <c r="BH153" i="5"/>
  <c r="BG153" i="5"/>
  <c r="BE153" i="5"/>
  <c r="T153" i="5"/>
  <c r="T152" i="5"/>
  <c r="R153" i="5"/>
  <c r="R152" i="5" s="1"/>
  <c r="P153" i="5"/>
  <c r="P152" i="5" s="1"/>
  <c r="BI151" i="5"/>
  <c r="BH151" i="5"/>
  <c r="BG151" i="5"/>
  <c r="BE151" i="5"/>
  <c r="T151" i="5"/>
  <c r="T150" i="5" s="1"/>
  <c r="R151" i="5"/>
  <c r="R150" i="5"/>
  <c r="P151" i="5"/>
  <c r="P150" i="5" s="1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1" i="5"/>
  <c r="BH141" i="5"/>
  <c r="BG141" i="5"/>
  <c r="BE141" i="5"/>
  <c r="T141" i="5"/>
  <c r="R141" i="5"/>
  <c r="P141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J127" i="5"/>
  <c r="J126" i="5"/>
  <c r="F126" i="5"/>
  <c r="F124" i="5"/>
  <c r="E122" i="5"/>
  <c r="J94" i="5"/>
  <c r="J93" i="5"/>
  <c r="F93" i="5"/>
  <c r="F91" i="5"/>
  <c r="E89" i="5"/>
  <c r="J20" i="5"/>
  <c r="E20" i="5"/>
  <c r="F94" i="5" s="1"/>
  <c r="J19" i="5"/>
  <c r="J14" i="5"/>
  <c r="J124" i="5"/>
  <c r="E7" i="5"/>
  <c r="E85" i="5"/>
  <c r="R283" i="4"/>
  <c r="J39" i="4"/>
  <c r="J38" i="4"/>
  <c r="AY98" i="1"/>
  <c r="J37" i="4"/>
  <c r="AX98" i="1" s="1"/>
  <c r="BI285" i="4"/>
  <c r="BH285" i="4"/>
  <c r="BG285" i="4"/>
  <c r="BE285" i="4"/>
  <c r="T285" i="4"/>
  <c r="R285" i="4"/>
  <c r="P285" i="4"/>
  <c r="BI284" i="4"/>
  <c r="BH284" i="4"/>
  <c r="BG284" i="4"/>
  <c r="BE284" i="4"/>
  <c r="T284" i="4"/>
  <c r="R284" i="4"/>
  <c r="P284" i="4"/>
  <c r="BI282" i="4"/>
  <c r="BH282" i="4"/>
  <c r="BG282" i="4"/>
  <c r="BE282" i="4"/>
  <c r="T282" i="4"/>
  <c r="R282" i="4"/>
  <c r="P282" i="4"/>
  <c r="BI281" i="4"/>
  <c r="BH281" i="4"/>
  <c r="BG281" i="4"/>
  <c r="BE281" i="4"/>
  <c r="T281" i="4"/>
  <c r="R281" i="4"/>
  <c r="P281" i="4"/>
  <c r="BI280" i="4"/>
  <c r="BH280" i="4"/>
  <c r="BG280" i="4"/>
  <c r="BE280" i="4"/>
  <c r="T280" i="4"/>
  <c r="R280" i="4"/>
  <c r="P280" i="4"/>
  <c r="BI279" i="4"/>
  <c r="BH279" i="4"/>
  <c r="BG279" i="4"/>
  <c r="BE279" i="4"/>
  <c r="T279" i="4"/>
  <c r="R279" i="4"/>
  <c r="P279" i="4"/>
  <c r="BI278" i="4"/>
  <c r="BH278" i="4"/>
  <c r="BG278" i="4"/>
  <c r="BE278" i="4"/>
  <c r="T278" i="4"/>
  <c r="R278" i="4"/>
  <c r="P278" i="4"/>
  <c r="BI277" i="4"/>
  <c r="BH277" i="4"/>
  <c r="BG277" i="4"/>
  <c r="BE277" i="4"/>
  <c r="T277" i="4"/>
  <c r="R277" i="4"/>
  <c r="P277" i="4"/>
  <c r="BI276" i="4"/>
  <c r="BH276" i="4"/>
  <c r="BG276" i="4"/>
  <c r="BE276" i="4"/>
  <c r="T276" i="4"/>
  <c r="R276" i="4"/>
  <c r="P276" i="4"/>
  <c r="BI275" i="4"/>
  <c r="BH275" i="4"/>
  <c r="BG275" i="4"/>
  <c r="BE275" i="4"/>
  <c r="T275" i="4"/>
  <c r="R275" i="4"/>
  <c r="P275" i="4"/>
  <c r="BI274" i="4"/>
  <c r="BH274" i="4"/>
  <c r="BG274" i="4"/>
  <c r="BE274" i="4"/>
  <c r="T274" i="4"/>
  <c r="R274" i="4"/>
  <c r="P274" i="4"/>
  <c r="BI273" i="4"/>
  <c r="BH273" i="4"/>
  <c r="BG273" i="4"/>
  <c r="BE273" i="4"/>
  <c r="T273" i="4"/>
  <c r="R273" i="4"/>
  <c r="P273" i="4"/>
  <c r="BI272" i="4"/>
  <c r="BH272" i="4"/>
  <c r="BG272" i="4"/>
  <c r="BE272" i="4"/>
  <c r="T272" i="4"/>
  <c r="R272" i="4"/>
  <c r="P272" i="4"/>
  <c r="BI271" i="4"/>
  <c r="BH271" i="4"/>
  <c r="BG271" i="4"/>
  <c r="BE271" i="4"/>
  <c r="T271" i="4"/>
  <c r="R271" i="4"/>
  <c r="P271" i="4"/>
  <c r="BI270" i="4"/>
  <c r="BH270" i="4"/>
  <c r="BG270" i="4"/>
  <c r="BE270" i="4"/>
  <c r="T270" i="4"/>
  <c r="R270" i="4"/>
  <c r="P270" i="4"/>
  <c r="BI269" i="4"/>
  <c r="BH269" i="4"/>
  <c r="BG269" i="4"/>
  <c r="BE269" i="4"/>
  <c r="T269" i="4"/>
  <c r="R269" i="4"/>
  <c r="P269" i="4"/>
  <c r="BI268" i="4"/>
  <c r="BH268" i="4"/>
  <c r="BG268" i="4"/>
  <c r="BE268" i="4"/>
  <c r="T268" i="4"/>
  <c r="R268" i="4"/>
  <c r="P268" i="4"/>
  <c r="BI267" i="4"/>
  <c r="BH267" i="4"/>
  <c r="BG267" i="4"/>
  <c r="BE267" i="4"/>
  <c r="T267" i="4"/>
  <c r="R267" i="4"/>
  <c r="P267" i="4"/>
  <c r="BI266" i="4"/>
  <c r="BH266" i="4"/>
  <c r="BG266" i="4"/>
  <c r="BE266" i="4"/>
  <c r="T266" i="4"/>
  <c r="R266" i="4"/>
  <c r="P266" i="4"/>
  <c r="BI265" i="4"/>
  <c r="BH265" i="4"/>
  <c r="BG265" i="4"/>
  <c r="BE265" i="4"/>
  <c r="T265" i="4"/>
  <c r="R265" i="4"/>
  <c r="P265" i="4"/>
  <c r="BI264" i="4"/>
  <c r="BH264" i="4"/>
  <c r="BG264" i="4"/>
  <c r="BE264" i="4"/>
  <c r="T264" i="4"/>
  <c r="R264" i="4"/>
  <c r="P264" i="4"/>
  <c r="BI262" i="4"/>
  <c r="BH262" i="4"/>
  <c r="BG262" i="4"/>
  <c r="BE262" i="4"/>
  <c r="T262" i="4"/>
  <c r="R262" i="4"/>
  <c r="P262" i="4"/>
  <c r="BI261" i="4"/>
  <c r="BH261" i="4"/>
  <c r="BG261" i="4"/>
  <c r="BE261" i="4"/>
  <c r="T261" i="4"/>
  <c r="R261" i="4"/>
  <c r="P261" i="4"/>
  <c r="BI260" i="4"/>
  <c r="BH260" i="4"/>
  <c r="BG260" i="4"/>
  <c r="BE260" i="4"/>
  <c r="T260" i="4"/>
  <c r="R260" i="4"/>
  <c r="P260" i="4"/>
  <c r="BI259" i="4"/>
  <c r="BH259" i="4"/>
  <c r="BG259" i="4"/>
  <c r="BE259" i="4"/>
  <c r="T259" i="4"/>
  <c r="R259" i="4"/>
  <c r="P259" i="4"/>
  <c r="BI258" i="4"/>
  <c r="BH258" i="4"/>
  <c r="BG258" i="4"/>
  <c r="BE258" i="4"/>
  <c r="T258" i="4"/>
  <c r="R258" i="4"/>
  <c r="P258" i="4"/>
  <c r="BI257" i="4"/>
  <c r="BH257" i="4"/>
  <c r="BG257" i="4"/>
  <c r="BE257" i="4"/>
  <c r="T257" i="4"/>
  <c r="R257" i="4"/>
  <c r="P257" i="4"/>
  <c r="BI256" i="4"/>
  <c r="BH256" i="4"/>
  <c r="BG256" i="4"/>
  <c r="BE256" i="4"/>
  <c r="T256" i="4"/>
  <c r="R256" i="4"/>
  <c r="P256" i="4"/>
  <c r="BI255" i="4"/>
  <c r="BH255" i="4"/>
  <c r="BG255" i="4"/>
  <c r="BE255" i="4"/>
  <c r="T255" i="4"/>
  <c r="R255" i="4"/>
  <c r="P255" i="4"/>
  <c r="BI254" i="4"/>
  <c r="BH254" i="4"/>
  <c r="BG254" i="4"/>
  <c r="BE254" i="4"/>
  <c r="T254" i="4"/>
  <c r="R254" i="4"/>
  <c r="P254" i="4"/>
  <c r="BI253" i="4"/>
  <c r="BH253" i="4"/>
  <c r="BG253" i="4"/>
  <c r="BE253" i="4"/>
  <c r="T253" i="4"/>
  <c r="R253" i="4"/>
  <c r="P253" i="4"/>
  <c r="BI251" i="4"/>
  <c r="BH251" i="4"/>
  <c r="BG251" i="4"/>
  <c r="BE251" i="4"/>
  <c r="T251" i="4"/>
  <c r="R251" i="4"/>
  <c r="P251" i="4"/>
  <c r="BI250" i="4"/>
  <c r="BH250" i="4"/>
  <c r="BG250" i="4"/>
  <c r="BE250" i="4"/>
  <c r="T250" i="4"/>
  <c r="R250" i="4"/>
  <c r="P250" i="4"/>
  <c r="BI249" i="4"/>
  <c r="BH249" i="4"/>
  <c r="BG249" i="4"/>
  <c r="BE249" i="4"/>
  <c r="T249" i="4"/>
  <c r="R249" i="4"/>
  <c r="P249" i="4"/>
  <c r="BI248" i="4"/>
  <c r="BH248" i="4"/>
  <c r="BG248" i="4"/>
  <c r="BE248" i="4"/>
  <c r="T248" i="4"/>
  <c r="R248" i="4"/>
  <c r="P248" i="4"/>
  <c r="BI247" i="4"/>
  <c r="BH247" i="4"/>
  <c r="BG247" i="4"/>
  <c r="BE247" i="4"/>
  <c r="T247" i="4"/>
  <c r="R247" i="4"/>
  <c r="P247" i="4"/>
  <c r="BI246" i="4"/>
  <c r="BH246" i="4"/>
  <c r="BG246" i="4"/>
  <c r="BE246" i="4"/>
  <c r="T246" i="4"/>
  <c r="R246" i="4"/>
  <c r="P246" i="4"/>
  <c r="BI245" i="4"/>
  <c r="BH245" i="4"/>
  <c r="BG245" i="4"/>
  <c r="BE245" i="4"/>
  <c r="T245" i="4"/>
  <c r="R245" i="4"/>
  <c r="P245" i="4"/>
  <c r="BI244" i="4"/>
  <c r="BH244" i="4"/>
  <c r="BG244" i="4"/>
  <c r="BE244" i="4"/>
  <c r="T244" i="4"/>
  <c r="R244" i="4"/>
  <c r="P244" i="4"/>
  <c r="BI243" i="4"/>
  <c r="BH243" i="4"/>
  <c r="BG243" i="4"/>
  <c r="BE243" i="4"/>
  <c r="T243" i="4"/>
  <c r="R243" i="4"/>
  <c r="P243" i="4"/>
  <c r="BI242" i="4"/>
  <c r="BH242" i="4"/>
  <c r="BG242" i="4"/>
  <c r="BE242" i="4"/>
  <c r="T242" i="4"/>
  <c r="R242" i="4"/>
  <c r="P242" i="4"/>
  <c r="BI241" i="4"/>
  <c r="BH241" i="4"/>
  <c r="BG241" i="4"/>
  <c r="BE241" i="4"/>
  <c r="T241" i="4"/>
  <c r="R241" i="4"/>
  <c r="P241" i="4"/>
  <c r="BI240" i="4"/>
  <c r="BH240" i="4"/>
  <c r="BG240" i="4"/>
  <c r="BE240" i="4"/>
  <c r="T240" i="4"/>
  <c r="R240" i="4"/>
  <c r="P240" i="4"/>
  <c r="BI239" i="4"/>
  <c r="BH239" i="4"/>
  <c r="BG239" i="4"/>
  <c r="BE239" i="4"/>
  <c r="T239" i="4"/>
  <c r="R239" i="4"/>
  <c r="P239" i="4"/>
  <c r="BI238" i="4"/>
  <c r="BH238" i="4"/>
  <c r="BG238" i="4"/>
  <c r="BE238" i="4"/>
  <c r="T238" i="4"/>
  <c r="R238" i="4"/>
  <c r="P238" i="4"/>
  <c r="BI237" i="4"/>
  <c r="BH237" i="4"/>
  <c r="BG237" i="4"/>
  <c r="BE237" i="4"/>
  <c r="T237" i="4"/>
  <c r="R237" i="4"/>
  <c r="P237" i="4"/>
  <c r="BI236" i="4"/>
  <c r="BH236" i="4"/>
  <c r="BG236" i="4"/>
  <c r="BE236" i="4"/>
  <c r="T236" i="4"/>
  <c r="R236" i="4"/>
  <c r="P236" i="4"/>
  <c r="BI235" i="4"/>
  <c r="BH235" i="4"/>
  <c r="BG235" i="4"/>
  <c r="BE235" i="4"/>
  <c r="T235" i="4"/>
  <c r="R235" i="4"/>
  <c r="P235" i="4"/>
  <c r="BI234" i="4"/>
  <c r="BH234" i="4"/>
  <c r="BG234" i="4"/>
  <c r="BE234" i="4"/>
  <c r="T234" i="4"/>
  <c r="R234" i="4"/>
  <c r="P234" i="4"/>
  <c r="BI233" i="4"/>
  <c r="BH233" i="4"/>
  <c r="BG233" i="4"/>
  <c r="BE233" i="4"/>
  <c r="T233" i="4"/>
  <c r="R233" i="4"/>
  <c r="P233" i="4"/>
  <c r="BI232" i="4"/>
  <c r="BH232" i="4"/>
  <c r="BG232" i="4"/>
  <c r="BE232" i="4"/>
  <c r="T232" i="4"/>
  <c r="R232" i="4"/>
  <c r="P232" i="4"/>
  <c r="BI231" i="4"/>
  <c r="BH231" i="4"/>
  <c r="BG231" i="4"/>
  <c r="BE231" i="4"/>
  <c r="T231" i="4"/>
  <c r="R231" i="4"/>
  <c r="P231" i="4"/>
  <c r="BI230" i="4"/>
  <c r="BH230" i="4"/>
  <c r="BG230" i="4"/>
  <c r="BE230" i="4"/>
  <c r="T230" i="4"/>
  <c r="R230" i="4"/>
  <c r="P230" i="4"/>
  <c r="BI229" i="4"/>
  <c r="BH229" i="4"/>
  <c r="BG229" i="4"/>
  <c r="BE229" i="4"/>
  <c r="T229" i="4"/>
  <c r="R229" i="4"/>
  <c r="P229" i="4"/>
  <c r="BI228" i="4"/>
  <c r="BH228" i="4"/>
  <c r="BG228" i="4"/>
  <c r="BE228" i="4"/>
  <c r="T228" i="4"/>
  <c r="R228" i="4"/>
  <c r="P228" i="4"/>
  <c r="BI227" i="4"/>
  <c r="BH227" i="4"/>
  <c r="BG227" i="4"/>
  <c r="BE227" i="4"/>
  <c r="T227" i="4"/>
  <c r="R227" i="4"/>
  <c r="P227" i="4"/>
  <c r="BI226" i="4"/>
  <c r="BH226" i="4"/>
  <c r="BG226" i="4"/>
  <c r="BE226" i="4"/>
  <c r="T226" i="4"/>
  <c r="R226" i="4"/>
  <c r="P226" i="4"/>
  <c r="BI225" i="4"/>
  <c r="BH225" i="4"/>
  <c r="BG225" i="4"/>
  <c r="BE225" i="4"/>
  <c r="T225" i="4"/>
  <c r="R225" i="4"/>
  <c r="P225" i="4"/>
  <c r="BI224" i="4"/>
  <c r="BH224" i="4"/>
  <c r="BG224" i="4"/>
  <c r="BE224" i="4"/>
  <c r="T224" i="4"/>
  <c r="R224" i="4"/>
  <c r="P224" i="4"/>
  <c r="BI223" i="4"/>
  <c r="BH223" i="4"/>
  <c r="BG223" i="4"/>
  <c r="BE223" i="4"/>
  <c r="T223" i="4"/>
  <c r="R223" i="4"/>
  <c r="P223" i="4"/>
  <c r="BI222" i="4"/>
  <c r="BH222" i="4"/>
  <c r="BG222" i="4"/>
  <c r="BE222" i="4"/>
  <c r="T222" i="4"/>
  <c r="R222" i="4"/>
  <c r="P222" i="4"/>
  <c r="BI221" i="4"/>
  <c r="BH221" i="4"/>
  <c r="BG221" i="4"/>
  <c r="BE221" i="4"/>
  <c r="T221" i="4"/>
  <c r="R221" i="4"/>
  <c r="P221" i="4"/>
  <c r="BI220" i="4"/>
  <c r="BH220" i="4"/>
  <c r="BG220" i="4"/>
  <c r="BE220" i="4"/>
  <c r="T220" i="4"/>
  <c r="R220" i="4"/>
  <c r="P220" i="4"/>
  <c r="BI219" i="4"/>
  <c r="BH219" i="4"/>
  <c r="BG219" i="4"/>
  <c r="BE219" i="4"/>
  <c r="T219" i="4"/>
  <c r="R219" i="4"/>
  <c r="P219" i="4"/>
  <c r="BI218" i="4"/>
  <c r="BH218" i="4"/>
  <c r="BG218" i="4"/>
  <c r="BE218" i="4"/>
  <c r="T218" i="4"/>
  <c r="R218" i="4"/>
  <c r="P218" i="4"/>
  <c r="BI217" i="4"/>
  <c r="BH217" i="4"/>
  <c r="BG217" i="4"/>
  <c r="BE217" i="4"/>
  <c r="T217" i="4"/>
  <c r="R217" i="4"/>
  <c r="P217" i="4"/>
  <c r="BI215" i="4"/>
  <c r="BH215" i="4"/>
  <c r="BG215" i="4"/>
  <c r="BE215" i="4"/>
  <c r="T215" i="4"/>
  <c r="R215" i="4"/>
  <c r="P215" i="4"/>
  <c r="BI214" i="4"/>
  <c r="BH214" i="4"/>
  <c r="BG214" i="4"/>
  <c r="BE214" i="4"/>
  <c r="T214" i="4"/>
  <c r="R214" i="4"/>
  <c r="P214" i="4"/>
  <c r="BI213" i="4"/>
  <c r="BH213" i="4"/>
  <c r="BG213" i="4"/>
  <c r="BE213" i="4"/>
  <c r="T213" i="4"/>
  <c r="R213" i="4"/>
  <c r="P213" i="4"/>
  <c r="BI212" i="4"/>
  <c r="BH212" i="4"/>
  <c r="BG212" i="4"/>
  <c r="BE212" i="4"/>
  <c r="T212" i="4"/>
  <c r="R212" i="4"/>
  <c r="P212" i="4"/>
  <c r="BI211" i="4"/>
  <c r="BH211" i="4"/>
  <c r="BG211" i="4"/>
  <c r="BE211" i="4"/>
  <c r="T211" i="4"/>
  <c r="R211" i="4"/>
  <c r="P211" i="4"/>
  <c r="BI210" i="4"/>
  <c r="BH210" i="4"/>
  <c r="BG210" i="4"/>
  <c r="BE210" i="4"/>
  <c r="T210" i="4"/>
  <c r="R210" i="4"/>
  <c r="P210" i="4"/>
  <c r="BI209" i="4"/>
  <c r="BH209" i="4"/>
  <c r="BG209" i="4"/>
  <c r="BE209" i="4"/>
  <c r="T209" i="4"/>
  <c r="R209" i="4"/>
  <c r="P209" i="4"/>
  <c r="BI208" i="4"/>
  <c r="BH208" i="4"/>
  <c r="BG208" i="4"/>
  <c r="BE208" i="4"/>
  <c r="T208" i="4"/>
  <c r="R208" i="4"/>
  <c r="P208" i="4"/>
  <c r="BI207" i="4"/>
  <c r="BH207" i="4"/>
  <c r="BG207" i="4"/>
  <c r="BE207" i="4"/>
  <c r="T207" i="4"/>
  <c r="R207" i="4"/>
  <c r="P207" i="4"/>
  <c r="BI206" i="4"/>
  <c r="BH206" i="4"/>
  <c r="BG206" i="4"/>
  <c r="BE206" i="4"/>
  <c r="T206" i="4"/>
  <c r="R206" i="4"/>
  <c r="P206" i="4"/>
  <c r="BI205" i="4"/>
  <c r="BH205" i="4"/>
  <c r="BG205" i="4"/>
  <c r="BE205" i="4"/>
  <c r="T205" i="4"/>
  <c r="R205" i="4"/>
  <c r="P205" i="4"/>
  <c r="BI204" i="4"/>
  <c r="BH204" i="4"/>
  <c r="BG204" i="4"/>
  <c r="BE204" i="4"/>
  <c r="T204" i="4"/>
  <c r="R204" i="4"/>
  <c r="P204" i="4"/>
  <c r="BI203" i="4"/>
  <c r="BH203" i="4"/>
  <c r="BG203" i="4"/>
  <c r="BE203" i="4"/>
  <c r="T203" i="4"/>
  <c r="R203" i="4"/>
  <c r="P203" i="4"/>
  <c r="BI202" i="4"/>
  <c r="BH202" i="4"/>
  <c r="BG202" i="4"/>
  <c r="BE202" i="4"/>
  <c r="T202" i="4"/>
  <c r="R202" i="4"/>
  <c r="P202" i="4"/>
  <c r="BI201" i="4"/>
  <c r="BH201" i="4"/>
  <c r="BG201" i="4"/>
  <c r="BE201" i="4"/>
  <c r="T201" i="4"/>
  <c r="R201" i="4"/>
  <c r="P201" i="4"/>
  <c r="BI200" i="4"/>
  <c r="BH200" i="4"/>
  <c r="BG200" i="4"/>
  <c r="BE200" i="4"/>
  <c r="T200" i="4"/>
  <c r="R200" i="4"/>
  <c r="P200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7" i="4"/>
  <c r="BH197" i="4"/>
  <c r="BG197" i="4"/>
  <c r="BE197" i="4"/>
  <c r="T197" i="4"/>
  <c r="R197" i="4"/>
  <c r="P197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70" i="4"/>
  <c r="BH170" i="4"/>
  <c r="BG170" i="4"/>
  <c r="BE170" i="4"/>
  <c r="T170" i="4"/>
  <c r="R170" i="4"/>
  <c r="P170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2" i="4"/>
  <c r="BH152" i="4"/>
  <c r="BG152" i="4"/>
  <c r="BE152" i="4"/>
  <c r="T152" i="4"/>
  <c r="T151" i="4" s="1"/>
  <c r="R152" i="4"/>
  <c r="R151" i="4"/>
  <c r="P152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2" i="4"/>
  <c r="BH142" i="4"/>
  <c r="BG142" i="4"/>
  <c r="BE142" i="4"/>
  <c r="T142" i="4"/>
  <c r="R142" i="4"/>
  <c r="P142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J128" i="4"/>
  <c r="J127" i="4"/>
  <c r="F127" i="4"/>
  <c r="F125" i="4"/>
  <c r="E123" i="4"/>
  <c r="J94" i="4"/>
  <c r="J93" i="4"/>
  <c r="F93" i="4"/>
  <c r="F91" i="4"/>
  <c r="E89" i="4"/>
  <c r="J20" i="4"/>
  <c r="E20" i="4"/>
  <c r="F94" i="4" s="1"/>
  <c r="J19" i="4"/>
  <c r="J14" i="4"/>
  <c r="J91" i="4"/>
  <c r="E7" i="4"/>
  <c r="E119" i="4" s="1"/>
  <c r="J39" i="3"/>
  <c r="J38" i="3"/>
  <c r="AY97" i="1"/>
  <c r="J37" i="3"/>
  <c r="AX97" i="1"/>
  <c r="BI781" i="3"/>
  <c r="BH781" i="3"/>
  <c r="BG781" i="3"/>
  <c r="BE781" i="3"/>
  <c r="T781" i="3"/>
  <c r="R781" i="3"/>
  <c r="P781" i="3"/>
  <c r="BI780" i="3"/>
  <c r="BH780" i="3"/>
  <c r="BG780" i="3"/>
  <c r="BE780" i="3"/>
  <c r="T780" i="3"/>
  <c r="R780" i="3"/>
  <c r="P780" i="3"/>
  <c r="BI778" i="3"/>
  <c r="BH778" i="3"/>
  <c r="BG778" i="3"/>
  <c r="BE778" i="3"/>
  <c r="T778" i="3"/>
  <c r="R778" i="3"/>
  <c r="P778" i="3"/>
  <c r="BI777" i="3"/>
  <c r="BH777" i="3"/>
  <c r="BG777" i="3"/>
  <c r="BE777" i="3"/>
  <c r="T777" i="3"/>
  <c r="R777" i="3"/>
  <c r="P777" i="3"/>
  <c r="BI775" i="3"/>
  <c r="BH775" i="3"/>
  <c r="BG775" i="3"/>
  <c r="BE775" i="3"/>
  <c r="T775" i="3"/>
  <c r="R775" i="3"/>
  <c r="P775" i="3"/>
  <c r="BI755" i="3"/>
  <c r="BH755" i="3"/>
  <c r="BG755" i="3"/>
  <c r="BE755" i="3"/>
  <c r="T755" i="3"/>
  <c r="R755" i="3"/>
  <c r="P755" i="3"/>
  <c r="BI753" i="3"/>
  <c r="BH753" i="3"/>
  <c r="BG753" i="3"/>
  <c r="BE753" i="3"/>
  <c r="T753" i="3"/>
  <c r="R753" i="3"/>
  <c r="P753" i="3"/>
  <c r="BI751" i="3"/>
  <c r="BH751" i="3"/>
  <c r="BG751" i="3"/>
  <c r="BE751" i="3"/>
  <c r="T751" i="3"/>
  <c r="R751" i="3"/>
  <c r="P751" i="3"/>
  <c r="BI749" i="3"/>
  <c r="BH749" i="3"/>
  <c r="BG749" i="3"/>
  <c r="BE749" i="3"/>
  <c r="T749" i="3"/>
  <c r="R749" i="3"/>
  <c r="P749" i="3"/>
  <c r="BI747" i="3"/>
  <c r="BH747" i="3"/>
  <c r="BG747" i="3"/>
  <c r="BE747" i="3"/>
  <c r="T747" i="3"/>
  <c r="R747" i="3"/>
  <c r="P747" i="3"/>
  <c r="BI745" i="3"/>
  <c r="BH745" i="3"/>
  <c r="BG745" i="3"/>
  <c r="BE745" i="3"/>
  <c r="T745" i="3"/>
  <c r="R745" i="3"/>
  <c r="P745" i="3"/>
  <c r="BI743" i="3"/>
  <c r="BH743" i="3"/>
  <c r="BG743" i="3"/>
  <c r="BE743" i="3"/>
  <c r="T743" i="3"/>
  <c r="R743" i="3"/>
  <c r="P743" i="3"/>
  <c r="BI738" i="3"/>
  <c r="BH738" i="3"/>
  <c r="BG738" i="3"/>
  <c r="BE738" i="3"/>
  <c r="T738" i="3"/>
  <c r="R738" i="3"/>
  <c r="P738" i="3"/>
  <c r="BI733" i="3"/>
  <c r="BH733" i="3"/>
  <c r="BG733" i="3"/>
  <c r="BE733" i="3"/>
  <c r="T733" i="3"/>
  <c r="R733" i="3"/>
  <c r="P733" i="3"/>
  <c r="BI731" i="3"/>
  <c r="BH731" i="3"/>
  <c r="BG731" i="3"/>
  <c r="BE731" i="3"/>
  <c r="T731" i="3"/>
  <c r="R731" i="3"/>
  <c r="P731" i="3"/>
  <c r="BI729" i="3"/>
  <c r="BH729" i="3"/>
  <c r="BG729" i="3"/>
  <c r="BE729" i="3"/>
  <c r="T729" i="3"/>
  <c r="R729" i="3"/>
  <c r="P729" i="3"/>
  <c r="BI727" i="3"/>
  <c r="BH727" i="3"/>
  <c r="BG727" i="3"/>
  <c r="BE727" i="3"/>
  <c r="T727" i="3"/>
  <c r="R727" i="3"/>
  <c r="P727" i="3"/>
  <c r="BI722" i="3"/>
  <c r="BH722" i="3"/>
  <c r="BG722" i="3"/>
  <c r="BE722" i="3"/>
  <c r="T722" i="3"/>
  <c r="R722" i="3"/>
  <c r="P722" i="3"/>
  <c r="BI720" i="3"/>
  <c r="BH720" i="3"/>
  <c r="BG720" i="3"/>
  <c r="BE720" i="3"/>
  <c r="T720" i="3"/>
  <c r="R720" i="3"/>
  <c r="P720" i="3"/>
  <c r="BI718" i="3"/>
  <c r="BH718" i="3"/>
  <c r="BG718" i="3"/>
  <c r="BE718" i="3"/>
  <c r="T718" i="3"/>
  <c r="R718" i="3"/>
  <c r="P718" i="3"/>
  <c r="BI714" i="3"/>
  <c r="BH714" i="3"/>
  <c r="BG714" i="3"/>
  <c r="BE714" i="3"/>
  <c r="T714" i="3"/>
  <c r="R714" i="3"/>
  <c r="P714" i="3"/>
  <c r="BI710" i="3"/>
  <c r="BH710" i="3"/>
  <c r="BG710" i="3"/>
  <c r="BE710" i="3"/>
  <c r="T710" i="3"/>
  <c r="R710" i="3"/>
  <c r="P710" i="3"/>
  <c r="BI708" i="3"/>
  <c r="BH708" i="3"/>
  <c r="BG708" i="3"/>
  <c r="BE708" i="3"/>
  <c r="T708" i="3"/>
  <c r="R708" i="3"/>
  <c r="P708" i="3"/>
  <c r="BI706" i="3"/>
  <c r="BH706" i="3"/>
  <c r="BG706" i="3"/>
  <c r="BE706" i="3"/>
  <c r="T706" i="3"/>
  <c r="R706" i="3"/>
  <c r="P706" i="3"/>
  <c r="BI701" i="3"/>
  <c r="BH701" i="3"/>
  <c r="BG701" i="3"/>
  <c r="BE701" i="3"/>
  <c r="T701" i="3"/>
  <c r="R701" i="3"/>
  <c r="P701" i="3"/>
  <c r="BI699" i="3"/>
  <c r="BH699" i="3"/>
  <c r="BG699" i="3"/>
  <c r="BE699" i="3"/>
  <c r="T699" i="3"/>
  <c r="R699" i="3"/>
  <c r="P699" i="3"/>
  <c r="BI697" i="3"/>
  <c r="BH697" i="3"/>
  <c r="BG697" i="3"/>
  <c r="BE697" i="3"/>
  <c r="T697" i="3"/>
  <c r="R697" i="3"/>
  <c r="P697" i="3"/>
  <c r="BI691" i="3"/>
  <c r="BH691" i="3"/>
  <c r="BG691" i="3"/>
  <c r="BE691" i="3"/>
  <c r="T691" i="3"/>
  <c r="R691" i="3"/>
  <c r="P691" i="3"/>
  <c r="BI686" i="3"/>
  <c r="BH686" i="3"/>
  <c r="BG686" i="3"/>
  <c r="BE686" i="3"/>
  <c r="T686" i="3"/>
  <c r="R686" i="3"/>
  <c r="P686" i="3"/>
  <c r="BI684" i="3"/>
  <c r="BH684" i="3"/>
  <c r="BG684" i="3"/>
  <c r="BE684" i="3"/>
  <c r="T684" i="3"/>
  <c r="R684" i="3"/>
  <c r="P684" i="3"/>
  <c r="BI682" i="3"/>
  <c r="BH682" i="3"/>
  <c r="BG682" i="3"/>
  <c r="BE682" i="3"/>
  <c r="T682" i="3"/>
  <c r="R682" i="3"/>
  <c r="P682" i="3"/>
  <c r="BI680" i="3"/>
  <c r="BH680" i="3"/>
  <c r="BG680" i="3"/>
  <c r="BE680" i="3"/>
  <c r="T680" i="3"/>
  <c r="R680" i="3"/>
  <c r="P680" i="3"/>
  <c r="BI678" i="3"/>
  <c r="BH678" i="3"/>
  <c r="BG678" i="3"/>
  <c r="BE678" i="3"/>
  <c r="T678" i="3"/>
  <c r="R678" i="3"/>
  <c r="P678" i="3"/>
  <c r="BI677" i="3"/>
  <c r="BH677" i="3"/>
  <c r="BG677" i="3"/>
  <c r="BE677" i="3"/>
  <c r="T677" i="3"/>
  <c r="R677" i="3"/>
  <c r="P677" i="3"/>
  <c r="BI675" i="3"/>
  <c r="BH675" i="3"/>
  <c r="BG675" i="3"/>
  <c r="BE675" i="3"/>
  <c r="T675" i="3"/>
  <c r="R675" i="3"/>
  <c r="P675" i="3"/>
  <c r="BI673" i="3"/>
  <c r="BH673" i="3"/>
  <c r="BG673" i="3"/>
  <c r="BE673" i="3"/>
  <c r="T673" i="3"/>
  <c r="R673" i="3"/>
  <c r="P673" i="3"/>
  <c r="BI672" i="3"/>
  <c r="BH672" i="3"/>
  <c r="BG672" i="3"/>
  <c r="BE672" i="3"/>
  <c r="T672" i="3"/>
  <c r="R672" i="3"/>
  <c r="P672" i="3"/>
  <c r="BI671" i="3"/>
  <c r="BH671" i="3"/>
  <c r="BG671" i="3"/>
  <c r="BE671" i="3"/>
  <c r="T671" i="3"/>
  <c r="R671" i="3"/>
  <c r="P671" i="3"/>
  <c r="BI670" i="3"/>
  <c r="BH670" i="3"/>
  <c r="BG670" i="3"/>
  <c r="BE670" i="3"/>
  <c r="T670" i="3"/>
  <c r="R670" i="3"/>
  <c r="P670" i="3"/>
  <c r="BI669" i="3"/>
  <c r="BH669" i="3"/>
  <c r="BG669" i="3"/>
  <c r="BE669" i="3"/>
  <c r="T669" i="3"/>
  <c r="R669" i="3"/>
  <c r="P669" i="3"/>
  <c r="BI668" i="3"/>
  <c r="BH668" i="3"/>
  <c r="BG668" i="3"/>
  <c r="BE668" i="3"/>
  <c r="T668" i="3"/>
  <c r="R668" i="3"/>
  <c r="P668" i="3"/>
  <c r="BI667" i="3"/>
  <c r="BH667" i="3"/>
  <c r="BG667" i="3"/>
  <c r="BE667" i="3"/>
  <c r="T667" i="3"/>
  <c r="R667" i="3"/>
  <c r="P667" i="3"/>
  <c r="BI665" i="3"/>
  <c r="BH665" i="3"/>
  <c r="BG665" i="3"/>
  <c r="BE665" i="3"/>
  <c r="T665" i="3"/>
  <c r="R665" i="3"/>
  <c r="P665" i="3"/>
  <c r="BI663" i="3"/>
  <c r="BH663" i="3"/>
  <c r="BG663" i="3"/>
  <c r="BE663" i="3"/>
  <c r="T663" i="3"/>
  <c r="R663" i="3"/>
  <c r="P663" i="3"/>
  <c r="BI661" i="3"/>
  <c r="BH661" i="3"/>
  <c r="BG661" i="3"/>
  <c r="BE661" i="3"/>
  <c r="T661" i="3"/>
  <c r="R661" i="3"/>
  <c r="P661" i="3"/>
  <c r="BI660" i="3"/>
  <c r="BH660" i="3"/>
  <c r="BG660" i="3"/>
  <c r="BE660" i="3"/>
  <c r="T660" i="3"/>
  <c r="R660" i="3"/>
  <c r="P660" i="3"/>
  <c r="BI656" i="3"/>
  <c r="BH656" i="3"/>
  <c r="BG656" i="3"/>
  <c r="BE656" i="3"/>
  <c r="T656" i="3"/>
  <c r="R656" i="3"/>
  <c r="P656" i="3"/>
  <c r="BI655" i="3"/>
  <c r="BH655" i="3"/>
  <c r="BG655" i="3"/>
  <c r="BE655" i="3"/>
  <c r="T655" i="3"/>
  <c r="R655" i="3"/>
  <c r="P655" i="3"/>
  <c r="BI650" i="3"/>
  <c r="BH650" i="3"/>
  <c r="BG650" i="3"/>
  <c r="BE650" i="3"/>
  <c r="T650" i="3"/>
  <c r="R650" i="3"/>
  <c r="P650" i="3"/>
  <c r="BI649" i="3"/>
  <c r="BH649" i="3"/>
  <c r="BG649" i="3"/>
  <c r="BE649" i="3"/>
  <c r="T649" i="3"/>
  <c r="R649" i="3"/>
  <c r="P649" i="3"/>
  <c r="BI648" i="3"/>
  <c r="BH648" i="3"/>
  <c r="BG648" i="3"/>
  <c r="BE648" i="3"/>
  <c r="T648" i="3"/>
  <c r="R648" i="3"/>
  <c r="P648" i="3"/>
  <c r="BI647" i="3"/>
  <c r="BH647" i="3"/>
  <c r="BG647" i="3"/>
  <c r="BE647" i="3"/>
  <c r="T647" i="3"/>
  <c r="R647" i="3"/>
  <c r="P647" i="3"/>
  <c r="BI646" i="3"/>
  <c r="BH646" i="3"/>
  <c r="BG646" i="3"/>
  <c r="BE646" i="3"/>
  <c r="T646" i="3"/>
  <c r="R646" i="3"/>
  <c r="P646" i="3"/>
  <c r="BI644" i="3"/>
  <c r="BH644" i="3"/>
  <c r="BG644" i="3"/>
  <c r="BE644" i="3"/>
  <c r="T644" i="3"/>
  <c r="R644" i="3"/>
  <c r="P644" i="3"/>
  <c r="BI642" i="3"/>
  <c r="BH642" i="3"/>
  <c r="BG642" i="3"/>
  <c r="BE642" i="3"/>
  <c r="T642" i="3"/>
  <c r="R642" i="3"/>
  <c r="P642" i="3"/>
  <c r="BI640" i="3"/>
  <c r="BH640" i="3"/>
  <c r="BG640" i="3"/>
  <c r="BE640" i="3"/>
  <c r="T640" i="3"/>
  <c r="R640" i="3"/>
  <c r="P640" i="3"/>
  <c r="BI638" i="3"/>
  <c r="BH638" i="3"/>
  <c r="BG638" i="3"/>
  <c r="BE638" i="3"/>
  <c r="T638" i="3"/>
  <c r="R638" i="3"/>
  <c r="P638" i="3"/>
  <c r="BI636" i="3"/>
  <c r="BH636" i="3"/>
  <c r="BG636" i="3"/>
  <c r="BE636" i="3"/>
  <c r="T636" i="3"/>
  <c r="R636" i="3"/>
  <c r="P636" i="3"/>
  <c r="BI634" i="3"/>
  <c r="BH634" i="3"/>
  <c r="BG634" i="3"/>
  <c r="BE634" i="3"/>
  <c r="T634" i="3"/>
  <c r="R634" i="3"/>
  <c r="P634" i="3"/>
  <c r="BI632" i="3"/>
  <c r="BH632" i="3"/>
  <c r="BG632" i="3"/>
  <c r="BE632" i="3"/>
  <c r="T632" i="3"/>
  <c r="R632" i="3"/>
  <c r="P632" i="3"/>
  <c r="BI630" i="3"/>
  <c r="BH630" i="3"/>
  <c r="BG630" i="3"/>
  <c r="BE630" i="3"/>
  <c r="T630" i="3"/>
  <c r="R630" i="3"/>
  <c r="P630" i="3"/>
  <c r="BI629" i="3"/>
  <c r="BH629" i="3"/>
  <c r="BG629" i="3"/>
  <c r="BE629" i="3"/>
  <c r="T629" i="3"/>
  <c r="R629" i="3"/>
  <c r="P629" i="3"/>
  <c r="BI628" i="3"/>
  <c r="BH628" i="3"/>
  <c r="BG628" i="3"/>
  <c r="BE628" i="3"/>
  <c r="T628" i="3"/>
  <c r="R628" i="3"/>
  <c r="P628" i="3"/>
  <c r="BI626" i="3"/>
  <c r="BH626" i="3"/>
  <c r="BG626" i="3"/>
  <c r="BE626" i="3"/>
  <c r="T626" i="3"/>
  <c r="R626" i="3"/>
  <c r="P626" i="3"/>
  <c r="BI620" i="3"/>
  <c r="BH620" i="3"/>
  <c r="BG620" i="3"/>
  <c r="BE620" i="3"/>
  <c r="T620" i="3"/>
  <c r="R620" i="3"/>
  <c r="P620" i="3"/>
  <c r="BI618" i="3"/>
  <c r="BH618" i="3"/>
  <c r="BG618" i="3"/>
  <c r="BE618" i="3"/>
  <c r="T618" i="3"/>
  <c r="R618" i="3"/>
  <c r="P618" i="3"/>
  <c r="BI616" i="3"/>
  <c r="BH616" i="3"/>
  <c r="BG616" i="3"/>
  <c r="BE616" i="3"/>
  <c r="T616" i="3"/>
  <c r="R616" i="3"/>
  <c r="P616" i="3"/>
  <c r="BI614" i="3"/>
  <c r="BH614" i="3"/>
  <c r="BG614" i="3"/>
  <c r="BE614" i="3"/>
  <c r="T614" i="3"/>
  <c r="R614" i="3"/>
  <c r="P614" i="3"/>
  <c r="BI612" i="3"/>
  <c r="BH612" i="3"/>
  <c r="BG612" i="3"/>
  <c r="BE612" i="3"/>
  <c r="T612" i="3"/>
  <c r="R612" i="3"/>
  <c r="P612" i="3"/>
  <c r="BI610" i="3"/>
  <c r="BH610" i="3"/>
  <c r="BG610" i="3"/>
  <c r="BE610" i="3"/>
  <c r="T610" i="3"/>
  <c r="R610" i="3"/>
  <c r="P610" i="3"/>
  <c r="BI608" i="3"/>
  <c r="BH608" i="3"/>
  <c r="BG608" i="3"/>
  <c r="BE608" i="3"/>
  <c r="T608" i="3"/>
  <c r="R608" i="3"/>
  <c r="P608" i="3"/>
  <c r="BI602" i="3"/>
  <c r="BH602" i="3"/>
  <c r="BG602" i="3"/>
  <c r="BE602" i="3"/>
  <c r="T602" i="3"/>
  <c r="R602" i="3"/>
  <c r="P602" i="3"/>
  <c r="BI599" i="3"/>
  <c r="BH599" i="3"/>
  <c r="BG599" i="3"/>
  <c r="BE599" i="3"/>
  <c r="T599" i="3"/>
  <c r="R599" i="3"/>
  <c r="P599" i="3"/>
  <c r="BI590" i="3"/>
  <c r="BH590" i="3"/>
  <c r="BG590" i="3"/>
  <c r="BE590" i="3"/>
  <c r="T590" i="3"/>
  <c r="R590" i="3"/>
  <c r="P590" i="3"/>
  <c r="BI588" i="3"/>
  <c r="BH588" i="3"/>
  <c r="BG588" i="3"/>
  <c r="BE588" i="3"/>
  <c r="T588" i="3"/>
  <c r="R588" i="3"/>
  <c r="P588" i="3"/>
  <c r="BI579" i="3"/>
  <c r="BH579" i="3"/>
  <c r="BG579" i="3"/>
  <c r="BE579" i="3"/>
  <c r="T579" i="3"/>
  <c r="R579" i="3"/>
  <c r="P579" i="3"/>
  <c r="BI577" i="3"/>
  <c r="BH577" i="3"/>
  <c r="BG577" i="3"/>
  <c r="BE577" i="3"/>
  <c r="T577" i="3"/>
  <c r="R577" i="3"/>
  <c r="P577" i="3"/>
  <c r="BI575" i="3"/>
  <c r="BH575" i="3"/>
  <c r="BG575" i="3"/>
  <c r="BE575" i="3"/>
  <c r="T575" i="3"/>
  <c r="R575" i="3"/>
  <c r="P575" i="3"/>
  <c r="BI573" i="3"/>
  <c r="BH573" i="3"/>
  <c r="BG573" i="3"/>
  <c r="BE573" i="3"/>
  <c r="T573" i="3"/>
  <c r="R573" i="3"/>
  <c r="P573" i="3"/>
  <c r="BI571" i="3"/>
  <c r="BH571" i="3"/>
  <c r="BG571" i="3"/>
  <c r="BE571" i="3"/>
  <c r="T571" i="3"/>
  <c r="R571" i="3"/>
  <c r="P571" i="3"/>
  <c r="BI569" i="3"/>
  <c r="BH569" i="3"/>
  <c r="BG569" i="3"/>
  <c r="BE569" i="3"/>
  <c r="T569" i="3"/>
  <c r="R569" i="3"/>
  <c r="P569" i="3"/>
  <c r="BI567" i="3"/>
  <c r="BH567" i="3"/>
  <c r="BG567" i="3"/>
  <c r="BE567" i="3"/>
  <c r="T567" i="3"/>
  <c r="R567" i="3"/>
  <c r="P567" i="3"/>
  <c r="BI565" i="3"/>
  <c r="BH565" i="3"/>
  <c r="BG565" i="3"/>
  <c r="BE565" i="3"/>
  <c r="T565" i="3"/>
  <c r="R565" i="3"/>
  <c r="P565" i="3"/>
  <c r="BI563" i="3"/>
  <c r="BH563" i="3"/>
  <c r="BG563" i="3"/>
  <c r="BE563" i="3"/>
  <c r="T563" i="3"/>
  <c r="R563" i="3"/>
  <c r="P563" i="3"/>
  <c r="BI561" i="3"/>
  <c r="BH561" i="3"/>
  <c r="BG561" i="3"/>
  <c r="BE561" i="3"/>
  <c r="T561" i="3"/>
  <c r="R561" i="3"/>
  <c r="P561" i="3"/>
  <c r="BI560" i="3"/>
  <c r="BH560" i="3"/>
  <c r="BG560" i="3"/>
  <c r="BE560" i="3"/>
  <c r="T560" i="3"/>
  <c r="R560" i="3"/>
  <c r="P560" i="3"/>
  <c r="BI558" i="3"/>
  <c r="BH558" i="3"/>
  <c r="BG558" i="3"/>
  <c r="BE558" i="3"/>
  <c r="T558" i="3"/>
  <c r="R558" i="3"/>
  <c r="P558" i="3"/>
  <c r="BI556" i="3"/>
  <c r="BH556" i="3"/>
  <c r="BG556" i="3"/>
  <c r="BE556" i="3"/>
  <c r="T556" i="3"/>
  <c r="R556" i="3"/>
  <c r="P556" i="3"/>
  <c r="BI554" i="3"/>
  <c r="BH554" i="3"/>
  <c r="BG554" i="3"/>
  <c r="BE554" i="3"/>
  <c r="T554" i="3"/>
  <c r="R554" i="3"/>
  <c r="P554" i="3"/>
  <c r="BI552" i="3"/>
  <c r="BH552" i="3"/>
  <c r="BG552" i="3"/>
  <c r="BE552" i="3"/>
  <c r="T552" i="3"/>
  <c r="R552" i="3"/>
  <c r="P552" i="3"/>
  <c r="BI550" i="3"/>
  <c r="BH550" i="3"/>
  <c r="BG550" i="3"/>
  <c r="BE550" i="3"/>
  <c r="T550" i="3"/>
  <c r="R550" i="3"/>
  <c r="P550" i="3"/>
  <c r="BI548" i="3"/>
  <c r="BH548" i="3"/>
  <c r="BG548" i="3"/>
  <c r="BE548" i="3"/>
  <c r="T548" i="3"/>
  <c r="R548" i="3"/>
  <c r="P548" i="3"/>
  <c r="BI544" i="3"/>
  <c r="BH544" i="3"/>
  <c r="BG544" i="3"/>
  <c r="BE544" i="3"/>
  <c r="T544" i="3"/>
  <c r="R544" i="3"/>
  <c r="P544" i="3"/>
  <c r="BI542" i="3"/>
  <c r="BH542" i="3"/>
  <c r="BG542" i="3"/>
  <c r="BE542" i="3"/>
  <c r="T542" i="3"/>
  <c r="R542" i="3"/>
  <c r="P542" i="3"/>
  <c r="BI540" i="3"/>
  <c r="BH540" i="3"/>
  <c r="BG540" i="3"/>
  <c r="BE540" i="3"/>
  <c r="T540" i="3"/>
  <c r="R540" i="3"/>
  <c r="P540" i="3"/>
  <c r="BI538" i="3"/>
  <c r="BH538" i="3"/>
  <c r="BG538" i="3"/>
  <c r="BE538" i="3"/>
  <c r="T538" i="3"/>
  <c r="R538" i="3"/>
  <c r="P538" i="3"/>
  <c r="BI536" i="3"/>
  <c r="BH536" i="3"/>
  <c r="BG536" i="3"/>
  <c r="BE536" i="3"/>
  <c r="T536" i="3"/>
  <c r="R536" i="3"/>
  <c r="P536" i="3"/>
  <c r="BI531" i="3"/>
  <c r="BH531" i="3"/>
  <c r="BG531" i="3"/>
  <c r="BE531" i="3"/>
  <c r="T531" i="3"/>
  <c r="R531" i="3"/>
  <c r="P531" i="3"/>
  <c r="BI526" i="3"/>
  <c r="BH526" i="3"/>
  <c r="BG526" i="3"/>
  <c r="BE526" i="3"/>
  <c r="T526" i="3"/>
  <c r="R526" i="3"/>
  <c r="P526" i="3"/>
  <c r="BI524" i="3"/>
  <c r="BH524" i="3"/>
  <c r="BG524" i="3"/>
  <c r="BE524" i="3"/>
  <c r="T524" i="3"/>
  <c r="R524" i="3"/>
  <c r="P524" i="3"/>
  <c r="BI522" i="3"/>
  <c r="BH522" i="3"/>
  <c r="BG522" i="3"/>
  <c r="BE522" i="3"/>
  <c r="T522" i="3"/>
  <c r="R522" i="3"/>
  <c r="P522" i="3"/>
  <c r="BI519" i="3"/>
  <c r="BH519" i="3"/>
  <c r="BG519" i="3"/>
  <c r="BE519" i="3"/>
  <c r="T519" i="3"/>
  <c r="R519" i="3"/>
  <c r="P519" i="3"/>
  <c r="BI515" i="3"/>
  <c r="BH515" i="3"/>
  <c r="BG515" i="3"/>
  <c r="BE515" i="3"/>
  <c r="T515" i="3"/>
  <c r="R515" i="3"/>
  <c r="P515" i="3"/>
  <c r="BI513" i="3"/>
  <c r="BH513" i="3"/>
  <c r="BG513" i="3"/>
  <c r="BE513" i="3"/>
  <c r="T513" i="3"/>
  <c r="R513" i="3"/>
  <c r="P513" i="3"/>
  <c r="BI511" i="3"/>
  <c r="BH511" i="3"/>
  <c r="BG511" i="3"/>
  <c r="BE511" i="3"/>
  <c r="T511" i="3"/>
  <c r="R511" i="3"/>
  <c r="P511" i="3"/>
  <c r="BI502" i="3"/>
  <c r="BH502" i="3"/>
  <c r="BG502" i="3"/>
  <c r="BE502" i="3"/>
  <c r="T502" i="3"/>
  <c r="R502" i="3"/>
  <c r="P502" i="3"/>
  <c r="BI499" i="3"/>
  <c r="BH499" i="3"/>
  <c r="BG499" i="3"/>
  <c r="BE499" i="3"/>
  <c r="T499" i="3"/>
  <c r="R499" i="3"/>
  <c r="P499" i="3"/>
  <c r="BI495" i="3"/>
  <c r="BH495" i="3"/>
  <c r="BG495" i="3"/>
  <c r="BE495" i="3"/>
  <c r="T495" i="3"/>
  <c r="R495" i="3"/>
  <c r="P495" i="3"/>
  <c r="BI493" i="3"/>
  <c r="BH493" i="3"/>
  <c r="BG493" i="3"/>
  <c r="BE493" i="3"/>
  <c r="T493" i="3"/>
  <c r="R493" i="3"/>
  <c r="P493" i="3"/>
  <c r="BI490" i="3"/>
  <c r="BH490" i="3"/>
  <c r="BG490" i="3"/>
  <c r="BE490" i="3"/>
  <c r="T490" i="3"/>
  <c r="T489" i="3"/>
  <c r="R490" i="3"/>
  <c r="R489" i="3"/>
  <c r="P490" i="3"/>
  <c r="P489" i="3"/>
  <c r="BI488" i="3"/>
  <c r="BH488" i="3"/>
  <c r="BG488" i="3"/>
  <c r="BE488" i="3"/>
  <c r="T488" i="3"/>
  <c r="R488" i="3"/>
  <c r="P488" i="3"/>
  <c r="BI487" i="3"/>
  <c r="BH487" i="3"/>
  <c r="BG487" i="3"/>
  <c r="BE487" i="3"/>
  <c r="T487" i="3"/>
  <c r="R487" i="3"/>
  <c r="P487" i="3"/>
  <c r="BI486" i="3"/>
  <c r="BH486" i="3"/>
  <c r="BG486" i="3"/>
  <c r="BE486" i="3"/>
  <c r="T486" i="3"/>
  <c r="R486" i="3"/>
  <c r="P486" i="3"/>
  <c r="BI485" i="3"/>
  <c r="BH485" i="3"/>
  <c r="BG485" i="3"/>
  <c r="BE485" i="3"/>
  <c r="T485" i="3"/>
  <c r="R485" i="3"/>
  <c r="P485" i="3"/>
  <c r="BI483" i="3"/>
  <c r="BH483" i="3"/>
  <c r="BG483" i="3"/>
  <c r="BE483" i="3"/>
  <c r="T483" i="3"/>
  <c r="R483" i="3"/>
  <c r="P483" i="3"/>
  <c r="BI482" i="3"/>
  <c r="BH482" i="3"/>
  <c r="BG482" i="3"/>
  <c r="BE482" i="3"/>
  <c r="T482" i="3"/>
  <c r="R482" i="3"/>
  <c r="P482" i="3"/>
  <c r="BI481" i="3"/>
  <c r="BH481" i="3"/>
  <c r="BG481" i="3"/>
  <c r="BE481" i="3"/>
  <c r="T481" i="3"/>
  <c r="R481" i="3"/>
  <c r="P481" i="3"/>
  <c r="BI479" i="3"/>
  <c r="BH479" i="3"/>
  <c r="BG479" i="3"/>
  <c r="BE479" i="3"/>
  <c r="T479" i="3"/>
  <c r="R479" i="3"/>
  <c r="P479" i="3"/>
  <c r="BI478" i="3"/>
  <c r="BH478" i="3"/>
  <c r="BG478" i="3"/>
  <c r="BE478" i="3"/>
  <c r="T478" i="3"/>
  <c r="R478" i="3"/>
  <c r="P478" i="3"/>
  <c r="BI477" i="3"/>
  <c r="BH477" i="3"/>
  <c r="BG477" i="3"/>
  <c r="BE477" i="3"/>
  <c r="T477" i="3"/>
  <c r="R477" i="3"/>
  <c r="P477" i="3"/>
  <c r="BI475" i="3"/>
  <c r="BH475" i="3"/>
  <c r="BG475" i="3"/>
  <c r="BE475" i="3"/>
  <c r="T475" i="3"/>
  <c r="R475" i="3"/>
  <c r="P475" i="3"/>
  <c r="BI473" i="3"/>
  <c r="BH473" i="3"/>
  <c r="BG473" i="3"/>
  <c r="BE473" i="3"/>
  <c r="T473" i="3"/>
  <c r="R473" i="3"/>
  <c r="P473" i="3"/>
  <c r="BI472" i="3"/>
  <c r="BH472" i="3"/>
  <c r="BG472" i="3"/>
  <c r="BE472" i="3"/>
  <c r="T472" i="3"/>
  <c r="R472" i="3"/>
  <c r="P472" i="3"/>
  <c r="BI470" i="3"/>
  <c r="BH470" i="3"/>
  <c r="BG470" i="3"/>
  <c r="BE470" i="3"/>
  <c r="T470" i="3"/>
  <c r="R470" i="3"/>
  <c r="P470" i="3"/>
  <c r="BI468" i="3"/>
  <c r="BH468" i="3"/>
  <c r="BG468" i="3"/>
  <c r="BE468" i="3"/>
  <c r="T468" i="3"/>
  <c r="R468" i="3"/>
  <c r="P468" i="3"/>
  <c r="BI466" i="3"/>
  <c r="BH466" i="3"/>
  <c r="BG466" i="3"/>
  <c r="BE466" i="3"/>
  <c r="T466" i="3"/>
  <c r="R466" i="3"/>
  <c r="P466" i="3"/>
  <c r="BI464" i="3"/>
  <c r="BH464" i="3"/>
  <c r="BG464" i="3"/>
  <c r="BE464" i="3"/>
  <c r="T464" i="3"/>
  <c r="R464" i="3"/>
  <c r="P464" i="3"/>
  <c r="BI462" i="3"/>
  <c r="BH462" i="3"/>
  <c r="BG462" i="3"/>
  <c r="BE462" i="3"/>
  <c r="T462" i="3"/>
  <c r="R462" i="3"/>
  <c r="P462" i="3"/>
  <c r="BI460" i="3"/>
  <c r="BH460" i="3"/>
  <c r="BG460" i="3"/>
  <c r="BE460" i="3"/>
  <c r="T460" i="3"/>
  <c r="R460" i="3"/>
  <c r="P460" i="3"/>
  <c r="BI458" i="3"/>
  <c r="BH458" i="3"/>
  <c r="BG458" i="3"/>
  <c r="BE458" i="3"/>
  <c r="T458" i="3"/>
  <c r="R458" i="3"/>
  <c r="P458" i="3"/>
  <c r="BI456" i="3"/>
  <c r="BH456" i="3"/>
  <c r="BG456" i="3"/>
  <c r="BE456" i="3"/>
  <c r="T456" i="3"/>
  <c r="R456" i="3"/>
  <c r="P456" i="3"/>
  <c r="BI452" i="3"/>
  <c r="BH452" i="3"/>
  <c r="BG452" i="3"/>
  <c r="BE452" i="3"/>
  <c r="T452" i="3"/>
  <c r="R452" i="3"/>
  <c r="P452" i="3"/>
  <c r="BI450" i="3"/>
  <c r="BH450" i="3"/>
  <c r="BG450" i="3"/>
  <c r="BE450" i="3"/>
  <c r="T450" i="3"/>
  <c r="R450" i="3"/>
  <c r="P450" i="3"/>
  <c r="BI448" i="3"/>
  <c r="BH448" i="3"/>
  <c r="BG448" i="3"/>
  <c r="BE448" i="3"/>
  <c r="T448" i="3"/>
  <c r="R448" i="3"/>
  <c r="P448" i="3"/>
  <c r="BI445" i="3"/>
  <c r="BH445" i="3"/>
  <c r="BG445" i="3"/>
  <c r="BE445" i="3"/>
  <c r="T445" i="3"/>
  <c r="R445" i="3"/>
  <c r="P445" i="3"/>
  <c r="BI444" i="3"/>
  <c r="BH444" i="3"/>
  <c r="BG444" i="3"/>
  <c r="BE444" i="3"/>
  <c r="T444" i="3"/>
  <c r="R444" i="3"/>
  <c r="P444" i="3"/>
  <c r="BI440" i="3"/>
  <c r="BH440" i="3"/>
  <c r="BG440" i="3"/>
  <c r="BE440" i="3"/>
  <c r="T440" i="3"/>
  <c r="R440" i="3"/>
  <c r="P440" i="3"/>
  <c r="BI439" i="3"/>
  <c r="BH439" i="3"/>
  <c r="BG439" i="3"/>
  <c r="BE439" i="3"/>
  <c r="T439" i="3"/>
  <c r="R439" i="3"/>
  <c r="P439" i="3"/>
  <c r="BI434" i="3"/>
  <c r="BH434" i="3"/>
  <c r="BG434" i="3"/>
  <c r="BE434" i="3"/>
  <c r="T434" i="3"/>
  <c r="R434" i="3"/>
  <c r="P434" i="3"/>
  <c r="BI433" i="3"/>
  <c r="BH433" i="3"/>
  <c r="BG433" i="3"/>
  <c r="BE433" i="3"/>
  <c r="T433" i="3"/>
  <c r="R433" i="3"/>
  <c r="P433" i="3"/>
  <c r="BI431" i="3"/>
  <c r="BH431" i="3"/>
  <c r="BG431" i="3"/>
  <c r="BE431" i="3"/>
  <c r="T431" i="3"/>
  <c r="R431" i="3"/>
  <c r="P431" i="3"/>
  <c r="BI429" i="3"/>
  <c r="BH429" i="3"/>
  <c r="BG429" i="3"/>
  <c r="BE429" i="3"/>
  <c r="T429" i="3"/>
  <c r="R429" i="3"/>
  <c r="P429" i="3"/>
  <c r="BI427" i="3"/>
  <c r="BH427" i="3"/>
  <c r="BG427" i="3"/>
  <c r="BE427" i="3"/>
  <c r="T427" i="3"/>
  <c r="R427" i="3"/>
  <c r="P427" i="3"/>
  <c r="BI422" i="3"/>
  <c r="BH422" i="3"/>
  <c r="BG422" i="3"/>
  <c r="BE422" i="3"/>
  <c r="T422" i="3"/>
  <c r="R422" i="3"/>
  <c r="P422" i="3"/>
  <c r="BI415" i="3"/>
  <c r="BH415" i="3"/>
  <c r="BG415" i="3"/>
  <c r="BE415" i="3"/>
  <c r="T415" i="3"/>
  <c r="R415" i="3"/>
  <c r="P415" i="3"/>
  <c r="BI413" i="3"/>
  <c r="BH413" i="3"/>
  <c r="BG413" i="3"/>
  <c r="BE413" i="3"/>
  <c r="T413" i="3"/>
  <c r="R413" i="3"/>
  <c r="P413" i="3"/>
  <c r="BI408" i="3"/>
  <c r="BH408" i="3"/>
  <c r="BG408" i="3"/>
  <c r="BE408" i="3"/>
  <c r="T408" i="3"/>
  <c r="R408" i="3"/>
  <c r="P408" i="3"/>
  <c r="BI406" i="3"/>
  <c r="BH406" i="3"/>
  <c r="BG406" i="3"/>
  <c r="BE406" i="3"/>
  <c r="T406" i="3"/>
  <c r="R406" i="3"/>
  <c r="P406" i="3"/>
  <c r="BI402" i="3"/>
  <c r="BH402" i="3"/>
  <c r="BG402" i="3"/>
  <c r="BE402" i="3"/>
  <c r="T402" i="3"/>
  <c r="R402" i="3"/>
  <c r="P402" i="3"/>
  <c r="BI396" i="3"/>
  <c r="BH396" i="3"/>
  <c r="BG396" i="3"/>
  <c r="BE396" i="3"/>
  <c r="T396" i="3"/>
  <c r="R396" i="3"/>
  <c r="P396" i="3"/>
  <c r="BI394" i="3"/>
  <c r="BH394" i="3"/>
  <c r="BG394" i="3"/>
  <c r="BE394" i="3"/>
  <c r="T394" i="3"/>
  <c r="R394" i="3"/>
  <c r="P394" i="3"/>
  <c r="BI392" i="3"/>
  <c r="BH392" i="3"/>
  <c r="BG392" i="3"/>
  <c r="BE392" i="3"/>
  <c r="T392" i="3"/>
  <c r="R392" i="3"/>
  <c r="P392" i="3"/>
  <c r="BI384" i="3"/>
  <c r="BH384" i="3"/>
  <c r="BG384" i="3"/>
  <c r="BE384" i="3"/>
  <c r="T384" i="3"/>
  <c r="R384" i="3"/>
  <c r="P384" i="3"/>
  <c r="BI382" i="3"/>
  <c r="BH382" i="3"/>
  <c r="BG382" i="3"/>
  <c r="BE382" i="3"/>
  <c r="T382" i="3"/>
  <c r="R382" i="3"/>
  <c r="P382" i="3"/>
  <c r="BI361" i="3"/>
  <c r="BH361" i="3"/>
  <c r="BG361" i="3"/>
  <c r="BE361" i="3"/>
  <c r="T361" i="3"/>
  <c r="R361" i="3"/>
  <c r="P361" i="3"/>
  <c r="BI360" i="3"/>
  <c r="BH360" i="3"/>
  <c r="BG360" i="3"/>
  <c r="BE360" i="3"/>
  <c r="T360" i="3"/>
  <c r="R360" i="3"/>
  <c r="P360" i="3"/>
  <c r="BI339" i="3"/>
  <c r="BH339" i="3"/>
  <c r="BG339" i="3"/>
  <c r="BE339" i="3"/>
  <c r="T339" i="3"/>
  <c r="R339" i="3"/>
  <c r="P339" i="3"/>
  <c r="BI333" i="3"/>
  <c r="BH333" i="3"/>
  <c r="BG333" i="3"/>
  <c r="BE333" i="3"/>
  <c r="T333" i="3"/>
  <c r="R333" i="3"/>
  <c r="P333" i="3"/>
  <c r="BI331" i="3"/>
  <c r="BH331" i="3"/>
  <c r="BG331" i="3"/>
  <c r="BE331" i="3"/>
  <c r="T331" i="3"/>
  <c r="R331" i="3"/>
  <c r="P331" i="3"/>
  <c r="BI329" i="3"/>
  <c r="BH329" i="3"/>
  <c r="BG329" i="3"/>
  <c r="BE329" i="3"/>
  <c r="T329" i="3"/>
  <c r="R329" i="3"/>
  <c r="P329" i="3"/>
  <c r="BI325" i="3"/>
  <c r="BH325" i="3"/>
  <c r="BG325" i="3"/>
  <c r="BE325" i="3"/>
  <c r="T325" i="3"/>
  <c r="R325" i="3"/>
  <c r="P325" i="3"/>
  <c r="BI323" i="3"/>
  <c r="BH323" i="3"/>
  <c r="BG323" i="3"/>
  <c r="BE323" i="3"/>
  <c r="T323" i="3"/>
  <c r="R323" i="3"/>
  <c r="P323" i="3"/>
  <c r="BI321" i="3"/>
  <c r="BH321" i="3"/>
  <c r="BG321" i="3"/>
  <c r="BE321" i="3"/>
  <c r="T321" i="3"/>
  <c r="R321" i="3"/>
  <c r="P321" i="3"/>
  <c r="BI320" i="3"/>
  <c r="BH320" i="3"/>
  <c r="BG320" i="3"/>
  <c r="BE320" i="3"/>
  <c r="T320" i="3"/>
  <c r="R320" i="3"/>
  <c r="P320" i="3"/>
  <c r="BI316" i="3"/>
  <c r="BH316" i="3"/>
  <c r="BG316" i="3"/>
  <c r="BE316" i="3"/>
  <c r="T316" i="3"/>
  <c r="R316" i="3"/>
  <c r="P316" i="3"/>
  <c r="BI312" i="3"/>
  <c r="BH312" i="3"/>
  <c r="BG312" i="3"/>
  <c r="BE312" i="3"/>
  <c r="T312" i="3"/>
  <c r="R312" i="3"/>
  <c r="P312" i="3"/>
  <c r="BI308" i="3"/>
  <c r="BH308" i="3"/>
  <c r="BG308" i="3"/>
  <c r="BE308" i="3"/>
  <c r="T308" i="3"/>
  <c r="R308" i="3"/>
  <c r="P308" i="3"/>
  <c r="BI306" i="3"/>
  <c r="BH306" i="3"/>
  <c r="BG306" i="3"/>
  <c r="BE306" i="3"/>
  <c r="T306" i="3"/>
  <c r="R306" i="3"/>
  <c r="P306" i="3"/>
  <c r="BI301" i="3"/>
  <c r="BH301" i="3"/>
  <c r="BG301" i="3"/>
  <c r="BE301" i="3"/>
  <c r="T301" i="3"/>
  <c r="R301" i="3"/>
  <c r="P301" i="3"/>
  <c r="BI299" i="3"/>
  <c r="BH299" i="3"/>
  <c r="BG299" i="3"/>
  <c r="BE299" i="3"/>
  <c r="T299" i="3"/>
  <c r="R299" i="3"/>
  <c r="P299" i="3"/>
  <c r="BI297" i="3"/>
  <c r="BH297" i="3"/>
  <c r="BG297" i="3"/>
  <c r="BE297" i="3"/>
  <c r="T297" i="3"/>
  <c r="R297" i="3"/>
  <c r="P297" i="3"/>
  <c r="BI296" i="3"/>
  <c r="BH296" i="3"/>
  <c r="BG296" i="3"/>
  <c r="BE296" i="3"/>
  <c r="T296" i="3"/>
  <c r="R296" i="3"/>
  <c r="P296" i="3"/>
  <c r="BI294" i="3"/>
  <c r="BH294" i="3"/>
  <c r="BG294" i="3"/>
  <c r="BE294" i="3"/>
  <c r="T294" i="3"/>
  <c r="R294" i="3"/>
  <c r="P294" i="3"/>
  <c r="BI293" i="3"/>
  <c r="BH293" i="3"/>
  <c r="BG293" i="3"/>
  <c r="BE293" i="3"/>
  <c r="T293" i="3"/>
  <c r="R293" i="3"/>
  <c r="P293" i="3"/>
  <c r="BI289" i="3"/>
  <c r="BH289" i="3"/>
  <c r="BG289" i="3"/>
  <c r="BE289" i="3"/>
  <c r="T289" i="3"/>
  <c r="R289" i="3"/>
  <c r="P289" i="3"/>
  <c r="BI287" i="3"/>
  <c r="BH287" i="3"/>
  <c r="BG287" i="3"/>
  <c r="BE287" i="3"/>
  <c r="T287" i="3"/>
  <c r="R287" i="3"/>
  <c r="P287" i="3"/>
  <c r="BI285" i="3"/>
  <c r="BH285" i="3"/>
  <c r="BG285" i="3"/>
  <c r="BE285" i="3"/>
  <c r="T285" i="3"/>
  <c r="R285" i="3"/>
  <c r="P285" i="3"/>
  <c r="BI284" i="3"/>
  <c r="BH284" i="3"/>
  <c r="BG284" i="3"/>
  <c r="BE284" i="3"/>
  <c r="T284" i="3"/>
  <c r="R284" i="3"/>
  <c r="P284" i="3"/>
  <c r="BI280" i="3"/>
  <c r="BH280" i="3"/>
  <c r="BG280" i="3"/>
  <c r="BE280" i="3"/>
  <c r="T280" i="3"/>
  <c r="R280" i="3"/>
  <c r="P280" i="3"/>
  <c r="BI276" i="3"/>
  <c r="BH276" i="3"/>
  <c r="BG276" i="3"/>
  <c r="BE276" i="3"/>
  <c r="T276" i="3"/>
  <c r="R276" i="3"/>
  <c r="P276" i="3"/>
  <c r="BI275" i="3"/>
  <c r="BH275" i="3"/>
  <c r="BG275" i="3"/>
  <c r="BE275" i="3"/>
  <c r="T275" i="3"/>
  <c r="R275" i="3"/>
  <c r="P275" i="3"/>
  <c r="BI271" i="3"/>
  <c r="BH271" i="3"/>
  <c r="BG271" i="3"/>
  <c r="BE271" i="3"/>
  <c r="T271" i="3"/>
  <c r="R271" i="3"/>
  <c r="P271" i="3"/>
  <c r="BI270" i="3"/>
  <c r="BH270" i="3"/>
  <c r="BG270" i="3"/>
  <c r="BE270" i="3"/>
  <c r="T270" i="3"/>
  <c r="R270" i="3"/>
  <c r="P270" i="3"/>
  <c r="BI264" i="3"/>
  <c r="BH264" i="3"/>
  <c r="BG264" i="3"/>
  <c r="BE264" i="3"/>
  <c r="T264" i="3"/>
  <c r="R264" i="3"/>
  <c r="P264" i="3"/>
  <c r="BI260" i="3"/>
  <c r="BH260" i="3"/>
  <c r="BG260" i="3"/>
  <c r="BE260" i="3"/>
  <c r="T260" i="3"/>
  <c r="R260" i="3"/>
  <c r="P260" i="3"/>
  <c r="BI259" i="3"/>
  <c r="BH259" i="3"/>
  <c r="BG259" i="3"/>
  <c r="BE259" i="3"/>
  <c r="T259" i="3"/>
  <c r="R259" i="3"/>
  <c r="P259" i="3"/>
  <c r="BI255" i="3"/>
  <c r="BH255" i="3"/>
  <c r="BG255" i="3"/>
  <c r="BE255" i="3"/>
  <c r="T255" i="3"/>
  <c r="R255" i="3"/>
  <c r="P255" i="3"/>
  <c r="BI252" i="3"/>
  <c r="BH252" i="3"/>
  <c r="BG252" i="3"/>
  <c r="BE252" i="3"/>
  <c r="T252" i="3"/>
  <c r="R252" i="3"/>
  <c r="P252" i="3"/>
  <c r="BI247" i="3"/>
  <c r="BH247" i="3"/>
  <c r="BG247" i="3"/>
  <c r="BE247" i="3"/>
  <c r="T247" i="3"/>
  <c r="R247" i="3"/>
  <c r="P247" i="3"/>
  <c r="BI245" i="3"/>
  <c r="BH245" i="3"/>
  <c r="BG245" i="3"/>
  <c r="BE245" i="3"/>
  <c r="T245" i="3"/>
  <c r="R245" i="3"/>
  <c r="P245" i="3"/>
  <c r="BI244" i="3"/>
  <c r="BH244" i="3"/>
  <c r="BG244" i="3"/>
  <c r="BE244" i="3"/>
  <c r="T244" i="3"/>
  <c r="R244" i="3"/>
  <c r="P244" i="3"/>
  <c r="BI242" i="3"/>
  <c r="BH242" i="3"/>
  <c r="BG242" i="3"/>
  <c r="BE242" i="3"/>
  <c r="T242" i="3"/>
  <c r="R242" i="3"/>
  <c r="P242" i="3"/>
  <c r="BI240" i="3"/>
  <c r="BH240" i="3"/>
  <c r="BG240" i="3"/>
  <c r="BE240" i="3"/>
  <c r="T240" i="3"/>
  <c r="R240" i="3"/>
  <c r="P240" i="3"/>
  <c r="BI238" i="3"/>
  <c r="BH238" i="3"/>
  <c r="BG238" i="3"/>
  <c r="BE238" i="3"/>
  <c r="T238" i="3"/>
  <c r="R238" i="3"/>
  <c r="P238" i="3"/>
  <c r="BI236" i="3"/>
  <c r="BH236" i="3"/>
  <c r="BG236" i="3"/>
  <c r="BE236" i="3"/>
  <c r="T236" i="3"/>
  <c r="R236" i="3"/>
  <c r="P236" i="3"/>
  <c r="BI232" i="3"/>
  <c r="BH232" i="3"/>
  <c r="BG232" i="3"/>
  <c r="BE232" i="3"/>
  <c r="T232" i="3"/>
  <c r="R232" i="3"/>
  <c r="P232" i="3"/>
  <c r="BI227" i="3"/>
  <c r="BH227" i="3"/>
  <c r="BG227" i="3"/>
  <c r="BE227" i="3"/>
  <c r="T227" i="3"/>
  <c r="R227" i="3"/>
  <c r="P227" i="3"/>
  <c r="BI223" i="3"/>
  <c r="BH223" i="3"/>
  <c r="BG223" i="3"/>
  <c r="BE223" i="3"/>
  <c r="T223" i="3"/>
  <c r="R223" i="3"/>
  <c r="P223" i="3"/>
  <c r="BI221" i="3"/>
  <c r="BH221" i="3"/>
  <c r="BG221" i="3"/>
  <c r="BE221" i="3"/>
  <c r="T221" i="3"/>
  <c r="R221" i="3"/>
  <c r="P221" i="3"/>
  <c r="BI219" i="3"/>
  <c r="BH219" i="3"/>
  <c r="BG219" i="3"/>
  <c r="BE219" i="3"/>
  <c r="T219" i="3"/>
  <c r="R219" i="3"/>
  <c r="P219" i="3"/>
  <c r="BI214" i="3"/>
  <c r="BH214" i="3"/>
  <c r="BG214" i="3"/>
  <c r="BE214" i="3"/>
  <c r="T214" i="3"/>
  <c r="R214" i="3"/>
  <c r="P214" i="3"/>
  <c r="BI212" i="3"/>
  <c r="BH212" i="3"/>
  <c r="BG212" i="3"/>
  <c r="BE212" i="3"/>
  <c r="T212" i="3"/>
  <c r="R212" i="3"/>
  <c r="P212" i="3"/>
  <c r="BI211" i="3"/>
  <c r="BH211" i="3"/>
  <c r="BG211" i="3"/>
  <c r="BE211" i="3"/>
  <c r="T211" i="3"/>
  <c r="R211" i="3"/>
  <c r="P211" i="3"/>
  <c r="BI209" i="3"/>
  <c r="BH209" i="3"/>
  <c r="BG209" i="3"/>
  <c r="BE209" i="3"/>
  <c r="T209" i="3"/>
  <c r="R209" i="3"/>
  <c r="P209" i="3"/>
  <c r="BI207" i="3"/>
  <c r="BH207" i="3"/>
  <c r="BG207" i="3"/>
  <c r="BE207" i="3"/>
  <c r="T207" i="3"/>
  <c r="R207" i="3"/>
  <c r="P207" i="3"/>
  <c r="BI205" i="3"/>
  <c r="BH205" i="3"/>
  <c r="BG205" i="3"/>
  <c r="BE205" i="3"/>
  <c r="T205" i="3"/>
  <c r="R205" i="3"/>
  <c r="P205" i="3"/>
  <c r="BI203" i="3"/>
  <c r="BH203" i="3"/>
  <c r="BG203" i="3"/>
  <c r="BE203" i="3"/>
  <c r="T203" i="3"/>
  <c r="R203" i="3"/>
  <c r="P203" i="3"/>
  <c r="BI201" i="3"/>
  <c r="BH201" i="3"/>
  <c r="BG201" i="3"/>
  <c r="BE201" i="3"/>
  <c r="T201" i="3"/>
  <c r="R201" i="3"/>
  <c r="P201" i="3"/>
  <c r="BI195" i="3"/>
  <c r="BH195" i="3"/>
  <c r="BG195" i="3"/>
  <c r="BE195" i="3"/>
  <c r="T195" i="3"/>
  <c r="R195" i="3"/>
  <c r="P195" i="3"/>
  <c r="BI193" i="3"/>
  <c r="BH193" i="3"/>
  <c r="BG193" i="3"/>
  <c r="BE193" i="3"/>
  <c r="T193" i="3"/>
  <c r="R193" i="3"/>
  <c r="P193" i="3"/>
  <c r="BI191" i="3"/>
  <c r="BH191" i="3"/>
  <c r="BG191" i="3"/>
  <c r="BE191" i="3"/>
  <c r="T191" i="3"/>
  <c r="R191" i="3"/>
  <c r="P191" i="3"/>
  <c r="BI187" i="3"/>
  <c r="BH187" i="3"/>
  <c r="BG187" i="3"/>
  <c r="BE187" i="3"/>
  <c r="T187" i="3"/>
  <c r="R187" i="3"/>
  <c r="P187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80" i="3"/>
  <c r="BH180" i="3"/>
  <c r="BG180" i="3"/>
  <c r="BE180" i="3"/>
  <c r="T180" i="3"/>
  <c r="R180" i="3"/>
  <c r="P180" i="3"/>
  <c r="BI178" i="3"/>
  <c r="BH178" i="3"/>
  <c r="BG178" i="3"/>
  <c r="BE178" i="3"/>
  <c r="T178" i="3"/>
  <c r="R178" i="3"/>
  <c r="P178" i="3"/>
  <c r="BI176" i="3"/>
  <c r="BH176" i="3"/>
  <c r="BG176" i="3"/>
  <c r="BE176" i="3"/>
  <c r="T176" i="3"/>
  <c r="R176" i="3"/>
  <c r="P176" i="3"/>
  <c r="BI173" i="3"/>
  <c r="BH173" i="3"/>
  <c r="BG173" i="3"/>
  <c r="BE173" i="3"/>
  <c r="T173" i="3"/>
  <c r="R173" i="3"/>
  <c r="P173" i="3"/>
  <c r="BI171" i="3"/>
  <c r="BH171" i="3"/>
  <c r="BG171" i="3"/>
  <c r="BE171" i="3"/>
  <c r="T171" i="3"/>
  <c r="R171" i="3"/>
  <c r="P171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6" i="3"/>
  <c r="BH166" i="3"/>
  <c r="BG166" i="3"/>
  <c r="BE166" i="3"/>
  <c r="T166" i="3"/>
  <c r="R166" i="3"/>
  <c r="P166" i="3"/>
  <c r="BI162" i="3"/>
  <c r="BH162" i="3"/>
  <c r="BG162" i="3"/>
  <c r="BE162" i="3"/>
  <c r="T162" i="3"/>
  <c r="R162" i="3"/>
  <c r="P162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49" i="3"/>
  <c r="BH149" i="3"/>
  <c r="BG149" i="3"/>
  <c r="BE149" i="3"/>
  <c r="T149" i="3"/>
  <c r="R149" i="3"/>
  <c r="P149" i="3"/>
  <c r="BI147" i="3"/>
  <c r="BH147" i="3"/>
  <c r="BG147" i="3"/>
  <c r="BE147" i="3"/>
  <c r="T147" i="3"/>
  <c r="R147" i="3"/>
  <c r="P147" i="3"/>
  <c r="J141" i="3"/>
  <c r="J140" i="3"/>
  <c r="F140" i="3"/>
  <c r="F138" i="3"/>
  <c r="E136" i="3"/>
  <c r="J94" i="3"/>
  <c r="J93" i="3"/>
  <c r="F93" i="3"/>
  <c r="F91" i="3"/>
  <c r="E89" i="3"/>
  <c r="J20" i="3"/>
  <c r="E20" i="3"/>
  <c r="F94" i="3"/>
  <c r="J19" i="3"/>
  <c r="J14" i="3"/>
  <c r="J138" i="3"/>
  <c r="E7" i="3"/>
  <c r="E132" i="3" s="1"/>
  <c r="J39" i="2"/>
  <c r="J38" i="2"/>
  <c r="AY96" i="1"/>
  <c r="J37" i="2"/>
  <c r="AX96" i="1"/>
  <c r="BI1561" i="2"/>
  <c r="BH1561" i="2"/>
  <c r="BG1561" i="2"/>
  <c r="BE1561" i="2"/>
  <c r="T1561" i="2"/>
  <c r="R1561" i="2"/>
  <c r="P1561" i="2"/>
  <c r="BI1560" i="2"/>
  <c r="BH1560" i="2"/>
  <c r="BG1560" i="2"/>
  <c r="BE1560" i="2"/>
  <c r="T1560" i="2"/>
  <c r="R1560" i="2"/>
  <c r="P1560" i="2"/>
  <c r="BI1558" i="2"/>
  <c r="BH1558" i="2"/>
  <c r="BG1558" i="2"/>
  <c r="BE1558" i="2"/>
  <c r="T1558" i="2"/>
  <c r="R1558" i="2"/>
  <c r="P1558" i="2"/>
  <c r="BI1557" i="2"/>
  <c r="BH1557" i="2"/>
  <c r="BG1557" i="2"/>
  <c r="BE1557" i="2"/>
  <c r="T1557" i="2"/>
  <c r="R1557" i="2"/>
  <c r="P1557" i="2"/>
  <c r="BI1554" i="2"/>
  <c r="BH1554" i="2"/>
  <c r="BG1554" i="2"/>
  <c r="BE1554" i="2"/>
  <c r="T1554" i="2"/>
  <c r="R1554" i="2"/>
  <c r="P1554" i="2"/>
  <c r="BI1553" i="2"/>
  <c r="BH1553" i="2"/>
  <c r="BG1553" i="2"/>
  <c r="BE1553" i="2"/>
  <c r="T1553" i="2"/>
  <c r="R1553" i="2"/>
  <c r="P1553" i="2"/>
  <c r="BI1551" i="2"/>
  <c r="BH1551" i="2"/>
  <c r="BG1551" i="2"/>
  <c r="BE1551" i="2"/>
  <c r="T1551" i="2"/>
  <c r="R1551" i="2"/>
  <c r="P1551" i="2"/>
  <c r="BI1529" i="2"/>
  <c r="BH1529" i="2"/>
  <c r="BG1529" i="2"/>
  <c r="BE1529" i="2"/>
  <c r="T1529" i="2"/>
  <c r="R1529" i="2"/>
  <c r="P1529" i="2"/>
  <c r="BI1522" i="2"/>
  <c r="BH1522" i="2"/>
  <c r="BG1522" i="2"/>
  <c r="BE1522" i="2"/>
  <c r="T1522" i="2"/>
  <c r="T1521" i="2" s="1"/>
  <c r="R1522" i="2"/>
  <c r="R1521" i="2" s="1"/>
  <c r="P1522" i="2"/>
  <c r="P1521" i="2" s="1"/>
  <c r="BI1520" i="2"/>
  <c r="BH1520" i="2"/>
  <c r="BG1520" i="2"/>
  <c r="BE1520" i="2"/>
  <c r="T1520" i="2"/>
  <c r="R1520" i="2"/>
  <c r="P1520" i="2"/>
  <c r="BI1518" i="2"/>
  <c r="BH1518" i="2"/>
  <c r="BG1518" i="2"/>
  <c r="BE1518" i="2"/>
  <c r="T1518" i="2"/>
  <c r="R1518" i="2"/>
  <c r="P1518" i="2"/>
  <c r="BI1516" i="2"/>
  <c r="BH1516" i="2"/>
  <c r="BG1516" i="2"/>
  <c r="BE1516" i="2"/>
  <c r="T1516" i="2"/>
  <c r="R1516" i="2"/>
  <c r="P1516" i="2"/>
  <c r="BI1514" i="2"/>
  <c r="BH1514" i="2"/>
  <c r="BG1514" i="2"/>
  <c r="BE1514" i="2"/>
  <c r="T1514" i="2"/>
  <c r="R1514" i="2"/>
  <c r="P1514" i="2"/>
  <c r="BI1512" i="2"/>
  <c r="BH1512" i="2"/>
  <c r="BG1512" i="2"/>
  <c r="BE1512" i="2"/>
  <c r="T1512" i="2"/>
  <c r="R1512" i="2"/>
  <c r="P1512" i="2"/>
  <c r="BI1508" i="2"/>
  <c r="BH1508" i="2"/>
  <c r="BG1508" i="2"/>
  <c r="BE1508" i="2"/>
  <c r="T1508" i="2"/>
  <c r="R1508" i="2"/>
  <c r="P1508" i="2"/>
  <c r="BI1504" i="2"/>
  <c r="BH1504" i="2"/>
  <c r="BG1504" i="2"/>
  <c r="BE1504" i="2"/>
  <c r="T1504" i="2"/>
  <c r="R1504" i="2"/>
  <c r="P1504" i="2"/>
  <c r="BI1502" i="2"/>
  <c r="BH1502" i="2"/>
  <c r="BG1502" i="2"/>
  <c r="BE1502" i="2"/>
  <c r="T1502" i="2"/>
  <c r="R1502" i="2"/>
  <c r="P1502" i="2"/>
  <c r="BI1497" i="2"/>
  <c r="BH1497" i="2"/>
  <c r="BG1497" i="2"/>
  <c r="BE1497" i="2"/>
  <c r="T1497" i="2"/>
  <c r="R1497" i="2"/>
  <c r="P1497" i="2"/>
  <c r="BI1495" i="2"/>
  <c r="BH1495" i="2"/>
  <c r="BG1495" i="2"/>
  <c r="BE1495" i="2"/>
  <c r="T1495" i="2"/>
  <c r="R1495" i="2"/>
  <c r="P1495" i="2"/>
  <c r="BI1453" i="2"/>
  <c r="BH1453" i="2"/>
  <c r="BG1453" i="2"/>
  <c r="BE1453" i="2"/>
  <c r="T1453" i="2"/>
  <c r="R1453" i="2"/>
  <c r="P1453" i="2"/>
  <c r="BI1451" i="2"/>
  <c r="BH1451" i="2"/>
  <c r="BG1451" i="2"/>
  <c r="BE1451" i="2"/>
  <c r="T1451" i="2"/>
  <c r="R1451" i="2"/>
  <c r="P1451" i="2"/>
  <c r="BI1447" i="2"/>
  <c r="BH1447" i="2"/>
  <c r="BG1447" i="2"/>
  <c r="BE1447" i="2"/>
  <c r="T1447" i="2"/>
  <c r="R1447" i="2"/>
  <c r="P1447" i="2"/>
  <c r="BI1441" i="2"/>
  <c r="BH1441" i="2"/>
  <c r="BG1441" i="2"/>
  <c r="BE1441" i="2"/>
  <c r="T1441" i="2"/>
  <c r="R1441" i="2"/>
  <c r="P1441" i="2"/>
  <c r="BI1434" i="2"/>
  <c r="BH1434" i="2"/>
  <c r="BG1434" i="2"/>
  <c r="BE1434" i="2"/>
  <c r="T1434" i="2"/>
  <c r="R1434" i="2"/>
  <c r="P1434" i="2"/>
  <c r="BI1432" i="2"/>
  <c r="BH1432" i="2"/>
  <c r="BG1432" i="2"/>
  <c r="BE1432" i="2"/>
  <c r="T1432" i="2"/>
  <c r="R1432" i="2"/>
  <c r="P1432" i="2"/>
  <c r="BI1430" i="2"/>
  <c r="BH1430" i="2"/>
  <c r="BG1430" i="2"/>
  <c r="BE1430" i="2"/>
  <c r="T1430" i="2"/>
  <c r="R1430" i="2"/>
  <c r="P1430" i="2"/>
  <c r="BI1422" i="2"/>
  <c r="BH1422" i="2"/>
  <c r="BG1422" i="2"/>
  <c r="BE1422" i="2"/>
  <c r="T1422" i="2"/>
  <c r="R1422" i="2"/>
  <c r="P1422" i="2"/>
  <c r="BI1420" i="2"/>
  <c r="BH1420" i="2"/>
  <c r="BG1420" i="2"/>
  <c r="BE1420" i="2"/>
  <c r="T1420" i="2"/>
  <c r="R1420" i="2"/>
  <c r="P1420" i="2"/>
  <c r="BI1418" i="2"/>
  <c r="BH1418" i="2"/>
  <c r="BG1418" i="2"/>
  <c r="BE1418" i="2"/>
  <c r="T1418" i="2"/>
  <c r="R1418" i="2"/>
  <c r="P1418" i="2"/>
  <c r="BI1413" i="2"/>
  <c r="BH1413" i="2"/>
  <c r="BG1413" i="2"/>
  <c r="BE1413" i="2"/>
  <c r="T1413" i="2"/>
  <c r="R1413" i="2"/>
  <c r="P1413" i="2"/>
  <c r="BI1405" i="2"/>
  <c r="BH1405" i="2"/>
  <c r="BG1405" i="2"/>
  <c r="BE1405" i="2"/>
  <c r="T1405" i="2"/>
  <c r="R1405" i="2"/>
  <c r="P1405" i="2"/>
  <c r="BI1403" i="2"/>
  <c r="BH1403" i="2"/>
  <c r="BG1403" i="2"/>
  <c r="BE1403" i="2"/>
  <c r="T1403" i="2"/>
  <c r="R1403" i="2"/>
  <c r="P1403" i="2"/>
  <c r="BI1401" i="2"/>
  <c r="BH1401" i="2"/>
  <c r="BG1401" i="2"/>
  <c r="BE1401" i="2"/>
  <c r="T1401" i="2"/>
  <c r="R1401" i="2"/>
  <c r="P1401" i="2"/>
  <c r="BI1399" i="2"/>
  <c r="BH1399" i="2"/>
  <c r="BG1399" i="2"/>
  <c r="BE1399" i="2"/>
  <c r="T1399" i="2"/>
  <c r="R1399" i="2"/>
  <c r="P1399" i="2"/>
  <c r="BI1397" i="2"/>
  <c r="BH1397" i="2"/>
  <c r="BG1397" i="2"/>
  <c r="BE1397" i="2"/>
  <c r="T1397" i="2"/>
  <c r="R1397" i="2"/>
  <c r="P1397" i="2"/>
  <c r="BI1392" i="2"/>
  <c r="BH1392" i="2"/>
  <c r="BG1392" i="2"/>
  <c r="BE1392" i="2"/>
  <c r="T1392" i="2"/>
  <c r="R1392" i="2"/>
  <c r="P1392" i="2"/>
  <c r="BI1388" i="2"/>
  <c r="BH1388" i="2"/>
  <c r="BG1388" i="2"/>
  <c r="BE1388" i="2"/>
  <c r="T1388" i="2"/>
  <c r="R1388" i="2"/>
  <c r="P1388" i="2"/>
  <c r="BI1386" i="2"/>
  <c r="BH1386" i="2"/>
  <c r="BG1386" i="2"/>
  <c r="BE1386" i="2"/>
  <c r="T1386" i="2"/>
  <c r="R1386" i="2"/>
  <c r="P1386" i="2"/>
  <c r="BI1385" i="2"/>
  <c r="BH1385" i="2"/>
  <c r="BG1385" i="2"/>
  <c r="BE1385" i="2"/>
  <c r="T1385" i="2"/>
  <c r="R1385" i="2"/>
  <c r="P1385" i="2"/>
  <c r="BI1378" i="2"/>
  <c r="BH1378" i="2"/>
  <c r="BG1378" i="2"/>
  <c r="BE1378" i="2"/>
  <c r="T1378" i="2"/>
  <c r="R1378" i="2"/>
  <c r="P1378" i="2"/>
  <c r="BI1370" i="2"/>
  <c r="BH1370" i="2"/>
  <c r="BG1370" i="2"/>
  <c r="BE1370" i="2"/>
  <c r="T1370" i="2"/>
  <c r="R1370" i="2"/>
  <c r="P1370" i="2"/>
  <c r="BI1368" i="2"/>
  <c r="BH1368" i="2"/>
  <c r="BG1368" i="2"/>
  <c r="BE1368" i="2"/>
  <c r="T1368" i="2"/>
  <c r="R1368" i="2"/>
  <c r="P1368" i="2"/>
  <c r="BI1366" i="2"/>
  <c r="BH1366" i="2"/>
  <c r="BG1366" i="2"/>
  <c r="BE1366" i="2"/>
  <c r="T1366" i="2"/>
  <c r="R1366" i="2"/>
  <c r="P1366" i="2"/>
  <c r="BI1365" i="2"/>
  <c r="BH1365" i="2"/>
  <c r="BG1365" i="2"/>
  <c r="BE1365" i="2"/>
  <c r="T1365" i="2"/>
  <c r="R1365" i="2"/>
  <c r="P1365" i="2"/>
  <c r="BI1363" i="2"/>
  <c r="BH1363" i="2"/>
  <c r="BG1363" i="2"/>
  <c r="BE1363" i="2"/>
  <c r="T1363" i="2"/>
  <c r="R1363" i="2"/>
  <c r="P1363" i="2"/>
  <c r="BI1359" i="2"/>
  <c r="BH1359" i="2"/>
  <c r="BG1359" i="2"/>
  <c r="BE1359" i="2"/>
  <c r="T1359" i="2"/>
  <c r="R1359" i="2"/>
  <c r="P1359" i="2"/>
  <c r="BI1357" i="2"/>
  <c r="BH1357" i="2"/>
  <c r="BG1357" i="2"/>
  <c r="BE1357" i="2"/>
  <c r="T1357" i="2"/>
  <c r="R1357" i="2"/>
  <c r="P1357" i="2"/>
  <c r="BI1355" i="2"/>
  <c r="BH1355" i="2"/>
  <c r="BG1355" i="2"/>
  <c r="BE1355" i="2"/>
  <c r="T1355" i="2"/>
  <c r="R1355" i="2"/>
  <c r="P1355" i="2"/>
  <c r="BI1353" i="2"/>
  <c r="BH1353" i="2"/>
  <c r="BG1353" i="2"/>
  <c r="BE1353" i="2"/>
  <c r="T1353" i="2"/>
  <c r="R1353" i="2"/>
  <c r="P1353" i="2"/>
  <c r="BI1351" i="2"/>
  <c r="BH1351" i="2"/>
  <c r="BG1351" i="2"/>
  <c r="BE1351" i="2"/>
  <c r="T1351" i="2"/>
  <c r="R1351" i="2"/>
  <c r="P1351" i="2"/>
  <c r="BI1349" i="2"/>
  <c r="BH1349" i="2"/>
  <c r="BG1349" i="2"/>
  <c r="BE1349" i="2"/>
  <c r="T1349" i="2"/>
  <c r="R1349" i="2"/>
  <c r="P1349" i="2"/>
  <c r="BI1347" i="2"/>
  <c r="BH1347" i="2"/>
  <c r="BG1347" i="2"/>
  <c r="BE1347" i="2"/>
  <c r="T1347" i="2"/>
  <c r="R1347" i="2"/>
  <c r="P1347" i="2"/>
  <c r="BI1345" i="2"/>
  <c r="BH1345" i="2"/>
  <c r="BG1345" i="2"/>
  <c r="BE1345" i="2"/>
  <c r="T1345" i="2"/>
  <c r="R1345" i="2"/>
  <c r="P1345" i="2"/>
  <c r="BI1343" i="2"/>
  <c r="BH1343" i="2"/>
  <c r="BG1343" i="2"/>
  <c r="BE1343" i="2"/>
  <c r="T1343" i="2"/>
  <c r="R1343" i="2"/>
  <c r="P1343" i="2"/>
  <c r="BI1339" i="2"/>
  <c r="BH1339" i="2"/>
  <c r="BG1339" i="2"/>
  <c r="BE1339" i="2"/>
  <c r="T1339" i="2"/>
  <c r="R1339" i="2"/>
  <c r="P1339" i="2"/>
  <c r="BI1335" i="2"/>
  <c r="BH1335" i="2"/>
  <c r="BG1335" i="2"/>
  <c r="BE1335" i="2"/>
  <c r="T1335" i="2"/>
  <c r="R1335" i="2"/>
  <c r="P1335" i="2"/>
  <c r="BI1331" i="2"/>
  <c r="BH1331" i="2"/>
  <c r="BG1331" i="2"/>
  <c r="BE1331" i="2"/>
  <c r="T1331" i="2"/>
  <c r="R1331" i="2"/>
  <c r="P1331" i="2"/>
  <c r="BI1329" i="2"/>
  <c r="BH1329" i="2"/>
  <c r="BG1329" i="2"/>
  <c r="BE1329" i="2"/>
  <c r="T1329" i="2"/>
  <c r="R1329" i="2"/>
  <c r="P1329" i="2"/>
  <c r="BI1325" i="2"/>
  <c r="BH1325" i="2"/>
  <c r="BG1325" i="2"/>
  <c r="BE1325" i="2"/>
  <c r="T1325" i="2"/>
  <c r="R1325" i="2"/>
  <c r="P1325" i="2"/>
  <c r="BI1323" i="2"/>
  <c r="BH1323" i="2"/>
  <c r="BG1323" i="2"/>
  <c r="BE1323" i="2"/>
  <c r="T1323" i="2"/>
  <c r="R1323" i="2"/>
  <c r="P1323" i="2"/>
  <c r="BI1319" i="2"/>
  <c r="BH1319" i="2"/>
  <c r="BG1319" i="2"/>
  <c r="BE1319" i="2"/>
  <c r="T1319" i="2"/>
  <c r="R1319" i="2"/>
  <c r="P1319" i="2"/>
  <c r="BI1317" i="2"/>
  <c r="BH1317" i="2"/>
  <c r="BG1317" i="2"/>
  <c r="BE1317" i="2"/>
  <c r="T1317" i="2"/>
  <c r="R1317" i="2"/>
  <c r="P1317" i="2"/>
  <c r="BI1315" i="2"/>
  <c r="BH1315" i="2"/>
  <c r="BG1315" i="2"/>
  <c r="BE1315" i="2"/>
  <c r="T1315" i="2"/>
  <c r="R1315" i="2"/>
  <c r="P1315" i="2"/>
  <c r="BI1311" i="2"/>
  <c r="BH1311" i="2"/>
  <c r="BG1311" i="2"/>
  <c r="BE1311" i="2"/>
  <c r="T1311" i="2"/>
  <c r="R1311" i="2"/>
  <c r="P1311" i="2"/>
  <c r="BI1307" i="2"/>
  <c r="BH1307" i="2"/>
  <c r="BG1307" i="2"/>
  <c r="BE1307" i="2"/>
  <c r="T1307" i="2"/>
  <c r="R1307" i="2"/>
  <c r="P1307" i="2"/>
  <c r="BI1306" i="2"/>
  <c r="BH1306" i="2"/>
  <c r="BG1306" i="2"/>
  <c r="BE1306" i="2"/>
  <c r="T1306" i="2"/>
  <c r="R1306" i="2"/>
  <c r="P1306" i="2"/>
  <c r="BI1305" i="2"/>
  <c r="BH1305" i="2"/>
  <c r="BG1305" i="2"/>
  <c r="BE1305" i="2"/>
  <c r="T1305" i="2"/>
  <c r="R1305" i="2"/>
  <c r="P1305" i="2"/>
  <c r="BI1304" i="2"/>
  <c r="BH1304" i="2"/>
  <c r="BG1304" i="2"/>
  <c r="BE1304" i="2"/>
  <c r="T1304" i="2"/>
  <c r="R1304" i="2"/>
  <c r="P1304" i="2"/>
  <c r="BI1303" i="2"/>
  <c r="BH1303" i="2"/>
  <c r="BG1303" i="2"/>
  <c r="BE1303" i="2"/>
  <c r="T1303" i="2"/>
  <c r="R1303" i="2"/>
  <c r="P1303" i="2"/>
  <c r="BI1302" i="2"/>
  <c r="BH1302" i="2"/>
  <c r="BG1302" i="2"/>
  <c r="BE1302" i="2"/>
  <c r="T1302" i="2"/>
  <c r="R1302" i="2"/>
  <c r="P1302" i="2"/>
  <c r="BI1301" i="2"/>
  <c r="BH1301" i="2"/>
  <c r="BG1301" i="2"/>
  <c r="BE1301" i="2"/>
  <c r="T1301" i="2"/>
  <c r="R1301" i="2"/>
  <c r="P1301" i="2"/>
  <c r="BI1299" i="2"/>
  <c r="BH1299" i="2"/>
  <c r="BG1299" i="2"/>
  <c r="BE1299" i="2"/>
  <c r="T1299" i="2"/>
  <c r="R1299" i="2"/>
  <c r="P1299" i="2"/>
  <c r="BI1292" i="2"/>
  <c r="BH1292" i="2"/>
  <c r="BG1292" i="2"/>
  <c r="BE1292" i="2"/>
  <c r="T1292" i="2"/>
  <c r="R1292" i="2"/>
  <c r="P1292" i="2"/>
  <c r="BI1291" i="2"/>
  <c r="BH1291" i="2"/>
  <c r="BG1291" i="2"/>
  <c r="BE1291" i="2"/>
  <c r="T1291" i="2"/>
  <c r="R1291" i="2"/>
  <c r="P1291" i="2"/>
  <c r="BI1286" i="2"/>
  <c r="BH1286" i="2"/>
  <c r="BG1286" i="2"/>
  <c r="BE1286" i="2"/>
  <c r="T1286" i="2"/>
  <c r="R1286" i="2"/>
  <c r="P1286" i="2"/>
  <c r="BI1285" i="2"/>
  <c r="BH1285" i="2"/>
  <c r="BG1285" i="2"/>
  <c r="BE1285" i="2"/>
  <c r="T1285" i="2"/>
  <c r="R1285" i="2"/>
  <c r="P1285" i="2"/>
  <c r="BI1275" i="2"/>
  <c r="BH1275" i="2"/>
  <c r="BG1275" i="2"/>
  <c r="BE1275" i="2"/>
  <c r="T1275" i="2"/>
  <c r="R1275" i="2"/>
  <c r="P1275" i="2"/>
  <c r="BI1274" i="2"/>
  <c r="BH1274" i="2"/>
  <c r="BG1274" i="2"/>
  <c r="BE1274" i="2"/>
  <c r="T1274" i="2"/>
  <c r="R1274" i="2"/>
  <c r="P1274" i="2"/>
  <c r="BI1273" i="2"/>
  <c r="BH1273" i="2"/>
  <c r="BG1273" i="2"/>
  <c r="BE1273" i="2"/>
  <c r="T1273" i="2"/>
  <c r="R1273" i="2"/>
  <c r="P1273" i="2"/>
  <c r="BI1272" i="2"/>
  <c r="BH1272" i="2"/>
  <c r="BG1272" i="2"/>
  <c r="BE1272" i="2"/>
  <c r="T1272" i="2"/>
  <c r="R1272" i="2"/>
  <c r="P1272" i="2"/>
  <c r="BI1271" i="2"/>
  <c r="BH1271" i="2"/>
  <c r="BG1271" i="2"/>
  <c r="BE1271" i="2"/>
  <c r="T1271" i="2"/>
  <c r="R1271" i="2"/>
  <c r="P1271" i="2"/>
  <c r="BI1270" i="2"/>
  <c r="BH1270" i="2"/>
  <c r="BG1270" i="2"/>
  <c r="BE1270" i="2"/>
  <c r="T1270" i="2"/>
  <c r="R1270" i="2"/>
  <c r="P1270" i="2"/>
  <c r="BI1269" i="2"/>
  <c r="BH1269" i="2"/>
  <c r="BG1269" i="2"/>
  <c r="BE1269" i="2"/>
  <c r="T1269" i="2"/>
  <c r="R1269" i="2"/>
  <c r="P1269" i="2"/>
  <c r="BI1268" i="2"/>
  <c r="BH1268" i="2"/>
  <c r="BG1268" i="2"/>
  <c r="BE1268" i="2"/>
  <c r="T1268" i="2"/>
  <c r="R1268" i="2"/>
  <c r="P1268" i="2"/>
  <c r="BI1267" i="2"/>
  <c r="BH1267" i="2"/>
  <c r="BG1267" i="2"/>
  <c r="BE1267" i="2"/>
  <c r="T1267" i="2"/>
  <c r="R1267" i="2"/>
  <c r="P1267" i="2"/>
  <c r="BI1266" i="2"/>
  <c r="BH1266" i="2"/>
  <c r="BG1266" i="2"/>
  <c r="BE1266" i="2"/>
  <c r="T1266" i="2"/>
  <c r="R1266" i="2"/>
  <c r="P1266" i="2"/>
  <c r="BI1265" i="2"/>
  <c r="BH1265" i="2"/>
  <c r="BG1265" i="2"/>
  <c r="BE1265" i="2"/>
  <c r="T1265" i="2"/>
  <c r="R1265" i="2"/>
  <c r="P1265" i="2"/>
  <c r="BI1264" i="2"/>
  <c r="BH1264" i="2"/>
  <c r="BG1264" i="2"/>
  <c r="BE1264" i="2"/>
  <c r="T1264" i="2"/>
  <c r="R1264" i="2"/>
  <c r="P1264" i="2"/>
  <c r="BI1263" i="2"/>
  <c r="BH1263" i="2"/>
  <c r="BG1263" i="2"/>
  <c r="BE1263" i="2"/>
  <c r="T1263" i="2"/>
  <c r="R1263" i="2"/>
  <c r="P1263" i="2"/>
  <c r="BI1262" i="2"/>
  <c r="BH1262" i="2"/>
  <c r="BG1262" i="2"/>
  <c r="BE1262" i="2"/>
  <c r="T1262" i="2"/>
  <c r="R1262" i="2"/>
  <c r="P1262" i="2"/>
  <c r="BI1261" i="2"/>
  <c r="BH1261" i="2"/>
  <c r="BG1261" i="2"/>
  <c r="BE1261" i="2"/>
  <c r="T1261" i="2"/>
  <c r="R1261" i="2"/>
  <c r="P1261" i="2"/>
  <c r="BI1259" i="2"/>
  <c r="BH1259" i="2"/>
  <c r="BG1259" i="2"/>
  <c r="BE1259" i="2"/>
  <c r="T1259" i="2"/>
  <c r="R1259" i="2"/>
  <c r="P1259" i="2"/>
  <c r="BI1249" i="2"/>
  <c r="BH1249" i="2"/>
  <c r="BG1249" i="2"/>
  <c r="BE1249" i="2"/>
  <c r="T1249" i="2"/>
  <c r="R1249" i="2"/>
  <c r="P1249" i="2"/>
  <c r="BI1247" i="2"/>
  <c r="BH1247" i="2"/>
  <c r="BG1247" i="2"/>
  <c r="BE1247" i="2"/>
  <c r="T1247" i="2"/>
  <c r="R1247" i="2"/>
  <c r="P1247" i="2"/>
  <c r="BI1241" i="2"/>
  <c r="BH1241" i="2"/>
  <c r="BG1241" i="2"/>
  <c r="BE1241" i="2"/>
  <c r="T1241" i="2"/>
  <c r="R1241" i="2"/>
  <c r="P1241" i="2"/>
  <c r="BI1235" i="2"/>
  <c r="BH1235" i="2"/>
  <c r="BG1235" i="2"/>
  <c r="BE1235" i="2"/>
  <c r="T1235" i="2"/>
  <c r="R1235" i="2"/>
  <c r="P1235" i="2"/>
  <c r="BI1233" i="2"/>
  <c r="BH1233" i="2"/>
  <c r="BG1233" i="2"/>
  <c r="BE1233" i="2"/>
  <c r="T1233" i="2"/>
  <c r="R1233" i="2"/>
  <c r="P1233" i="2"/>
  <c r="BI1231" i="2"/>
  <c r="BH1231" i="2"/>
  <c r="BG1231" i="2"/>
  <c r="BE1231" i="2"/>
  <c r="T1231" i="2"/>
  <c r="R1231" i="2"/>
  <c r="P1231" i="2"/>
  <c r="BI1230" i="2"/>
  <c r="BH1230" i="2"/>
  <c r="BG1230" i="2"/>
  <c r="BE1230" i="2"/>
  <c r="T1230" i="2"/>
  <c r="R1230" i="2"/>
  <c r="P1230" i="2"/>
  <c r="BI1226" i="2"/>
  <c r="BH1226" i="2"/>
  <c r="BG1226" i="2"/>
  <c r="BE1226" i="2"/>
  <c r="T1226" i="2"/>
  <c r="R1226" i="2"/>
  <c r="P1226" i="2"/>
  <c r="BI1224" i="2"/>
  <c r="BH1224" i="2"/>
  <c r="BG1224" i="2"/>
  <c r="BE1224" i="2"/>
  <c r="T1224" i="2"/>
  <c r="R1224" i="2"/>
  <c r="P1224" i="2"/>
  <c r="BI1222" i="2"/>
  <c r="BH1222" i="2"/>
  <c r="BG1222" i="2"/>
  <c r="BE1222" i="2"/>
  <c r="T1222" i="2"/>
  <c r="R1222" i="2"/>
  <c r="P1222" i="2"/>
  <c r="BI1220" i="2"/>
  <c r="BH1220" i="2"/>
  <c r="BG1220" i="2"/>
  <c r="BE1220" i="2"/>
  <c r="T1220" i="2"/>
  <c r="R1220" i="2"/>
  <c r="P1220" i="2"/>
  <c r="BI1216" i="2"/>
  <c r="BH1216" i="2"/>
  <c r="BG1216" i="2"/>
  <c r="BE1216" i="2"/>
  <c r="T1216" i="2"/>
  <c r="R1216" i="2"/>
  <c r="P1216" i="2"/>
  <c r="BI1214" i="2"/>
  <c r="BH1214" i="2"/>
  <c r="BG1214" i="2"/>
  <c r="BE1214" i="2"/>
  <c r="T1214" i="2"/>
  <c r="R1214" i="2"/>
  <c r="P1214" i="2"/>
  <c r="BI1212" i="2"/>
  <c r="BH1212" i="2"/>
  <c r="BG1212" i="2"/>
  <c r="BE1212" i="2"/>
  <c r="T1212" i="2"/>
  <c r="R1212" i="2"/>
  <c r="P1212" i="2"/>
  <c r="BI1185" i="2"/>
  <c r="BH1185" i="2"/>
  <c r="BG1185" i="2"/>
  <c r="BE1185" i="2"/>
  <c r="T1185" i="2"/>
  <c r="R1185" i="2"/>
  <c r="P1185" i="2"/>
  <c r="BI1183" i="2"/>
  <c r="BH1183" i="2"/>
  <c r="BG1183" i="2"/>
  <c r="BE1183" i="2"/>
  <c r="T1183" i="2"/>
  <c r="R1183" i="2"/>
  <c r="P1183" i="2"/>
  <c r="BI1178" i="2"/>
  <c r="BH1178" i="2"/>
  <c r="BG1178" i="2"/>
  <c r="BE1178" i="2"/>
  <c r="T1178" i="2"/>
  <c r="R1178" i="2"/>
  <c r="P1178" i="2"/>
  <c r="BI1173" i="2"/>
  <c r="BH1173" i="2"/>
  <c r="BG1173" i="2"/>
  <c r="BE1173" i="2"/>
  <c r="T1173" i="2"/>
  <c r="R1173" i="2"/>
  <c r="P1173" i="2"/>
  <c r="BI1171" i="2"/>
  <c r="BH1171" i="2"/>
  <c r="BG1171" i="2"/>
  <c r="BE1171" i="2"/>
  <c r="T1171" i="2"/>
  <c r="R1171" i="2"/>
  <c r="P1171" i="2"/>
  <c r="BI1169" i="2"/>
  <c r="BH1169" i="2"/>
  <c r="BG1169" i="2"/>
  <c r="BE1169" i="2"/>
  <c r="T1169" i="2"/>
  <c r="R1169" i="2"/>
  <c r="P1169" i="2"/>
  <c r="BI1164" i="2"/>
  <c r="BH1164" i="2"/>
  <c r="BG1164" i="2"/>
  <c r="BE1164" i="2"/>
  <c r="T1164" i="2"/>
  <c r="R1164" i="2"/>
  <c r="P1164" i="2"/>
  <c r="BI1162" i="2"/>
  <c r="BH1162" i="2"/>
  <c r="BG1162" i="2"/>
  <c r="BE1162" i="2"/>
  <c r="T1162" i="2"/>
  <c r="R1162" i="2"/>
  <c r="P1162" i="2"/>
  <c r="BI1160" i="2"/>
  <c r="BH1160" i="2"/>
  <c r="BG1160" i="2"/>
  <c r="BE1160" i="2"/>
  <c r="T1160" i="2"/>
  <c r="R1160" i="2"/>
  <c r="P1160" i="2"/>
  <c r="BI1158" i="2"/>
  <c r="BH1158" i="2"/>
  <c r="BG1158" i="2"/>
  <c r="BE1158" i="2"/>
  <c r="T1158" i="2"/>
  <c r="R1158" i="2"/>
  <c r="P1158" i="2"/>
  <c r="BI1156" i="2"/>
  <c r="BH1156" i="2"/>
  <c r="BG1156" i="2"/>
  <c r="BE1156" i="2"/>
  <c r="T1156" i="2"/>
  <c r="R1156" i="2"/>
  <c r="P1156" i="2"/>
  <c r="BI1154" i="2"/>
  <c r="BH1154" i="2"/>
  <c r="BG1154" i="2"/>
  <c r="BE1154" i="2"/>
  <c r="T1154" i="2"/>
  <c r="R1154" i="2"/>
  <c r="P1154" i="2"/>
  <c r="BI1152" i="2"/>
  <c r="BH1152" i="2"/>
  <c r="BG1152" i="2"/>
  <c r="BE1152" i="2"/>
  <c r="T1152" i="2"/>
  <c r="R1152" i="2"/>
  <c r="P1152" i="2"/>
  <c r="BI1149" i="2"/>
  <c r="BH1149" i="2"/>
  <c r="BG1149" i="2"/>
  <c r="BE1149" i="2"/>
  <c r="T1149" i="2"/>
  <c r="R1149" i="2"/>
  <c r="P1149" i="2"/>
  <c r="BI1148" i="2"/>
  <c r="BH1148" i="2"/>
  <c r="BG1148" i="2"/>
  <c r="BE1148" i="2"/>
  <c r="T1148" i="2"/>
  <c r="R1148" i="2"/>
  <c r="P1148" i="2"/>
  <c r="BI1146" i="2"/>
  <c r="BH1146" i="2"/>
  <c r="BG1146" i="2"/>
  <c r="BE1146" i="2"/>
  <c r="T1146" i="2"/>
  <c r="R1146" i="2"/>
  <c r="P1146" i="2"/>
  <c r="BI1144" i="2"/>
  <c r="BH1144" i="2"/>
  <c r="BG1144" i="2"/>
  <c r="BE1144" i="2"/>
  <c r="T1144" i="2"/>
  <c r="R1144" i="2"/>
  <c r="P1144" i="2"/>
  <c r="BI1143" i="2"/>
  <c r="BH1143" i="2"/>
  <c r="BG1143" i="2"/>
  <c r="BE1143" i="2"/>
  <c r="T1143" i="2"/>
  <c r="R1143" i="2"/>
  <c r="P1143" i="2"/>
  <c r="BI1142" i="2"/>
  <c r="BH1142" i="2"/>
  <c r="BG1142" i="2"/>
  <c r="BE1142" i="2"/>
  <c r="T1142" i="2"/>
  <c r="R1142" i="2"/>
  <c r="P1142" i="2"/>
  <c r="BI1141" i="2"/>
  <c r="BH1141" i="2"/>
  <c r="BG1141" i="2"/>
  <c r="BE1141" i="2"/>
  <c r="T1141" i="2"/>
  <c r="R1141" i="2"/>
  <c r="P1141" i="2"/>
  <c r="BI1140" i="2"/>
  <c r="BH1140" i="2"/>
  <c r="BG1140" i="2"/>
  <c r="BE1140" i="2"/>
  <c r="T1140" i="2"/>
  <c r="R1140" i="2"/>
  <c r="P1140" i="2"/>
  <c r="BI1139" i="2"/>
  <c r="BH1139" i="2"/>
  <c r="BG1139" i="2"/>
  <c r="BE1139" i="2"/>
  <c r="T1139" i="2"/>
  <c r="R1139" i="2"/>
  <c r="P1139" i="2"/>
  <c r="BI1137" i="2"/>
  <c r="BH1137" i="2"/>
  <c r="BG1137" i="2"/>
  <c r="BE1137" i="2"/>
  <c r="T1137" i="2"/>
  <c r="R1137" i="2"/>
  <c r="P1137" i="2"/>
  <c r="BI1136" i="2"/>
  <c r="BH1136" i="2"/>
  <c r="BG1136" i="2"/>
  <c r="BE1136" i="2"/>
  <c r="T1136" i="2"/>
  <c r="R1136" i="2"/>
  <c r="P1136" i="2"/>
  <c r="BI1135" i="2"/>
  <c r="BH1135" i="2"/>
  <c r="BG1135" i="2"/>
  <c r="BE1135" i="2"/>
  <c r="T1135" i="2"/>
  <c r="R1135" i="2"/>
  <c r="P1135" i="2"/>
  <c r="BI1134" i="2"/>
  <c r="BH1134" i="2"/>
  <c r="BG1134" i="2"/>
  <c r="BE1134" i="2"/>
  <c r="T1134" i="2"/>
  <c r="R1134" i="2"/>
  <c r="P1134" i="2"/>
  <c r="BI1133" i="2"/>
  <c r="BH1133" i="2"/>
  <c r="BG1133" i="2"/>
  <c r="BE1133" i="2"/>
  <c r="T1133" i="2"/>
  <c r="R1133" i="2"/>
  <c r="P1133" i="2"/>
  <c r="BI1132" i="2"/>
  <c r="BH1132" i="2"/>
  <c r="BG1132" i="2"/>
  <c r="BE1132" i="2"/>
  <c r="T1132" i="2"/>
  <c r="R1132" i="2"/>
  <c r="P1132" i="2"/>
  <c r="BI1130" i="2"/>
  <c r="BH1130" i="2"/>
  <c r="BG1130" i="2"/>
  <c r="BE1130" i="2"/>
  <c r="T1130" i="2"/>
  <c r="R1130" i="2"/>
  <c r="P1130" i="2"/>
  <c r="BI1128" i="2"/>
  <c r="BH1128" i="2"/>
  <c r="BG1128" i="2"/>
  <c r="BE1128" i="2"/>
  <c r="T1128" i="2"/>
  <c r="R1128" i="2"/>
  <c r="P1128" i="2"/>
  <c r="BI1124" i="2"/>
  <c r="BH1124" i="2"/>
  <c r="BG1124" i="2"/>
  <c r="BE1124" i="2"/>
  <c r="T1124" i="2"/>
  <c r="R1124" i="2"/>
  <c r="P1124" i="2"/>
  <c r="BI1119" i="2"/>
  <c r="BH1119" i="2"/>
  <c r="BG1119" i="2"/>
  <c r="BE1119" i="2"/>
  <c r="T1119" i="2"/>
  <c r="R1119" i="2"/>
  <c r="P1119" i="2"/>
  <c r="BI1113" i="2"/>
  <c r="BH1113" i="2"/>
  <c r="BG1113" i="2"/>
  <c r="BE1113" i="2"/>
  <c r="T1113" i="2"/>
  <c r="R1113" i="2"/>
  <c r="P1113" i="2"/>
  <c r="BI1107" i="2"/>
  <c r="BH1107" i="2"/>
  <c r="BG1107" i="2"/>
  <c r="BE1107" i="2"/>
  <c r="T1107" i="2"/>
  <c r="R1107" i="2"/>
  <c r="P1107" i="2"/>
  <c r="BI1105" i="2"/>
  <c r="BH1105" i="2"/>
  <c r="BG1105" i="2"/>
  <c r="BE1105" i="2"/>
  <c r="T1105" i="2"/>
  <c r="R1105" i="2"/>
  <c r="P1105" i="2"/>
  <c r="BI1097" i="2"/>
  <c r="BH1097" i="2"/>
  <c r="BG1097" i="2"/>
  <c r="BE1097" i="2"/>
  <c r="T1097" i="2"/>
  <c r="R1097" i="2"/>
  <c r="P1097" i="2"/>
  <c r="BI1090" i="2"/>
  <c r="BH1090" i="2"/>
  <c r="BG1090" i="2"/>
  <c r="BE1090" i="2"/>
  <c r="T1090" i="2"/>
  <c r="R1090" i="2"/>
  <c r="P1090" i="2"/>
  <c r="BI1084" i="2"/>
  <c r="BH1084" i="2"/>
  <c r="BG1084" i="2"/>
  <c r="BE1084" i="2"/>
  <c r="T1084" i="2"/>
  <c r="R1084" i="2"/>
  <c r="P1084" i="2"/>
  <c r="BI1082" i="2"/>
  <c r="BH1082" i="2"/>
  <c r="BG1082" i="2"/>
  <c r="BE1082" i="2"/>
  <c r="T1082" i="2"/>
  <c r="R1082" i="2"/>
  <c r="P1082" i="2"/>
  <c r="BI1074" i="2"/>
  <c r="BH1074" i="2"/>
  <c r="BG1074" i="2"/>
  <c r="BE1074" i="2"/>
  <c r="T1074" i="2"/>
  <c r="R1074" i="2"/>
  <c r="P1074" i="2"/>
  <c r="BI1072" i="2"/>
  <c r="BH1072" i="2"/>
  <c r="BG1072" i="2"/>
  <c r="BE1072" i="2"/>
  <c r="T1072" i="2"/>
  <c r="R1072" i="2"/>
  <c r="P1072" i="2"/>
  <c r="BI1069" i="2"/>
  <c r="BH1069" i="2"/>
  <c r="BG1069" i="2"/>
  <c r="BE1069" i="2"/>
  <c r="T1069" i="2"/>
  <c r="R1069" i="2"/>
  <c r="P1069" i="2"/>
  <c r="BI1067" i="2"/>
  <c r="BH1067" i="2"/>
  <c r="BG1067" i="2"/>
  <c r="BE1067" i="2"/>
  <c r="T1067" i="2"/>
  <c r="R1067" i="2"/>
  <c r="P1067" i="2"/>
  <c r="BI1065" i="2"/>
  <c r="BH1065" i="2"/>
  <c r="BG1065" i="2"/>
  <c r="BE1065" i="2"/>
  <c r="T1065" i="2"/>
  <c r="R1065" i="2"/>
  <c r="P1065" i="2"/>
  <c r="BI1063" i="2"/>
  <c r="BH1063" i="2"/>
  <c r="BG1063" i="2"/>
  <c r="BE1063" i="2"/>
  <c r="T1063" i="2"/>
  <c r="R1063" i="2"/>
  <c r="P1063" i="2"/>
  <c r="BI1061" i="2"/>
  <c r="BH1061" i="2"/>
  <c r="BG1061" i="2"/>
  <c r="BE1061" i="2"/>
  <c r="T1061" i="2"/>
  <c r="R1061" i="2"/>
  <c r="P1061" i="2"/>
  <c r="BI1059" i="2"/>
  <c r="BH1059" i="2"/>
  <c r="BG1059" i="2"/>
  <c r="BE1059" i="2"/>
  <c r="T1059" i="2"/>
  <c r="R1059" i="2"/>
  <c r="P1059" i="2"/>
  <c r="BI1057" i="2"/>
  <c r="BH1057" i="2"/>
  <c r="BG1057" i="2"/>
  <c r="BE1057" i="2"/>
  <c r="T1057" i="2"/>
  <c r="R1057" i="2"/>
  <c r="P1057" i="2"/>
  <c r="BI1055" i="2"/>
  <c r="BH1055" i="2"/>
  <c r="BG1055" i="2"/>
  <c r="BE1055" i="2"/>
  <c r="T1055" i="2"/>
  <c r="R1055" i="2"/>
  <c r="P1055" i="2"/>
  <c r="BI1053" i="2"/>
  <c r="BH1053" i="2"/>
  <c r="BG1053" i="2"/>
  <c r="BE1053" i="2"/>
  <c r="T1053" i="2"/>
  <c r="R1053" i="2"/>
  <c r="P1053" i="2"/>
  <c r="BI1051" i="2"/>
  <c r="BH1051" i="2"/>
  <c r="BG1051" i="2"/>
  <c r="BE1051" i="2"/>
  <c r="T1051" i="2"/>
  <c r="R1051" i="2"/>
  <c r="P1051" i="2"/>
  <c r="BI1049" i="2"/>
  <c r="BH1049" i="2"/>
  <c r="BG1049" i="2"/>
  <c r="BE1049" i="2"/>
  <c r="T1049" i="2"/>
  <c r="R1049" i="2"/>
  <c r="P1049" i="2"/>
  <c r="BI1047" i="2"/>
  <c r="BH1047" i="2"/>
  <c r="BG1047" i="2"/>
  <c r="BE1047" i="2"/>
  <c r="T1047" i="2"/>
  <c r="R1047" i="2"/>
  <c r="P1047" i="2"/>
  <c r="BI1045" i="2"/>
  <c r="BH1045" i="2"/>
  <c r="BG1045" i="2"/>
  <c r="BE1045" i="2"/>
  <c r="T1045" i="2"/>
  <c r="R1045" i="2"/>
  <c r="P1045" i="2"/>
  <c r="BI1043" i="2"/>
  <c r="BH1043" i="2"/>
  <c r="BG1043" i="2"/>
  <c r="BE1043" i="2"/>
  <c r="T1043" i="2"/>
  <c r="R1043" i="2"/>
  <c r="P1043" i="2"/>
  <c r="BI1041" i="2"/>
  <c r="BH1041" i="2"/>
  <c r="BG1041" i="2"/>
  <c r="BE1041" i="2"/>
  <c r="T1041" i="2"/>
  <c r="R1041" i="2"/>
  <c r="P1041" i="2"/>
  <c r="BI1039" i="2"/>
  <c r="BH1039" i="2"/>
  <c r="BG1039" i="2"/>
  <c r="BE1039" i="2"/>
  <c r="T1039" i="2"/>
  <c r="R1039" i="2"/>
  <c r="P1039" i="2"/>
  <c r="BI1037" i="2"/>
  <c r="BH1037" i="2"/>
  <c r="BG1037" i="2"/>
  <c r="BE1037" i="2"/>
  <c r="T1037" i="2"/>
  <c r="R1037" i="2"/>
  <c r="P1037" i="2"/>
  <c r="BI1036" i="2"/>
  <c r="BH1036" i="2"/>
  <c r="BG1036" i="2"/>
  <c r="BE1036" i="2"/>
  <c r="T1036" i="2"/>
  <c r="R1036" i="2"/>
  <c r="P1036" i="2"/>
  <c r="BI1029" i="2"/>
  <c r="BH1029" i="2"/>
  <c r="BG1029" i="2"/>
  <c r="BE1029" i="2"/>
  <c r="T1029" i="2"/>
  <c r="R1029" i="2"/>
  <c r="P1029" i="2"/>
  <c r="BI1024" i="2"/>
  <c r="BH1024" i="2"/>
  <c r="BG1024" i="2"/>
  <c r="BE1024" i="2"/>
  <c r="T1024" i="2"/>
  <c r="R1024" i="2"/>
  <c r="P1024" i="2"/>
  <c r="BI1022" i="2"/>
  <c r="BH1022" i="2"/>
  <c r="BG1022" i="2"/>
  <c r="BE1022" i="2"/>
  <c r="T1022" i="2"/>
  <c r="R1022" i="2"/>
  <c r="P1022" i="2"/>
  <c r="BI1015" i="2"/>
  <c r="BH1015" i="2"/>
  <c r="BG1015" i="2"/>
  <c r="BE1015" i="2"/>
  <c r="T1015" i="2"/>
  <c r="R1015" i="2"/>
  <c r="P1015" i="2"/>
  <c r="BI1013" i="2"/>
  <c r="BH1013" i="2"/>
  <c r="BG1013" i="2"/>
  <c r="BE1013" i="2"/>
  <c r="T1013" i="2"/>
  <c r="R1013" i="2"/>
  <c r="P1013" i="2"/>
  <c r="BI1006" i="2"/>
  <c r="BH1006" i="2"/>
  <c r="BG1006" i="2"/>
  <c r="BE1006" i="2"/>
  <c r="T1006" i="2"/>
  <c r="R1006" i="2"/>
  <c r="P1006" i="2"/>
  <c r="BI1002" i="2"/>
  <c r="BH1002" i="2"/>
  <c r="BG1002" i="2"/>
  <c r="BE1002" i="2"/>
  <c r="T1002" i="2"/>
  <c r="R1002" i="2"/>
  <c r="P1002" i="2"/>
  <c r="BI1000" i="2"/>
  <c r="BH1000" i="2"/>
  <c r="BG1000" i="2"/>
  <c r="BE1000" i="2"/>
  <c r="T1000" i="2"/>
  <c r="R1000" i="2"/>
  <c r="P1000" i="2"/>
  <c r="BI958" i="2"/>
  <c r="BH958" i="2"/>
  <c r="BG958" i="2"/>
  <c r="BE958" i="2"/>
  <c r="T958" i="2"/>
  <c r="R958" i="2"/>
  <c r="P958" i="2"/>
  <c r="BI950" i="2"/>
  <c r="BH950" i="2"/>
  <c r="BG950" i="2"/>
  <c r="BE950" i="2"/>
  <c r="T950" i="2"/>
  <c r="R950" i="2"/>
  <c r="P950" i="2"/>
  <c r="BI948" i="2"/>
  <c r="BH948" i="2"/>
  <c r="BG948" i="2"/>
  <c r="BE948" i="2"/>
  <c r="T948" i="2"/>
  <c r="R948" i="2"/>
  <c r="P948" i="2"/>
  <c r="BI944" i="2"/>
  <c r="BH944" i="2"/>
  <c r="BG944" i="2"/>
  <c r="BE944" i="2"/>
  <c r="T944" i="2"/>
  <c r="R944" i="2"/>
  <c r="P944" i="2"/>
  <c r="BI942" i="2"/>
  <c r="BH942" i="2"/>
  <c r="BG942" i="2"/>
  <c r="BE942" i="2"/>
  <c r="T942" i="2"/>
  <c r="R942" i="2"/>
  <c r="P942" i="2"/>
  <c r="BI937" i="2"/>
  <c r="BH937" i="2"/>
  <c r="BG937" i="2"/>
  <c r="BE937" i="2"/>
  <c r="T937" i="2"/>
  <c r="R937" i="2"/>
  <c r="P937" i="2"/>
  <c r="BI933" i="2"/>
  <c r="BH933" i="2"/>
  <c r="BG933" i="2"/>
  <c r="BE933" i="2"/>
  <c r="T933" i="2"/>
  <c r="R933" i="2"/>
  <c r="P933" i="2"/>
  <c r="BI931" i="2"/>
  <c r="BH931" i="2"/>
  <c r="BG931" i="2"/>
  <c r="BE931" i="2"/>
  <c r="T931" i="2"/>
  <c r="R931" i="2"/>
  <c r="P931" i="2"/>
  <c r="BI925" i="2"/>
  <c r="BH925" i="2"/>
  <c r="BG925" i="2"/>
  <c r="BE925" i="2"/>
  <c r="T925" i="2"/>
  <c r="R925" i="2"/>
  <c r="P925" i="2"/>
  <c r="BI923" i="2"/>
  <c r="BH923" i="2"/>
  <c r="BG923" i="2"/>
  <c r="BE923" i="2"/>
  <c r="T923" i="2"/>
  <c r="R923" i="2"/>
  <c r="P923" i="2"/>
  <c r="BI916" i="2"/>
  <c r="BH916" i="2"/>
  <c r="BG916" i="2"/>
  <c r="BE916" i="2"/>
  <c r="T916" i="2"/>
  <c r="R916" i="2"/>
  <c r="P916" i="2"/>
  <c r="BI912" i="2"/>
  <c r="BH912" i="2"/>
  <c r="BG912" i="2"/>
  <c r="BE912" i="2"/>
  <c r="T912" i="2"/>
  <c r="R912" i="2"/>
  <c r="P912" i="2"/>
  <c r="BI909" i="2"/>
  <c r="BH909" i="2"/>
  <c r="BG909" i="2"/>
  <c r="BE909" i="2"/>
  <c r="T909" i="2"/>
  <c r="T908" i="2"/>
  <c r="R909" i="2"/>
  <c r="R908" i="2"/>
  <c r="P909" i="2"/>
  <c r="P908" i="2" s="1"/>
  <c r="BI907" i="2"/>
  <c r="BH907" i="2"/>
  <c r="BG907" i="2"/>
  <c r="BE907" i="2"/>
  <c r="T907" i="2"/>
  <c r="R907" i="2"/>
  <c r="P907" i="2"/>
  <c r="BI906" i="2"/>
  <c r="BH906" i="2"/>
  <c r="BG906" i="2"/>
  <c r="BE906" i="2"/>
  <c r="T906" i="2"/>
  <c r="R906" i="2"/>
  <c r="P906" i="2"/>
  <c r="BI905" i="2"/>
  <c r="BH905" i="2"/>
  <c r="BG905" i="2"/>
  <c r="BE905" i="2"/>
  <c r="T905" i="2"/>
  <c r="R905" i="2"/>
  <c r="P905" i="2"/>
  <c r="BI904" i="2"/>
  <c r="BH904" i="2"/>
  <c r="BG904" i="2"/>
  <c r="BE904" i="2"/>
  <c r="T904" i="2"/>
  <c r="R904" i="2"/>
  <c r="P904" i="2"/>
  <c r="BI903" i="2"/>
  <c r="BH903" i="2"/>
  <c r="BG903" i="2"/>
  <c r="BE903" i="2"/>
  <c r="T903" i="2"/>
  <c r="R903" i="2"/>
  <c r="P903" i="2"/>
  <c r="BI902" i="2"/>
  <c r="BH902" i="2"/>
  <c r="BG902" i="2"/>
  <c r="BE902" i="2"/>
  <c r="T902" i="2"/>
  <c r="R902" i="2"/>
  <c r="P902" i="2"/>
  <c r="BI901" i="2"/>
  <c r="BH901" i="2"/>
  <c r="BG901" i="2"/>
  <c r="BE901" i="2"/>
  <c r="T901" i="2"/>
  <c r="R901" i="2"/>
  <c r="P901" i="2"/>
  <c r="BI899" i="2"/>
  <c r="BH899" i="2"/>
  <c r="BG899" i="2"/>
  <c r="BE899" i="2"/>
  <c r="T899" i="2"/>
  <c r="R899" i="2"/>
  <c r="P899" i="2"/>
  <c r="BI898" i="2"/>
  <c r="BH898" i="2"/>
  <c r="BG898" i="2"/>
  <c r="BE898" i="2"/>
  <c r="T898" i="2"/>
  <c r="R898" i="2"/>
  <c r="P898" i="2"/>
  <c r="BI897" i="2"/>
  <c r="BH897" i="2"/>
  <c r="BG897" i="2"/>
  <c r="BE897" i="2"/>
  <c r="T897" i="2"/>
  <c r="R897" i="2"/>
  <c r="P897" i="2"/>
  <c r="BI896" i="2"/>
  <c r="BH896" i="2"/>
  <c r="BG896" i="2"/>
  <c r="BE896" i="2"/>
  <c r="T896" i="2"/>
  <c r="R896" i="2"/>
  <c r="P896" i="2"/>
  <c r="BI894" i="2"/>
  <c r="BH894" i="2"/>
  <c r="BG894" i="2"/>
  <c r="BE894" i="2"/>
  <c r="T894" i="2"/>
  <c r="R894" i="2"/>
  <c r="P894" i="2"/>
  <c r="BI892" i="2"/>
  <c r="BH892" i="2"/>
  <c r="BG892" i="2"/>
  <c r="BE892" i="2"/>
  <c r="T892" i="2"/>
  <c r="R892" i="2"/>
  <c r="P892" i="2"/>
  <c r="BI890" i="2"/>
  <c r="BH890" i="2"/>
  <c r="BG890" i="2"/>
  <c r="BE890" i="2"/>
  <c r="T890" i="2"/>
  <c r="R890" i="2"/>
  <c r="P890" i="2"/>
  <c r="BI888" i="2"/>
  <c r="BH888" i="2"/>
  <c r="BG888" i="2"/>
  <c r="BE888" i="2"/>
  <c r="T888" i="2"/>
  <c r="R888" i="2"/>
  <c r="P888" i="2"/>
  <c r="BI879" i="2"/>
  <c r="BH879" i="2"/>
  <c r="BG879" i="2"/>
  <c r="BE879" i="2"/>
  <c r="T879" i="2"/>
  <c r="R879" i="2"/>
  <c r="P879" i="2"/>
  <c r="BI877" i="2"/>
  <c r="BH877" i="2"/>
  <c r="BG877" i="2"/>
  <c r="BE877" i="2"/>
  <c r="T877" i="2"/>
  <c r="R877" i="2"/>
  <c r="P877" i="2"/>
  <c r="BI872" i="2"/>
  <c r="BH872" i="2"/>
  <c r="BG872" i="2"/>
  <c r="BE872" i="2"/>
  <c r="T872" i="2"/>
  <c r="R872" i="2"/>
  <c r="P872" i="2"/>
  <c r="BI870" i="2"/>
  <c r="BH870" i="2"/>
  <c r="BG870" i="2"/>
  <c r="BE870" i="2"/>
  <c r="T870" i="2"/>
  <c r="R870" i="2"/>
  <c r="P870" i="2"/>
  <c r="BI868" i="2"/>
  <c r="BH868" i="2"/>
  <c r="BG868" i="2"/>
  <c r="BE868" i="2"/>
  <c r="T868" i="2"/>
  <c r="R868" i="2"/>
  <c r="P868" i="2"/>
  <c r="BI866" i="2"/>
  <c r="BH866" i="2"/>
  <c r="BG866" i="2"/>
  <c r="BE866" i="2"/>
  <c r="T866" i="2"/>
  <c r="R866" i="2"/>
  <c r="P866" i="2"/>
  <c r="BI859" i="2"/>
  <c r="BH859" i="2"/>
  <c r="BG859" i="2"/>
  <c r="BE859" i="2"/>
  <c r="T859" i="2"/>
  <c r="R859" i="2"/>
  <c r="P859" i="2"/>
  <c r="BI853" i="2"/>
  <c r="BH853" i="2"/>
  <c r="BG853" i="2"/>
  <c r="BE853" i="2"/>
  <c r="T853" i="2"/>
  <c r="R853" i="2"/>
  <c r="P853" i="2"/>
  <c r="BI849" i="2"/>
  <c r="BH849" i="2"/>
  <c r="BG849" i="2"/>
  <c r="BE849" i="2"/>
  <c r="T849" i="2"/>
  <c r="R849" i="2"/>
  <c r="P849" i="2"/>
  <c r="BI847" i="2"/>
  <c r="BH847" i="2"/>
  <c r="BG847" i="2"/>
  <c r="BE847" i="2"/>
  <c r="T847" i="2"/>
  <c r="R847" i="2"/>
  <c r="P847" i="2"/>
  <c r="BI841" i="2"/>
  <c r="BH841" i="2"/>
  <c r="BG841" i="2"/>
  <c r="BE841" i="2"/>
  <c r="T841" i="2"/>
  <c r="R841" i="2"/>
  <c r="P841" i="2"/>
  <c r="BI834" i="2"/>
  <c r="BH834" i="2"/>
  <c r="BG834" i="2"/>
  <c r="BE834" i="2"/>
  <c r="T834" i="2"/>
  <c r="R834" i="2"/>
  <c r="P834" i="2"/>
  <c r="BI829" i="2"/>
  <c r="BH829" i="2"/>
  <c r="BG829" i="2"/>
  <c r="BE829" i="2"/>
  <c r="T829" i="2"/>
  <c r="R829" i="2"/>
  <c r="P829" i="2"/>
  <c r="BI825" i="2"/>
  <c r="BH825" i="2"/>
  <c r="BG825" i="2"/>
  <c r="BE825" i="2"/>
  <c r="T825" i="2"/>
  <c r="R825" i="2"/>
  <c r="P825" i="2"/>
  <c r="BI818" i="2"/>
  <c r="BH818" i="2"/>
  <c r="BG818" i="2"/>
  <c r="BE818" i="2"/>
  <c r="T818" i="2"/>
  <c r="R818" i="2"/>
  <c r="P818" i="2"/>
  <c r="BI811" i="2"/>
  <c r="BH811" i="2"/>
  <c r="BG811" i="2"/>
  <c r="BE811" i="2"/>
  <c r="T811" i="2"/>
  <c r="R811" i="2"/>
  <c r="P811" i="2"/>
  <c r="BI807" i="2"/>
  <c r="BH807" i="2"/>
  <c r="BG807" i="2"/>
  <c r="BE807" i="2"/>
  <c r="T807" i="2"/>
  <c r="R807" i="2"/>
  <c r="P807" i="2"/>
  <c r="BI805" i="2"/>
  <c r="BH805" i="2"/>
  <c r="BG805" i="2"/>
  <c r="BE805" i="2"/>
  <c r="T805" i="2"/>
  <c r="R805" i="2"/>
  <c r="P805" i="2"/>
  <c r="BI800" i="2"/>
  <c r="BH800" i="2"/>
  <c r="BG800" i="2"/>
  <c r="BE800" i="2"/>
  <c r="T800" i="2"/>
  <c r="R800" i="2"/>
  <c r="P800" i="2"/>
  <c r="BI798" i="2"/>
  <c r="BH798" i="2"/>
  <c r="BG798" i="2"/>
  <c r="BE798" i="2"/>
  <c r="T798" i="2"/>
  <c r="R798" i="2"/>
  <c r="P798" i="2"/>
  <c r="BI787" i="2"/>
  <c r="BH787" i="2"/>
  <c r="BG787" i="2"/>
  <c r="BE787" i="2"/>
  <c r="T787" i="2"/>
  <c r="R787" i="2"/>
  <c r="P787" i="2"/>
  <c r="BI785" i="2"/>
  <c r="BH785" i="2"/>
  <c r="BG785" i="2"/>
  <c r="BE785" i="2"/>
  <c r="T785" i="2"/>
  <c r="R785" i="2"/>
  <c r="P785" i="2"/>
  <c r="BI781" i="2"/>
  <c r="BH781" i="2"/>
  <c r="BG781" i="2"/>
  <c r="BE781" i="2"/>
  <c r="T781" i="2"/>
  <c r="R781" i="2"/>
  <c r="P781" i="2"/>
  <c r="BI777" i="2"/>
  <c r="BH777" i="2"/>
  <c r="BG777" i="2"/>
  <c r="BE777" i="2"/>
  <c r="T777" i="2"/>
  <c r="R777" i="2"/>
  <c r="P777" i="2"/>
  <c r="BI769" i="2"/>
  <c r="BH769" i="2"/>
  <c r="BG769" i="2"/>
  <c r="BE769" i="2"/>
  <c r="T769" i="2"/>
  <c r="R769" i="2"/>
  <c r="P769" i="2"/>
  <c r="BI764" i="2"/>
  <c r="BH764" i="2"/>
  <c r="BG764" i="2"/>
  <c r="BE764" i="2"/>
  <c r="T764" i="2"/>
  <c r="R764" i="2"/>
  <c r="P764" i="2"/>
  <c r="BI760" i="2"/>
  <c r="BH760" i="2"/>
  <c r="BG760" i="2"/>
  <c r="BE760" i="2"/>
  <c r="T760" i="2"/>
  <c r="R760" i="2"/>
  <c r="P760" i="2"/>
  <c r="BI759" i="2"/>
  <c r="BH759" i="2"/>
  <c r="BG759" i="2"/>
  <c r="BE759" i="2"/>
  <c r="T759" i="2"/>
  <c r="R759" i="2"/>
  <c r="P759" i="2"/>
  <c r="BI754" i="2"/>
  <c r="BH754" i="2"/>
  <c r="BG754" i="2"/>
  <c r="BE754" i="2"/>
  <c r="T754" i="2"/>
  <c r="R754" i="2"/>
  <c r="P754" i="2"/>
  <c r="BI753" i="2"/>
  <c r="BH753" i="2"/>
  <c r="BG753" i="2"/>
  <c r="BE753" i="2"/>
  <c r="T753" i="2"/>
  <c r="R753" i="2"/>
  <c r="P753" i="2"/>
  <c r="BI749" i="2"/>
  <c r="BH749" i="2"/>
  <c r="BG749" i="2"/>
  <c r="BE749" i="2"/>
  <c r="T749" i="2"/>
  <c r="R749" i="2"/>
  <c r="P749" i="2"/>
  <c r="BI747" i="2"/>
  <c r="BH747" i="2"/>
  <c r="BG747" i="2"/>
  <c r="BE747" i="2"/>
  <c r="T747" i="2"/>
  <c r="R747" i="2"/>
  <c r="P747" i="2"/>
  <c r="BI735" i="2"/>
  <c r="BH735" i="2"/>
  <c r="BG735" i="2"/>
  <c r="BE735" i="2"/>
  <c r="T735" i="2"/>
  <c r="R735" i="2"/>
  <c r="P735" i="2"/>
  <c r="BI729" i="2"/>
  <c r="BH729" i="2"/>
  <c r="BG729" i="2"/>
  <c r="BE729" i="2"/>
  <c r="T729" i="2"/>
  <c r="R729" i="2"/>
  <c r="P729" i="2"/>
  <c r="BI728" i="2"/>
  <c r="BH728" i="2"/>
  <c r="BG728" i="2"/>
  <c r="BE728" i="2"/>
  <c r="T728" i="2"/>
  <c r="R728" i="2"/>
  <c r="P728" i="2"/>
  <c r="BI726" i="2"/>
  <c r="BH726" i="2"/>
  <c r="BG726" i="2"/>
  <c r="BE726" i="2"/>
  <c r="T726" i="2"/>
  <c r="R726" i="2"/>
  <c r="P726" i="2"/>
  <c r="BI724" i="2"/>
  <c r="BH724" i="2"/>
  <c r="BG724" i="2"/>
  <c r="BE724" i="2"/>
  <c r="T724" i="2"/>
  <c r="R724" i="2"/>
  <c r="P724" i="2"/>
  <c r="BI717" i="2"/>
  <c r="BH717" i="2"/>
  <c r="BG717" i="2"/>
  <c r="BE717" i="2"/>
  <c r="T717" i="2"/>
  <c r="R717" i="2"/>
  <c r="P717" i="2"/>
  <c r="BI708" i="2"/>
  <c r="BH708" i="2"/>
  <c r="BG708" i="2"/>
  <c r="BE708" i="2"/>
  <c r="T708" i="2"/>
  <c r="R708" i="2"/>
  <c r="P708" i="2"/>
  <c r="BI702" i="2"/>
  <c r="BH702" i="2"/>
  <c r="BG702" i="2"/>
  <c r="BE702" i="2"/>
  <c r="T702" i="2"/>
  <c r="R702" i="2"/>
  <c r="P702" i="2"/>
  <c r="BI700" i="2"/>
  <c r="BH700" i="2"/>
  <c r="BG700" i="2"/>
  <c r="BE700" i="2"/>
  <c r="T700" i="2"/>
  <c r="R700" i="2"/>
  <c r="P700" i="2"/>
  <c r="BI694" i="2"/>
  <c r="BH694" i="2"/>
  <c r="BG694" i="2"/>
  <c r="BE694" i="2"/>
  <c r="T694" i="2"/>
  <c r="R694" i="2"/>
  <c r="P694" i="2"/>
  <c r="BI688" i="2"/>
  <c r="BH688" i="2"/>
  <c r="BG688" i="2"/>
  <c r="BE688" i="2"/>
  <c r="T688" i="2"/>
  <c r="R688" i="2"/>
  <c r="P688" i="2"/>
  <c r="BI677" i="2"/>
  <c r="BH677" i="2"/>
  <c r="BG677" i="2"/>
  <c r="BE677" i="2"/>
  <c r="T677" i="2"/>
  <c r="R677" i="2"/>
  <c r="P677" i="2"/>
  <c r="BI675" i="2"/>
  <c r="BH675" i="2"/>
  <c r="BG675" i="2"/>
  <c r="BE675" i="2"/>
  <c r="T675" i="2"/>
  <c r="R675" i="2"/>
  <c r="P675" i="2"/>
  <c r="BI673" i="2"/>
  <c r="BH673" i="2"/>
  <c r="BG673" i="2"/>
  <c r="BE673" i="2"/>
  <c r="T673" i="2"/>
  <c r="R673" i="2"/>
  <c r="P673" i="2"/>
  <c r="BI661" i="2"/>
  <c r="BH661" i="2"/>
  <c r="BG661" i="2"/>
  <c r="BE661" i="2"/>
  <c r="T661" i="2"/>
  <c r="R661" i="2"/>
  <c r="P661" i="2"/>
  <c r="BI655" i="2"/>
  <c r="BH655" i="2"/>
  <c r="BG655" i="2"/>
  <c r="BE655" i="2"/>
  <c r="T655" i="2"/>
  <c r="R655" i="2"/>
  <c r="P655" i="2"/>
  <c r="BI634" i="2"/>
  <c r="BH634" i="2"/>
  <c r="BG634" i="2"/>
  <c r="BE634" i="2"/>
  <c r="T634" i="2"/>
  <c r="R634" i="2"/>
  <c r="P634" i="2"/>
  <c r="BI633" i="2"/>
  <c r="BH633" i="2"/>
  <c r="BG633" i="2"/>
  <c r="BE633" i="2"/>
  <c r="T633" i="2"/>
  <c r="R633" i="2"/>
  <c r="P633" i="2"/>
  <c r="BI629" i="2"/>
  <c r="BH629" i="2"/>
  <c r="BG629" i="2"/>
  <c r="BE629" i="2"/>
  <c r="T629" i="2"/>
  <c r="R629" i="2"/>
  <c r="P629" i="2"/>
  <c r="BI627" i="2"/>
  <c r="BH627" i="2"/>
  <c r="BG627" i="2"/>
  <c r="BE627" i="2"/>
  <c r="T627" i="2"/>
  <c r="R627" i="2"/>
  <c r="P627" i="2"/>
  <c r="BI625" i="2"/>
  <c r="BH625" i="2"/>
  <c r="BG625" i="2"/>
  <c r="BE625" i="2"/>
  <c r="T625" i="2"/>
  <c r="R625" i="2"/>
  <c r="P625" i="2"/>
  <c r="BI623" i="2"/>
  <c r="BH623" i="2"/>
  <c r="BG623" i="2"/>
  <c r="BE623" i="2"/>
  <c r="T623" i="2"/>
  <c r="R623" i="2"/>
  <c r="P623" i="2"/>
  <c r="BI611" i="2"/>
  <c r="BH611" i="2"/>
  <c r="BG611" i="2"/>
  <c r="BE611" i="2"/>
  <c r="T611" i="2"/>
  <c r="R611" i="2"/>
  <c r="P611" i="2"/>
  <c r="BI609" i="2"/>
  <c r="BH609" i="2"/>
  <c r="BG609" i="2"/>
  <c r="BE609" i="2"/>
  <c r="T609" i="2"/>
  <c r="R609" i="2"/>
  <c r="P609" i="2"/>
  <c r="BI574" i="2"/>
  <c r="BH574" i="2"/>
  <c r="BG574" i="2"/>
  <c r="BE574" i="2"/>
  <c r="T574" i="2"/>
  <c r="R574" i="2"/>
  <c r="P574" i="2"/>
  <c r="BI566" i="2"/>
  <c r="BH566" i="2"/>
  <c r="BG566" i="2"/>
  <c r="BE566" i="2"/>
  <c r="T566" i="2"/>
  <c r="R566" i="2"/>
  <c r="P566" i="2"/>
  <c r="BI549" i="2"/>
  <c r="BH549" i="2"/>
  <c r="BG549" i="2"/>
  <c r="BE549" i="2"/>
  <c r="T549" i="2"/>
  <c r="R549" i="2"/>
  <c r="P549" i="2"/>
  <c r="BI526" i="2"/>
  <c r="BH526" i="2"/>
  <c r="BG526" i="2"/>
  <c r="BE526" i="2"/>
  <c r="T526" i="2"/>
  <c r="R526" i="2"/>
  <c r="P526" i="2"/>
  <c r="BI524" i="2"/>
  <c r="BH524" i="2"/>
  <c r="BG524" i="2"/>
  <c r="BE524" i="2"/>
  <c r="T524" i="2"/>
  <c r="R524" i="2"/>
  <c r="P524" i="2"/>
  <c r="BI522" i="2"/>
  <c r="BH522" i="2"/>
  <c r="BG522" i="2"/>
  <c r="BE522" i="2"/>
  <c r="T522" i="2"/>
  <c r="R522" i="2"/>
  <c r="P522" i="2"/>
  <c r="BI516" i="2"/>
  <c r="BH516" i="2"/>
  <c r="BG516" i="2"/>
  <c r="BE516" i="2"/>
  <c r="T516" i="2"/>
  <c r="R516" i="2"/>
  <c r="P516" i="2"/>
  <c r="BI508" i="2"/>
  <c r="BH508" i="2"/>
  <c r="BG508" i="2"/>
  <c r="BE508" i="2"/>
  <c r="T508" i="2"/>
  <c r="R508" i="2"/>
  <c r="P508" i="2"/>
  <c r="BI506" i="2"/>
  <c r="BH506" i="2"/>
  <c r="BG506" i="2"/>
  <c r="BE506" i="2"/>
  <c r="T506" i="2"/>
  <c r="R506" i="2"/>
  <c r="P506" i="2"/>
  <c r="BI494" i="2"/>
  <c r="BH494" i="2"/>
  <c r="BG494" i="2"/>
  <c r="BE494" i="2"/>
  <c r="T494" i="2"/>
  <c r="R494" i="2"/>
  <c r="P494" i="2"/>
  <c r="BI491" i="2"/>
  <c r="BH491" i="2"/>
  <c r="BG491" i="2"/>
  <c r="BE491" i="2"/>
  <c r="T491" i="2"/>
  <c r="R491" i="2"/>
  <c r="P491" i="2"/>
  <c r="BI490" i="2"/>
  <c r="BH490" i="2"/>
  <c r="BG490" i="2"/>
  <c r="BE490" i="2"/>
  <c r="T490" i="2"/>
  <c r="R490" i="2"/>
  <c r="P490" i="2"/>
  <c r="BI488" i="2"/>
  <c r="BH488" i="2"/>
  <c r="BG488" i="2"/>
  <c r="BE488" i="2"/>
  <c r="T488" i="2"/>
  <c r="R488" i="2"/>
  <c r="P488" i="2"/>
  <c r="BI486" i="2"/>
  <c r="BH486" i="2"/>
  <c r="BG486" i="2"/>
  <c r="BE486" i="2"/>
  <c r="T486" i="2"/>
  <c r="R486" i="2"/>
  <c r="P486" i="2"/>
  <c r="BI482" i="2"/>
  <c r="BH482" i="2"/>
  <c r="BG482" i="2"/>
  <c r="BE482" i="2"/>
  <c r="T482" i="2"/>
  <c r="R482" i="2"/>
  <c r="P482" i="2"/>
  <c r="BI481" i="2"/>
  <c r="BH481" i="2"/>
  <c r="BG481" i="2"/>
  <c r="BE481" i="2"/>
  <c r="T481" i="2"/>
  <c r="R481" i="2"/>
  <c r="P481" i="2"/>
  <c r="BI476" i="2"/>
  <c r="BH476" i="2"/>
  <c r="BG476" i="2"/>
  <c r="BE476" i="2"/>
  <c r="T476" i="2"/>
  <c r="R476" i="2"/>
  <c r="P476" i="2"/>
  <c r="BI468" i="2"/>
  <c r="BH468" i="2"/>
  <c r="BG468" i="2"/>
  <c r="BE468" i="2"/>
  <c r="T468" i="2"/>
  <c r="R468" i="2"/>
  <c r="P468" i="2"/>
  <c r="BI461" i="2"/>
  <c r="BH461" i="2"/>
  <c r="BG461" i="2"/>
  <c r="BE461" i="2"/>
  <c r="T461" i="2"/>
  <c r="R461" i="2"/>
  <c r="P461" i="2"/>
  <c r="BI460" i="2"/>
  <c r="BH460" i="2"/>
  <c r="BG460" i="2"/>
  <c r="BE460" i="2"/>
  <c r="T460" i="2"/>
  <c r="R460" i="2"/>
  <c r="P460" i="2"/>
  <c r="BI458" i="2"/>
  <c r="BH458" i="2"/>
  <c r="BG458" i="2"/>
  <c r="BE458" i="2"/>
  <c r="T458" i="2"/>
  <c r="R458" i="2"/>
  <c r="P458" i="2"/>
  <c r="BI456" i="2"/>
  <c r="BH456" i="2"/>
  <c r="BG456" i="2"/>
  <c r="BE456" i="2"/>
  <c r="T456" i="2"/>
  <c r="R456" i="2"/>
  <c r="P456" i="2"/>
  <c r="BI448" i="2"/>
  <c r="BH448" i="2"/>
  <c r="BG448" i="2"/>
  <c r="BE448" i="2"/>
  <c r="T448" i="2"/>
  <c r="R448" i="2"/>
  <c r="P448" i="2"/>
  <c r="BI443" i="2"/>
  <c r="BH443" i="2"/>
  <c r="BG443" i="2"/>
  <c r="BE443" i="2"/>
  <c r="T443" i="2"/>
  <c r="R443" i="2"/>
  <c r="P443" i="2"/>
  <c r="BI438" i="2"/>
  <c r="BH438" i="2"/>
  <c r="BG438" i="2"/>
  <c r="BE438" i="2"/>
  <c r="T438" i="2"/>
  <c r="R438" i="2"/>
  <c r="P438" i="2"/>
  <c r="BI437" i="2"/>
  <c r="BH437" i="2"/>
  <c r="BG437" i="2"/>
  <c r="BE437" i="2"/>
  <c r="T437" i="2"/>
  <c r="R437" i="2"/>
  <c r="P437" i="2"/>
  <c r="BI436" i="2"/>
  <c r="BH436" i="2"/>
  <c r="BG436" i="2"/>
  <c r="BE436" i="2"/>
  <c r="T436" i="2"/>
  <c r="R436" i="2"/>
  <c r="P436" i="2"/>
  <c r="BI435" i="2"/>
  <c r="BH435" i="2"/>
  <c r="BG435" i="2"/>
  <c r="BE435" i="2"/>
  <c r="T435" i="2"/>
  <c r="R435" i="2"/>
  <c r="P435" i="2"/>
  <c r="BI429" i="2"/>
  <c r="BH429" i="2"/>
  <c r="BG429" i="2"/>
  <c r="BE429" i="2"/>
  <c r="T429" i="2"/>
  <c r="R429" i="2"/>
  <c r="P429" i="2"/>
  <c r="BI428" i="2"/>
  <c r="BH428" i="2"/>
  <c r="BG428" i="2"/>
  <c r="BE428" i="2"/>
  <c r="T428" i="2"/>
  <c r="R428" i="2"/>
  <c r="P428" i="2"/>
  <c r="BI423" i="2"/>
  <c r="BH423" i="2"/>
  <c r="BG423" i="2"/>
  <c r="BE423" i="2"/>
  <c r="T423" i="2"/>
  <c r="R423" i="2"/>
  <c r="P423" i="2"/>
  <c r="BI418" i="2"/>
  <c r="BH418" i="2"/>
  <c r="BG418" i="2"/>
  <c r="BE418" i="2"/>
  <c r="T418" i="2"/>
  <c r="R418" i="2"/>
  <c r="P418" i="2"/>
  <c r="BI413" i="2"/>
  <c r="BH413" i="2"/>
  <c r="BG413" i="2"/>
  <c r="BE413" i="2"/>
  <c r="T413" i="2"/>
  <c r="R413" i="2"/>
  <c r="P413" i="2"/>
  <c r="BI409" i="2"/>
  <c r="BH409" i="2"/>
  <c r="BG409" i="2"/>
  <c r="BE409" i="2"/>
  <c r="T409" i="2"/>
  <c r="R409" i="2"/>
  <c r="P409" i="2"/>
  <c r="BI394" i="2"/>
  <c r="BH394" i="2"/>
  <c r="BG394" i="2"/>
  <c r="BE394" i="2"/>
  <c r="T394" i="2"/>
  <c r="R394" i="2"/>
  <c r="P394" i="2"/>
  <c r="BI388" i="2"/>
  <c r="BH388" i="2"/>
  <c r="BG388" i="2"/>
  <c r="BE388" i="2"/>
  <c r="T388" i="2"/>
  <c r="R388" i="2"/>
  <c r="P388" i="2"/>
  <c r="BI386" i="2"/>
  <c r="BH386" i="2"/>
  <c r="BG386" i="2"/>
  <c r="BE386" i="2"/>
  <c r="T386" i="2"/>
  <c r="R386" i="2"/>
  <c r="P386" i="2"/>
  <c r="BI385" i="2"/>
  <c r="BH385" i="2"/>
  <c r="BG385" i="2"/>
  <c r="BE385" i="2"/>
  <c r="T385" i="2"/>
  <c r="R385" i="2"/>
  <c r="P385" i="2"/>
  <c r="BI383" i="2"/>
  <c r="BH383" i="2"/>
  <c r="BG383" i="2"/>
  <c r="BE383" i="2"/>
  <c r="T383" i="2"/>
  <c r="R383" i="2"/>
  <c r="P383" i="2"/>
  <c r="BI381" i="2"/>
  <c r="BH381" i="2"/>
  <c r="BG381" i="2"/>
  <c r="BE381" i="2"/>
  <c r="T381" i="2"/>
  <c r="R381" i="2"/>
  <c r="P381" i="2"/>
  <c r="BI375" i="2"/>
  <c r="BH375" i="2"/>
  <c r="BG375" i="2"/>
  <c r="BE375" i="2"/>
  <c r="T375" i="2"/>
  <c r="R375" i="2"/>
  <c r="P375" i="2"/>
  <c r="BI369" i="2"/>
  <c r="BH369" i="2"/>
  <c r="BG369" i="2"/>
  <c r="BE369" i="2"/>
  <c r="T369" i="2"/>
  <c r="R369" i="2"/>
  <c r="P369" i="2"/>
  <c r="BI365" i="2"/>
  <c r="BH365" i="2"/>
  <c r="BG365" i="2"/>
  <c r="BE365" i="2"/>
  <c r="T365" i="2"/>
  <c r="R365" i="2"/>
  <c r="P365" i="2"/>
  <c r="BI360" i="2"/>
  <c r="BH360" i="2"/>
  <c r="BG360" i="2"/>
  <c r="BE360" i="2"/>
  <c r="T360" i="2"/>
  <c r="R360" i="2"/>
  <c r="P360" i="2"/>
  <c r="BI353" i="2"/>
  <c r="BH353" i="2"/>
  <c r="BG353" i="2"/>
  <c r="BE353" i="2"/>
  <c r="T353" i="2"/>
  <c r="R353" i="2"/>
  <c r="P353" i="2"/>
  <c r="BI347" i="2"/>
  <c r="BH347" i="2"/>
  <c r="BG347" i="2"/>
  <c r="BE347" i="2"/>
  <c r="T347" i="2"/>
  <c r="R347" i="2"/>
  <c r="P347" i="2"/>
  <c r="BI345" i="2"/>
  <c r="BH345" i="2"/>
  <c r="BG345" i="2"/>
  <c r="BE345" i="2"/>
  <c r="T345" i="2"/>
  <c r="R345" i="2"/>
  <c r="P345" i="2"/>
  <c r="BI343" i="2"/>
  <c r="BH343" i="2"/>
  <c r="BG343" i="2"/>
  <c r="BE343" i="2"/>
  <c r="T343" i="2"/>
  <c r="R343" i="2"/>
  <c r="P343" i="2"/>
  <c r="BI341" i="2"/>
  <c r="BH341" i="2"/>
  <c r="BG341" i="2"/>
  <c r="BE341" i="2"/>
  <c r="T341" i="2"/>
  <c r="R341" i="2"/>
  <c r="P341" i="2"/>
  <c r="BI331" i="2"/>
  <c r="BH331" i="2"/>
  <c r="BG331" i="2"/>
  <c r="BE331" i="2"/>
  <c r="T331" i="2"/>
  <c r="R331" i="2"/>
  <c r="P331" i="2"/>
  <c r="BI310" i="2"/>
  <c r="BH310" i="2"/>
  <c r="BG310" i="2"/>
  <c r="BE310" i="2"/>
  <c r="T310" i="2"/>
  <c r="R310" i="2"/>
  <c r="P310" i="2"/>
  <c r="BI309" i="2"/>
  <c r="BH309" i="2"/>
  <c r="BG309" i="2"/>
  <c r="BE309" i="2"/>
  <c r="T309" i="2"/>
  <c r="R309" i="2"/>
  <c r="P309" i="2"/>
  <c r="BI303" i="2"/>
  <c r="BH303" i="2"/>
  <c r="BG303" i="2"/>
  <c r="BE303" i="2"/>
  <c r="T303" i="2"/>
  <c r="R303" i="2"/>
  <c r="P303" i="2"/>
  <c r="BI302" i="2"/>
  <c r="BH302" i="2"/>
  <c r="BG302" i="2"/>
  <c r="BE302" i="2"/>
  <c r="T302" i="2"/>
  <c r="R302" i="2"/>
  <c r="P302" i="2"/>
  <c r="BI300" i="2"/>
  <c r="BH300" i="2"/>
  <c r="BG300" i="2"/>
  <c r="BE300" i="2"/>
  <c r="T300" i="2"/>
  <c r="R300" i="2"/>
  <c r="P300" i="2"/>
  <c r="BI294" i="2"/>
  <c r="BH294" i="2"/>
  <c r="BG294" i="2"/>
  <c r="BE294" i="2"/>
  <c r="T294" i="2"/>
  <c r="R294" i="2"/>
  <c r="P294" i="2"/>
  <c r="BI292" i="2"/>
  <c r="BH292" i="2"/>
  <c r="BG292" i="2"/>
  <c r="BE292" i="2"/>
  <c r="T292" i="2"/>
  <c r="R292" i="2"/>
  <c r="P292" i="2"/>
  <c r="BI290" i="2"/>
  <c r="BH290" i="2"/>
  <c r="BG290" i="2"/>
  <c r="BE290" i="2"/>
  <c r="T290" i="2"/>
  <c r="R290" i="2"/>
  <c r="P290" i="2"/>
  <c r="BI283" i="2"/>
  <c r="BH283" i="2"/>
  <c r="BG283" i="2"/>
  <c r="BE283" i="2"/>
  <c r="T283" i="2"/>
  <c r="R283" i="2"/>
  <c r="P283" i="2"/>
  <c r="BI271" i="2"/>
  <c r="BH271" i="2"/>
  <c r="BG271" i="2"/>
  <c r="BE271" i="2"/>
  <c r="T271" i="2"/>
  <c r="R271" i="2"/>
  <c r="P271" i="2"/>
  <c r="BI265" i="2"/>
  <c r="BH265" i="2"/>
  <c r="BG265" i="2"/>
  <c r="BE265" i="2"/>
  <c r="T265" i="2"/>
  <c r="R265" i="2"/>
  <c r="P265" i="2"/>
  <c r="BI262" i="2"/>
  <c r="BH262" i="2"/>
  <c r="BG262" i="2"/>
  <c r="BE262" i="2"/>
  <c r="T262" i="2"/>
  <c r="R262" i="2"/>
  <c r="P262" i="2"/>
  <c r="BI260" i="2"/>
  <c r="BH260" i="2"/>
  <c r="BG260" i="2"/>
  <c r="BE260" i="2"/>
  <c r="T260" i="2"/>
  <c r="R260" i="2"/>
  <c r="P260" i="2"/>
  <c r="BI258" i="2"/>
  <c r="BH258" i="2"/>
  <c r="BG258" i="2"/>
  <c r="BE258" i="2"/>
  <c r="T258" i="2"/>
  <c r="R258" i="2"/>
  <c r="P258" i="2"/>
  <c r="BI256" i="2"/>
  <c r="BH256" i="2"/>
  <c r="BG256" i="2"/>
  <c r="BE256" i="2"/>
  <c r="T256" i="2"/>
  <c r="R256" i="2"/>
  <c r="P256" i="2"/>
  <c r="BI255" i="2"/>
  <c r="BH255" i="2"/>
  <c r="BG255" i="2"/>
  <c r="BE255" i="2"/>
  <c r="T255" i="2"/>
  <c r="R255" i="2"/>
  <c r="P255" i="2"/>
  <c r="BI250" i="2"/>
  <c r="BH250" i="2"/>
  <c r="BG250" i="2"/>
  <c r="BE250" i="2"/>
  <c r="T250" i="2"/>
  <c r="R250" i="2"/>
  <c r="P250" i="2"/>
  <c r="BI244" i="2"/>
  <c r="BH244" i="2"/>
  <c r="BG244" i="2"/>
  <c r="BE244" i="2"/>
  <c r="T244" i="2"/>
  <c r="R244" i="2"/>
  <c r="P244" i="2"/>
  <c r="BI235" i="2"/>
  <c r="BH235" i="2"/>
  <c r="BG235" i="2"/>
  <c r="BE235" i="2"/>
  <c r="T235" i="2"/>
  <c r="R235" i="2"/>
  <c r="P235" i="2"/>
  <c r="BI227" i="2"/>
  <c r="BH227" i="2"/>
  <c r="BG227" i="2"/>
  <c r="BE227" i="2"/>
  <c r="T227" i="2"/>
  <c r="R227" i="2"/>
  <c r="P227" i="2"/>
  <c r="BI226" i="2"/>
  <c r="BH226" i="2"/>
  <c r="BG226" i="2"/>
  <c r="BE226" i="2"/>
  <c r="T226" i="2"/>
  <c r="R226" i="2"/>
  <c r="P226" i="2"/>
  <c r="BI218" i="2"/>
  <c r="BH218" i="2"/>
  <c r="BG218" i="2"/>
  <c r="BE218" i="2"/>
  <c r="T218" i="2"/>
  <c r="R218" i="2"/>
  <c r="P218" i="2"/>
  <c r="BI209" i="2"/>
  <c r="BH209" i="2"/>
  <c r="BG209" i="2"/>
  <c r="BE209" i="2"/>
  <c r="T209" i="2"/>
  <c r="R209" i="2"/>
  <c r="P209" i="2"/>
  <c r="BI202" i="2"/>
  <c r="BH202" i="2"/>
  <c r="BG202" i="2"/>
  <c r="BE202" i="2"/>
  <c r="T202" i="2"/>
  <c r="R202" i="2"/>
  <c r="P202" i="2"/>
  <c r="BI195" i="2"/>
  <c r="BH195" i="2"/>
  <c r="BG195" i="2"/>
  <c r="BE195" i="2"/>
  <c r="T195" i="2"/>
  <c r="R195" i="2"/>
  <c r="P195" i="2"/>
  <c r="BI193" i="2"/>
  <c r="BH193" i="2"/>
  <c r="BG193" i="2"/>
  <c r="BE193" i="2"/>
  <c r="T193" i="2"/>
  <c r="R193" i="2"/>
  <c r="P193" i="2"/>
  <c r="BI187" i="2"/>
  <c r="BH187" i="2"/>
  <c r="BG187" i="2"/>
  <c r="BE187" i="2"/>
  <c r="T187" i="2"/>
  <c r="R187" i="2"/>
  <c r="P187" i="2"/>
  <c r="BI185" i="2"/>
  <c r="BH185" i="2"/>
  <c r="BG185" i="2"/>
  <c r="BE185" i="2"/>
  <c r="T185" i="2"/>
  <c r="R185" i="2"/>
  <c r="P185" i="2"/>
  <c r="BI181" i="2"/>
  <c r="BH181" i="2"/>
  <c r="BG181" i="2"/>
  <c r="BE181" i="2"/>
  <c r="T181" i="2"/>
  <c r="R181" i="2"/>
  <c r="P181" i="2"/>
  <c r="BI179" i="2"/>
  <c r="BH179" i="2"/>
  <c r="BG179" i="2"/>
  <c r="BE179" i="2"/>
  <c r="T179" i="2"/>
  <c r="R179" i="2"/>
  <c r="P179" i="2"/>
  <c r="BI175" i="2"/>
  <c r="BH175" i="2"/>
  <c r="BG175" i="2"/>
  <c r="BE175" i="2"/>
  <c r="T175" i="2"/>
  <c r="R175" i="2"/>
  <c r="P175" i="2"/>
  <c r="BI173" i="2"/>
  <c r="BH173" i="2"/>
  <c r="BG173" i="2"/>
  <c r="BE173" i="2"/>
  <c r="T173" i="2"/>
  <c r="R173" i="2"/>
  <c r="P173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7" i="2"/>
  <c r="BH157" i="2"/>
  <c r="BG157" i="2"/>
  <c r="F37" i="2" s="1"/>
  <c r="BE157" i="2"/>
  <c r="F35" i="2" s="1"/>
  <c r="T157" i="2"/>
  <c r="R157" i="2"/>
  <c r="P157" i="2"/>
  <c r="BI156" i="2"/>
  <c r="BH156" i="2"/>
  <c r="BG156" i="2"/>
  <c r="BE156" i="2"/>
  <c r="T156" i="2"/>
  <c r="R156" i="2"/>
  <c r="P156" i="2"/>
  <c r="BI154" i="2"/>
  <c r="F39" i="2" s="1"/>
  <c r="BH154" i="2"/>
  <c r="F38" i="2" s="1"/>
  <c r="BG154" i="2"/>
  <c r="BE154" i="2"/>
  <c r="J35" i="2" s="1"/>
  <c r="T154" i="2"/>
  <c r="R154" i="2"/>
  <c r="P154" i="2"/>
  <c r="BI152" i="2"/>
  <c r="BH152" i="2"/>
  <c r="BG152" i="2"/>
  <c r="BE152" i="2"/>
  <c r="T152" i="2"/>
  <c r="R152" i="2"/>
  <c r="P152" i="2"/>
  <c r="J146" i="2"/>
  <c r="J145" i="2"/>
  <c r="F145" i="2"/>
  <c r="F143" i="2"/>
  <c r="E141" i="2"/>
  <c r="J94" i="2"/>
  <c r="J93" i="2"/>
  <c r="F93" i="2"/>
  <c r="F91" i="2"/>
  <c r="E89" i="2"/>
  <c r="J20" i="2"/>
  <c r="E20" i="2"/>
  <c r="F146" i="2" s="1"/>
  <c r="J19" i="2"/>
  <c r="J14" i="2"/>
  <c r="J143" i="2"/>
  <c r="E7" i="2"/>
  <c r="E137" i="2" s="1"/>
  <c r="L90" i="1"/>
  <c r="AM90" i="1"/>
  <c r="AM89" i="1"/>
  <c r="L89" i="1"/>
  <c r="AM87" i="1"/>
  <c r="L87" i="1"/>
  <c r="L85" i="1"/>
  <c r="L84" i="1"/>
  <c r="J1558" i="2"/>
  <c r="J1554" i="2"/>
  <c r="J1520" i="2"/>
  <c r="J1508" i="2"/>
  <c r="J1495" i="2"/>
  <c r="J1447" i="2"/>
  <c r="BK1430" i="2"/>
  <c r="BK1403" i="2"/>
  <c r="J1392" i="2"/>
  <c r="J1370" i="2"/>
  <c r="J1359" i="2"/>
  <c r="J1353" i="2"/>
  <c r="BK1343" i="2"/>
  <c r="BK1329" i="2"/>
  <c r="J1317" i="2"/>
  <c r="J1306" i="2"/>
  <c r="BK1302" i="2"/>
  <c r="BK1291" i="2"/>
  <c r="BK1272" i="2"/>
  <c r="BK1268" i="2"/>
  <c r="BK1263" i="2"/>
  <c r="BK1247" i="2"/>
  <c r="BK1226" i="2"/>
  <c r="BK1216" i="2"/>
  <c r="J1178" i="2"/>
  <c r="J1164" i="2"/>
  <c r="J1156" i="2"/>
  <c r="J1146" i="2"/>
  <c r="BK1142" i="2"/>
  <c r="BK1137" i="2"/>
  <c r="J1133" i="2"/>
  <c r="J1124" i="2"/>
  <c r="BK1105" i="2"/>
  <c r="J1084" i="2"/>
  <c r="J1069" i="2"/>
  <c r="J1053" i="2"/>
  <c r="BK1043" i="2"/>
  <c r="J1036" i="2"/>
  <c r="J1022" i="2"/>
  <c r="J958" i="2"/>
  <c r="J944" i="2"/>
  <c r="BK931" i="2"/>
  <c r="BK912" i="2"/>
  <c r="J903" i="2"/>
  <c r="J897" i="2"/>
  <c r="BK888" i="2"/>
  <c r="BK868" i="2"/>
  <c r="BK849" i="2"/>
  <c r="BK825" i="2"/>
  <c r="BK805" i="2"/>
  <c r="BK785" i="2"/>
  <c r="BK764" i="2"/>
  <c r="BK749" i="2"/>
  <c r="BK728" i="2"/>
  <c r="BK717" i="2"/>
  <c r="BK694" i="2"/>
  <c r="J673" i="2"/>
  <c r="J627" i="2"/>
  <c r="BK609" i="2"/>
  <c r="BK524" i="2"/>
  <c r="BK506" i="2"/>
  <c r="BK488" i="2"/>
  <c r="J476" i="2"/>
  <c r="J458" i="2"/>
  <c r="J438" i="2"/>
  <c r="J429" i="2"/>
  <c r="J413" i="2"/>
  <c r="BK381" i="2"/>
  <c r="J360" i="2"/>
  <c r="J341" i="2"/>
  <c r="BK302" i="2"/>
  <c r="J290" i="2"/>
  <c r="BK262" i="2"/>
  <c r="BK255" i="2"/>
  <c r="J235" i="2"/>
  <c r="J209" i="2"/>
  <c r="BK185" i="2"/>
  <c r="BK173" i="2"/>
  <c r="BK244" i="4"/>
  <c r="J207" i="4"/>
  <c r="J159" i="4"/>
  <c r="BK268" i="4"/>
  <c r="BK246" i="4"/>
  <c r="BK238" i="4"/>
  <c r="J202" i="4"/>
  <c r="J138" i="4"/>
  <c r="BK264" i="4"/>
  <c r="BK218" i="4"/>
  <c r="BK196" i="4"/>
  <c r="J134" i="4"/>
  <c r="J262" i="4"/>
  <c r="BK231" i="4"/>
  <c r="BK207" i="4"/>
  <c r="J167" i="4"/>
  <c r="J213" i="4"/>
  <c r="J163" i="4"/>
  <c r="BK280" i="4"/>
  <c r="BK247" i="4"/>
  <c r="J225" i="4"/>
  <c r="J196" i="4"/>
  <c r="J161" i="4"/>
  <c r="BK253" i="4"/>
  <c r="J210" i="4"/>
  <c r="J190" i="4"/>
  <c r="J284" i="4"/>
  <c r="J257" i="4"/>
  <c r="BK214" i="4"/>
  <c r="BK165" i="4"/>
  <c r="J218" i="5"/>
  <c r="J156" i="5"/>
  <c r="BK217" i="5"/>
  <c r="BK183" i="5"/>
  <c r="J160" i="5"/>
  <c r="BK210" i="5"/>
  <c r="J190" i="5"/>
  <c r="J220" i="5"/>
  <c r="BK178" i="5"/>
  <c r="BK148" i="5"/>
  <c r="J193" i="5"/>
  <c r="BK222" i="5"/>
  <c r="BK198" i="5"/>
  <c r="J162" i="5"/>
  <c r="BK196" i="5"/>
  <c r="J176" i="5"/>
  <c r="J155" i="6"/>
  <c r="BK151" i="6"/>
  <c r="J135" i="6"/>
  <c r="BK166" i="6"/>
  <c r="BK163" i="6"/>
  <c r="J142" i="6"/>
  <c r="BK174" i="6"/>
  <c r="J141" i="6"/>
  <c r="BK175" i="6"/>
  <c r="J164" i="6"/>
  <c r="J302" i="7"/>
  <c r="BK255" i="7"/>
  <c r="BK204" i="7"/>
  <c r="BK164" i="7"/>
  <c r="BK300" i="7"/>
  <c r="J282" i="7"/>
  <c r="BK257" i="7"/>
  <c r="BK229" i="7"/>
  <c r="J209" i="7"/>
  <c r="J171" i="7"/>
  <c r="J313" i="7"/>
  <c r="BK241" i="7"/>
  <c r="BK208" i="7"/>
  <c r="J167" i="7"/>
  <c r="BK297" i="7"/>
  <c r="J279" i="7"/>
  <c r="J267" i="7"/>
  <c r="BK246" i="7"/>
  <c r="BK220" i="7"/>
  <c r="BK179" i="7"/>
  <c r="BK304" i="7"/>
  <c r="BK281" i="7"/>
  <c r="BK233" i="7"/>
  <c r="J204" i="7"/>
  <c r="J156" i="7"/>
  <c r="BK307" i="7"/>
  <c r="BK244" i="7"/>
  <c r="BK191" i="7"/>
  <c r="J152" i="7"/>
  <c r="J315" i="7"/>
  <c r="BK283" i="7"/>
  <c r="J260" i="7"/>
  <c r="J236" i="7"/>
  <c r="BK199" i="7"/>
  <c r="BK172" i="7"/>
  <c r="BK144" i="7"/>
  <c r="J210" i="8"/>
  <c r="BK182" i="8"/>
  <c r="J156" i="8"/>
  <c r="BK133" i="8"/>
  <c r="BK226" i="8"/>
  <c r="J188" i="8"/>
  <c r="BK171" i="8"/>
  <c r="BK243" i="8"/>
  <c r="BK209" i="8"/>
  <c r="BK188" i="8"/>
  <c r="BK159" i="8"/>
  <c r="J213" i="8"/>
  <c r="J194" i="8"/>
  <c r="BK154" i="8"/>
  <c r="J137" i="8"/>
  <c r="BK210" i="8"/>
  <c r="J144" i="8"/>
  <c r="BK217" i="8"/>
  <c r="J183" i="8"/>
  <c r="BK151" i="8"/>
  <c r="J224" i="8"/>
  <c r="J195" i="8"/>
  <c r="J146" i="8"/>
  <c r="BK241" i="8"/>
  <c r="BK206" i="8"/>
  <c r="BK169" i="8"/>
  <c r="BK168" i="9"/>
  <c r="J130" i="9"/>
  <c r="J133" i="9"/>
  <c r="J147" i="9"/>
  <c r="J141" i="9"/>
  <c r="BK166" i="9"/>
  <c r="J171" i="9"/>
  <c r="BK159" i="9"/>
  <c r="BK162" i="9"/>
  <c r="BK135" i="9"/>
  <c r="J155" i="9"/>
  <c r="J445" i="10"/>
  <c r="BK407" i="10"/>
  <c r="BK341" i="10"/>
  <c r="J288" i="10"/>
  <c r="BK255" i="10"/>
  <c r="J208" i="10"/>
  <c r="J180" i="10"/>
  <c r="BK147" i="10"/>
  <c r="J424" i="10"/>
  <c r="J395" i="10"/>
  <c r="J336" i="10"/>
  <c r="J285" i="10"/>
  <c r="BK259" i="10"/>
  <c r="J196" i="10"/>
  <c r="J159" i="10"/>
  <c r="BK412" i="10"/>
  <c r="BK369" i="10"/>
  <c r="BK330" i="10"/>
  <c r="J315" i="10"/>
  <c r="BK278" i="10"/>
  <c r="J259" i="10"/>
  <c r="BK246" i="10"/>
  <c r="J204" i="10"/>
  <c r="BK179" i="10"/>
  <c r="J147" i="10"/>
  <c r="J441" i="10"/>
  <c r="J422" i="10"/>
  <c r="J378" i="10"/>
  <c r="BK298" i="10"/>
  <c r="J243" i="10"/>
  <c r="J201" i="10"/>
  <c r="J165" i="10"/>
  <c r="J413" i="10"/>
  <c r="BK360" i="10"/>
  <c r="BK342" i="10"/>
  <c r="J296" i="10"/>
  <c r="J275" i="10"/>
  <c r="J248" i="10"/>
  <c r="BK220" i="10"/>
  <c r="BK153" i="10"/>
  <c r="J423" i="10"/>
  <c r="J396" i="10"/>
  <c r="J341" i="10"/>
  <c r="BK295" i="10"/>
  <c r="BK252" i="10"/>
  <c r="BK219" i="10"/>
  <c r="J175" i="10"/>
  <c r="J162" i="10"/>
  <c r="BK436" i="10"/>
  <c r="J393" i="10"/>
  <c r="J340" i="10"/>
  <c r="BK276" i="10"/>
  <c r="J237" i="10"/>
  <c r="J220" i="10"/>
  <c r="J199" i="10"/>
  <c r="BK178" i="10"/>
  <c r="J142" i="10"/>
  <c r="BK452" i="10"/>
  <c r="BK441" i="10"/>
  <c r="BK394" i="10"/>
  <c r="J356" i="10"/>
  <c r="BK315" i="10"/>
  <c r="BK262" i="10"/>
  <c r="J219" i="10"/>
  <c r="BK199" i="10"/>
  <c r="BK174" i="10"/>
  <c r="J182" i="11"/>
  <c r="J138" i="11"/>
  <c r="BK160" i="11"/>
  <c r="BK171" i="11"/>
  <c r="J169" i="11"/>
  <c r="J131" i="11"/>
  <c r="J152" i="11"/>
  <c r="BK179" i="11"/>
  <c r="BK164" i="11"/>
  <c r="J142" i="11"/>
  <c r="BK167" i="11"/>
  <c r="J143" i="11"/>
  <c r="J159" i="12"/>
  <c r="BK143" i="12"/>
  <c r="J144" i="12"/>
  <c r="J173" i="12"/>
  <c r="J136" i="12"/>
  <c r="J131" i="12"/>
  <c r="J146" i="12"/>
  <c r="J135" i="12"/>
  <c r="BK144" i="12"/>
  <c r="BK145" i="12"/>
  <c r="BK160" i="12"/>
  <c r="BK134" i="12"/>
  <c r="J182" i="13"/>
  <c r="BK161" i="13"/>
  <c r="BK204" i="13"/>
  <c r="J164" i="13"/>
  <c r="BK200" i="13"/>
  <c r="BK176" i="13"/>
  <c r="BK160" i="13"/>
  <c r="J141" i="13"/>
  <c r="J185" i="13"/>
  <c r="J149" i="13"/>
  <c r="BK181" i="13"/>
  <c r="BK141" i="13"/>
  <c r="J204" i="13"/>
  <c r="BK186" i="13"/>
  <c r="BK142" i="13"/>
  <c r="J191" i="13"/>
  <c r="J158" i="13"/>
  <c r="BK135" i="13"/>
  <c r="BK173" i="14"/>
  <c r="J155" i="14"/>
  <c r="BK185" i="14"/>
  <c r="BK145" i="14"/>
  <c r="BK186" i="14"/>
  <c r="BK163" i="14"/>
  <c r="BK127" i="14"/>
  <c r="BK171" i="14"/>
  <c r="J152" i="14"/>
  <c r="BK150" i="14"/>
  <c r="J177" i="14"/>
  <c r="J140" i="14"/>
  <c r="J166" i="14"/>
  <c r="J138" i="14"/>
  <c r="J169" i="14"/>
  <c r="BK157" i="14"/>
  <c r="BK184" i="15"/>
  <c r="J166" i="15"/>
  <c r="BK134" i="15"/>
  <c r="BK167" i="15"/>
  <c r="J146" i="15"/>
  <c r="J174" i="15"/>
  <c r="BK170" i="15"/>
  <c r="J186" i="15"/>
  <c r="J157" i="15"/>
  <c r="J128" i="15"/>
  <c r="BK180" i="15"/>
  <c r="J147" i="15"/>
  <c r="J136" i="15"/>
  <c r="BK168" i="15"/>
  <c r="BK138" i="15"/>
  <c r="J160" i="16"/>
  <c r="J131" i="16"/>
  <c r="BK152" i="16"/>
  <c r="BK171" i="16"/>
  <c r="BK129" i="16"/>
  <c r="BK168" i="16"/>
  <c r="J165" i="16"/>
  <c r="BK142" i="16"/>
  <c r="J159" i="16"/>
  <c r="BK133" i="16"/>
  <c r="J145" i="16"/>
  <c r="F38" i="17"/>
  <c r="BC111" i="1"/>
  <c r="J231" i="18"/>
  <c r="BK153" i="18"/>
  <c r="J222" i="18"/>
  <c r="J192" i="18"/>
  <c r="J228" i="18"/>
  <c r="J171" i="18"/>
  <c r="BK182" i="18"/>
  <c r="BK191" i="18"/>
  <c r="BK169" i="18"/>
  <c r="BK131" i="18"/>
  <c r="J198" i="18"/>
  <c r="J170" i="18"/>
  <c r="J191" i="19"/>
  <c r="J180" i="19"/>
  <c r="BK144" i="19"/>
  <c r="J179" i="19"/>
  <c r="BK152" i="19"/>
  <c r="BK183" i="19"/>
  <c r="J146" i="19"/>
  <c r="J190" i="19"/>
  <c r="J175" i="19"/>
  <c r="J158" i="19"/>
  <c r="BK191" i="19"/>
  <c r="BK170" i="19"/>
  <c r="BK130" i="19"/>
  <c r="J164" i="19"/>
  <c r="BK141" i="19"/>
  <c r="BK174" i="19"/>
  <c r="J203" i="19"/>
  <c r="J184" i="19"/>
  <c r="J169" i="19"/>
  <c r="BK131" i="19"/>
  <c r="BK126" i="20"/>
  <c r="BK167" i="20"/>
  <c r="J145" i="20"/>
  <c r="BK164" i="20"/>
  <c r="J167" i="20"/>
  <c r="BK144" i="20"/>
  <c r="J196" i="21"/>
  <c r="BK135" i="21"/>
  <c r="BK160" i="21"/>
  <c r="J135" i="21"/>
  <c r="BK161" i="21"/>
  <c r="BK185" i="21"/>
  <c r="J140" i="21"/>
  <c r="J149" i="21"/>
  <c r="BK196" i="21"/>
  <c r="J178" i="21"/>
  <c r="J154" i="21"/>
  <c r="J135" i="22"/>
  <c r="J131" i="22"/>
  <c r="J154" i="22"/>
  <c r="J142" i="22"/>
  <c r="J139" i="22"/>
  <c r="J149" i="23"/>
  <c r="J170" i="23"/>
  <c r="BK138" i="23"/>
  <c r="BK167" i="23"/>
  <c r="J161" i="23"/>
  <c r="J172" i="23"/>
  <c r="BK150" i="23"/>
  <c r="J175" i="23"/>
  <c r="J138" i="23"/>
  <c r="BK158" i="23"/>
  <c r="BK129" i="23"/>
  <c r="J142" i="24"/>
  <c r="J151" i="24"/>
  <c r="J162" i="24"/>
  <c r="BK143" i="24"/>
  <c r="BK128" i="24"/>
  <c r="J141" i="24"/>
  <c r="J160" i="24"/>
  <c r="J143" i="24"/>
  <c r="BK128" i="25"/>
  <c r="BK141" i="25"/>
  <c r="BK137" i="25"/>
  <c r="J141" i="25"/>
  <c r="J153" i="26"/>
  <c r="J136" i="26"/>
  <c r="J168" i="26"/>
  <c r="BK144" i="26"/>
  <c r="J161" i="26"/>
  <c r="BK162" i="26"/>
  <c r="J172" i="26"/>
  <c r="J138" i="26"/>
  <c r="J130" i="26"/>
  <c r="BK160" i="27"/>
  <c r="BK136" i="27"/>
  <c r="BK141" i="27"/>
  <c r="BK162" i="27"/>
  <c r="BK146" i="27"/>
  <c r="J142" i="27"/>
  <c r="J125" i="27"/>
  <c r="BK138" i="27"/>
  <c r="J145" i="27"/>
  <c r="BK162" i="28"/>
  <c r="BK128" i="28"/>
  <c r="BK153" i="28"/>
  <c r="J129" i="28"/>
  <c r="J162" i="28"/>
  <c r="J145" i="28"/>
  <c r="BK131" i="28"/>
  <c r="BK141" i="28"/>
  <c r="BK158" i="28"/>
  <c r="BK1558" i="2"/>
  <c r="J1553" i="2"/>
  <c r="J1522" i="2"/>
  <c r="BK1514" i="2"/>
  <c r="BK1504" i="2"/>
  <c r="J1497" i="2"/>
  <c r="BK1441" i="2"/>
  <c r="J1422" i="2"/>
  <c r="J1403" i="2"/>
  <c r="BK1392" i="2"/>
  <c r="J1385" i="2"/>
  <c r="J1366" i="2"/>
  <c r="J1355" i="2"/>
  <c r="BK1347" i="2"/>
  <c r="J1339" i="2"/>
  <c r="J1323" i="2"/>
  <c r="J1311" i="2"/>
  <c r="BK1304" i="2"/>
  <c r="J1299" i="2"/>
  <c r="BK1285" i="2"/>
  <c r="J1273" i="2"/>
  <c r="J1268" i="2"/>
  <c r="BK1264" i="2"/>
  <c r="J1259" i="2"/>
  <c r="J1235" i="2"/>
  <c r="J1226" i="2"/>
  <c r="BK1214" i="2"/>
  <c r="BK1183" i="2"/>
  <c r="J1169" i="2"/>
  <c r="J1158" i="2"/>
  <c r="J1149" i="2"/>
  <c r="BK1143" i="2"/>
  <c r="J1140" i="2"/>
  <c r="BK1135" i="2"/>
  <c r="J1130" i="2"/>
  <c r="BK1107" i="2"/>
  <c r="J1097" i="2"/>
  <c r="J1074" i="2"/>
  <c r="J1067" i="2"/>
  <c r="BK1059" i="2"/>
  <c r="J1047" i="2"/>
  <c r="BK1037" i="2"/>
  <c r="BK1024" i="2"/>
  <c r="BK958" i="2"/>
  <c r="J942" i="2"/>
  <c r="J925" i="2"/>
  <c r="BK909" i="2"/>
  <c r="J906" i="2"/>
  <c r="J899" i="2"/>
  <c r="BK892" i="2"/>
  <c r="J877" i="2"/>
  <c r="BK866" i="2"/>
  <c r="BK847" i="2"/>
  <c r="BK811" i="2"/>
  <c r="J805" i="2"/>
  <c r="J787" i="2"/>
  <c r="BK769" i="2"/>
  <c r="BK754" i="2"/>
  <c r="J747" i="2"/>
  <c r="J726" i="2"/>
  <c r="BK702" i="2"/>
  <c r="J677" i="2"/>
  <c r="BK634" i="2"/>
  <c r="BK625" i="2"/>
  <c r="J609" i="2"/>
  <c r="BK526" i="2"/>
  <c r="J508" i="2"/>
  <c r="J490" i="2"/>
  <c r="BK482" i="2"/>
  <c r="BK458" i="2"/>
  <c r="BK438" i="2"/>
  <c r="BK435" i="2"/>
  <c r="J423" i="2"/>
  <c r="BK394" i="2"/>
  <c r="J385" i="2"/>
  <c r="J369" i="2"/>
  <c r="BK347" i="2"/>
  <c r="J331" i="2"/>
  <c r="J302" i="2"/>
  <c r="J292" i="2"/>
  <c r="BK260" i="2"/>
  <c r="J250" i="2"/>
  <c r="BK209" i="2"/>
  <c r="J187" i="2"/>
  <c r="J175" i="2"/>
  <c r="J166" i="2"/>
  <c r="J157" i="2"/>
  <c r="BK257" i="4"/>
  <c r="J238" i="4"/>
  <c r="BK203" i="4"/>
  <c r="BK157" i="4"/>
  <c r="BK279" i="4"/>
  <c r="BK259" i="4"/>
  <c r="BK221" i="4"/>
  <c r="BK186" i="4"/>
  <c r="BK158" i="4"/>
  <c r="BK275" i="4"/>
  <c r="BK249" i="4"/>
  <c r="BK217" i="4"/>
  <c r="BK172" i="4"/>
  <c r="J275" i="4"/>
  <c r="BK260" i="4"/>
  <c r="J224" i="4"/>
  <c r="J200" i="4"/>
  <c r="BK174" i="4"/>
  <c r="J135" i="4"/>
  <c r="BK182" i="4"/>
  <c r="J253" i="4"/>
  <c r="BK234" i="4"/>
  <c r="BK211" i="4"/>
  <c r="BK187" i="4"/>
  <c r="BK145" i="4"/>
  <c r="BK226" i="4"/>
  <c r="BK208" i="4"/>
  <c r="BK176" i="4"/>
  <c r="BK285" i="4"/>
  <c r="BK272" i="4"/>
  <c r="J237" i="4"/>
  <c r="J212" i="4"/>
  <c r="J170" i="4"/>
  <c r="J210" i="5"/>
  <c r="BK157" i="5"/>
  <c r="J222" i="5"/>
  <c r="BK205" i="5"/>
  <c r="BK181" i="5"/>
  <c r="BK144" i="5"/>
  <c r="BK207" i="5"/>
  <c r="BK168" i="5"/>
  <c r="BK214" i="5"/>
  <c r="J170" i="5"/>
  <c r="J141" i="5"/>
  <c r="J191" i="5"/>
  <c r="BK133" i="5"/>
  <c r="J205" i="5"/>
  <c r="J178" i="5"/>
  <c r="J214" i="5"/>
  <c r="BK189" i="5"/>
  <c r="BK167" i="5"/>
  <c r="BK134" i="6"/>
  <c r="BK145" i="6"/>
  <c r="J184" i="6"/>
  <c r="J174" i="6"/>
  <c r="J150" i="6"/>
  <c r="J152" i="6"/>
  <c r="BK157" i="6"/>
  <c r="J136" i="6"/>
  <c r="BK153" i="6"/>
  <c r="J149" i="6"/>
  <c r="BK275" i="7"/>
  <c r="BK224" i="7"/>
  <c r="BK198" i="7"/>
  <c r="J149" i="7"/>
  <c r="J296" i="7"/>
  <c r="BK276" i="7"/>
  <c r="BK252" i="7"/>
  <c r="BK234" i="7"/>
  <c r="J214" i="7"/>
  <c r="J183" i="7"/>
  <c r="BK142" i="7"/>
  <c r="BK286" i="7"/>
  <c r="J240" i="7"/>
  <c r="J215" i="7"/>
  <c r="J172" i="7"/>
  <c r="J143" i="7"/>
  <c r="J295" i="7"/>
  <c r="BK272" i="7"/>
  <c r="BK265" i="7"/>
  <c r="BK228" i="7"/>
  <c r="J187" i="7"/>
  <c r="J165" i="7"/>
  <c r="BK302" i="7"/>
  <c r="BK284" i="7"/>
  <c r="J246" i="7"/>
  <c r="BK194" i="7"/>
  <c r="BK155" i="7"/>
  <c r="J308" i="7"/>
  <c r="J280" i="7"/>
  <c r="J203" i="7"/>
  <c r="J178" i="7"/>
  <c r="J137" i="7"/>
  <c r="J284" i="7"/>
  <c r="J272" i="7"/>
  <c r="J241" i="7"/>
  <c r="BK217" i="7"/>
  <c r="J180" i="7"/>
  <c r="BK165" i="7"/>
  <c r="BK151" i="7"/>
  <c r="J238" i="8"/>
  <c r="J189" i="8"/>
  <c r="J173" i="8"/>
  <c r="BK153" i="8"/>
  <c r="J138" i="8"/>
  <c r="BK228" i="8"/>
  <c r="J179" i="8"/>
  <c r="J158" i="8"/>
  <c r="J134" i="8"/>
  <c r="J211" i="8"/>
  <c r="BK179" i="8"/>
  <c r="J139" i="8"/>
  <c r="BK215" i="8"/>
  <c r="J196" i="8"/>
  <c r="BK170" i="8"/>
  <c r="BK144" i="8"/>
  <c r="BK221" i="8"/>
  <c r="J170" i="8"/>
  <c r="J242" i="8"/>
  <c r="J206" i="8"/>
  <c r="BK176" i="8"/>
  <c r="BK142" i="8"/>
  <c r="J219" i="8"/>
  <c r="J192" i="8"/>
  <c r="J171" i="8"/>
  <c r="J236" i="8"/>
  <c r="BK198" i="8"/>
  <c r="J154" i="8"/>
  <c r="BK174" i="9"/>
  <c r="J151" i="9"/>
  <c r="J174" i="9"/>
  <c r="BK172" i="9"/>
  <c r="BK155" i="9"/>
  <c r="BK171" i="9"/>
  <c r="J135" i="9"/>
  <c r="J139" i="9"/>
  <c r="BK145" i="9"/>
  <c r="J157" i="9"/>
  <c r="J128" i="9"/>
  <c r="J140" i="9"/>
  <c r="BK427" i="10"/>
  <c r="J409" i="10"/>
  <c r="J349" i="10"/>
  <c r="BK316" i="10"/>
  <c r="BK268" i="10"/>
  <c r="J246" i="10"/>
  <c r="J198" i="10"/>
  <c r="J161" i="10"/>
  <c r="J420" i="10"/>
  <c r="BK406" i="10"/>
  <c r="BK340" i="10"/>
  <c r="BK293" i="10"/>
  <c r="BK271" i="10"/>
  <c r="BK237" i="10"/>
  <c r="J177" i="10"/>
  <c r="J425" i="10"/>
  <c r="BK385" i="10"/>
  <c r="BK364" i="10"/>
  <c r="BK327" i="10"/>
  <c r="BK299" i="10"/>
  <c r="BK272" i="10"/>
  <c r="J254" i="10"/>
  <c r="BK234" i="10"/>
  <c r="BK202" i="10"/>
  <c r="J170" i="10"/>
  <c r="J145" i="10"/>
  <c r="J417" i="10"/>
  <c r="J403" i="10"/>
  <c r="BK343" i="10"/>
  <c r="J301" i="10"/>
  <c r="BK281" i="10"/>
  <c r="BK214" i="10"/>
  <c r="J174" i="10"/>
  <c r="BK159" i="10"/>
  <c r="J367" i="10"/>
  <c r="J346" i="10"/>
  <c r="J327" i="10"/>
  <c r="BK290" i="10"/>
  <c r="BK251" i="10"/>
  <c r="J228" i="10"/>
  <c r="J186" i="10"/>
  <c r="J150" i="10"/>
  <c r="BK435" i="10"/>
  <c r="BK414" i="10"/>
  <c r="J368" i="10"/>
  <c r="BK344" i="10"/>
  <c r="J333" i="10"/>
  <c r="BK291" i="10"/>
  <c r="BK250" i="10"/>
  <c r="J215" i="10"/>
  <c r="BK184" i="10"/>
  <c r="J157" i="10"/>
  <c r="BK447" i="10"/>
  <c r="J419" i="10"/>
  <c r="J379" i="10"/>
  <c r="BK353" i="10"/>
  <c r="BK311" i="10"/>
  <c r="J271" i="10"/>
  <c r="J234" i="10"/>
  <c r="J214" i="10"/>
  <c r="BK191" i="10"/>
  <c r="BK162" i="10"/>
  <c r="J455" i="10"/>
  <c r="BK450" i="10"/>
  <c r="J431" i="10"/>
  <c r="J397" i="10"/>
  <c r="BK346" i="10"/>
  <c r="J292" i="10"/>
  <c r="BK269" i="10"/>
  <c r="J250" i="10"/>
  <c r="BK212" i="10"/>
  <c r="J184" i="10"/>
  <c r="J155" i="10"/>
  <c r="BK156" i="11"/>
  <c r="BK132" i="11"/>
  <c r="BK136" i="11"/>
  <c r="J162" i="11"/>
  <c r="BK151" i="11"/>
  <c r="J180" i="11"/>
  <c r="BK148" i="11"/>
  <c r="BK175" i="11"/>
  <c r="J156" i="11"/>
  <c r="BK174" i="11"/>
  <c r="J146" i="11"/>
  <c r="J169" i="12"/>
  <c r="J148" i="12"/>
  <c r="J139" i="12"/>
  <c r="BK152" i="12"/>
  <c r="BK137" i="12"/>
  <c r="J164" i="12"/>
  <c r="J141" i="12"/>
  <c r="J127" i="12"/>
  <c r="BK174" i="12"/>
  <c r="BK133" i="12"/>
  <c r="BK159" i="12"/>
  <c r="J203" i="13"/>
  <c r="J180" i="13"/>
  <c r="BK147" i="13"/>
  <c r="J195" i="13"/>
  <c r="J172" i="13"/>
  <c r="J198" i="13"/>
  <c r="BK177" i="13"/>
  <c r="J165" i="13"/>
  <c r="J154" i="13"/>
  <c r="BK203" i="13"/>
  <c r="BK175" i="13"/>
  <c r="J139" i="13"/>
  <c r="J169" i="13"/>
  <c r="BK148" i="13"/>
  <c r="J128" i="13"/>
  <c r="J190" i="13"/>
  <c r="BK166" i="13"/>
  <c r="J125" i="13"/>
  <c r="BK173" i="13"/>
  <c r="BK151" i="13"/>
  <c r="BK134" i="13"/>
  <c r="BK174" i="14"/>
  <c r="J150" i="14"/>
  <c r="BK187" i="14"/>
  <c r="BK158" i="14"/>
  <c r="BK132" i="14"/>
  <c r="BK180" i="14"/>
  <c r="J156" i="14"/>
  <c r="J186" i="14"/>
  <c r="J161" i="14"/>
  <c r="J146" i="14"/>
  <c r="J163" i="14"/>
  <c r="J137" i="14"/>
  <c r="BK176" i="14"/>
  <c r="BK155" i="14"/>
  <c r="BK185" i="15"/>
  <c r="J162" i="15"/>
  <c r="BK183" i="15"/>
  <c r="BK163" i="15"/>
  <c r="J142" i="15"/>
  <c r="J183" i="15"/>
  <c r="BK147" i="15"/>
  <c r="J178" i="15"/>
  <c r="BK145" i="15"/>
  <c r="J185" i="15"/>
  <c r="BK148" i="15"/>
  <c r="J133" i="15"/>
  <c r="J175" i="15"/>
  <c r="J131" i="15"/>
  <c r="BK155" i="16"/>
  <c r="J163" i="16"/>
  <c r="J147" i="16"/>
  <c r="BK157" i="16"/>
  <c r="J150" i="16"/>
  <c r="J129" i="16"/>
  <c r="J128" i="16"/>
  <c r="J157" i="16"/>
  <c r="BK138" i="16"/>
  <c r="J130" i="16"/>
  <c r="BK162" i="16"/>
  <c r="BK125" i="17"/>
  <c r="J223" i="18"/>
  <c r="J218" i="18"/>
  <c r="J208" i="18"/>
  <c r="J184" i="18"/>
  <c r="BK152" i="18"/>
  <c r="J186" i="18"/>
  <c r="J226" i="18"/>
  <c r="BK226" i="18"/>
  <c r="BK208" i="18"/>
  <c r="BK180" i="18"/>
  <c r="J166" i="18"/>
  <c r="BK157" i="18"/>
  <c r="J137" i="18"/>
  <c r="BK204" i="18"/>
  <c r="J180" i="18"/>
  <c r="J174" i="18"/>
  <c r="J153" i="18"/>
  <c r="BK225" i="18"/>
  <c r="J188" i="18"/>
  <c r="BK151" i="18"/>
  <c r="BK192" i="19"/>
  <c r="BK160" i="19"/>
  <c r="J138" i="19"/>
  <c r="BK189" i="19"/>
  <c r="BK159" i="19"/>
  <c r="BK194" i="19"/>
  <c r="J157" i="19"/>
  <c r="J202" i="19"/>
  <c r="J173" i="19"/>
  <c r="J154" i="19"/>
  <c r="BK193" i="19"/>
  <c r="J167" i="19"/>
  <c r="J137" i="19"/>
  <c r="J183" i="19"/>
  <c r="BK158" i="19"/>
  <c r="J201" i="19"/>
  <c r="J155" i="19"/>
  <c r="BK142" i="19"/>
  <c r="J174" i="19"/>
  <c r="BK137" i="19"/>
  <c r="J152" i="20"/>
  <c r="J140" i="20"/>
  <c r="J163" i="20"/>
  <c r="J142" i="20"/>
  <c r="BK153" i="20"/>
  <c r="BK165" i="20"/>
  <c r="J160" i="20"/>
  <c r="BK200" i="21"/>
  <c r="BK168" i="21"/>
  <c r="BK151" i="21"/>
  <c r="J152" i="21"/>
  <c r="BK146" i="21"/>
  <c r="J143" i="21"/>
  <c r="BK191" i="21"/>
  <c r="J166" i="21"/>
  <c r="BK131" i="21"/>
  <c r="J129" i="22"/>
  <c r="BK127" i="22"/>
  <c r="J141" i="22"/>
  <c r="J143" i="22"/>
  <c r="BK180" i="23"/>
  <c r="J144" i="23"/>
  <c r="J158" i="23"/>
  <c r="BK145" i="23"/>
  <c r="BK170" i="23"/>
  <c r="BK142" i="23"/>
  <c r="J165" i="23"/>
  <c r="BK146" i="23"/>
  <c r="J177" i="23"/>
  <c r="J146" i="23"/>
  <c r="J166" i="23"/>
  <c r="BK130" i="23"/>
  <c r="J150" i="24"/>
  <c r="J157" i="24"/>
  <c r="BK130" i="24"/>
  <c r="BK154" i="24"/>
  <c r="BK131" i="24"/>
  <c r="BK157" i="24"/>
  <c r="BK162" i="24"/>
  <c r="J138" i="24"/>
  <c r="BK151" i="24"/>
  <c r="J128" i="24"/>
  <c r="J140" i="25"/>
  <c r="J138" i="25"/>
  <c r="BK147" i="25"/>
  <c r="J149" i="25"/>
  <c r="J146" i="25"/>
  <c r="J139" i="25"/>
  <c r="BK139" i="25"/>
  <c r="BK152" i="26"/>
  <c r="BK172" i="26"/>
  <c r="J145" i="26"/>
  <c r="BK150" i="26"/>
  <c r="J167" i="26"/>
  <c r="BK168" i="26"/>
  <c r="BK139" i="26"/>
  <c r="BK149" i="26"/>
  <c r="J155" i="27"/>
  <c r="BK158" i="27"/>
  <c r="BK168" i="27"/>
  <c r="BK131" i="27"/>
  <c r="BK145" i="27"/>
  <c r="J146" i="27"/>
  <c r="J157" i="27"/>
  <c r="J130" i="27"/>
  <c r="BK143" i="27"/>
  <c r="BK160" i="28"/>
  <c r="BK130" i="28"/>
  <c r="J166" i="28"/>
  <c r="BK165" i="28"/>
  <c r="J163" i="28"/>
  <c r="BK159" i="28"/>
  <c r="BK143" i="28"/>
  <c r="BK161" i="28"/>
  <c r="J164" i="28"/>
  <c r="J140" i="28"/>
  <c r="BK1561" i="2"/>
  <c r="BK1529" i="2"/>
  <c r="BK1512" i="2"/>
  <c r="BK1495" i="2"/>
  <c r="BK1447" i="2"/>
  <c r="J1430" i="2"/>
  <c r="J1418" i="2"/>
  <c r="BK1401" i="2"/>
  <c r="BK1388" i="2"/>
  <c r="BK1378" i="2"/>
  <c r="BK1363" i="2"/>
  <c r="BK1351" i="2"/>
  <c r="J1345" i="2"/>
  <c r="BK1331" i="2"/>
  <c r="BK1319" i="2"/>
  <c r="BK1306" i="2"/>
  <c r="J1303" i="2"/>
  <c r="BK1292" i="2"/>
  <c r="J1285" i="2"/>
  <c r="BK1271" i="2"/>
  <c r="J1269" i="2"/>
  <c r="J1265" i="2"/>
  <c r="J1261" i="2"/>
  <c r="BK1241" i="2"/>
  <c r="BK1231" i="2"/>
  <c r="J1224" i="2"/>
  <c r="J1214" i="2"/>
  <c r="J1183" i="2"/>
  <c r="BK1171" i="2"/>
  <c r="BK1158" i="2"/>
  <c r="J1154" i="2"/>
  <c r="J1148" i="2"/>
  <c r="BK1140" i="2"/>
  <c r="BK1134" i="2"/>
  <c r="BK1130" i="2"/>
  <c r="BK1119" i="2"/>
  <c r="BK1084" i="2"/>
  <c r="J1072" i="2"/>
  <c r="J1061" i="2"/>
  <c r="BK1053" i="2"/>
  <c r="BK1045" i="2"/>
  <c r="BK1039" i="2"/>
  <c r="J1024" i="2"/>
  <c r="BK1006" i="2"/>
  <c r="BK950" i="2"/>
  <c r="BK933" i="2"/>
  <c r="BK916" i="2"/>
  <c r="BK906" i="2"/>
  <c r="BK901" i="2"/>
  <c r="BK896" i="2"/>
  <c r="J890" i="2"/>
  <c r="J872" i="2"/>
  <c r="J866" i="2"/>
  <c r="J849" i="2"/>
  <c r="J834" i="2"/>
  <c r="J811" i="2"/>
  <c r="BK800" i="2"/>
  <c r="J785" i="2"/>
  <c r="J759" i="2"/>
  <c r="BK729" i="2"/>
  <c r="J717" i="2"/>
  <c r="J694" i="2"/>
  <c r="J675" i="2"/>
  <c r="J629" i="2"/>
  <c r="J623" i="2"/>
  <c r="J566" i="2"/>
  <c r="J524" i="2"/>
  <c r="BK508" i="2"/>
  <c r="BK490" i="2"/>
  <c r="J481" i="2"/>
  <c r="J460" i="2"/>
  <c r="J448" i="2"/>
  <c r="J436" i="2"/>
  <c r="BK418" i="2"/>
  <c r="J388" i="2"/>
  <c r="J383" i="2"/>
  <c r="J365" i="2"/>
  <c r="BK341" i="2"/>
  <c r="BK303" i="2"/>
  <c r="J294" i="2"/>
  <c r="BK271" i="2"/>
  <c r="BK258" i="2"/>
  <c r="J244" i="2"/>
  <c r="J195" i="2"/>
  <c r="J181" i="2"/>
  <c r="BK166" i="2"/>
  <c r="J159" i="2"/>
  <c r="AS112" i="1"/>
  <c r="J684" i="3"/>
  <c r="BK647" i="3"/>
  <c r="J636" i="3"/>
  <c r="BK626" i="3"/>
  <c r="J577" i="3"/>
  <c r="BK560" i="3"/>
  <c r="BK544" i="3"/>
  <c r="J502" i="3"/>
  <c r="J477" i="3"/>
  <c r="BK470" i="3"/>
  <c r="J450" i="3"/>
  <c r="J440" i="3"/>
  <c r="J384" i="3"/>
  <c r="J323" i="3"/>
  <c r="BK294" i="3"/>
  <c r="BK276" i="3"/>
  <c r="BK245" i="3"/>
  <c r="BK211" i="3"/>
  <c r="J173" i="3"/>
  <c r="J738" i="3"/>
  <c r="BK720" i="3"/>
  <c r="J697" i="3"/>
  <c r="J663" i="3"/>
  <c r="BK650" i="3"/>
  <c r="BK632" i="3"/>
  <c r="J616" i="3"/>
  <c r="BK599" i="3"/>
  <c r="BK488" i="3"/>
  <c r="BK483" i="3"/>
  <c r="J458" i="3"/>
  <c r="J402" i="3"/>
  <c r="J259" i="3"/>
  <c r="J238" i="3"/>
  <c r="J214" i="3"/>
  <c r="J160" i="3"/>
  <c r="J722" i="3"/>
  <c r="BK701" i="3"/>
  <c r="BK691" i="3"/>
  <c r="BK673" i="3"/>
  <c r="J667" i="3"/>
  <c r="J648" i="3"/>
  <c r="J628" i="3"/>
  <c r="J599" i="3"/>
  <c r="BK567" i="3"/>
  <c r="J563" i="3"/>
  <c r="J536" i="3"/>
  <c r="J481" i="3"/>
  <c r="J448" i="3"/>
  <c r="BK434" i="3"/>
  <c r="BK396" i="3"/>
  <c r="J360" i="3"/>
  <c r="BK316" i="3"/>
  <c r="J284" i="3"/>
  <c r="J260" i="3"/>
  <c r="BK209" i="3"/>
  <c r="BK193" i="3"/>
  <c r="BK171" i="3"/>
  <c r="BK743" i="3"/>
  <c r="BK718" i="3"/>
  <c r="J680" i="3"/>
  <c r="J670" i="3"/>
  <c r="J649" i="3"/>
  <c r="J647" i="3"/>
  <c r="J630" i="3"/>
  <c r="BK610" i="3"/>
  <c r="J575" i="3"/>
  <c r="BK536" i="3"/>
  <c r="J511" i="3"/>
  <c r="BK456" i="3"/>
  <c r="J445" i="3"/>
  <c r="J439" i="3"/>
  <c r="J427" i="3"/>
  <c r="J392" i="3"/>
  <c r="BK329" i="3"/>
  <c r="BK297" i="3"/>
  <c r="J244" i="3"/>
  <c r="BK205" i="3"/>
  <c r="BK195" i="3"/>
  <c r="J162" i="3"/>
  <c r="BK714" i="3"/>
  <c r="BK684" i="3"/>
  <c r="J642" i="3"/>
  <c r="BK620" i="3"/>
  <c r="BK590" i="3"/>
  <c r="J548" i="3"/>
  <c r="J515" i="3"/>
  <c r="J495" i="3"/>
  <c r="BK482" i="3"/>
  <c r="BK473" i="3"/>
  <c r="J456" i="3"/>
  <c r="J413" i="3"/>
  <c r="BK320" i="3"/>
  <c r="J299" i="3"/>
  <c r="BK271" i="3"/>
  <c r="J221" i="3"/>
  <c r="J193" i="3"/>
  <c r="BK168" i="3"/>
  <c r="J745" i="3"/>
  <c r="BK706" i="3"/>
  <c r="BK678" i="3"/>
  <c r="BK671" i="3"/>
  <c r="BK636" i="3"/>
  <c r="BK614" i="3"/>
  <c r="J544" i="3"/>
  <c r="BK531" i="3"/>
  <c r="J499" i="3"/>
  <c r="J466" i="3"/>
  <c r="J429" i="3"/>
  <c r="J406" i="3"/>
  <c r="BK331" i="3"/>
  <c r="J245" i="3"/>
  <c r="J232" i="3"/>
  <c r="BK214" i="3"/>
  <c r="BK182" i="3"/>
  <c r="BK162" i="3"/>
  <c r="J743" i="3"/>
  <c r="J682" i="3"/>
  <c r="BK670" i="3"/>
  <c r="J660" i="3"/>
  <c r="J644" i="3"/>
  <c r="BK618" i="3"/>
  <c r="J571" i="3"/>
  <c r="BK565" i="3"/>
  <c r="J542" i="3"/>
  <c r="BK487" i="3"/>
  <c r="J468" i="3"/>
  <c r="BK452" i="3"/>
  <c r="BK422" i="3"/>
  <c r="J394" i="3"/>
  <c r="BK325" i="3"/>
  <c r="BK308" i="3"/>
  <c r="BK219" i="3"/>
  <c r="BK187" i="3"/>
  <c r="J171" i="3"/>
  <c r="J147" i="3"/>
  <c r="BK780" i="3"/>
  <c r="BK778" i="3"/>
  <c r="BK775" i="3"/>
  <c r="J755" i="3"/>
  <c r="BK751" i="3"/>
  <c r="J749" i="3"/>
  <c r="BK745" i="3"/>
  <c r="J655" i="3"/>
  <c r="BK563" i="3"/>
  <c r="BK542" i="3"/>
  <c r="BK524" i="3"/>
  <c r="J513" i="3"/>
  <c r="J478" i="3"/>
  <c r="J473" i="3"/>
  <c r="BK384" i="3"/>
  <c r="J297" i="3"/>
  <c r="J287" i="3"/>
  <c r="J276" i="3"/>
  <c r="BK259" i="3"/>
  <c r="BK244" i="3"/>
  <c r="J212" i="3"/>
  <c r="J187" i="3"/>
  <c r="J159" i="3"/>
  <c r="BK277" i="4"/>
  <c r="J261" i="4"/>
  <c r="J256" i="4"/>
  <c r="BK235" i="4"/>
  <c r="BK212" i="4"/>
  <c r="BK179" i="4"/>
  <c r="BK144" i="4"/>
  <c r="J244" i="4"/>
  <c r="J235" i="4"/>
  <c r="BK189" i="4"/>
  <c r="J148" i="4"/>
  <c r="BK251" i="4"/>
  <c r="J228" i="4"/>
  <c r="J203" i="4"/>
  <c r="BK154" i="4"/>
  <c r="BK271" i="4"/>
  <c r="J255" i="4"/>
  <c r="BK228" i="4"/>
  <c r="BK204" i="4"/>
  <c r="J177" i="4"/>
  <c r="BK156" i="4"/>
  <c r="BK191" i="4"/>
  <c r="BK152" i="4"/>
  <c r="J278" i="4"/>
  <c r="BK248" i="4"/>
  <c r="BK223" i="4"/>
  <c r="BK195" i="4"/>
  <c r="BK167" i="4"/>
  <c r="BK236" i="4"/>
  <c r="BK201" i="4"/>
  <c r="BK177" i="4"/>
  <c r="BK135" i="4"/>
  <c r="BK269" i="4"/>
  <c r="J227" i="4"/>
  <c r="J185" i="4"/>
  <c r="J144" i="4"/>
  <c r="J192" i="5"/>
  <c r="BK160" i="5"/>
  <c r="J133" i="5"/>
  <c r="BK200" i="5"/>
  <c r="J180" i="5"/>
  <c r="BK135" i="5"/>
  <c r="BK204" i="5"/>
  <c r="J167" i="5"/>
  <c r="BK209" i="5"/>
  <c r="BK164" i="5"/>
  <c r="BK208" i="5"/>
  <c r="BK162" i="5"/>
  <c r="J223" i="5"/>
  <c r="J206" i="5"/>
  <c r="J179" i="5"/>
  <c r="BK213" i="5"/>
  <c r="BK186" i="5"/>
  <c r="J166" i="6"/>
  <c r="J181" i="6"/>
  <c r="BK140" i="6"/>
  <c r="J160" i="6"/>
  <c r="J180" i="6"/>
  <c r="BK159" i="6"/>
  <c r="BK141" i="6"/>
  <c r="BK135" i="6"/>
  <c r="J151" i="6"/>
  <c r="BK139" i="6"/>
  <c r="BK154" i="6"/>
  <c r="J139" i="6"/>
  <c r="J250" i="7"/>
  <c r="BK201" i="7"/>
  <c r="BK181" i="7"/>
  <c r="J319" i="7"/>
  <c r="J292" i="7"/>
  <c r="J274" i="7"/>
  <c r="J249" i="7"/>
  <c r="J232" i="7"/>
  <c r="J210" i="7"/>
  <c r="J161" i="7"/>
  <c r="J306" i="7"/>
  <c r="BK247" i="7"/>
  <c r="J200" i="7"/>
  <c r="J139" i="7"/>
  <c r="J262" i="7"/>
  <c r="BK259" i="7"/>
  <c r="J253" i="7"/>
  <c r="BK251" i="7"/>
  <c r="BK249" i="7"/>
  <c r="J245" i="7"/>
  <c r="BK240" i="7"/>
  <c r="J237" i="7"/>
  <c r="BK236" i="7"/>
  <c r="BK232" i="7"/>
  <c r="J231" i="7"/>
  <c r="J227" i="7"/>
  <c r="BK225" i="7"/>
  <c r="BK221" i="7"/>
  <c r="J216" i="7"/>
  <c r="BK214" i="7"/>
  <c r="J212" i="7"/>
  <c r="BK211" i="7"/>
  <c r="BK206" i="7"/>
  <c r="J199" i="7"/>
  <c r="J198" i="7"/>
  <c r="J197" i="7"/>
  <c r="BK193" i="7"/>
  <c r="J186" i="7"/>
  <c r="BK185" i="7"/>
  <c r="J182" i="7"/>
  <c r="J181" i="7"/>
  <c r="J176" i="7"/>
  <c r="BK175" i="7"/>
  <c r="BK173" i="7"/>
  <c r="BK169" i="7"/>
  <c r="BK166" i="7"/>
  <c r="J151" i="7"/>
  <c r="J147" i="7"/>
  <c r="J140" i="7"/>
  <c r="BK139" i="7"/>
  <c r="BK316" i="7"/>
  <c r="J307" i="7"/>
  <c r="BK306" i="7"/>
  <c r="BK303" i="7"/>
  <c r="J299" i="7"/>
  <c r="J297" i="7"/>
  <c r="J293" i="7"/>
  <c r="BK270" i="7"/>
  <c r="BK253" i="7"/>
  <c r="J222" i="7"/>
  <c r="J177" i="7"/>
  <c r="BK154" i="7"/>
  <c r="J300" i="7"/>
  <c r="BK250" i="7"/>
  <c r="J213" i="7"/>
  <c r="J164" i="7"/>
  <c r="BK149" i="7"/>
  <c r="BK289" i="7"/>
  <c r="J254" i="7"/>
  <c r="J190" i="7"/>
  <c r="J145" i="7"/>
  <c r="BK301" i="7"/>
  <c r="J281" i="7"/>
  <c r="J257" i="7"/>
  <c r="BK237" i="7"/>
  <c r="BK205" i="7"/>
  <c r="BK190" i="7"/>
  <c r="J160" i="7"/>
  <c r="BK141" i="7"/>
  <c r="BK205" i="8"/>
  <c r="BK184" i="8"/>
  <c r="J163" i="8"/>
  <c r="J234" i="8"/>
  <c r="BK211" i="8"/>
  <c r="J178" i="8"/>
  <c r="J166" i="8"/>
  <c r="J226" i="8"/>
  <c r="J193" i="8"/>
  <c r="J175" i="8"/>
  <c r="J221" i="8"/>
  <c r="BK195" i="8"/>
  <c r="J151" i="8"/>
  <c r="J223" i="8"/>
  <c r="BK175" i="8"/>
  <c r="J136" i="8"/>
  <c r="BK225" i="8"/>
  <c r="BK168" i="8"/>
  <c r="BK140" i="8"/>
  <c r="J212" i="8"/>
  <c r="BK189" i="8"/>
  <c r="BK246" i="8"/>
  <c r="BK212" i="8"/>
  <c r="BK177" i="8"/>
  <c r="BK147" i="8"/>
  <c r="BK156" i="9"/>
  <c r="BK136" i="9"/>
  <c r="BK169" i="9"/>
  <c r="BK144" i="9"/>
  <c r="J167" i="9"/>
  <c r="BK158" i="9"/>
  <c r="J169" i="9"/>
  <c r="J131" i="9"/>
  <c r="BK141" i="9"/>
  <c r="BK165" i="9"/>
  <c r="BK138" i="9"/>
  <c r="BK416" i="10"/>
  <c r="BK362" i="10"/>
  <c r="BK336" i="10"/>
  <c r="J281" i="10"/>
  <c r="BK236" i="10"/>
  <c r="J206" i="10"/>
  <c r="J442" i="10"/>
  <c r="BK425" i="10"/>
  <c r="BK410" i="10"/>
  <c r="BK363" i="10"/>
  <c r="J314" i="10"/>
  <c r="BK267" i="10"/>
  <c r="BK228" i="10"/>
  <c r="BK165" i="10"/>
  <c r="BK434" i="10"/>
  <c r="J374" i="10"/>
  <c r="J344" i="10"/>
  <c r="J323" i="10"/>
  <c r="BK285" i="10"/>
  <c r="J263" i="10"/>
  <c r="J252" i="10"/>
  <c r="J222" i="10"/>
  <c r="J191" i="10"/>
  <c r="J166" i="10"/>
  <c r="BK146" i="10"/>
  <c r="J427" i="10"/>
  <c r="J406" i="10"/>
  <c r="J351" i="10"/>
  <c r="BK321" i="10"/>
  <c r="J293" i="10"/>
  <c r="J230" i="10"/>
  <c r="BK188" i="10"/>
  <c r="J148" i="10"/>
  <c r="BK371" i="10"/>
  <c r="J353" i="10"/>
  <c r="J335" i="10"/>
  <c r="BK292" i="10"/>
  <c r="J270" i="10"/>
  <c r="J240" i="10"/>
  <c r="BK208" i="10"/>
  <c r="J168" i="10"/>
  <c r="BK448" i="10"/>
  <c r="BK415" i="10"/>
  <c r="BK355" i="10"/>
  <c r="BK339" i="10"/>
  <c r="BK326" i="10"/>
  <c r="J233" i="10"/>
  <c r="BK204" i="10"/>
  <c r="BK170" i="10"/>
  <c r="BK145" i="10"/>
  <c r="J421" i="10"/>
  <c r="BK377" i="10"/>
  <c r="BK329" i="10"/>
  <c r="J273" i="10"/>
  <c r="J251" i="10"/>
  <c r="BK225" i="10"/>
  <c r="BK193" i="10"/>
  <c r="BK164" i="10"/>
  <c r="J151" i="10"/>
  <c r="BK453" i="10"/>
  <c r="BK449" i="10"/>
  <c r="BK440" i="10"/>
  <c r="J405" i="10"/>
  <c r="BK372" i="10"/>
  <c r="BK337" i="10"/>
  <c r="BK277" i="10"/>
  <c r="J258" i="10"/>
  <c r="J223" i="10"/>
  <c r="BK211" i="10"/>
  <c r="J183" i="10"/>
  <c r="J156" i="10"/>
  <c r="J148" i="11"/>
  <c r="J179" i="11"/>
  <c r="J178" i="11"/>
  <c r="BK154" i="11"/>
  <c r="J168" i="11"/>
  <c r="BK139" i="11"/>
  <c r="J171" i="11"/>
  <c r="J132" i="11"/>
  <c r="BK162" i="11"/>
  <c r="J147" i="11"/>
  <c r="J133" i="11"/>
  <c r="J157" i="11"/>
  <c r="BK167" i="12"/>
  <c r="BK151" i="12"/>
  <c r="J149" i="12"/>
  <c r="J133" i="12"/>
  <c r="BK166" i="12"/>
  <c r="BK150" i="12"/>
  <c r="BK136" i="12"/>
  <c r="J161" i="12"/>
  <c r="J134" i="12"/>
  <c r="BK146" i="12"/>
  <c r="BK147" i="12"/>
  <c r="BK168" i="12"/>
  <c r="J140" i="12"/>
  <c r="BK195" i="13"/>
  <c r="J178" i="13"/>
  <c r="BK146" i="13"/>
  <c r="BK194" i="13"/>
  <c r="BK171" i="13"/>
  <c r="J207" i="13"/>
  <c r="BK191" i="13"/>
  <c r="J166" i="13"/>
  <c r="J151" i="13"/>
  <c r="BK201" i="13"/>
  <c r="J186" i="13"/>
  <c r="BK165" i="13"/>
  <c r="BK144" i="13"/>
  <c r="BK129" i="13"/>
  <c r="BK154" i="13"/>
  <c r="BK130" i="13"/>
  <c r="BK197" i="13"/>
  <c r="J171" i="13"/>
  <c r="J147" i="13"/>
  <c r="BK199" i="13"/>
  <c r="J179" i="13"/>
  <c r="BK150" i="13"/>
  <c r="J176" i="14"/>
  <c r="BK160" i="14"/>
  <c r="BK138" i="14"/>
  <c r="BK177" i="14"/>
  <c r="J133" i="14"/>
  <c r="J182" i="14"/>
  <c r="BK146" i="14"/>
  <c r="BK182" i="14"/>
  <c r="J181" i="14"/>
  <c r="BK166" i="14"/>
  <c r="J157" i="14"/>
  <c r="BK131" i="14"/>
  <c r="BK164" i="14"/>
  <c r="J134" i="14"/>
  <c r="BK142" i="14"/>
  <c r="BK135" i="14"/>
  <c r="J164" i="14"/>
  <c r="J125" i="14"/>
  <c r="BK178" i="15"/>
  <c r="BK156" i="15"/>
  <c r="BK177" i="15"/>
  <c r="BK158" i="15"/>
  <c r="J139" i="15"/>
  <c r="BK141" i="15"/>
  <c r="BK165" i="15"/>
  <c r="BK136" i="15"/>
  <c r="J169" i="15"/>
  <c r="J141" i="15"/>
  <c r="BK157" i="15"/>
  <c r="J148" i="15"/>
  <c r="BK187" i="15"/>
  <c r="J153" i="15"/>
  <c r="BK129" i="15"/>
  <c r="BK146" i="16"/>
  <c r="J162" i="16"/>
  <c r="J172" i="16"/>
  <c r="J146" i="16"/>
  <c r="J149" i="16"/>
  <c r="BK165" i="16"/>
  <c r="J171" i="16"/>
  <c r="BK159" i="16"/>
  <c r="J137" i="16"/>
  <c r="BK141" i="16"/>
  <c r="J127" i="16"/>
  <c r="BK163" i="16"/>
  <c r="J133" i="16"/>
  <c r="F37" i="17"/>
  <c r="BB111" i="1"/>
  <c r="BK147" i="18"/>
  <c r="J201" i="18"/>
  <c r="BK227" i="18"/>
  <c r="J169" i="18"/>
  <c r="J214" i="18"/>
  <c r="BK196" i="18"/>
  <c r="BK170" i="18"/>
  <c r="J141" i="18"/>
  <c r="BK222" i="18"/>
  <c r="J182" i="18"/>
  <c r="J149" i="18"/>
  <c r="BK188" i="19"/>
  <c r="BK153" i="19"/>
  <c r="BK199" i="19"/>
  <c r="BK169" i="19"/>
  <c r="J133" i="19"/>
  <c r="BK165" i="19"/>
  <c r="BK138" i="19"/>
  <c r="J194" i="19"/>
  <c r="BK168" i="19"/>
  <c r="J135" i="19"/>
  <c r="J187" i="19"/>
  <c r="J163" i="19"/>
  <c r="BK202" i="19"/>
  <c r="BK173" i="19"/>
  <c r="J151" i="19"/>
  <c r="BK186" i="19"/>
  <c r="J150" i="19"/>
  <c r="BK129" i="19"/>
  <c r="BK181" i="19"/>
  <c r="BK156" i="19"/>
  <c r="BK163" i="20"/>
  <c r="J132" i="20"/>
  <c r="BK132" i="20"/>
  <c r="J162" i="20"/>
  <c r="BK140" i="20"/>
  <c r="J166" i="20"/>
  <c r="BK145" i="20"/>
  <c r="BK166" i="21"/>
  <c r="J198" i="21"/>
  <c r="BK163" i="21"/>
  <c r="J191" i="21"/>
  <c r="J141" i="21"/>
  <c r="BK156" i="21"/>
  <c r="BK178" i="21"/>
  <c r="J134" i="21"/>
  <c r="BK149" i="21"/>
  <c r="BK187" i="21"/>
  <c r="J145" i="22"/>
  <c r="BK138" i="22"/>
  <c r="J144" i="22"/>
  <c r="J137" i="22"/>
  <c r="J145" i="23"/>
  <c r="BK159" i="23"/>
  <c r="BK149" i="23"/>
  <c r="J180" i="23"/>
  <c r="J183" i="23"/>
  <c r="J155" i="23"/>
  <c r="J164" i="23"/>
  <c r="BK144" i="23"/>
  <c r="J169" i="23"/>
  <c r="BK131" i="23"/>
  <c r="J163" i="23"/>
  <c r="J134" i="23"/>
  <c r="BK155" i="24"/>
  <c r="J158" i="24"/>
  <c r="J129" i="24"/>
  <c r="J139" i="24"/>
  <c r="J153" i="24"/>
  <c r="J127" i="24"/>
  <c r="J165" i="24"/>
  <c r="J148" i="24"/>
  <c r="BK127" i="24"/>
  <c r="J134" i="25"/>
  <c r="BK136" i="25"/>
  <c r="J136" i="25"/>
  <c r="J145" i="25"/>
  <c r="J143" i="25"/>
  <c r="J135" i="25"/>
  <c r="BK161" i="26"/>
  <c r="BK153" i="26"/>
  <c r="BK170" i="26"/>
  <c r="J146" i="26"/>
  <c r="J165" i="26"/>
  <c r="J164" i="26"/>
  <c r="BK156" i="26"/>
  <c r="J150" i="26"/>
  <c r="J163" i="26"/>
  <c r="J165" i="27"/>
  <c r="BK137" i="27"/>
  <c r="J148" i="27"/>
  <c r="J159" i="27"/>
  <c r="J143" i="27"/>
  <c r="BK152" i="27"/>
  <c r="J128" i="27"/>
  <c r="BK139" i="27"/>
  <c r="BK142" i="27"/>
  <c r="BK154" i="28"/>
  <c r="BK174" i="28"/>
  <c r="J147" i="28"/>
  <c r="BK133" i="28"/>
  <c r="BK152" i="28"/>
  <c r="J154" i="28"/>
  <c r="BK171" i="28"/>
  <c r="J137" i="28"/>
  <c r="J161" i="28"/>
  <c r="J1560" i="2"/>
  <c r="BK1551" i="2"/>
  <c r="BK1520" i="2"/>
  <c r="J1514" i="2"/>
  <c r="J1504" i="2"/>
  <c r="BK1453" i="2"/>
  <c r="J1434" i="2"/>
  <c r="BK1413" i="2"/>
  <c r="BK1399" i="2"/>
  <c r="BK1385" i="2"/>
  <c r="BK1366" i="2"/>
  <c r="J1357" i="2"/>
  <c r="BK1345" i="2"/>
  <c r="J1331" i="2"/>
  <c r="BK1317" i="2"/>
  <c r="BK1307" i="2"/>
  <c r="BK1303" i="2"/>
  <c r="J1292" i="2"/>
  <c r="BK1275" i="2"/>
  <c r="J1270" i="2"/>
  <c r="J1266" i="2"/>
  <c r="J1262" i="2"/>
  <c r="J1241" i="2"/>
  <c r="J1231" i="2"/>
  <c r="BK1220" i="2"/>
  <c r="BK1185" i="2"/>
  <c r="BK1164" i="2"/>
  <c r="BK1149" i="2"/>
  <c r="BK1141" i="2"/>
  <c r="BK1136" i="2"/>
  <c r="J1132" i="2"/>
  <c r="BK1113" i="2"/>
  <c r="J1090" i="2"/>
  <c r="BK1069" i="2"/>
  <c r="J1063" i="2"/>
  <c r="BK1055" i="2"/>
  <c r="BK1047" i="2"/>
  <c r="BK1036" i="2"/>
  <c r="J1015" i="2"/>
  <c r="J1002" i="2"/>
  <c r="J950" i="2"/>
  <c r="BK937" i="2"/>
  <c r="BK923" i="2"/>
  <c r="BK905" i="2"/>
  <c r="BK902" i="2"/>
  <c r="BK897" i="2"/>
  <c r="BK890" i="2"/>
  <c r="BK872" i="2"/>
  <c r="J853" i="2"/>
  <c r="BK829" i="2"/>
  <c r="J807" i="2"/>
  <c r="BK781" i="2"/>
  <c r="J764" i="2"/>
  <c r="J749" i="2"/>
  <c r="J728" i="2"/>
  <c r="J700" i="2"/>
  <c r="BK673" i="2"/>
  <c r="J634" i="2"/>
  <c r="J625" i="2"/>
  <c r="BK574" i="2"/>
  <c r="J526" i="2"/>
  <c r="J494" i="2"/>
  <c r="J486" i="2"/>
  <c r="J468" i="2"/>
  <c r="BK456" i="2"/>
  <c r="BK437" i="2"/>
  <c r="J428" i="2"/>
  <c r="J409" i="2"/>
  <c r="J386" i="2"/>
  <c r="J381" i="2"/>
  <c r="BK360" i="2"/>
  <c r="J345" i="2"/>
  <c r="J309" i="2"/>
  <c r="BK294" i="2"/>
  <c r="BK265" i="2"/>
  <c r="J255" i="2"/>
  <c r="BK226" i="2"/>
  <c r="BK202" i="2"/>
  <c r="BK187" i="2"/>
  <c r="J179" i="2"/>
  <c r="BK160" i="2"/>
  <c r="BK156" i="2"/>
  <c r="BK152" i="2"/>
  <c r="J249" i="4"/>
  <c r="BK224" i="4"/>
  <c r="J192" i="4"/>
  <c r="J156" i="4"/>
  <c r="BK274" i="4"/>
  <c r="J243" i="4"/>
  <c r="BK219" i="4"/>
  <c r="BK178" i="4"/>
  <c r="J282" i="4"/>
  <c r="BK255" i="4"/>
  <c r="BK225" i="4"/>
  <c r="BK197" i="4"/>
  <c r="BK162" i="4"/>
  <c r="BK276" i="4"/>
  <c r="BK245" i="4"/>
  <c r="J218" i="4"/>
  <c r="J178" i="4"/>
  <c r="BK159" i="4"/>
  <c r="BK188" i="4"/>
  <c r="J137" i="4"/>
  <c r="BK243" i="4"/>
  <c r="BK210" i="4"/>
  <c r="J193" i="4"/>
  <c r="J142" i="4"/>
  <c r="J215" i="4"/>
  <c r="J187" i="4"/>
  <c r="J162" i="4"/>
  <c r="BK278" i="4"/>
  <c r="BK254" i="4"/>
  <c r="J217" i="4"/>
  <c r="BK171" i="4"/>
  <c r="J215" i="5"/>
  <c r="J148" i="5"/>
  <c r="J219" i="5"/>
  <c r="BK188" i="5"/>
  <c r="J177" i="5"/>
  <c r="BK220" i="5"/>
  <c r="BK195" i="5"/>
  <c r="J137" i="5"/>
  <c r="J184" i="5"/>
  <c r="BK156" i="5"/>
  <c r="BK187" i="5"/>
  <c r="J151" i="5"/>
  <c r="J200" i="5"/>
  <c r="BK173" i="5"/>
  <c r="BK143" i="5"/>
  <c r="J173" i="5"/>
  <c r="J159" i="6"/>
  <c r="BK158" i="6"/>
  <c r="J187" i="6"/>
  <c r="BK155" i="6"/>
  <c r="BK161" i="6"/>
  <c r="BK177" i="6"/>
  <c r="BK136" i="6"/>
  <c r="J153" i="6"/>
  <c r="J182" i="6"/>
  <c r="BK182" i="6"/>
  <c r="J154" i="6"/>
  <c r="J276" i="7"/>
  <c r="BK226" i="7"/>
  <c r="J194" i="7"/>
  <c r="BK157" i="7"/>
  <c r="BK294" i="7"/>
  <c r="J264" i="7"/>
  <c r="J244" i="7"/>
  <c r="J223" i="7"/>
  <c r="J189" i="7"/>
  <c r="BK160" i="7"/>
  <c r="J304" i="7"/>
  <c r="J225" i="7"/>
  <c r="J206" i="7"/>
  <c r="J169" i="7"/>
  <c r="BK138" i="7"/>
  <c r="BK291" i="7"/>
  <c r="BK278" i="7"/>
  <c r="J269" i="7"/>
  <c r="J255" i="7"/>
  <c r="BK213" i="7"/>
  <c r="BK167" i="7"/>
  <c r="J141" i="7"/>
  <c r="BK296" i="7"/>
  <c r="BK243" i="7"/>
  <c r="BK207" i="7"/>
  <c r="J148" i="7"/>
  <c r="BK282" i="7"/>
  <c r="BK239" i="7"/>
  <c r="J170" i="7"/>
  <c r="BK143" i="7"/>
  <c r="BK293" i="7"/>
  <c r="J277" i="7"/>
  <c r="J243" i="7"/>
  <c r="J219" i="7"/>
  <c r="J192" i="7"/>
  <c r="BK174" i="7"/>
  <c r="J146" i="7"/>
  <c r="J233" i="8"/>
  <c r="BK200" i="8"/>
  <c r="BK172" i="8"/>
  <c r="J148" i="8"/>
  <c r="J240" i="8"/>
  <c r="J217" i="8"/>
  <c r="J186" i="8"/>
  <c r="BK163" i="8"/>
  <c r="J235" i="8"/>
  <c r="J199" i="8"/>
  <c r="BK181" i="8"/>
  <c r="J140" i="8"/>
  <c r="BK220" i="8"/>
  <c r="J177" i="8"/>
  <c r="BK157" i="8"/>
  <c r="J229" i="8"/>
  <c r="J200" i="8"/>
  <c r="J141" i="8"/>
  <c r="BK234" i="8"/>
  <c r="J161" i="8"/>
  <c r="BK136" i="8"/>
  <c r="BK213" i="8"/>
  <c r="J164" i="8"/>
  <c r="BK239" i="8"/>
  <c r="BK199" i="8"/>
  <c r="BK161" i="8"/>
  <c r="BK170" i="9"/>
  <c r="BK150" i="9"/>
  <c r="J154" i="9"/>
  <c r="BK161" i="9"/>
  <c r="J156" i="9"/>
  <c r="BK128" i="9"/>
  <c r="BK131" i="9"/>
  <c r="J143" i="9"/>
  <c r="BK139" i="9"/>
  <c r="J159" i="9"/>
  <c r="BK442" i="10"/>
  <c r="BK375" i="10"/>
  <c r="J355" i="10"/>
  <c r="J322" i="10"/>
  <c r="J272" i="10"/>
  <c r="BK226" i="10"/>
  <c r="J203" i="10"/>
  <c r="J164" i="10"/>
  <c r="J437" i="10"/>
  <c r="BK397" i="10"/>
  <c r="J345" i="10"/>
  <c r="J291" i="10"/>
  <c r="BK263" i="10"/>
  <c r="BK224" i="10"/>
  <c r="J178" i="10"/>
  <c r="J439" i="10"/>
  <c r="BK405" i="10"/>
  <c r="BK368" i="10"/>
  <c r="BK338" i="10"/>
  <c r="J317" i="10"/>
  <c r="J283" i="10"/>
  <c r="J262" i="10"/>
  <c r="J232" i="10"/>
  <c r="J195" i="10"/>
  <c r="J154" i="10"/>
  <c r="J430" i="10"/>
  <c r="J410" i="10"/>
  <c r="J364" i="10"/>
  <c r="J329" i="10"/>
  <c r="J295" i="10"/>
  <c r="BK227" i="10"/>
  <c r="BK195" i="10"/>
  <c r="J160" i="10"/>
  <c r="J412" i="10"/>
  <c r="BK349" i="10"/>
  <c r="J337" i="10"/>
  <c r="J279" i="10"/>
  <c r="J249" i="10"/>
  <c r="BK218" i="10"/>
  <c r="J179" i="10"/>
  <c r="J449" i="10"/>
  <c r="BK422" i="10"/>
  <c r="BK366" i="10"/>
  <c r="J331" i="10"/>
  <c r="BK286" i="10"/>
  <c r="BK223" i="10"/>
  <c r="BK192" i="10"/>
  <c r="BK163" i="10"/>
  <c r="BK142" i="10"/>
  <c r="BK417" i="10"/>
  <c r="BK374" i="10"/>
  <c r="BK320" i="10"/>
  <c r="BK282" i="10"/>
  <c r="BK258" i="10"/>
  <c r="BK233" i="10"/>
  <c r="J212" i="10"/>
  <c r="BK183" i="10"/>
  <c r="J158" i="10"/>
  <c r="J454" i="10"/>
  <c r="J444" i="10"/>
  <c r="BK418" i="10"/>
  <c r="J383" i="10"/>
  <c r="BK331" i="10"/>
  <c r="BK289" i="10"/>
  <c r="J266" i="10"/>
  <c r="J236" i="10"/>
  <c r="J209" i="10"/>
  <c r="BK158" i="10"/>
  <c r="BK149" i="11"/>
  <c r="BK182" i="11"/>
  <c r="BK131" i="11"/>
  <c r="BK152" i="11"/>
  <c r="BK161" i="11"/>
  <c r="J183" i="11"/>
  <c r="J159" i="11"/>
  <c r="BK180" i="11"/>
  <c r="BK166" i="11"/>
  <c r="BK146" i="11"/>
  <c r="BK170" i="11"/>
  <c r="J151" i="11"/>
  <c r="BK172" i="12"/>
  <c r="J150" i="12"/>
  <c r="J147" i="12"/>
  <c r="J128" i="12"/>
  <c r="BK156" i="12"/>
  <c r="BK128" i="12"/>
  <c r="J175" i="12"/>
  <c r="BK139" i="12"/>
  <c r="J168" i="12"/>
  <c r="J160" i="12"/>
  <c r="J172" i="12"/>
  <c r="J151" i="12"/>
  <c r="J188" i="13"/>
  <c r="J160" i="13"/>
  <c r="BK202" i="13"/>
  <c r="J176" i="13"/>
  <c r="BK133" i="13"/>
  <c r="BK205" i="13"/>
  <c r="BK180" i="13"/>
  <c r="BK162" i="13"/>
  <c r="BK152" i="13"/>
  <c r="BK196" i="13"/>
  <c r="J167" i="13"/>
  <c r="J142" i="13"/>
  <c r="J162" i="13"/>
  <c r="BK132" i="13"/>
  <c r="J193" i="13"/>
  <c r="BK159" i="13"/>
  <c r="J126" i="13"/>
  <c r="J181" i="13"/>
  <c r="J155" i="13"/>
  <c r="BK139" i="13"/>
  <c r="J187" i="14"/>
  <c r="BK165" i="14"/>
  <c r="J131" i="14"/>
  <c r="BK170" i="14"/>
  <c r="BK140" i="14"/>
  <c r="J126" i="14"/>
  <c r="J174" i="14"/>
  <c r="J153" i="14"/>
  <c r="J179" i="14"/>
  <c r="BK147" i="14"/>
  <c r="BK184" i="14"/>
  <c r="J141" i="14"/>
  <c r="BK134" i="14"/>
  <c r="J180" i="15"/>
  <c r="J161" i="15"/>
  <c r="J130" i="15"/>
  <c r="BK164" i="15"/>
  <c r="J144" i="15"/>
  <c r="J171" i="15"/>
  <c r="J155" i="15"/>
  <c r="J176" i="15"/>
  <c r="J135" i="15"/>
  <c r="J173" i="15"/>
  <c r="J143" i="15"/>
  <c r="J129" i="15"/>
  <c r="J160" i="15"/>
  <c r="BK137" i="15"/>
  <c r="J170" i="16"/>
  <c r="J125" i="16"/>
  <c r="BK149" i="16"/>
  <c r="J166" i="16"/>
  <c r="BK127" i="16"/>
  <c r="BK170" i="16"/>
  <c r="BK144" i="16"/>
  <c r="BK160" i="16"/>
  <c r="J152" i="16"/>
  <c r="J140" i="16"/>
  <c r="J126" i="16"/>
  <c r="J144" i="16"/>
  <c r="J132" i="16"/>
  <c r="F35" i="17"/>
  <c r="AZ111" i="1" s="1"/>
  <c r="J155" i="18"/>
  <c r="BK137" i="18"/>
  <c r="J196" i="18"/>
  <c r="J158" i="18"/>
  <c r="J172" i="18"/>
  <c r="BK201" i="18"/>
  <c r="J162" i="18"/>
  <c r="BK135" i="18"/>
  <c r="BK218" i="18"/>
  <c r="J176" i="18"/>
  <c r="J135" i="18"/>
  <c r="BK184" i="19"/>
  <c r="BK148" i="19"/>
  <c r="BK203" i="19"/>
  <c r="J182" i="19"/>
  <c r="J156" i="19"/>
  <c r="BK171" i="19"/>
  <c r="J152" i="19"/>
  <c r="BK196" i="19"/>
  <c r="J162" i="19"/>
  <c r="J186" i="19"/>
  <c r="J142" i="19"/>
  <c r="BK198" i="19"/>
  <c r="J168" i="19"/>
  <c r="J132" i="19"/>
  <c r="BK161" i="19"/>
  <c r="BK204" i="19"/>
  <c r="J188" i="19"/>
  <c r="J160" i="19"/>
  <c r="J158" i="20"/>
  <c r="BK154" i="20"/>
  <c r="BK166" i="20"/>
  <c r="J144" i="20"/>
  <c r="BK142" i="20"/>
  <c r="J147" i="20"/>
  <c r="J151" i="21"/>
  <c r="J200" i="21"/>
  <c r="BK157" i="21"/>
  <c r="J192" i="21"/>
  <c r="J132" i="21"/>
  <c r="BK154" i="21"/>
  <c r="BK194" i="21"/>
  <c r="J131" i="21"/>
  <c r="BK137" i="21"/>
  <c r="BK143" i="22"/>
  <c r="BK129" i="22"/>
  <c r="BK137" i="22"/>
  <c r="BK145" i="22"/>
  <c r="BK131" i="22"/>
  <c r="BK183" i="23"/>
  <c r="BK177" i="23"/>
  <c r="J156" i="23"/>
  <c r="J130" i="23"/>
  <c r="BK126" i="23"/>
  <c r="J160" i="23"/>
  <c r="BK168" i="23"/>
  <c r="J140" i="23"/>
  <c r="BK165" i="23"/>
  <c r="BK133" i="23"/>
  <c r="BK156" i="23"/>
  <c r="J133" i="23"/>
  <c r="BK141" i="24"/>
  <c r="BK126" i="24"/>
  <c r="BK166" i="24"/>
  <c r="BK148" i="24"/>
  <c r="BK139" i="24"/>
  <c r="J125" i="24"/>
  <c r="J145" i="24"/>
  <c r="BK125" i="24"/>
  <c r="J126" i="25"/>
  <c r="BK152" i="25"/>
  <c r="BK126" i="25"/>
  <c r="J147" i="25"/>
  <c r="BK138" i="25"/>
  <c r="BK165" i="26"/>
  <c r="J141" i="26"/>
  <c r="J154" i="26"/>
  <c r="BK163" i="26"/>
  <c r="J139" i="26"/>
  <c r="J134" i="26"/>
  <c r="J142" i="26"/>
  <c r="J137" i="26"/>
  <c r="BK136" i="26"/>
  <c r="J153" i="27"/>
  <c r="J152" i="27"/>
  <c r="J166" i="27"/>
  <c r="BK129" i="27"/>
  <c r="BK165" i="27"/>
  <c r="J137" i="27"/>
  <c r="BK150" i="27"/>
  <c r="J158" i="27"/>
  <c r="J165" i="28"/>
  <c r="J131" i="28"/>
  <c r="J156" i="28"/>
  <c r="J148" i="28"/>
  <c r="BK127" i="28"/>
  <c r="J133" i="28"/>
  <c r="BK156" i="28"/>
  <c r="BK140" i="28"/>
  <c r="J130" i="28"/>
  <c r="J143" i="28"/>
  <c r="BK1560" i="2"/>
  <c r="J1551" i="2"/>
  <c r="J1516" i="2"/>
  <c r="J1512" i="2"/>
  <c r="BK1497" i="2"/>
  <c r="J1441" i="2"/>
  <c r="BK1422" i="2"/>
  <c r="J1413" i="2"/>
  <c r="J1399" i="2"/>
  <c r="J1386" i="2"/>
  <c r="J1368" i="2"/>
  <c r="J1363" i="2"/>
  <c r="BK1353" i="2"/>
  <c r="J1349" i="2"/>
  <c r="J1335" i="2"/>
  <c r="J1325" i="2"/>
  <c r="J1315" i="2"/>
  <c r="BK1305" i="2"/>
  <c r="BK1301" i="2"/>
  <c r="J1291" i="2"/>
  <c r="J1275" i="2"/>
  <c r="J1272" i="2"/>
  <c r="J1267" i="2"/>
  <c r="J1263" i="2"/>
  <c r="BK1249" i="2"/>
  <c r="J1233" i="2"/>
  <c r="BK1224" i="2"/>
  <c r="J1216" i="2"/>
  <c r="BK1173" i="2"/>
  <c r="BK1162" i="2"/>
  <c r="BK1152" i="2"/>
  <c r="BK1146" i="2"/>
  <c r="J1143" i="2"/>
  <c r="J1137" i="2"/>
  <c r="BK1133" i="2"/>
  <c r="J1128" i="2"/>
  <c r="J1107" i="2"/>
  <c r="BK1090" i="2"/>
  <c r="BK1074" i="2"/>
  <c r="J1065" i="2"/>
  <c r="BK1057" i="2"/>
  <c r="BK1051" i="2"/>
  <c r="J1045" i="2"/>
  <c r="J1039" i="2"/>
  <c r="J1013" i="2"/>
  <c r="J1000" i="2"/>
  <c r="BK942" i="2"/>
  <c r="BK925" i="2"/>
  <c r="J912" i="2"/>
  <c r="J905" i="2"/>
  <c r="J901" i="2"/>
  <c r="J894" i="2"/>
  <c r="BK879" i="2"/>
  <c r="J868" i="2"/>
  <c r="BK841" i="2"/>
  <c r="J825" i="2"/>
  <c r="J798" i="2"/>
  <c r="BK777" i="2"/>
  <c r="BK760" i="2"/>
  <c r="J754" i="2"/>
  <c r="BK735" i="2"/>
  <c r="BK724" i="2"/>
  <c r="J702" i="2"/>
  <c r="BK675" i="2"/>
  <c r="BK655" i="2"/>
  <c r="BK629" i="2"/>
  <c r="BK611" i="2"/>
  <c r="J549" i="2"/>
  <c r="BK516" i="2"/>
  <c r="J491" i="2"/>
  <c r="J482" i="2"/>
  <c r="BK461" i="2"/>
  <c r="BK443" i="2"/>
  <c r="J435" i="2"/>
  <c r="J418" i="2"/>
  <c r="BK388" i="2"/>
  <c r="BK383" i="2"/>
  <c r="BK365" i="2"/>
  <c r="BK345" i="2"/>
  <c r="J310" i="2"/>
  <c r="BK300" i="2"/>
  <c r="J283" i="2"/>
  <c r="J260" i="2"/>
  <c r="BK250" i="2"/>
  <c r="J227" i="2"/>
  <c r="J202" i="2"/>
  <c r="J185" i="2"/>
  <c r="J165" i="2"/>
  <c r="J156" i="2"/>
  <c r="J241" i="4"/>
  <c r="J223" i="4"/>
  <c r="BK175" i="4"/>
  <c r="J136" i="4"/>
  <c r="J260" i="4"/>
  <c r="J234" i="4"/>
  <c r="BK183" i="4"/>
  <c r="BK150" i="4"/>
  <c r="J272" i="4"/>
  <c r="BK240" i="4"/>
  <c r="BK215" i="4"/>
  <c r="BK184" i="4"/>
  <c r="J279" i="4"/>
  <c r="J250" i="4"/>
  <c r="J230" i="4"/>
  <c r="BK206" i="4"/>
  <c r="BK193" i="4"/>
  <c r="BK166" i="4"/>
  <c r="J204" i="4"/>
  <c r="BK161" i="4"/>
  <c r="J268" i="4"/>
  <c r="BK242" i="4"/>
  <c r="J199" i="4"/>
  <c r="J175" i="4"/>
  <c r="J270" i="4"/>
  <c r="J214" i="4"/>
  <c r="J191" i="4"/>
  <c r="BK173" i="4"/>
  <c r="BK282" i="4"/>
  <c r="J265" i="4"/>
  <c r="J229" i="4"/>
  <c r="BK205" i="4"/>
  <c r="J146" i="4"/>
  <c r="BK202" i="5"/>
  <c r="BK171" i="5"/>
  <c r="J135" i="5"/>
  <c r="J207" i="5"/>
  <c r="J182" i="5"/>
  <c r="J147" i="5"/>
  <c r="J209" i="5"/>
  <c r="BK176" i="5"/>
  <c r="BK219" i="5"/>
  <c r="J195" i="5"/>
  <c r="J157" i="5"/>
  <c r="BK177" i="5"/>
  <c r="BK216" i="5"/>
  <c r="BK180" i="5"/>
  <c r="J158" i="5"/>
  <c r="BK193" i="5"/>
  <c r="J165" i="5"/>
  <c r="BK150" i="6"/>
  <c r="J144" i="6"/>
  <c r="BK180" i="6"/>
  <c r="BK149" i="6"/>
  <c r="J165" i="6"/>
  <c r="BK146" i="6"/>
  <c r="J145" i="6"/>
  <c r="J185" i="6"/>
  <c r="BK187" i="6"/>
  <c r="BK144" i="6"/>
  <c r="BK156" i="6"/>
  <c r="J289" i="7"/>
  <c r="BK223" i="7"/>
  <c r="BK189" i="7"/>
  <c r="BK156" i="7"/>
  <c r="J298" i="7"/>
  <c r="J259" i="7"/>
  <c r="BK242" i="7"/>
  <c r="BK215" i="7"/>
  <c r="BK184" i="7"/>
  <c r="BK319" i="7"/>
  <c r="J283" i="7"/>
  <c r="J235" i="7"/>
  <c r="J207" i="7"/>
  <c r="J174" i="7"/>
  <c r="BK147" i="7"/>
  <c r="BK299" i="7"/>
  <c r="J287" i="7"/>
  <c r="BK266" i="7"/>
  <c r="BK231" i="7"/>
  <c r="BK200" i="7"/>
  <c r="J173" i="7"/>
  <c r="BK310" i="7"/>
  <c r="BK292" i="7"/>
  <c r="BK263" i="7"/>
  <c r="J224" i="7"/>
  <c r="BK192" i="7"/>
  <c r="J144" i="7"/>
  <c r="J291" i="7"/>
  <c r="BK261" i="7"/>
  <c r="J193" i="7"/>
  <c r="J153" i="7"/>
  <c r="BK321" i="7"/>
  <c r="BK288" i="7"/>
  <c r="BK267" i="7"/>
  <c r="J229" i="7"/>
  <c r="J195" i="7"/>
  <c r="BK170" i="7"/>
  <c r="J155" i="7"/>
  <c r="BK242" i="8"/>
  <c r="J207" i="8"/>
  <c r="J174" i="8"/>
  <c r="J143" i="8"/>
  <c r="J232" i="8"/>
  <c r="BK193" i="8"/>
  <c r="J185" i="8"/>
  <c r="J169" i="8"/>
  <c r="J135" i="8"/>
  <c r="BK192" i="8"/>
  <c r="BK165" i="8"/>
  <c r="BK134" i="8"/>
  <c r="BK218" i="8"/>
  <c r="J202" i="8"/>
  <c r="BK162" i="8"/>
  <c r="J142" i="8"/>
  <c r="BK202" i="8"/>
  <c r="BK236" i="8"/>
  <c r="J203" i="8"/>
  <c r="BK164" i="8"/>
  <c r="BK149" i="8"/>
  <c r="J220" i="8"/>
  <c r="J197" i="8"/>
  <c r="J159" i="8"/>
  <c r="J245" i="8"/>
  <c r="J205" i="8"/>
  <c r="BK166" i="8"/>
  <c r="J133" i="8"/>
  <c r="BK152" i="9"/>
  <c r="BK133" i="9"/>
  <c r="BK163" i="9"/>
  <c r="BK177" i="9"/>
  <c r="J168" i="9"/>
  <c r="J138" i="9"/>
  <c r="BK157" i="9"/>
  <c r="J176" i="9"/>
  <c r="J150" i="9"/>
  <c r="J152" i="9"/>
  <c r="J177" i="9"/>
  <c r="BK137" i="9"/>
  <c r="J426" i="10"/>
  <c r="BK378" i="10"/>
  <c r="BK357" i="10"/>
  <c r="BK314" i="10"/>
  <c r="BK265" i="10"/>
  <c r="BK213" i="10"/>
  <c r="BK176" i="10"/>
  <c r="BK445" i="10"/>
  <c r="J418" i="10"/>
  <c r="BK376" i="10"/>
  <c r="J321" i="10"/>
  <c r="J269" i="10"/>
  <c r="J231" i="10"/>
  <c r="J189" i="10"/>
  <c r="BK157" i="10"/>
  <c r="BK423" i="10"/>
  <c r="J377" i="10"/>
  <c r="J339" i="10"/>
  <c r="J287" i="10"/>
  <c r="J267" i="10"/>
  <c r="J253" i="10"/>
  <c r="BK201" i="10"/>
  <c r="J153" i="10"/>
  <c r="BK444" i="10"/>
  <c r="BK419" i="10"/>
  <c r="BK404" i="10"/>
  <c r="J354" i="10"/>
  <c r="BK328" i="10"/>
  <c r="J290" i="10"/>
  <c r="J226" i="10"/>
  <c r="J197" i="10"/>
  <c r="BK161" i="10"/>
  <c r="J404" i="10"/>
  <c r="BK347" i="10"/>
  <c r="BK324" i="10"/>
  <c r="J286" i="10"/>
  <c r="BK253" i="10"/>
  <c r="BK235" i="10"/>
  <c r="J216" i="10"/>
  <c r="BK169" i="10"/>
  <c r="J429" i="10"/>
  <c r="BK400" i="10"/>
  <c r="J350" i="10"/>
  <c r="BK334" i="10"/>
  <c r="BK283" i="10"/>
  <c r="BK205" i="10"/>
  <c r="BK172" i="10"/>
  <c r="BK150" i="10"/>
  <c r="BK429" i="10"/>
  <c r="BK383" i="10"/>
  <c r="J347" i="10"/>
  <c r="BK296" i="10"/>
  <c r="J256" i="10"/>
  <c r="J227" i="10"/>
  <c r="J205" i="10"/>
  <c r="BK186" i="10"/>
  <c r="BK455" i="10"/>
  <c r="J447" i="10"/>
  <c r="BK432" i="10"/>
  <c r="BK395" i="10"/>
  <c r="BK354" i="10"/>
  <c r="J330" i="10"/>
  <c r="J284" i="10"/>
  <c r="BK260" i="10"/>
  <c r="BK241" i="10"/>
  <c r="J210" i="10"/>
  <c r="J176" i="10"/>
  <c r="J143" i="10"/>
  <c r="BK147" i="11"/>
  <c r="J161" i="11"/>
  <c r="BK173" i="11"/>
  <c r="J145" i="11"/>
  <c r="BK145" i="11"/>
  <c r="J175" i="11"/>
  <c r="BK134" i="11"/>
  <c r="J172" i="11"/>
  <c r="BK155" i="11"/>
  <c r="J141" i="11"/>
  <c r="J166" i="11"/>
  <c r="BK140" i="11"/>
  <c r="J153" i="12"/>
  <c r="BK162" i="12"/>
  <c r="BK127" i="12"/>
  <c r="BK155" i="12"/>
  <c r="J162" i="12"/>
  <c r="J130" i="12"/>
  <c r="J137" i="12"/>
  <c r="BK153" i="12"/>
  <c r="BK173" i="12"/>
  <c r="BK175" i="12"/>
  <c r="BK163" i="12"/>
  <c r="J200" i="13"/>
  <c r="BK168" i="13"/>
  <c r="J136" i="13"/>
  <c r="BK178" i="13"/>
  <c r="J127" i="13"/>
  <c r="BK193" i="13"/>
  <c r="J175" i="13"/>
  <c r="BK156" i="13"/>
  <c r="J130" i="13"/>
  <c r="J192" i="13"/>
  <c r="J156" i="13"/>
  <c r="BK138" i="13"/>
  <c r="BK185" i="13"/>
  <c r="J152" i="13"/>
  <c r="BK206" i="13"/>
  <c r="BK170" i="13"/>
  <c r="J129" i="13"/>
  <c r="BK189" i="13"/>
  <c r="BK169" i="13"/>
  <c r="J145" i="13"/>
  <c r="BK126" i="13"/>
  <c r="BK168" i="14"/>
  <c r="BK141" i="14"/>
  <c r="J162" i="14"/>
  <c r="J128" i="14"/>
  <c r="J175" i="14"/>
  <c r="J147" i="14"/>
  <c r="BK125" i="14"/>
  <c r="BK179" i="14"/>
  <c r="J167" i="14"/>
  <c r="BK156" i="14"/>
  <c r="BK159" i="14"/>
  <c r="J145" i="14"/>
  <c r="BK153" i="14"/>
  <c r="BK133" i="14"/>
  <c r="BK148" i="14"/>
  <c r="BK136" i="14"/>
  <c r="BK143" i="14"/>
  <c r="BK188" i="15"/>
  <c r="BK175" i="15"/>
  <c r="J152" i="15"/>
  <c r="BK171" i="15"/>
  <c r="J149" i="15"/>
  <c r="J156" i="15"/>
  <c r="BK135" i="15"/>
  <c r="BK161" i="15"/>
  <c r="J134" i="15"/>
  <c r="J165" i="15"/>
  <c r="BK139" i="15"/>
  <c r="J168" i="15"/>
  <c r="J132" i="15"/>
  <c r="J181" i="15"/>
  <c r="BK155" i="15"/>
  <c r="BK172" i="16"/>
  <c r="BK147" i="16"/>
  <c r="J156" i="16"/>
  <c r="BK130" i="16"/>
  <c r="BK167" i="16"/>
  <c r="J169" i="16"/>
  <c r="J164" i="16"/>
  <c r="BK166" i="16"/>
  <c r="J155" i="16"/>
  <c r="J143" i="16"/>
  <c r="J139" i="16"/>
  <c r="J168" i="16"/>
  <c r="BK136" i="16"/>
  <c r="J125" i="17"/>
  <c r="BK229" i="18"/>
  <c r="J194" i="18"/>
  <c r="J191" i="18"/>
  <c r="BK178" i="18"/>
  <c r="J225" i="18"/>
  <c r="BK217" i="18"/>
  <c r="BK228" i="18"/>
  <c r="J202" i="18"/>
  <c r="BK188" i="18"/>
  <c r="J207" i="18"/>
  <c r="J143" i="18"/>
  <c r="J190" i="18"/>
  <c r="J160" i="18"/>
  <c r="BK236" i="18"/>
  <c r="BK205" i="18"/>
  <c r="BK158" i="18"/>
  <c r="J196" i="19"/>
  <c r="BK164" i="19"/>
  <c r="J136" i="19"/>
  <c r="BK187" i="19"/>
  <c r="J134" i="19"/>
  <c r="BK150" i="19"/>
  <c r="J129" i="19"/>
  <c r="BK167" i="19"/>
  <c r="BK132" i="19"/>
  <c r="BK172" i="19"/>
  <c r="J141" i="19"/>
  <c r="BK182" i="19"/>
  <c r="BK155" i="19"/>
  <c r="J178" i="19"/>
  <c r="J143" i="19"/>
  <c r="BK179" i="19"/>
  <c r="BK135" i="19"/>
  <c r="BK141" i="20"/>
  <c r="BK128" i="20"/>
  <c r="BK152" i="20"/>
  <c r="J165" i="20"/>
  <c r="BK129" i="20"/>
  <c r="BK160" i="20"/>
  <c r="BK132" i="21"/>
  <c r="BK189" i="21"/>
  <c r="J129" i="21"/>
  <c r="BK141" i="21"/>
  <c r="J187" i="21"/>
  <c r="BK184" i="21"/>
  <c r="BK151" i="22"/>
  <c r="J151" i="22"/>
  <c r="J127" i="22"/>
  <c r="J149" i="22"/>
  <c r="J157" i="23"/>
  <c r="BK171" i="23"/>
  <c r="BK153" i="23"/>
  <c r="BK128" i="23"/>
  <c r="BK164" i="23"/>
  <c r="J159" i="23"/>
  <c r="J171" i="23"/>
  <c r="BK148" i="23"/>
  <c r="J128" i="23"/>
  <c r="BK162" i="23"/>
  <c r="BK169" i="23"/>
  <c r="J141" i="23"/>
  <c r="BK158" i="24"/>
  <c r="J166" i="24"/>
  <c r="BK163" i="24"/>
  <c r="BK159" i="24"/>
  <c r="J136" i="24"/>
  <c r="J156" i="24"/>
  <c r="BK150" i="24"/>
  <c r="BK168" i="24"/>
  <c r="BK153" i="24"/>
  <c r="BK132" i="24"/>
  <c r="J152" i="25"/>
  <c r="BK134" i="25"/>
  <c r="J151" i="25"/>
  <c r="BK135" i="25"/>
  <c r="J131" i="25"/>
  <c r="BK158" i="26"/>
  <c r="BK166" i="26"/>
  <c r="BK130" i="26"/>
  <c r="J149" i="26"/>
  <c r="BK167" i="26"/>
  <c r="BK142" i="26"/>
  <c r="BK138" i="26"/>
  <c r="BK145" i="26"/>
  <c r="BK155" i="26"/>
  <c r="BK129" i="26"/>
  <c r="BK157" i="27"/>
  <c r="BK166" i="27"/>
  <c r="J136" i="27"/>
  <c r="J154" i="27"/>
  <c r="J138" i="27"/>
  <c r="J156" i="27"/>
  <c r="J141" i="27"/>
  <c r="J163" i="27"/>
  <c r="J129" i="27"/>
  <c r="BK132" i="27"/>
  <c r="J158" i="28"/>
  <c r="BK164" i="28"/>
  <c r="BK151" i="28"/>
  <c r="J175" i="28"/>
  <c r="J171" i="28"/>
  <c r="J152" i="28"/>
  <c r="J132" i="28"/>
  <c r="BK147" i="28"/>
  <c r="J151" i="28"/>
  <c r="J1557" i="2"/>
  <c r="J1529" i="2"/>
  <c r="J1518" i="2"/>
  <c r="BK1508" i="2"/>
  <c r="BK1451" i="2"/>
  <c r="J1432" i="2"/>
  <c r="BK1418" i="2"/>
  <c r="J1401" i="2"/>
  <c r="BK1386" i="2"/>
  <c r="BK1370" i="2"/>
  <c r="BK1365" i="2"/>
  <c r="BK1357" i="2"/>
  <c r="J1347" i="2"/>
  <c r="BK1335" i="2"/>
  <c r="BK1323" i="2"/>
  <c r="BK1311" i="2"/>
  <c r="J1304" i="2"/>
  <c r="BK1299" i="2"/>
  <c r="J1274" i="2"/>
  <c r="BK1269" i="2"/>
  <c r="BK1265" i="2"/>
  <c r="BK1262" i="2"/>
  <c r="J1249" i="2"/>
  <c r="BK1233" i="2"/>
  <c r="J1222" i="2"/>
  <c r="J1212" i="2"/>
  <c r="BK1178" i="2"/>
  <c r="J1171" i="2"/>
  <c r="J1162" i="2"/>
  <c r="BK1156" i="2"/>
  <c r="J1144" i="2"/>
  <c r="BK1139" i="2"/>
  <c r="J1135" i="2"/>
  <c r="BK1132" i="2"/>
  <c r="J1113" i="2"/>
  <c r="BK1082" i="2"/>
  <c r="BK1067" i="2"/>
  <c r="BK1061" i="2"/>
  <c r="J1055" i="2"/>
  <c r="J1049" i="2"/>
  <c r="J1041" i="2"/>
  <c r="BK1029" i="2"/>
  <c r="BK1022" i="2"/>
  <c r="BK1002" i="2"/>
  <c r="BK948" i="2"/>
  <c r="J937" i="2"/>
  <c r="J909" i="2"/>
  <c r="BK904" i="2"/>
  <c r="J902" i="2"/>
  <c r="J898" i="2"/>
  <c r="J892" i="2"/>
  <c r="BK877" i="2"/>
  <c r="BK859" i="2"/>
  <c r="J847" i="2"/>
  <c r="J818" i="2"/>
  <c r="BK798" i="2"/>
  <c r="J781" i="2"/>
  <c r="BK759" i="2"/>
  <c r="BK747" i="2"/>
  <c r="BK726" i="2"/>
  <c r="J708" i="2"/>
  <c r="BK688" i="2"/>
  <c r="BK661" i="2"/>
  <c r="BK633" i="2"/>
  <c r="BK566" i="2"/>
  <c r="J522" i="2"/>
  <c r="J506" i="2"/>
  <c r="BK486" i="2"/>
  <c r="BK468" i="2"/>
  <c r="J456" i="2"/>
  <c r="J437" i="2"/>
  <c r="BK423" i="2"/>
  <c r="BK409" i="2"/>
  <c r="BK385" i="2"/>
  <c r="BK369" i="2"/>
  <c r="J347" i="2"/>
  <c r="BK331" i="2"/>
  <c r="J303" i="2"/>
  <c r="BK292" i="2"/>
  <c r="J265" i="2"/>
  <c r="BK256" i="2"/>
  <c r="BK235" i="2"/>
  <c r="BK218" i="2"/>
  <c r="J193" i="2"/>
  <c r="BK175" i="2"/>
  <c r="BK165" i="2"/>
  <c r="BK157" i="2"/>
  <c r="J154" i="2"/>
  <c r="BK738" i="3"/>
  <c r="BK729" i="3"/>
  <c r="J714" i="3"/>
  <c r="BK648" i="3"/>
  <c r="BK644" i="3"/>
  <c r="J640" i="3"/>
  <c r="BK630" i="3"/>
  <c r="BK608" i="3"/>
  <c r="BK561" i="3"/>
  <c r="J552" i="3"/>
  <c r="J493" i="3"/>
  <c r="BK472" i="3"/>
  <c r="BK458" i="3"/>
  <c r="BK448" i="3"/>
  <c r="BK408" i="3"/>
  <c r="BK360" i="3"/>
  <c r="J306" i="3"/>
  <c r="BK275" i="3"/>
  <c r="J242" i="3"/>
  <c r="J195" i="3"/>
  <c r="BK178" i="3"/>
  <c r="BK166" i="3"/>
  <c r="J731" i="3"/>
  <c r="BK680" i="3"/>
  <c r="BK661" i="3"/>
  <c r="BK634" i="3"/>
  <c r="J626" i="3"/>
  <c r="J614" i="3"/>
  <c r="BK511" i="3"/>
  <c r="J485" i="3"/>
  <c r="J460" i="3"/>
  <c r="BK429" i="3"/>
  <c r="J289" i="3"/>
  <c r="BK252" i="3"/>
  <c r="J227" i="3"/>
  <c r="J191" i="3"/>
  <c r="BK727" i="3"/>
  <c r="BK708" i="3"/>
  <c r="BK699" i="3"/>
  <c r="BK682" i="3"/>
  <c r="J671" i="3"/>
  <c r="J661" i="3"/>
  <c r="BK642" i="3"/>
  <c r="BK575" i="3"/>
  <c r="J565" i="3"/>
  <c r="BK550" i="3"/>
  <c r="BK485" i="3"/>
  <c r="BK475" i="3"/>
  <c r="BK439" i="3"/>
  <c r="BK415" i="3"/>
  <c r="J361" i="3"/>
  <c r="BK323" i="3"/>
  <c r="BK296" i="3"/>
  <c r="J270" i="3"/>
  <c r="BK223" i="3"/>
  <c r="BK180" i="3"/>
  <c r="BK159" i="3"/>
  <c r="J729" i="3"/>
  <c r="J710" i="3"/>
  <c r="J677" i="3"/>
  <c r="J669" i="3"/>
  <c r="J646" i="3"/>
  <c r="BK616" i="3"/>
  <c r="J608" i="3"/>
  <c r="J560" i="3"/>
  <c r="BK522" i="3"/>
  <c r="BK479" i="3"/>
  <c r="BK444" i="3"/>
  <c r="BK431" i="3"/>
  <c r="BK402" i="3"/>
  <c r="J333" i="3"/>
  <c r="J321" i="3"/>
  <c r="BK289" i="3"/>
  <c r="BK221" i="3"/>
  <c r="J182" i="3"/>
  <c r="BK154" i="3"/>
  <c r="BK710" i="3"/>
  <c r="J678" i="3"/>
  <c r="BK646" i="3"/>
  <c r="J634" i="3"/>
  <c r="BK579" i="3"/>
  <c r="BK556" i="3"/>
  <c r="BK538" i="3"/>
  <c r="BK502" i="3"/>
  <c r="BK493" i="3"/>
  <c r="BK481" i="3"/>
  <c r="J472" i="3"/>
  <c r="BK445" i="3"/>
  <c r="BK382" i="3"/>
  <c r="J312" i="3"/>
  <c r="J285" i="3"/>
  <c r="J247" i="3"/>
  <c r="J211" i="3"/>
  <c r="BK173" i="3"/>
  <c r="J149" i="3"/>
  <c r="BK722" i="3"/>
  <c r="J691" i="3"/>
  <c r="BK672" i="3"/>
  <c r="BK663" i="3"/>
  <c r="J618" i="3"/>
  <c r="J579" i="3"/>
  <c r="BK577" i="3"/>
  <c r="BK540" i="3"/>
  <c r="J524" i="3"/>
  <c r="BK495" i="3"/>
  <c r="BK464" i="3"/>
  <c r="J408" i="3"/>
  <c r="J296" i="3"/>
  <c r="BK287" i="3"/>
  <c r="BK242" i="3"/>
  <c r="BK212" i="3"/>
  <c r="J169" i="3"/>
  <c r="J154" i="3"/>
  <c r="J706" i="3"/>
  <c r="BK675" i="3"/>
  <c r="BK668" i="3"/>
  <c r="BK655" i="3"/>
  <c r="J629" i="3"/>
  <c r="BK573" i="3"/>
  <c r="J567" i="3"/>
  <c r="J526" i="3"/>
  <c r="BK486" i="3"/>
  <c r="BK466" i="3"/>
  <c r="BK450" i="3"/>
  <c r="BK406" i="3"/>
  <c r="BK361" i="3"/>
  <c r="J320" i="3"/>
  <c r="BK227" i="3"/>
  <c r="J207" i="3"/>
  <c r="BK160" i="3"/>
  <c r="BK149" i="3"/>
  <c r="J781" i="3"/>
  <c r="J778" i="3"/>
  <c r="J777" i="3"/>
  <c r="BK755" i="3"/>
  <c r="J753" i="3"/>
  <c r="BK749" i="3"/>
  <c r="J747" i="3"/>
  <c r="BK731" i="3"/>
  <c r="BK569" i="3"/>
  <c r="J554" i="3"/>
  <c r="J531" i="3"/>
  <c r="J522" i="3"/>
  <c r="J490" i="3"/>
  <c r="J464" i="3"/>
  <c r="BK394" i="3"/>
  <c r="BK312" i="3"/>
  <c r="BK293" i="3"/>
  <c r="BK285" i="3"/>
  <c r="J271" i="3"/>
  <c r="J252" i="3"/>
  <c r="BK238" i="3"/>
  <c r="BK207" i="3"/>
  <c r="J183" i="3"/>
  <c r="J166" i="3"/>
  <c r="BK284" i="4"/>
  <c r="J259" i="4"/>
  <c r="J247" i="4"/>
  <c r="J232" i="4"/>
  <c r="J209" i="4"/>
  <c r="J189" i="4"/>
  <c r="J155" i="4"/>
  <c r="J277" i="4"/>
  <c r="BK256" i="4"/>
  <c r="BK229" i="4"/>
  <c r="BK180" i="4"/>
  <c r="BK155" i="4"/>
  <c r="J274" i="4"/>
  <c r="J245" i="4"/>
  <c r="J201" i="4"/>
  <c r="BK138" i="4"/>
  <c r="J269" i="4"/>
  <c r="J258" i="4"/>
  <c r="J236" i="4"/>
  <c r="J219" i="4"/>
  <c r="BK194" i="4"/>
  <c r="BK163" i="4"/>
  <c r="J186" i="4"/>
  <c r="J149" i="4"/>
  <c r="J271" i="4"/>
  <c r="BK237" i="4"/>
  <c r="BK209" i="4"/>
  <c r="J176" i="4"/>
  <c r="BK265" i="4"/>
  <c r="J222" i="4"/>
  <c r="BK199" i="4"/>
  <c r="BK185" i="4"/>
  <c r="J285" i="4"/>
  <c r="J273" i="4"/>
  <c r="J242" i="4"/>
  <c r="BK200" i="4"/>
  <c r="J157" i="4"/>
  <c r="J198" i="5"/>
  <c r="BK161" i="5"/>
  <c r="BK212" i="5"/>
  <c r="J187" i="5"/>
  <c r="J169" i="5"/>
  <c r="J212" i="5"/>
  <c r="BK194" i="5"/>
  <c r="BK215" i="5"/>
  <c r="BK190" i="5"/>
  <c r="J153" i="5"/>
  <c r="BK199" i="5"/>
  <c r="BK145" i="5"/>
  <c r="BK191" i="5"/>
  <c r="BK166" i="5"/>
  <c r="BK141" i="5"/>
  <c r="BK153" i="5"/>
  <c r="BK149" i="5"/>
  <c r="BK147" i="5"/>
  <c r="J145" i="5"/>
  <c r="J144" i="5"/>
  <c r="BK136" i="5"/>
  <c r="J134" i="5"/>
  <c r="BK218" i="5"/>
  <c r="J217" i="5"/>
  <c r="BK211" i="5"/>
  <c r="BK206" i="5"/>
  <c r="J202" i="5"/>
  <c r="J196" i="5"/>
  <c r="J188" i="5"/>
  <c r="J186" i="5"/>
  <c r="BK184" i="5"/>
  <c r="J172" i="5"/>
  <c r="J171" i="5"/>
  <c r="BK170" i="5"/>
  <c r="BK169" i="5"/>
  <c r="J168" i="5"/>
  <c r="BK158" i="5"/>
  <c r="BK137" i="5"/>
  <c r="J136" i="5"/>
  <c r="BK184" i="6"/>
  <c r="J177" i="6"/>
  <c r="J172" i="6"/>
  <c r="J171" i="6"/>
  <c r="J168" i="6"/>
  <c r="J156" i="6"/>
  <c r="BK148" i="6"/>
  <c r="J173" i="6"/>
  <c r="J148" i="6"/>
  <c r="J157" i="6"/>
  <c r="J175" i="6"/>
  <c r="BK147" i="6"/>
  <c r="J158" i="6"/>
  <c r="J161" i="6"/>
  <c r="J286" i="7"/>
  <c r="BK258" i="7"/>
  <c r="J217" i="7"/>
  <c r="J188" i="7"/>
  <c r="J301" i="7"/>
  <c r="J278" i="7"/>
  <c r="BK245" i="7"/>
  <c r="J220" i="7"/>
  <c r="J208" i="7"/>
  <c r="BK153" i="7"/>
  <c r="BK295" i="7"/>
  <c r="J238" i="7"/>
  <c r="J185" i="7"/>
  <c r="BK162" i="7"/>
  <c r="BK314" i="7"/>
  <c r="J288" i="7"/>
  <c r="BK269" i="7"/>
  <c r="BK260" i="7"/>
  <c r="BK235" i="7"/>
  <c r="J201" i="7"/>
  <c r="BK171" i="7"/>
  <c r="BK308" i="7"/>
  <c r="J271" i="7"/>
  <c r="BK227" i="7"/>
  <c r="J205" i="7"/>
  <c r="J191" i="7"/>
  <c r="J154" i="7"/>
  <c r="J303" i="7"/>
  <c r="BK262" i="7"/>
  <c r="J202" i="7"/>
  <c r="BK146" i="7"/>
  <c r="J321" i="7"/>
  <c r="BK285" i="7"/>
  <c r="BK264" i="7"/>
  <c r="J239" i="7"/>
  <c r="J221" i="7"/>
  <c r="BK202" i="7"/>
  <c r="J175" i="7"/>
  <c r="BK158" i="7"/>
  <c r="BK227" i="8"/>
  <c r="J198" i="8"/>
  <c r="J176" i="8"/>
  <c r="J150" i="8"/>
  <c r="J243" i="8"/>
  <c r="J215" i="8"/>
  <c r="J182" i="8"/>
  <c r="BK143" i="8"/>
  <c r="BK223" i="8"/>
  <c r="J190" i="8"/>
  <c r="BK158" i="8"/>
  <c r="BK232" i="8"/>
  <c r="BK203" i="8"/>
  <c r="BK150" i="8"/>
  <c r="BK233" i="8"/>
  <c r="BK194" i="8"/>
  <c r="BK138" i="8"/>
  <c r="BK207" i="8"/>
  <c r="J181" i="8"/>
  <c r="BK152" i="8"/>
  <c r="J227" i="8"/>
  <c r="BK201" i="8"/>
  <c r="BK183" i="8"/>
  <c r="J246" i="8"/>
  <c r="J218" i="8"/>
  <c r="BK185" i="8"/>
  <c r="J152" i="8"/>
  <c r="J164" i="9"/>
  <c r="J149" i="9"/>
  <c r="BK132" i="9"/>
  <c r="BK153" i="9"/>
  <c r="J172" i="9"/>
  <c r="BK140" i="9"/>
  <c r="J170" i="9"/>
  <c r="J137" i="9"/>
  <c r="J161" i="9"/>
  <c r="BK173" i="9"/>
  <c r="BK147" i="9"/>
  <c r="J166" i="9"/>
  <c r="J144" i="9"/>
  <c r="BK428" i="10"/>
  <c r="J371" i="10"/>
  <c r="BK348" i="10"/>
  <c r="J299" i="10"/>
  <c r="BK264" i="10"/>
  <c r="BK216" i="10"/>
  <c r="J190" i="10"/>
  <c r="BK160" i="10"/>
  <c r="BK431" i="10"/>
  <c r="BK402" i="10"/>
  <c r="BK356" i="10"/>
  <c r="BK317" i="10"/>
  <c r="J282" i="10"/>
  <c r="J241" i="10"/>
  <c r="BK197" i="10"/>
  <c r="BK167" i="10"/>
  <c r="BK424" i="10"/>
  <c r="J365" i="10"/>
  <c r="BK335" i="10"/>
  <c r="BK310" i="10"/>
  <c r="J242" i="10"/>
  <c r="BK198" i="10"/>
  <c r="BK177" i="10"/>
  <c r="BK144" i="10"/>
  <c r="J433" i="10"/>
  <c r="BK408" i="10"/>
  <c r="J361" i="10"/>
  <c r="J334" i="10"/>
  <c r="J297" i="10"/>
  <c r="BK275" i="10"/>
  <c r="J211" i="10"/>
  <c r="BK175" i="10"/>
  <c r="J436" i="10"/>
  <c r="J362" i="10"/>
  <c r="BK345" i="10"/>
  <c r="BK332" i="10"/>
  <c r="BK288" i="10"/>
  <c r="J274" i="10"/>
  <c r="J225" i="10"/>
  <c r="BK185" i="10"/>
  <c r="J434" i="10"/>
  <c r="J376" i="10"/>
  <c r="J348" i="10"/>
  <c r="J289" i="10"/>
  <c r="J235" i="10"/>
  <c r="J202" i="10"/>
  <c r="J173" i="10"/>
  <c r="BK151" i="10"/>
  <c r="BK433" i="10"/>
  <c r="J399" i="10"/>
  <c r="J375" i="10"/>
  <c r="BK318" i="10"/>
  <c r="J260" i="10"/>
  <c r="BK229" i="10"/>
  <c r="BK206" i="10"/>
  <c r="J188" i="10"/>
  <c r="J163" i="10"/>
  <c r="BK454" i="10"/>
  <c r="J452" i="10"/>
  <c r="J443" i="10"/>
  <c r="J402" i="10"/>
  <c r="BK367" i="10"/>
  <c r="J332" i="10"/>
  <c r="BK297" i="10"/>
  <c r="BK270" i="10"/>
  <c r="BK257" i="10"/>
  <c r="BK217" i="10"/>
  <c r="BK207" i="10"/>
  <c r="J146" i="10"/>
  <c r="BK141" i="11"/>
  <c r="BK133" i="11"/>
  <c r="BK172" i="11"/>
  <c r="BK143" i="11"/>
  <c r="J160" i="11"/>
  <c r="J176" i="11"/>
  <c r="BK157" i="11"/>
  <c r="BK130" i="11"/>
  <c r="BK168" i="11"/>
  <c r="J150" i="11"/>
  <c r="J177" i="11"/>
  <c r="BK159" i="11"/>
  <c r="J135" i="11"/>
  <c r="BK158" i="12"/>
  <c r="BK165" i="12"/>
  <c r="BK130" i="12"/>
  <c r="J163" i="12"/>
  <c r="BK148" i="12"/>
  <c r="BK129" i="12"/>
  <c r="J143" i="12"/>
  <c r="BK132" i="12"/>
  <c r="BK131" i="12"/>
  <c r="BK138" i="12"/>
  <c r="J165" i="12"/>
  <c r="J154" i="12"/>
  <c r="J199" i="13"/>
  <c r="BK174" i="13"/>
  <c r="J138" i="13"/>
  <c r="BK184" i="13"/>
  <c r="BK136" i="13"/>
  <c r="J201" i="13"/>
  <c r="BK179" i="13"/>
  <c r="J161" i="13"/>
  <c r="J146" i="13"/>
  <c r="J197" i="13"/>
  <c r="BK172" i="13"/>
  <c r="BK137" i="13"/>
  <c r="J177" i="13"/>
  <c r="BK149" i="13"/>
  <c r="BK207" i="13"/>
  <c r="BK188" i="13"/>
  <c r="BK158" i="13"/>
  <c r="BK127" i="13"/>
  <c r="BK187" i="13"/>
  <c r="J163" i="13"/>
  <c r="J148" i="13"/>
  <c r="J132" i="13"/>
  <c r="J171" i="14"/>
  <c r="J148" i="14"/>
  <c r="BK129" i="14"/>
  <c r="BK154" i="14"/>
  <c r="BK130" i="14"/>
  <c r="J173" i="14"/>
  <c r="BK151" i="14"/>
  <c r="J184" i="14"/>
  <c r="BK169" i="14"/>
  <c r="J149" i="14"/>
  <c r="J135" i="14"/>
  <c r="J165" i="14"/>
  <c r="J142" i="14"/>
  <c r="J178" i="14"/>
  <c r="BK139" i="14"/>
  <c r="J129" i="14"/>
  <c r="J160" i="14"/>
  <c r="J167" i="15"/>
  <c r="BK140" i="15"/>
  <c r="BK160" i="15"/>
  <c r="BK176" i="15"/>
  <c r="BK162" i="15"/>
  <c r="J137" i="15"/>
  <c r="BK132" i="15"/>
  <c r="J164" i="15"/>
  <c r="J138" i="15"/>
  <c r="BK174" i="15"/>
  <c r="J145" i="15"/>
  <c r="J140" i="15"/>
  <c r="BK172" i="15"/>
  <c r="BK133" i="15"/>
  <c r="BK161" i="16"/>
  <c r="BK134" i="16"/>
  <c r="BK153" i="16"/>
  <c r="J142" i="16"/>
  <c r="J136" i="16"/>
  <c r="J138" i="16"/>
  <c r="BK150" i="16"/>
  <c r="BK164" i="16"/>
  <c r="J154" i="16"/>
  <c r="BK132" i="16"/>
  <c r="BK151" i="16"/>
  <c r="BK143" i="16"/>
  <c r="BK126" i="16"/>
  <c r="J233" i="18"/>
  <c r="J220" i="18"/>
  <c r="BK213" i="18"/>
  <c r="BK200" i="18"/>
  <c r="BK141" i="18"/>
  <c r="BK192" i="18"/>
  <c r="J227" i="18"/>
  <c r="J229" i="18"/>
  <c r="BK216" i="18"/>
  <c r="BK172" i="18"/>
  <c r="BK176" i="18"/>
  <c r="BK186" i="18"/>
  <c r="J213" i="18"/>
  <c r="J151" i="18"/>
  <c r="BK202" i="18"/>
  <c r="BK155" i="18"/>
  <c r="J189" i="19"/>
  <c r="BK162" i="19"/>
  <c r="BK143" i="19"/>
  <c r="BK195" i="19"/>
  <c r="BK166" i="19"/>
  <c r="J198" i="19"/>
  <c r="J159" i="19"/>
  <c r="BK134" i="19"/>
  <c r="BK180" i="19"/>
  <c r="BK133" i="19"/>
  <c r="J177" i="19"/>
  <c r="J147" i="19"/>
  <c r="J192" i="19"/>
  <c r="BK157" i="19"/>
  <c r="BK197" i="19"/>
  <c r="BK149" i="19"/>
  <c r="BK201" i="19"/>
  <c r="J166" i="19"/>
  <c r="J164" i="20"/>
  <c r="BK161" i="20"/>
  <c r="J129" i="20"/>
  <c r="J154" i="20"/>
  <c r="J135" i="20"/>
  <c r="BK157" i="20"/>
  <c r="J161" i="20"/>
  <c r="J126" i="20"/>
  <c r="J146" i="21"/>
  <c r="BK192" i="21"/>
  <c r="BK152" i="21"/>
  <c r="J185" i="21"/>
  <c r="J168" i="21"/>
  <c r="J176" i="21"/>
  <c r="J194" i="21"/>
  <c r="BK171" i="21"/>
  <c r="BK139" i="21"/>
  <c r="BK155" i="22"/>
  <c r="BK139" i="22"/>
  <c r="J133" i="22"/>
  <c r="J155" i="22"/>
  <c r="BK142" i="22"/>
  <c r="J167" i="23"/>
  <c r="BK134" i="23"/>
  <c r="BK154" i="23"/>
  <c r="J132" i="23"/>
  <c r="BK175" i="23"/>
  <c r="BK132" i="23"/>
  <c r="BK160" i="23"/>
  <c r="BK141" i="23"/>
  <c r="J153" i="23"/>
  <c r="J168" i="23"/>
  <c r="J142" i="23"/>
  <c r="J126" i="23"/>
  <c r="J130" i="24"/>
  <c r="BK129" i="24"/>
  <c r="J147" i="24"/>
  <c r="BK142" i="24"/>
  <c r="BK156" i="24"/>
  <c r="BK147" i="24"/>
  <c r="J146" i="24"/>
  <c r="J159" i="24"/>
  <c r="BK137" i="24"/>
  <c r="BK143" i="25"/>
  <c r="BK146" i="25"/>
  <c r="BK149" i="25"/>
  <c r="BK148" i="25"/>
  <c r="BK145" i="25"/>
  <c r="BK130" i="25"/>
  <c r="J162" i="26"/>
  <c r="J156" i="26"/>
  <c r="BK164" i="26"/>
  <c r="BK134" i="26"/>
  <c r="BK141" i="26"/>
  <c r="BK143" i="26"/>
  <c r="J143" i="26"/>
  <c r="BK146" i="26"/>
  <c r="J158" i="26"/>
  <c r="BK163" i="27"/>
  <c r="J151" i="27"/>
  <c r="BK156" i="27"/>
  <c r="BK126" i="27"/>
  <c r="BK130" i="27"/>
  <c r="BK154" i="27"/>
  <c r="J131" i="27"/>
  <c r="J162" i="27"/>
  <c r="J168" i="27"/>
  <c r="J124" i="27"/>
  <c r="BK139" i="28"/>
  <c r="J168" i="28"/>
  <c r="BK144" i="28"/>
  <c r="J127" i="28"/>
  <c r="J157" i="28"/>
  <c r="BK157" i="28"/>
  <c r="BK129" i="28"/>
  <c r="J167" i="28"/>
  <c r="BK150" i="28"/>
  <c r="J1561" i="2"/>
  <c r="BK1554" i="2"/>
  <c r="BK1522" i="2"/>
  <c r="BK1521" i="2" s="1"/>
  <c r="J1521" i="2" s="1"/>
  <c r="J123" i="2" s="1"/>
  <c r="BK1516" i="2"/>
  <c r="J1502" i="2"/>
  <c r="J1453" i="2"/>
  <c r="BK1434" i="2"/>
  <c r="BK1420" i="2"/>
  <c r="BK1405" i="2"/>
  <c r="J1397" i="2"/>
  <c r="BK1368" i="2"/>
  <c r="BK1359" i="2"/>
  <c r="J1351" i="2"/>
  <c r="J1343" i="2"/>
  <c r="J1329" i="2"/>
  <c r="J1319" i="2"/>
  <c r="J1307" i="2"/>
  <c r="J1302" i="2"/>
  <c r="J1286" i="2"/>
  <c r="BK1273" i="2"/>
  <c r="BK1270" i="2"/>
  <c r="BK1267" i="2"/>
  <c r="J1264" i="2"/>
  <c r="BK1259" i="2"/>
  <c r="BK1235" i="2"/>
  <c r="BK1230" i="2"/>
  <c r="J1220" i="2"/>
  <c r="J1185" i="2"/>
  <c r="BK1169" i="2"/>
  <c r="BK1160" i="2"/>
  <c r="BK1154" i="2"/>
  <c r="BK1148" i="2"/>
  <c r="J1141" i="2"/>
  <c r="J1136" i="2"/>
  <c r="BK1128" i="2"/>
  <c r="J1119" i="2"/>
  <c r="BK1097" i="2"/>
  <c r="J1082" i="2"/>
  <c r="BK1063" i="2"/>
  <c r="J1057" i="2"/>
  <c r="J1051" i="2"/>
  <c r="J1043" i="2"/>
  <c r="J1037" i="2"/>
  <c r="BK1013" i="2"/>
  <c r="BK1000" i="2"/>
  <c r="BK944" i="2"/>
  <c r="J933" i="2"/>
  <c r="J923" i="2"/>
  <c r="BK907" i="2"/>
  <c r="BK903" i="2"/>
  <c r="BK898" i="2"/>
  <c r="BK894" i="2"/>
  <c r="J879" i="2"/>
  <c r="J870" i="2"/>
  <c r="BK853" i="2"/>
  <c r="J841" i="2"/>
  <c r="J829" i="2"/>
  <c r="BK807" i="2"/>
  <c r="BK787" i="2"/>
  <c r="J769" i="2"/>
  <c r="BK753" i="2"/>
  <c r="J729" i="2"/>
  <c r="BK708" i="2"/>
  <c r="BK677" i="2"/>
  <c r="J661" i="2"/>
  <c r="J633" i="2"/>
  <c r="BK623" i="2"/>
  <c r="J574" i="2"/>
  <c r="BK522" i="2"/>
  <c r="BK494" i="2"/>
  <c r="J488" i="2"/>
  <c r="BK476" i="2"/>
  <c r="BK460" i="2"/>
  <c r="J443" i="2"/>
  <c r="BK436" i="2"/>
  <c r="BK428" i="2"/>
  <c r="J394" i="2"/>
  <c r="J375" i="2"/>
  <c r="J353" i="2"/>
  <c r="J343" i="2"/>
  <c r="BK309" i="2"/>
  <c r="BK290" i="2"/>
  <c r="J271" i="2"/>
  <c r="J258" i="2"/>
  <c r="BK244" i="2"/>
  <c r="J226" i="2"/>
  <c r="BK195" i="2"/>
  <c r="BK181" i="2"/>
  <c r="J173" i="2"/>
  <c r="BK159" i="2"/>
  <c r="J152" i="2"/>
  <c r="AS95" i="1"/>
  <c r="J632" i="3"/>
  <c r="BK588" i="3"/>
  <c r="J558" i="3"/>
  <c r="J540" i="3"/>
  <c r="J482" i="3"/>
  <c r="BK462" i="3"/>
  <c r="J444" i="3"/>
  <c r="J396" i="3"/>
  <c r="J329" i="3"/>
  <c r="J308" i="3"/>
  <c r="BK284" i="3"/>
  <c r="BK260" i="3"/>
  <c r="J223" i="3"/>
  <c r="J180" i="3"/>
  <c r="J168" i="3"/>
  <c r="J733" i="3"/>
  <c r="J708" i="3"/>
  <c r="BK669" i="3"/>
  <c r="J656" i="3"/>
  <c r="BK649" i="3"/>
  <c r="J620" i="3"/>
  <c r="J610" i="3"/>
  <c r="J486" i="3"/>
  <c r="J475" i="3"/>
  <c r="J434" i="3"/>
  <c r="J325" i="3"/>
  <c r="J255" i="3"/>
  <c r="J236" i="3"/>
  <c r="J203" i="3"/>
  <c r="J155" i="3"/>
  <c r="J718" i="3"/>
  <c r="BK697" i="3"/>
  <c r="BK677" i="3"/>
  <c r="J668" i="3"/>
  <c r="BK656" i="3"/>
  <c r="BK640" i="3"/>
  <c r="BK612" i="3"/>
  <c r="BK571" i="3"/>
  <c r="J561" i="3"/>
  <c r="J487" i="3"/>
  <c r="BK468" i="3"/>
  <c r="J422" i="3"/>
  <c r="BK392" i="3"/>
  <c r="BK333" i="3"/>
  <c r="BK299" i="3"/>
  <c r="J275" i="3"/>
  <c r="BK255" i="3"/>
  <c r="J205" i="3"/>
  <c r="J178" i="3"/>
  <c r="J151" i="3"/>
  <c r="J720" i="3"/>
  <c r="BK686" i="3"/>
  <c r="J672" i="3"/>
  <c r="J665" i="3"/>
  <c r="BK638" i="3"/>
  <c r="J612" i="3"/>
  <c r="J590" i="3"/>
  <c r="BK552" i="3"/>
  <c r="BK490" i="3"/>
  <c r="J452" i="3"/>
  <c r="BK440" i="3"/>
  <c r="BK413" i="3"/>
  <c r="J331" i="3"/>
  <c r="J301" i="3"/>
  <c r="J294" i="3"/>
  <c r="J240" i="3"/>
  <c r="BK203" i="3"/>
  <c r="BK169" i="3"/>
  <c r="BK151" i="3"/>
  <c r="J686" i="3"/>
  <c r="BK660" i="3"/>
  <c r="J638" i="3"/>
  <c r="J602" i="3"/>
  <c r="J573" i="3"/>
  <c r="BK554" i="3"/>
  <c r="J519" i="3"/>
  <c r="BK499" i="3"/>
  <c r="J483" i="3"/>
  <c r="J479" i="3"/>
  <c r="BK460" i="3"/>
  <c r="J433" i="3"/>
  <c r="J339" i="3"/>
  <c r="BK301" i="3"/>
  <c r="BK280" i="3"/>
  <c r="BK236" i="3"/>
  <c r="J201" i="3"/>
  <c r="BK191" i="3"/>
  <c r="BK155" i="3"/>
  <c r="J727" i="3"/>
  <c r="J701" i="3"/>
  <c r="J675" i="3"/>
  <c r="BK665" i="3"/>
  <c r="BK629" i="3"/>
  <c r="BK602" i="3"/>
  <c r="BK548" i="3"/>
  <c r="J538" i="3"/>
  <c r="BK519" i="3"/>
  <c r="BK478" i="3"/>
  <c r="J431" i="3"/>
  <c r="J415" i="3"/>
  <c r="BK339" i="3"/>
  <c r="J293" i="3"/>
  <c r="BK270" i="3"/>
  <c r="BK240" i="3"/>
  <c r="J219" i="3"/>
  <c r="BK183" i="3"/>
  <c r="BK147" i="3"/>
  <c r="J699" i="3"/>
  <c r="J673" i="3"/>
  <c r="BK667" i="3"/>
  <c r="J650" i="3"/>
  <c r="BK628" i="3"/>
  <c r="J569" i="3"/>
  <c r="J556" i="3"/>
  <c r="BK513" i="3"/>
  <c r="J470" i="3"/>
  <c r="J462" i="3"/>
  <c r="BK433" i="3"/>
  <c r="J382" i="3"/>
  <c r="BK321" i="3"/>
  <c r="BK264" i="3"/>
  <c r="J209" i="3"/>
  <c r="BK176" i="3"/>
  <c r="BK152" i="3"/>
  <c r="BK781" i="3"/>
  <c r="J780" i="3"/>
  <c r="BK777" i="3"/>
  <c r="J775" i="3"/>
  <c r="BK753" i="3"/>
  <c r="J751" i="3"/>
  <c r="BK747" i="3"/>
  <c r="BK733" i="3"/>
  <c r="J588" i="3"/>
  <c r="BK558" i="3"/>
  <c r="J550" i="3"/>
  <c r="BK526" i="3"/>
  <c r="BK515" i="3"/>
  <c r="J488" i="3"/>
  <c r="BK477" i="3"/>
  <c r="BK427" i="3"/>
  <c r="J316" i="3"/>
  <c r="BK306" i="3"/>
  <c r="J280" i="3"/>
  <c r="J264" i="3"/>
  <c r="BK247" i="3"/>
  <c r="BK232" i="3"/>
  <c r="BK201" i="3"/>
  <c r="J176" i="3"/>
  <c r="J152" i="3"/>
  <c r="J264" i="4"/>
  <c r="BK258" i="4"/>
  <c r="BK239" i="4"/>
  <c r="J226" i="4"/>
  <c r="J206" i="4"/>
  <c r="J180" i="4"/>
  <c r="BK149" i="4"/>
  <c r="BK266" i="4"/>
  <c r="J239" i="4"/>
  <c r="J208" i="4"/>
  <c r="J179" i="4"/>
  <c r="BK136" i="4"/>
  <c r="J267" i="4"/>
  <c r="J233" i="4"/>
  <c r="BK213" i="4"/>
  <c r="J165" i="4"/>
  <c r="J281" i="4"/>
  <c r="J266" i="4"/>
  <c r="BK241" i="4"/>
  <c r="J220" i="4"/>
  <c r="BK198" i="4"/>
  <c r="J172" i="4"/>
  <c r="BK134" i="4"/>
  <c r="J184" i="4"/>
  <c r="BK148" i="4"/>
  <c r="J254" i="4"/>
  <c r="J231" i="4"/>
  <c r="BK202" i="4"/>
  <c r="BK170" i="4"/>
  <c r="J246" i="4"/>
  <c r="J194" i="4"/>
  <c r="J182" i="4"/>
  <c r="BK146" i="4"/>
  <c r="J276" i="4"/>
  <c r="BK262" i="4"/>
  <c r="BK222" i="4"/>
  <c r="BK190" i="4"/>
  <c r="J150" i="4"/>
  <c r="J216" i="5"/>
  <c r="J175" i="5"/>
  <c r="BK134" i="5"/>
  <c r="J203" i="5"/>
  <c r="BK179" i="5"/>
  <c r="BK223" i="5"/>
  <c r="BK201" i="5"/>
  <c r="J174" i="5"/>
  <c r="BK172" i="5"/>
  <c r="J149" i="5"/>
  <c r="J166" i="5"/>
  <c r="J211" i="5"/>
  <c r="J199" i="5"/>
  <c r="BK175" i="5"/>
  <c r="BK151" i="5"/>
  <c r="J194" i="5"/>
  <c r="BK182" i="5"/>
  <c r="BK164" i="6"/>
  <c r="BK169" i="6"/>
  <c r="BK142" i="6"/>
  <c r="J169" i="6"/>
  <c r="J140" i="6"/>
  <c r="BK152" i="6"/>
  <c r="BK185" i="6"/>
  <c r="J134" i="6"/>
  <c r="J146" i="6"/>
  <c r="BK173" i="6"/>
  <c r="BK172" i="6"/>
  <c r="J305" i="7"/>
  <c r="J270" i="7"/>
  <c r="BK203" i="7"/>
  <c r="BK187" i="7"/>
  <c r="BK318" i="7"/>
  <c r="J285" i="7"/>
  <c r="J261" i="7"/>
  <c r="J248" i="7"/>
  <c r="J228" i="7"/>
  <c r="BK186" i="7"/>
  <c r="BK315" i="7"/>
  <c r="BK256" i="7"/>
  <c r="BK222" i="7"/>
  <c r="BK188" i="7"/>
  <c r="BK152" i="7"/>
  <c r="J310" i="7"/>
  <c r="J275" i="7"/>
  <c r="J268" i="7"/>
  <c r="J256" i="7"/>
  <c r="J242" i="7"/>
  <c r="BK183" i="7"/>
  <c r="BK148" i="7"/>
  <c r="BK268" i="7"/>
  <c r="J234" i="7"/>
  <c r="BK197" i="7"/>
  <c r="J162" i="7"/>
  <c r="BK140" i="7"/>
  <c r="BK287" i="7"/>
  <c r="J211" i="7"/>
  <c r="J166" i="7"/>
  <c r="J142" i="7"/>
  <c r="J294" i="7"/>
  <c r="BK279" i="7"/>
  <c r="J252" i="7"/>
  <c r="BK209" i="7"/>
  <c r="BK178" i="7"/>
  <c r="J159" i="7"/>
  <c r="BK145" i="7"/>
  <c r="J216" i="8"/>
  <c r="J187" i="8"/>
  <c r="J165" i="8"/>
  <c r="BK238" i="8"/>
  <c r="J231" i="8"/>
  <c r="BK187" i="8"/>
  <c r="J167" i="8"/>
  <c r="J241" i="8"/>
  <c r="BK208" i="8"/>
  <c r="J184" i="8"/>
  <c r="J157" i="8"/>
  <c r="BK231" i="8"/>
  <c r="BK173" i="8"/>
  <c r="J147" i="8"/>
  <c r="J214" i="8"/>
  <c r="J155" i="8"/>
  <c r="J239" i="8"/>
  <c r="J191" i="8"/>
  <c r="BK148" i="8"/>
  <c r="BK216" i="8"/>
  <c r="BK190" i="8"/>
  <c r="BK141" i="8"/>
  <c r="BK224" i="8"/>
  <c r="BK191" i="8"/>
  <c r="BK156" i="8"/>
  <c r="J165" i="9"/>
  <c r="J145" i="9"/>
  <c r="J173" i="9"/>
  <c r="BK167" i="9"/>
  <c r="J134" i="9"/>
  <c r="J136" i="9"/>
  <c r="BK146" i="9"/>
  <c r="BK164" i="9"/>
  <c r="BK148" i="9"/>
  <c r="J158" i="9"/>
  <c r="BK134" i="9"/>
  <c r="BK154" i="9"/>
  <c r="J440" i="10"/>
  <c r="BK399" i="10"/>
  <c r="J358" i="10"/>
  <c r="J326" i="10"/>
  <c r="BK312" i="10"/>
  <c r="BK266" i="10"/>
  <c r="J224" i="10"/>
  <c r="BK194" i="10"/>
  <c r="BK168" i="10"/>
  <c r="J435" i="10"/>
  <c r="BK409" i="10"/>
  <c r="J357" i="10"/>
  <c r="J311" i="10"/>
  <c r="BK273" i="10"/>
  <c r="BK240" i="10"/>
  <c r="J217" i="10"/>
  <c r="J182" i="10"/>
  <c r="J438" i="10"/>
  <c r="BK403" i="10"/>
  <c r="BK361" i="10"/>
  <c r="J325" i="10"/>
  <c r="J298" i="10"/>
  <c r="J268" i="10"/>
  <c r="J257" i="10"/>
  <c r="J247" i="10"/>
  <c r="BK190" i="10"/>
  <c r="BK155" i="10"/>
  <c r="BK439" i="10"/>
  <c r="J416" i="10"/>
  <c r="J360" i="10"/>
  <c r="J320" i="10"/>
  <c r="BK242" i="10"/>
  <c r="BK210" i="10"/>
  <c r="BK171" i="10"/>
  <c r="BK437" i="10"/>
  <c r="BK393" i="10"/>
  <c r="BK358" i="10"/>
  <c r="J312" i="10"/>
  <c r="J277" i="10"/>
  <c r="J261" i="10"/>
  <c r="BK230" i="10"/>
  <c r="BK182" i="10"/>
  <c r="BK443" i="10"/>
  <c r="J407" i="10"/>
  <c r="BK352" i="10"/>
  <c r="J338" i="10"/>
  <c r="BK313" i="10"/>
  <c r="J229" i="10"/>
  <c r="BK196" i="10"/>
  <c r="J167" i="10"/>
  <c r="J428" i="10"/>
  <c r="BK396" i="10"/>
  <c r="BK370" i="10"/>
  <c r="BK325" i="10"/>
  <c r="BK294" i="10"/>
  <c r="BK248" i="10"/>
  <c r="BK231" i="10"/>
  <c r="J194" i="10"/>
  <c r="J169" i="10"/>
  <c r="BK152" i="10"/>
  <c r="J453" i="10"/>
  <c r="J448" i="10"/>
  <c r="BK426" i="10"/>
  <c r="BK379" i="10"/>
  <c r="BK350" i="10"/>
  <c r="J316" i="10"/>
  <c r="BK274" i="10"/>
  <c r="BK256" i="10"/>
  <c r="J218" i="10"/>
  <c r="BK189" i="10"/>
  <c r="J171" i="10"/>
  <c r="BK169" i="11"/>
  <c r="J140" i="11"/>
  <c r="BK178" i="11"/>
  <c r="J174" i="11"/>
  <c r="J155" i="11"/>
  <c r="J149" i="11"/>
  <c r="BK135" i="11"/>
  <c r="BK165" i="11"/>
  <c r="BK137" i="11"/>
  <c r="J170" i="11"/>
  <c r="BK138" i="11"/>
  <c r="J165" i="11"/>
  <c r="J137" i="11"/>
  <c r="J156" i="12"/>
  <c r="BK170" i="12"/>
  <c r="BK141" i="12"/>
  <c r="J174" i="12"/>
  <c r="J152" i="12"/>
  <c r="J170" i="12"/>
  <c r="BK142" i="12"/>
  <c r="BK161" i="12"/>
  <c r="BK135" i="12"/>
  <c r="J132" i="12"/>
  <c r="J155" i="12"/>
  <c r="J202" i="13"/>
  <c r="BK163" i="13"/>
  <c r="J137" i="13"/>
  <c r="BK182" i="13"/>
  <c r="BK125" i="13"/>
  <c r="J196" i="13"/>
  <c r="J168" i="13"/>
  <c r="BK157" i="13"/>
  <c r="BK131" i="13"/>
  <c r="BK183" i="13"/>
  <c r="J153" i="13"/>
  <c r="J187" i="13"/>
  <c r="BK153" i="13"/>
  <c r="J134" i="13"/>
  <c r="BK198" i="13"/>
  <c r="J173" i="13"/>
  <c r="J131" i="13"/>
  <c r="J184" i="13"/>
  <c r="J157" i="13"/>
  <c r="J143" i="13"/>
  <c r="BK175" i="14"/>
  <c r="BK167" i="14"/>
  <c r="J139" i="14"/>
  <c r="J180" i="14"/>
  <c r="J136" i="14"/>
  <c r="BK183" i="14"/>
  <c r="J144" i="14"/>
  <c r="BK178" i="14"/>
  <c r="BK162" i="14"/>
  <c r="J154" i="14"/>
  <c r="J130" i="14"/>
  <c r="J159" i="14"/>
  <c r="J132" i="14"/>
  <c r="BK161" i="14"/>
  <c r="BK137" i="14"/>
  <c r="J187" i="15"/>
  <c r="BK169" i="15"/>
  <c r="BK143" i="15"/>
  <c r="J172" i="15"/>
  <c r="J163" i="15"/>
  <c r="BK153" i="15"/>
  <c r="J177" i="15"/>
  <c r="BK151" i="15"/>
  <c r="J179" i="15"/>
  <c r="BK152" i="15"/>
  <c r="BK186" i="15"/>
  <c r="BK142" i="15"/>
  <c r="BK130" i="15"/>
  <c r="J188" i="15"/>
  <c r="J158" i="15"/>
  <c r="BK128" i="15"/>
  <c r="BK158" i="16"/>
  <c r="BK137" i="16"/>
  <c r="BK125" i="16"/>
  <c r="J151" i="16"/>
  <c r="BK145" i="16"/>
  <c r="J161" i="16"/>
  <c r="BK169" i="16"/>
  <c r="BK154" i="16"/>
  <c r="BK148" i="16"/>
  <c r="BK131" i="16"/>
  <c r="BK135" i="16"/>
  <c r="BK149" i="18"/>
  <c r="BK223" i="18"/>
  <c r="BK198" i="18"/>
  <c r="BK160" i="18"/>
  <c r="BK221" i="18"/>
  <c r="J205" i="18"/>
  <c r="BK220" i="18"/>
  <c r="J178" i="18"/>
  <c r="J157" i="18"/>
  <c r="J216" i="18"/>
  <c r="BK184" i="18"/>
  <c r="J144" i="19"/>
  <c r="J181" i="19"/>
  <c r="BK163" i="19"/>
  <c r="J204" i="19"/>
  <c r="BK154" i="19"/>
  <c r="J199" i="19"/>
  <c r="J171" i="19"/>
  <c r="BK145" i="19"/>
  <c r="BK175" i="19"/>
  <c r="J145" i="19"/>
  <c r="J197" i="19"/>
  <c r="BK176" i="19"/>
  <c r="BK151" i="19"/>
  <c r="J153" i="20"/>
  <c r="J130" i="20"/>
  <c r="BK130" i="20"/>
  <c r="BK147" i="20"/>
  <c r="J150" i="20"/>
  <c r="J141" i="20"/>
  <c r="BK162" i="20"/>
  <c r="J138" i="20"/>
  <c r="BK143" i="21"/>
  <c r="J171" i="21"/>
  <c r="J139" i="21"/>
  <c r="J156" i="21"/>
  <c r="J163" i="21"/>
  <c r="BK198" i="21"/>
  <c r="J189" i="21"/>
  <c r="J160" i="21"/>
  <c r="BK144" i="22"/>
  <c r="BK154" i="22"/>
  <c r="BK133" i="22"/>
  <c r="BK146" i="22"/>
  <c r="BK157" i="22"/>
  <c r="J146" i="22"/>
  <c r="BK166" i="23"/>
  <c r="BK161" i="23"/>
  <c r="J148" i="23"/>
  <c r="J174" i="23"/>
  <c r="J162" i="23"/>
  <c r="BK127" i="23"/>
  <c r="BK155" i="23"/>
  <c r="J178" i="23"/>
  <c r="J154" i="23"/>
  <c r="BK172" i="23"/>
  <c r="BK151" i="23"/>
  <c r="J127" i="23"/>
  <c r="BK136" i="24"/>
  <c r="J132" i="24"/>
  <c r="BK152" i="24"/>
  <c r="J152" i="24"/>
  <c r="BK145" i="24"/>
  <c r="J124" i="24"/>
  <c r="J131" i="24"/>
  <c r="BK146" i="24"/>
  <c r="J126" i="24"/>
  <c r="J130" i="25"/>
  <c r="BK131" i="25"/>
  <c r="BK144" i="25"/>
  <c r="J137" i="25"/>
  <c r="BK151" i="25"/>
  <c r="BK127" i="25"/>
  <c r="J170" i="26"/>
  <c r="BK131" i="26"/>
  <c r="J147" i="26"/>
  <c r="BK147" i="26"/>
  <c r="J129" i="26"/>
  <c r="J140" i="26"/>
  <c r="J131" i="26"/>
  <c r="BK140" i="26"/>
  <c r="BK159" i="27"/>
  <c r="J127" i="27"/>
  <c r="J132" i="27"/>
  <c r="BK147" i="27"/>
  <c r="J139" i="27"/>
  <c r="BK148" i="27"/>
  <c r="J150" i="27"/>
  <c r="BK175" i="28"/>
  <c r="BK137" i="28"/>
  <c r="BK167" i="28"/>
  <c r="BK166" i="28"/>
  <c r="J150" i="28"/>
  <c r="BK148" i="28"/>
  <c r="BK155" i="28"/>
  <c r="J128" i="28"/>
  <c r="J139" i="28"/>
  <c r="BK163" i="28"/>
  <c r="BK132" i="28"/>
  <c r="BK1557" i="2"/>
  <c r="BK1553" i="2"/>
  <c r="BK1518" i="2"/>
  <c r="BK1502" i="2"/>
  <c r="J1451" i="2"/>
  <c r="BK1432" i="2"/>
  <c r="J1420" i="2"/>
  <c r="J1405" i="2"/>
  <c r="BK1397" i="2"/>
  <c r="J1388" i="2"/>
  <c r="J1378" i="2"/>
  <c r="J1365" i="2"/>
  <c r="BK1355" i="2"/>
  <c r="BK1349" i="2"/>
  <c r="BK1339" i="2"/>
  <c r="BK1325" i="2"/>
  <c r="BK1315" i="2"/>
  <c r="J1305" i="2"/>
  <c r="J1301" i="2"/>
  <c r="BK1286" i="2"/>
  <c r="BK1274" i="2"/>
  <c r="J1271" i="2"/>
  <c r="BK1266" i="2"/>
  <c r="BK1261" i="2"/>
  <c r="J1247" i="2"/>
  <c r="J1230" i="2"/>
  <c r="BK1222" i="2"/>
  <c r="BK1212" i="2"/>
  <c r="J1173" i="2"/>
  <c r="J1160" i="2"/>
  <c r="J1152" i="2"/>
  <c r="BK1144" i="2"/>
  <c r="J1142" i="2"/>
  <c r="J1139" i="2"/>
  <c r="J1134" i="2"/>
  <c r="BK1124" i="2"/>
  <c r="J1105" i="2"/>
  <c r="BK1072" i="2"/>
  <c r="BK1065" i="2"/>
  <c r="J1059" i="2"/>
  <c r="BK1049" i="2"/>
  <c r="BK1041" i="2"/>
  <c r="J1029" i="2"/>
  <c r="BK1015" i="2"/>
  <c r="J1006" i="2"/>
  <c r="J948" i="2"/>
  <c r="J931" i="2"/>
  <c r="J916" i="2"/>
  <c r="J907" i="2"/>
  <c r="J904" i="2"/>
  <c r="BK899" i="2"/>
  <c r="J896" i="2"/>
  <c r="J888" i="2"/>
  <c r="BK870" i="2"/>
  <c r="J859" i="2"/>
  <c r="BK834" i="2"/>
  <c r="BK818" i="2"/>
  <c r="J800" i="2"/>
  <c r="J777" i="2"/>
  <c r="J760" i="2"/>
  <c r="J753" i="2"/>
  <c r="J735" i="2"/>
  <c r="J724" i="2"/>
  <c r="BK700" i="2"/>
  <c r="J688" i="2"/>
  <c r="J655" i="2"/>
  <c r="BK627" i="2"/>
  <c r="J611" i="2"/>
  <c r="BK549" i="2"/>
  <c r="J516" i="2"/>
  <c r="BK491" i="2"/>
  <c r="BK481" i="2"/>
  <c r="J461" i="2"/>
  <c r="BK448" i="2"/>
  <c r="BK429" i="2"/>
  <c r="BK413" i="2"/>
  <c r="BK386" i="2"/>
  <c r="BK375" i="2"/>
  <c r="BK353" i="2"/>
  <c r="BK343" i="2"/>
  <c r="BK310" i="2"/>
  <c r="J300" i="2"/>
  <c r="BK283" i="2"/>
  <c r="J262" i="2"/>
  <c r="J256" i="2"/>
  <c r="BK227" i="2"/>
  <c r="J218" i="2"/>
  <c r="BK193" i="2"/>
  <c r="BK179" i="2"/>
  <c r="J160" i="2"/>
  <c r="BK154" i="2"/>
  <c r="J248" i="4"/>
  <c r="BK233" i="4"/>
  <c r="J198" i="4"/>
  <c r="J174" i="4"/>
  <c r="BK281" i="4"/>
  <c r="BK261" i="4"/>
  <c r="J240" i="4"/>
  <c r="J197" i="4"/>
  <c r="J166" i="4"/>
  <c r="BK137" i="4"/>
  <c r="BK273" i="4"/>
  <c r="BK230" i="4"/>
  <c r="J211" i="4"/>
  <c r="J152" i="4"/>
  <c r="BK270" i="4"/>
  <c r="J251" i="4"/>
  <c r="BK227" i="4"/>
  <c r="J195" i="4"/>
  <c r="J158" i="4"/>
  <c r="BK192" i="4"/>
  <c r="J145" i="4"/>
  <c r="BK250" i="4"/>
  <c r="J221" i="4"/>
  <c r="J183" i="4"/>
  <c r="J154" i="4"/>
  <c r="BK232" i="4"/>
  <c r="J205" i="4"/>
  <c r="J188" i="4"/>
  <c r="J171" i="4"/>
  <c r="J280" i="4"/>
  <c r="BK267" i="4"/>
  <c r="BK220" i="4"/>
  <c r="J173" i="4"/>
  <c r="BK142" i="4"/>
  <c r="BK174" i="5"/>
  <c r="J143" i="5"/>
  <c r="J213" i="5"/>
  <c r="J189" i="5"/>
  <c r="J159" i="5"/>
  <c r="BK203" i="5"/>
  <c r="BK165" i="5"/>
  <c r="BK192" i="5"/>
  <c r="J161" i="5"/>
  <c r="J201" i="5"/>
  <c r="BK159" i="5"/>
  <c r="J208" i="5"/>
  <c r="J181" i="5"/>
  <c r="J164" i="5"/>
  <c r="J204" i="5"/>
  <c r="J183" i="5"/>
  <c r="J163" i="6"/>
  <c r="BK171" i="6"/>
  <c r="J143" i="6"/>
  <c r="BK162" i="6"/>
  <c r="BK168" i="6"/>
  <c r="J147" i="6"/>
  <c r="J162" i="6"/>
  <c r="BK181" i="6"/>
  <c r="BK143" i="6"/>
  <c r="BK160" i="6"/>
  <c r="BK165" i="6"/>
  <c r="BK313" i="7"/>
  <c r="BK254" i="7"/>
  <c r="BK212" i="7"/>
  <c r="J179" i="7"/>
  <c r="J314" i="7"/>
  <c r="J290" i="7"/>
  <c r="J265" i="7"/>
  <c r="J251" i="7"/>
  <c r="BK219" i="7"/>
  <c r="BK176" i="7"/>
  <c r="J316" i="7"/>
  <c r="J258" i="7"/>
  <c r="J233" i="7"/>
  <c r="BK182" i="7"/>
  <c r="J158" i="7"/>
  <c r="BK305" i="7"/>
  <c r="BK274" i="7"/>
  <c r="BK271" i="7"/>
  <c r="J263" i="7"/>
  <c r="BK248" i="7"/>
  <c r="BK216" i="7"/>
  <c r="BK180" i="7"/>
  <c r="BK159" i="7"/>
  <c r="BK298" i="7"/>
  <c r="J266" i="7"/>
  <c r="J226" i="7"/>
  <c r="BK195" i="7"/>
  <c r="BK161" i="7"/>
  <c r="J138" i="7"/>
  <c r="BK277" i="7"/>
  <c r="BK238" i="7"/>
  <c r="J184" i="7"/>
  <c r="J318" i="7"/>
  <c r="BK290" i="7"/>
  <c r="BK280" i="7"/>
  <c r="J247" i="7"/>
  <c r="BK210" i="7"/>
  <c r="BK177" i="7"/>
  <c r="J157" i="7"/>
  <c r="BK137" i="7"/>
  <c r="J225" i="8"/>
  <c r="BK197" i="8"/>
  <c r="J168" i="8"/>
  <c r="BK146" i="8"/>
  <c r="BK235" i="8"/>
  <c r="J209" i="8"/>
  <c r="BK174" i="8"/>
  <c r="J149" i="8"/>
  <c r="BK229" i="8"/>
  <c r="BK196" i="8"/>
  <c r="BK178" i="8"/>
  <c r="BK135" i="8"/>
  <c r="J208" i="8"/>
  <c r="J172" i="8"/>
  <c r="J153" i="8"/>
  <c r="J228" i="8"/>
  <c r="BK167" i="8"/>
  <c r="BK245" i="8"/>
  <c r="J201" i="8"/>
  <c r="BK155" i="8"/>
  <c r="BK240" i="8"/>
  <c r="BK214" i="8"/>
  <c r="BK186" i="8"/>
  <c r="BK137" i="8"/>
  <c r="BK219" i="8"/>
  <c r="J162" i="8"/>
  <c r="BK139" i="8"/>
  <c r="J153" i="9"/>
  <c r="J129" i="9"/>
  <c r="J146" i="9"/>
  <c r="J162" i="9"/>
  <c r="BK176" i="9"/>
  <c r="BK151" i="9"/>
  <c r="BK130" i="9"/>
  <c r="BK143" i="9"/>
  <c r="J163" i="9"/>
  <c r="BK129" i="9"/>
  <c r="J148" i="9"/>
  <c r="J132" i="9"/>
  <c r="BK149" i="9"/>
  <c r="BK438" i="10"/>
  <c r="J414" i="10"/>
  <c r="J369" i="10"/>
  <c r="BK333" i="10"/>
  <c r="J313" i="10"/>
  <c r="BK261" i="10"/>
  <c r="BK209" i="10"/>
  <c r="BK187" i="10"/>
  <c r="BK149" i="10"/>
  <c r="J432" i="10"/>
  <c r="J415" i="10"/>
  <c r="J372" i="10"/>
  <c r="BK323" i="10"/>
  <c r="BK279" i="10"/>
  <c r="BK254" i="10"/>
  <c r="J185" i="10"/>
  <c r="J152" i="10"/>
  <c r="J408" i="10"/>
  <c r="J370" i="10"/>
  <c r="J352" i="10"/>
  <c r="J324" i="10"/>
  <c r="J294" i="10"/>
  <c r="J264" i="10"/>
  <c r="BK249" i="10"/>
  <c r="J207" i="10"/>
  <c r="J187" i="10"/>
  <c r="BK156" i="10"/>
  <c r="BK143" i="10"/>
  <c r="BK421" i="10"/>
  <c r="J394" i="10"/>
  <c r="J342" i="10"/>
  <c r="J318" i="10"/>
  <c r="BK287" i="10"/>
  <c r="BK232" i="10"/>
  <c r="J172" i="10"/>
  <c r="J149" i="10"/>
  <c r="J363" i="10"/>
  <c r="J343" i="10"/>
  <c r="BK322" i="10"/>
  <c r="BK284" i="10"/>
  <c r="BK247" i="10"/>
  <c r="BK203" i="10"/>
  <c r="BK148" i="10"/>
  <c r="BK430" i="10"/>
  <c r="BK413" i="10"/>
  <c r="BK365" i="10"/>
  <c r="J328" i="10"/>
  <c r="J278" i="10"/>
  <c r="BK222" i="10"/>
  <c r="J193" i="10"/>
  <c r="BK166" i="10"/>
  <c r="J144" i="10"/>
  <c r="J400" i="10"/>
  <c r="J366" i="10"/>
  <c r="BK301" i="10"/>
  <c r="J265" i="10"/>
  <c r="BK243" i="10"/>
  <c r="BK215" i="10"/>
  <c r="J192" i="10"/>
  <c r="BK173" i="10"/>
  <c r="BK154" i="10"/>
  <c r="J450" i="10"/>
  <c r="BK420" i="10"/>
  <c r="J385" i="10"/>
  <c r="BK351" i="10"/>
  <c r="J310" i="10"/>
  <c r="J276" i="10"/>
  <c r="J255" i="10"/>
  <c r="J213" i="10"/>
  <c r="BK180" i="10"/>
  <c r="BK176" i="11"/>
  <c r="J130" i="11"/>
  <c r="BK150" i="11"/>
  <c r="J167" i="11"/>
  <c r="BK183" i="11"/>
  <c r="BK142" i="11"/>
  <c r="J173" i="11"/>
  <c r="J139" i="11"/>
  <c r="BK177" i="11"/>
  <c r="J154" i="11"/>
  <c r="J134" i="11"/>
  <c r="J164" i="11"/>
  <c r="J136" i="11"/>
  <c r="BK154" i="12"/>
  <c r="J167" i="12"/>
  <c r="J138" i="12"/>
  <c r="BK164" i="12"/>
  <c r="BK149" i="12"/>
  <c r="J166" i="12"/>
  <c r="J145" i="12"/>
  <c r="BK169" i="12"/>
  <c r="BK140" i="12"/>
  <c r="J142" i="12"/>
  <c r="J158" i="12"/>
  <c r="J129" i="12"/>
  <c r="BK190" i="13"/>
  <c r="BK155" i="13"/>
  <c r="J135" i="13"/>
  <c r="J189" i="13"/>
  <c r="BK145" i="13"/>
  <c r="J206" i="13"/>
  <c r="J183" i="13"/>
  <c r="J159" i="13"/>
  <c r="BK143" i="13"/>
  <c r="J194" i="13"/>
  <c r="J170" i="13"/>
  <c r="J150" i="13"/>
  <c r="J133" i="13"/>
  <c r="BK167" i="13"/>
  <c r="BK140" i="13"/>
  <c r="J205" i="13"/>
  <c r="J174" i="13"/>
  <c r="J140" i="13"/>
  <c r="BK192" i="13"/>
  <c r="BK164" i="13"/>
  <c r="J144" i="13"/>
  <c r="BK128" i="13"/>
  <c r="BK172" i="14"/>
  <c r="BK152" i="14"/>
  <c r="J127" i="14"/>
  <c r="J151" i="14"/>
  <c r="J185" i="14"/>
  <c r="J172" i="14"/>
  <c r="BK128" i="14"/>
  <c r="BK181" i="14"/>
  <c r="J168" i="14"/>
  <c r="J158" i="14"/>
  <c r="BK144" i="14"/>
  <c r="J170" i="14"/>
  <c r="J143" i="14"/>
  <c r="J183" i="14"/>
  <c r="BK149" i="14"/>
  <c r="BK126" i="14"/>
  <c r="J170" i="15"/>
  <c r="BK146" i="15"/>
  <c r="BK173" i="15"/>
  <c r="BK150" i="15"/>
  <c r="BK144" i="15"/>
  <c r="BK166" i="15"/>
  <c r="BK149" i="15"/>
  <c r="BK181" i="15"/>
  <c r="J150" i="15"/>
  <c r="J184" i="15"/>
  <c r="BK131" i="15"/>
  <c r="BK179" i="15"/>
  <c r="J151" i="15"/>
  <c r="BK156" i="16"/>
  <c r="J148" i="16"/>
  <c r="J135" i="16"/>
  <c r="BK139" i="16"/>
  <c r="BK140" i="16"/>
  <c r="J141" i="16"/>
  <c r="J158" i="16"/>
  <c r="BK128" i="16"/>
  <c r="J153" i="16"/>
  <c r="J167" i="16"/>
  <c r="J134" i="16"/>
  <c r="J236" i="18"/>
  <c r="J221" i="18"/>
  <c r="BK214" i="18"/>
  <c r="J204" i="18"/>
  <c r="BK166" i="18"/>
  <c r="J217" i="18"/>
  <c r="BK233" i="18"/>
  <c r="BK143" i="18"/>
  <c r="J200" i="18"/>
  <c r="BK174" i="18"/>
  <c r="BK162" i="18"/>
  <c r="J147" i="18"/>
  <c r="J131" i="18"/>
  <c r="BK194" i="18"/>
  <c r="BK207" i="18"/>
  <c r="BK171" i="18"/>
  <c r="BK231" i="18"/>
  <c r="BK190" i="18"/>
  <c r="J152" i="18"/>
  <c r="BK190" i="19"/>
  <c r="J165" i="19"/>
  <c r="BK147" i="19"/>
  <c r="J172" i="19"/>
  <c r="J148" i="19"/>
  <c r="J161" i="19"/>
  <c r="J131" i="19"/>
  <c r="BK177" i="19"/>
  <c r="J153" i="19"/>
  <c r="BK178" i="19"/>
  <c r="BK136" i="19"/>
  <c r="J193" i="19"/>
  <c r="J170" i="19"/>
  <c r="BK146" i="19"/>
  <c r="J176" i="19"/>
  <c r="J130" i="19"/>
  <c r="J195" i="19"/>
  <c r="J149" i="19"/>
  <c r="BK135" i="20"/>
  <c r="BK138" i="20"/>
  <c r="BK158" i="20"/>
  <c r="J128" i="20"/>
  <c r="BK150" i="20"/>
  <c r="J157" i="20"/>
  <c r="J157" i="21"/>
  <c r="J208" i="21"/>
  <c r="J161" i="21"/>
  <c r="J137" i="21"/>
  <c r="J184" i="21"/>
  <c r="BK176" i="21"/>
  <c r="BK208" i="21"/>
  <c r="BK134" i="21"/>
  <c r="BK129" i="21"/>
  <c r="BK140" i="21"/>
  <c r="BK141" i="22"/>
  <c r="BK135" i="22"/>
  <c r="BK149" i="22"/>
  <c r="J157" i="22"/>
  <c r="J138" i="22"/>
  <c r="J184" i="23"/>
  <c r="BK178" i="23"/>
  <c r="J151" i="23"/>
  <c r="BK184" i="23"/>
  <c r="BK174" i="23"/>
  <c r="BK140" i="23"/>
  <c r="BK157" i="23"/>
  <c r="J131" i="23"/>
  <c r="BK163" i="23"/>
  <c r="J129" i="23"/>
  <c r="J150" i="23"/>
  <c r="BK165" i="24"/>
  <c r="J137" i="24"/>
  <c r="J154" i="24"/>
  <c r="J155" i="24"/>
  <c r="BK124" i="24"/>
  <c r="J168" i="24"/>
  <c r="BK160" i="24"/>
  <c r="J163" i="24"/>
  <c r="BK138" i="24"/>
  <c r="J144" i="25"/>
  <c r="BK140" i="25"/>
  <c r="J128" i="25"/>
  <c r="J148" i="25"/>
  <c r="J127" i="25"/>
  <c r="BK148" i="26"/>
  <c r="BK135" i="26"/>
  <c r="J155" i="26"/>
  <c r="BK137" i="26"/>
  <c r="J148" i="26"/>
  <c r="J166" i="26"/>
  <c r="J135" i="26"/>
  <c r="J152" i="26"/>
  <c r="J144" i="26"/>
  <c r="BK154" i="26"/>
  <c r="BK127" i="27"/>
  <c r="BK155" i="27"/>
  <c r="BK124" i="27"/>
  <c r="J147" i="27"/>
  <c r="J160" i="27"/>
  <c r="BK151" i="27"/>
  <c r="J126" i="27"/>
  <c r="BK153" i="27"/>
  <c r="BK125" i="27"/>
  <c r="BK128" i="27"/>
  <c r="J141" i="28"/>
  <c r="J155" i="28"/>
  <c r="J174" i="28"/>
  <c r="J153" i="28"/>
  <c r="J160" i="28"/>
  <c r="J144" i="28"/>
  <c r="J159" i="28"/>
  <c r="BK168" i="28"/>
  <c r="BK145" i="28"/>
  <c r="T151" i="2" l="1"/>
  <c r="T201" i="2"/>
  <c r="BK493" i="2"/>
  <c r="J493" i="2" s="1"/>
  <c r="J105" i="2" s="1"/>
  <c r="T723" i="2"/>
  <c r="R911" i="2"/>
  <c r="BK1066" i="2"/>
  <c r="J1066" i="2" s="1"/>
  <c r="J112" i="2" s="1"/>
  <c r="R1145" i="2"/>
  <c r="T1172" i="2"/>
  <c r="T1213" i="2"/>
  <c r="R1367" i="2"/>
  <c r="P1398" i="2"/>
  <c r="R1431" i="2"/>
  <c r="BK1513" i="2"/>
  <c r="J1513" i="2"/>
  <c r="J122" i="2" s="1"/>
  <c r="BK1550" i="2"/>
  <c r="J1550" i="2" s="1"/>
  <c r="J124" i="2" s="1"/>
  <c r="R1556" i="2"/>
  <c r="R1555" i="2"/>
  <c r="P146" i="3"/>
  <c r="BK175" i="3"/>
  <c r="J175" i="3"/>
  <c r="J101" i="3" s="1"/>
  <c r="BK324" i="3"/>
  <c r="J324" i="3"/>
  <c r="J104" i="3" s="1"/>
  <c r="P426" i="3"/>
  <c r="T492" i="3"/>
  <c r="R578" i="3"/>
  <c r="R639" i="3"/>
  <c r="R674" i="3"/>
  <c r="BK707" i="3"/>
  <c r="J707" i="3" s="1"/>
  <c r="J117" i="3" s="1"/>
  <c r="BK752" i="3"/>
  <c r="J752" i="3"/>
  <c r="J120" i="3"/>
  <c r="P779" i="3"/>
  <c r="T153" i="4"/>
  <c r="P169" i="4"/>
  <c r="T181" i="4"/>
  <c r="T252" i="4"/>
  <c r="P132" i="5"/>
  <c r="P131" i="5" s="1"/>
  <c r="R163" i="5"/>
  <c r="P185" i="5"/>
  <c r="BK221" i="5"/>
  <c r="J221" i="5"/>
  <c r="J108" i="5"/>
  <c r="P138" i="6"/>
  <c r="T167" i="6"/>
  <c r="P183" i="6"/>
  <c r="R136" i="7"/>
  <c r="R168" i="7"/>
  <c r="BK218" i="7"/>
  <c r="J218" i="7" s="1"/>
  <c r="J105" i="7" s="1"/>
  <c r="P273" i="7"/>
  <c r="P317" i="7"/>
  <c r="R132" i="8"/>
  <c r="R160" i="8"/>
  <c r="P204" i="8"/>
  <c r="BK230" i="8"/>
  <c r="J230" i="8"/>
  <c r="J106" i="8" s="1"/>
  <c r="P244" i="8"/>
  <c r="T127" i="9"/>
  <c r="R160" i="9"/>
  <c r="BK181" i="10"/>
  <c r="J181" i="10"/>
  <c r="J101" i="10" s="1"/>
  <c r="P221" i="10"/>
  <c r="R239" i="10"/>
  <c r="R238" i="10" s="1"/>
  <c r="P280" i="10"/>
  <c r="BK300" i="10"/>
  <c r="J300" i="10" s="1"/>
  <c r="J109" i="10" s="1"/>
  <c r="BK359" i="10"/>
  <c r="J359" i="10" s="1"/>
  <c r="J111" i="10" s="1"/>
  <c r="R373" i="10"/>
  <c r="P411" i="10"/>
  <c r="BK451" i="10"/>
  <c r="J451" i="10"/>
  <c r="J117" i="10" s="1"/>
  <c r="T144" i="11"/>
  <c r="T163" i="11"/>
  <c r="BK126" i="12"/>
  <c r="J126" i="12" s="1"/>
  <c r="J100" i="12" s="1"/>
  <c r="T171" i="12"/>
  <c r="P124" i="14"/>
  <c r="P123" i="14"/>
  <c r="P122" i="14" s="1"/>
  <c r="AU108" i="1" s="1"/>
  <c r="BK127" i="15"/>
  <c r="J127" i="15" s="1"/>
  <c r="J100" i="15" s="1"/>
  <c r="BK154" i="15"/>
  <c r="J154" i="15"/>
  <c r="J101" i="15" s="1"/>
  <c r="BK182" i="15"/>
  <c r="J182" i="15"/>
  <c r="J103" i="15"/>
  <c r="R124" i="16"/>
  <c r="R123" i="16" s="1"/>
  <c r="R122" i="16" s="1"/>
  <c r="T168" i="18"/>
  <c r="T193" i="18"/>
  <c r="R215" i="18"/>
  <c r="BK128" i="19"/>
  <c r="J128" i="19"/>
  <c r="J100" i="19" s="1"/>
  <c r="BK185" i="19"/>
  <c r="J185" i="19"/>
  <c r="J103" i="19"/>
  <c r="T125" i="20"/>
  <c r="BK149" i="20"/>
  <c r="J149" i="20"/>
  <c r="J103" i="20" s="1"/>
  <c r="T165" i="21"/>
  <c r="T164" i="21"/>
  <c r="T190" i="21"/>
  <c r="R126" i="22"/>
  <c r="R124" i="22"/>
  <c r="BK153" i="22"/>
  <c r="J153" i="22"/>
  <c r="J102" i="22"/>
  <c r="P152" i="23"/>
  <c r="T182" i="23"/>
  <c r="T181" i="23"/>
  <c r="BK123" i="24"/>
  <c r="R149" i="24"/>
  <c r="BK125" i="25"/>
  <c r="J125" i="25" s="1"/>
  <c r="J98" i="25" s="1"/>
  <c r="R142" i="25"/>
  <c r="R133" i="25"/>
  <c r="R132" i="25"/>
  <c r="BK128" i="26"/>
  <c r="J128" i="26"/>
  <c r="J98" i="26"/>
  <c r="BK160" i="26"/>
  <c r="J160" i="26" s="1"/>
  <c r="J104" i="26" s="1"/>
  <c r="T264" i="2"/>
  <c r="R417" i="2"/>
  <c r="R487" i="2"/>
  <c r="T487" i="2"/>
  <c r="BK758" i="2"/>
  <c r="J758" i="2" s="1"/>
  <c r="J107" i="2" s="1"/>
  <c r="T1001" i="2"/>
  <c r="R1131" i="2"/>
  <c r="R1248" i="2"/>
  <c r="BK1452" i="2"/>
  <c r="J1452" i="2" s="1"/>
  <c r="J121" i="2" s="1"/>
  <c r="BK1556" i="2"/>
  <c r="J1556" i="2"/>
  <c r="J126" i="2" s="1"/>
  <c r="P194" i="3"/>
  <c r="R254" i="3"/>
  <c r="P447" i="3"/>
  <c r="T537" i="3"/>
  <c r="P639" i="3"/>
  <c r="T674" i="3"/>
  <c r="BK721" i="3"/>
  <c r="J721" i="3" s="1"/>
  <c r="J118" i="3" s="1"/>
  <c r="R752" i="3"/>
  <c r="T774" i="3"/>
  <c r="P155" i="5"/>
  <c r="R197" i="5"/>
  <c r="R133" i="6"/>
  <c r="R132" i="6" s="1"/>
  <c r="BK167" i="6"/>
  <c r="J167" i="6"/>
  <c r="J103" i="6" s="1"/>
  <c r="T179" i="6"/>
  <c r="P150" i="7"/>
  <c r="R163" i="7"/>
  <c r="R196" i="7"/>
  <c r="R218" i="7"/>
  <c r="R273" i="7"/>
  <c r="BK317" i="7"/>
  <c r="J317" i="7"/>
  <c r="J111" i="7" s="1"/>
  <c r="P160" i="8"/>
  <c r="BK204" i="8"/>
  <c r="J204" i="8" s="1"/>
  <c r="J104" i="8" s="1"/>
  <c r="T230" i="8"/>
  <c r="P127" i="9"/>
  <c r="T160" i="9"/>
  <c r="R181" i="10"/>
  <c r="T221" i="10"/>
  <c r="P245" i="10"/>
  <c r="BK319" i="10"/>
  <c r="J319" i="10" s="1"/>
  <c r="J110" i="10" s="1"/>
  <c r="BK384" i="10"/>
  <c r="J384" i="10" s="1"/>
  <c r="J113" i="10" s="1"/>
  <c r="BK401" i="10"/>
  <c r="J401" i="10"/>
  <c r="J114" i="10"/>
  <c r="P446" i="10"/>
  <c r="BK129" i="11"/>
  <c r="BK153" i="11"/>
  <c r="J153" i="11"/>
  <c r="J102" i="11" s="1"/>
  <c r="P158" i="11"/>
  <c r="R157" i="12"/>
  <c r="R125" i="12" s="1"/>
  <c r="P124" i="13"/>
  <c r="P123" i="13" s="1"/>
  <c r="P122" i="13" s="1"/>
  <c r="AU107" i="1" s="1"/>
  <c r="T124" i="14"/>
  <c r="T123" i="14"/>
  <c r="T122" i="14" s="1"/>
  <c r="R127" i="15"/>
  <c r="R154" i="15"/>
  <c r="R182" i="15"/>
  <c r="BK124" i="16"/>
  <c r="J124" i="16"/>
  <c r="J100" i="16" s="1"/>
  <c r="BK173" i="18"/>
  <c r="J173" i="18" s="1"/>
  <c r="J102" i="18" s="1"/>
  <c r="BK224" i="18"/>
  <c r="J224" i="18"/>
  <c r="J105" i="18" s="1"/>
  <c r="P140" i="19"/>
  <c r="P200" i="19"/>
  <c r="BK137" i="20"/>
  <c r="J137" i="20"/>
  <c r="J100" i="20"/>
  <c r="R149" i="20"/>
  <c r="R148" i="20" s="1"/>
  <c r="P128" i="21"/>
  <c r="R165" i="21"/>
  <c r="R190" i="21"/>
  <c r="R164" i="21" s="1"/>
  <c r="P148" i="22"/>
  <c r="BK152" i="23"/>
  <c r="J152" i="23"/>
  <c r="J100" i="23" s="1"/>
  <c r="BK182" i="23"/>
  <c r="J182" i="23"/>
  <c r="J103" i="23" s="1"/>
  <c r="P149" i="24"/>
  <c r="T125" i="25"/>
  <c r="BK150" i="25"/>
  <c r="J150" i="25"/>
  <c r="J103" i="25"/>
  <c r="BK133" i="26"/>
  <c r="BK151" i="26"/>
  <c r="J151" i="26"/>
  <c r="J101" i="26" s="1"/>
  <c r="T123" i="27"/>
  <c r="T149" i="27"/>
  <c r="P264" i="2"/>
  <c r="P417" i="2"/>
  <c r="P487" i="2"/>
  <c r="P758" i="2"/>
  <c r="P1001" i="2"/>
  <c r="P1131" i="2"/>
  <c r="BK1248" i="2"/>
  <c r="J1248" i="2" s="1"/>
  <c r="J117" i="2" s="1"/>
  <c r="R1398" i="2"/>
  <c r="T1431" i="2"/>
  <c r="P1556" i="2"/>
  <c r="P1555" i="2" s="1"/>
  <c r="T146" i="3"/>
  <c r="R175" i="3"/>
  <c r="P324" i="3"/>
  <c r="R447" i="3"/>
  <c r="P537" i="3"/>
  <c r="P617" i="3"/>
  <c r="R627" i="3"/>
  <c r="T679" i="3"/>
  <c r="P721" i="3"/>
  <c r="T744" i="3"/>
  <c r="R774" i="3"/>
  <c r="T133" i="4"/>
  <c r="BK181" i="4"/>
  <c r="J181" i="4" s="1"/>
  <c r="J106" i="4" s="1"/>
  <c r="R216" i="4"/>
  <c r="BK132" i="5"/>
  <c r="J132" i="5" s="1"/>
  <c r="J100" i="5" s="1"/>
  <c r="T155" i="5"/>
  <c r="T197" i="5"/>
  <c r="T138" i="6"/>
  <c r="T137" i="6"/>
  <c r="T170" i="6"/>
  <c r="P179" i="6"/>
  <c r="P178" i="6" s="1"/>
  <c r="P136" i="7"/>
  <c r="P168" i="7"/>
  <c r="T230" i="7"/>
  <c r="R312" i="7"/>
  <c r="BK145" i="8"/>
  <c r="J145" i="8"/>
  <c r="J101" i="8" s="1"/>
  <c r="BK180" i="8"/>
  <c r="J180" i="8"/>
  <c r="J103" i="8" s="1"/>
  <c r="P222" i="8"/>
  <c r="P237" i="8"/>
  <c r="BK127" i="9"/>
  <c r="J127" i="9"/>
  <c r="J100" i="9"/>
  <c r="BK160" i="9"/>
  <c r="J160" i="9" s="1"/>
  <c r="J102" i="9" s="1"/>
  <c r="R141" i="10"/>
  <c r="P200" i="10"/>
  <c r="P239" i="10"/>
  <c r="P238" i="10" s="1"/>
  <c r="T280" i="10"/>
  <c r="R300" i="10"/>
  <c r="P359" i="10"/>
  <c r="P384" i="10"/>
  <c r="P401" i="10"/>
  <c r="BK446" i="10"/>
  <c r="J446" i="10" s="1"/>
  <c r="J116" i="10" s="1"/>
  <c r="BK144" i="11"/>
  <c r="J144" i="11" s="1"/>
  <c r="J101" i="11" s="1"/>
  <c r="R153" i="11"/>
  <c r="R158" i="11"/>
  <c r="R126" i="12"/>
  <c r="BK171" i="12"/>
  <c r="J171" i="12"/>
  <c r="J102" i="12" s="1"/>
  <c r="BK124" i="13"/>
  <c r="J124" i="13"/>
  <c r="J100" i="13" s="1"/>
  <c r="BK124" i="14"/>
  <c r="BK123" i="14"/>
  <c r="J123" i="14" s="1"/>
  <c r="J99" i="14" s="1"/>
  <c r="P159" i="15"/>
  <c r="R130" i="18"/>
  <c r="R173" i="18"/>
  <c r="P224" i="18"/>
  <c r="R140" i="19"/>
  <c r="T200" i="19"/>
  <c r="BK148" i="21"/>
  <c r="J148" i="21" s="1"/>
  <c r="J100" i="21" s="1"/>
  <c r="BK159" i="21"/>
  <c r="J159" i="21" s="1"/>
  <c r="J101" i="21" s="1"/>
  <c r="BK190" i="21"/>
  <c r="J190" i="21"/>
  <c r="J105" i="21"/>
  <c r="BK126" i="22"/>
  <c r="BK124" i="22" s="1"/>
  <c r="R148" i="22"/>
  <c r="T125" i="23"/>
  <c r="T147" i="23"/>
  <c r="T173" i="23"/>
  <c r="P123" i="24"/>
  <c r="T144" i="24"/>
  <c r="P161" i="24"/>
  <c r="R125" i="25"/>
  <c r="BK142" i="25"/>
  <c r="J142" i="25"/>
  <c r="J102" i="25" s="1"/>
  <c r="P128" i="26"/>
  <c r="P127" i="26"/>
  <c r="T160" i="26"/>
  <c r="T159" i="26" s="1"/>
  <c r="P144" i="27"/>
  <c r="T161" i="27"/>
  <c r="BK201" i="2"/>
  <c r="J201" i="2" s="1"/>
  <c r="J101" i="2" s="1"/>
  <c r="T493" i="2"/>
  <c r="R723" i="2"/>
  <c r="P911" i="2"/>
  <c r="P1066" i="2"/>
  <c r="P1145" i="2"/>
  <c r="P1172" i="2"/>
  <c r="R1213" i="2"/>
  <c r="T1367" i="2"/>
  <c r="T1398" i="2"/>
  <c r="P1431" i="2"/>
  <c r="T1556" i="2"/>
  <c r="T1555" i="2"/>
  <c r="R194" i="3"/>
  <c r="P254" i="3"/>
  <c r="R426" i="3"/>
  <c r="BK492" i="3"/>
  <c r="J492" i="3"/>
  <c r="J109" i="3" s="1"/>
  <c r="P578" i="3"/>
  <c r="R617" i="3"/>
  <c r="T627" i="3"/>
  <c r="P679" i="3"/>
  <c r="T721" i="3"/>
  <c r="P744" i="3"/>
  <c r="P774" i="3"/>
  <c r="P133" i="4"/>
  <c r="P153" i="4"/>
  <c r="R160" i="4"/>
  <c r="P181" i="4"/>
  <c r="BK252" i="4"/>
  <c r="J252" i="4" s="1"/>
  <c r="J108" i="4" s="1"/>
  <c r="BK283" i="4"/>
  <c r="J283" i="4" s="1"/>
  <c r="J109" i="4" s="1"/>
  <c r="T163" i="5"/>
  <c r="T185" i="5"/>
  <c r="P221" i="5"/>
  <c r="P154" i="5" s="1"/>
  <c r="R138" i="6"/>
  <c r="R170" i="6"/>
  <c r="BK183" i="6"/>
  <c r="J183" i="6" s="1"/>
  <c r="J108" i="6" s="1"/>
  <c r="T150" i="7"/>
  <c r="T163" i="7"/>
  <c r="T196" i="7"/>
  <c r="T218" i="7"/>
  <c r="T273" i="7"/>
  <c r="BK312" i="7"/>
  <c r="J312" i="7"/>
  <c r="J110" i="7" s="1"/>
  <c r="P132" i="8"/>
  <c r="R145" i="8"/>
  <c r="T180" i="8"/>
  <c r="R222" i="8"/>
  <c r="T237" i="8"/>
  <c r="BK142" i="9"/>
  <c r="J142" i="9" s="1"/>
  <c r="J101" i="9" s="1"/>
  <c r="BK175" i="9"/>
  <c r="J175" i="9"/>
  <c r="J103" i="9"/>
  <c r="P141" i="10"/>
  <c r="T200" i="10"/>
  <c r="R245" i="10"/>
  <c r="T319" i="10"/>
  <c r="P373" i="10"/>
  <c r="BK411" i="10"/>
  <c r="J411" i="10" s="1"/>
  <c r="J115" i="10" s="1"/>
  <c r="P451" i="10"/>
  <c r="P144" i="11"/>
  <c r="R163" i="11"/>
  <c r="BK157" i="12"/>
  <c r="J157" i="12" s="1"/>
  <c r="J101" i="12" s="1"/>
  <c r="T127" i="15"/>
  <c r="T154" i="15"/>
  <c r="T182" i="15"/>
  <c r="T124" i="16"/>
  <c r="T123" i="16" s="1"/>
  <c r="T122" i="16" s="1"/>
  <c r="T130" i="18"/>
  <c r="T173" i="18"/>
  <c r="BK215" i="18"/>
  <c r="J215" i="18"/>
  <c r="J104" i="18" s="1"/>
  <c r="P128" i="19"/>
  <c r="R185" i="19"/>
  <c r="T137" i="20"/>
  <c r="BK128" i="21"/>
  <c r="J128" i="21"/>
  <c r="J98" i="21" s="1"/>
  <c r="P148" i="21"/>
  <c r="P159" i="21"/>
  <c r="BK148" i="22"/>
  <c r="J148" i="22"/>
  <c r="J101" i="22"/>
  <c r="P153" i="22"/>
  <c r="P125" i="23"/>
  <c r="R147" i="23"/>
  <c r="R173" i="23"/>
  <c r="BK149" i="24"/>
  <c r="J149" i="24"/>
  <c r="J100" i="24" s="1"/>
  <c r="R129" i="25"/>
  <c r="P150" i="25"/>
  <c r="T128" i="26"/>
  <c r="T127" i="26"/>
  <c r="T126" i="26" s="1"/>
  <c r="R160" i="26"/>
  <c r="R159" i="26" s="1"/>
  <c r="R123" i="27"/>
  <c r="R149" i="27"/>
  <c r="R146" i="28"/>
  <c r="BK151" i="2"/>
  <c r="J151" i="2"/>
  <c r="J100" i="2" s="1"/>
  <c r="P201" i="2"/>
  <c r="R493" i="2"/>
  <c r="P723" i="2"/>
  <c r="T911" i="2"/>
  <c r="R1066" i="2"/>
  <c r="BK1145" i="2"/>
  <c r="J1145" i="2" s="1"/>
  <c r="J114" i="2" s="1"/>
  <c r="BK1172" i="2"/>
  <c r="J1172" i="2"/>
  <c r="J115" i="2"/>
  <c r="BK1213" i="2"/>
  <c r="J1213" i="2" s="1"/>
  <c r="J116" i="2" s="1"/>
  <c r="BK1367" i="2"/>
  <c r="J1367" i="2"/>
  <c r="J118" i="2"/>
  <c r="R1452" i="2"/>
  <c r="R1513" i="2"/>
  <c r="R1550" i="2"/>
  <c r="T1559" i="2"/>
  <c r="BK194" i="3"/>
  <c r="J194" i="3"/>
  <c r="J102" i="3" s="1"/>
  <c r="T254" i="3"/>
  <c r="BK447" i="3"/>
  <c r="J447" i="3"/>
  <c r="J106" i="3"/>
  <c r="R537" i="3"/>
  <c r="BK639" i="3"/>
  <c r="J639" i="3" s="1"/>
  <c r="J114" i="3" s="1"/>
  <c r="BK674" i="3"/>
  <c r="J674" i="3"/>
  <c r="J115" i="3"/>
  <c r="T707" i="3"/>
  <c r="P752" i="3"/>
  <c r="R779" i="3"/>
  <c r="R133" i="4"/>
  <c r="BK160" i="4"/>
  <c r="J160" i="4"/>
  <c r="J103" i="4" s="1"/>
  <c r="R169" i="4"/>
  <c r="T169" i="4"/>
  <c r="T216" i="4"/>
  <c r="BK155" i="5"/>
  <c r="BK197" i="5"/>
  <c r="J197" i="5" s="1"/>
  <c r="J107" i="5" s="1"/>
  <c r="T221" i="5"/>
  <c r="T133" i="6"/>
  <c r="T132" i="6"/>
  <c r="P167" i="6"/>
  <c r="BK179" i="6"/>
  <c r="J179" i="6" s="1"/>
  <c r="J107" i="6" s="1"/>
  <c r="R150" i="7"/>
  <c r="P163" i="7"/>
  <c r="P196" i="7"/>
  <c r="R230" i="7"/>
  <c r="T312" i="7"/>
  <c r="T132" i="8"/>
  <c r="T160" i="8"/>
  <c r="T204" i="8"/>
  <c r="P230" i="8"/>
  <c r="BK244" i="8"/>
  <c r="J244" i="8" s="1"/>
  <c r="J108" i="8" s="1"/>
  <c r="P142" i="9"/>
  <c r="T175" i="9"/>
  <c r="T181" i="10"/>
  <c r="T140" i="10" s="1"/>
  <c r="R221" i="10"/>
  <c r="T239" i="10"/>
  <c r="T238" i="10"/>
  <c r="BK280" i="10"/>
  <c r="J280" i="10"/>
  <c r="J108" i="10"/>
  <c r="P300" i="10"/>
  <c r="T359" i="10"/>
  <c r="T384" i="10"/>
  <c r="R401" i="10"/>
  <c r="T446" i="10"/>
  <c r="R144" i="11"/>
  <c r="T153" i="11"/>
  <c r="T158" i="11"/>
  <c r="P181" i="11"/>
  <c r="T157" i="12"/>
  <c r="R124" i="13"/>
  <c r="R123" i="13"/>
  <c r="R122" i="13" s="1"/>
  <c r="P127" i="15"/>
  <c r="P126" i="15" s="1"/>
  <c r="P125" i="15" s="1"/>
  <c r="AU109" i="1" s="1"/>
  <c r="P154" i="15"/>
  <c r="P182" i="15"/>
  <c r="P124" i="16"/>
  <c r="P123" i="16"/>
  <c r="P122" i="16"/>
  <c r="AU110" i="1"/>
  <c r="BK130" i="18"/>
  <c r="J130" i="18" s="1"/>
  <c r="J100" i="18" s="1"/>
  <c r="P173" i="18"/>
  <c r="T224" i="18"/>
  <c r="T128" i="19"/>
  <c r="T185" i="19"/>
  <c r="R125" i="20"/>
  <c r="P137" i="20"/>
  <c r="R128" i="21"/>
  <c r="T148" i="21"/>
  <c r="R159" i="21"/>
  <c r="BK125" i="23"/>
  <c r="BK147" i="23"/>
  <c r="BK124" i="23" s="1"/>
  <c r="J124" i="23" s="1"/>
  <c r="J97" i="23" s="1"/>
  <c r="BK173" i="23"/>
  <c r="J173" i="23" s="1"/>
  <c r="J101" i="23" s="1"/>
  <c r="T123" i="24"/>
  <c r="T122" i="24" s="1"/>
  <c r="T149" i="24"/>
  <c r="P129" i="25"/>
  <c r="T150" i="25"/>
  <c r="R128" i="26"/>
  <c r="R127" i="26"/>
  <c r="R126" i="26" s="1"/>
  <c r="P160" i="26"/>
  <c r="P159" i="26" s="1"/>
  <c r="BK144" i="27"/>
  <c r="J144" i="27" s="1"/>
  <c r="J99" i="27" s="1"/>
  <c r="P149" i="27"/>
  <c r="P126" i="28"/>
  <c r="BK149" i="28"/>
  <c r="J149" i="28"/>
  <c r="J100" i="28"/>
  <c r="P151" i="2"/>
  <c r="R201" i="2"/>
  <c r="P493" i="2"/>
  <c r="BK723" i="2"/>
  <c r="J723" i="2" s="1"/>
  <c r="J106" i="2" s="1"/>
  <c r="BK911" i="2"/>
  <c r="J911" i="2"/>
  <c r="J110" i="2" s="1"/>
  <c r="T1066" i="2"/>
  <c r="T1145" i="2"/>
  <c r="R1172" i="2"/>
  <c r="P1213" i="2"/>
  <c r="P1367" i="2"/>
  <c r="P1452" i="2"/>
  <c r="P1513" i="2"/>
  <c r="P1550" i="2"/>
  <c r="R1559" i="2"/>
  <c r="BK146" i="3"/>
  <c r="P175" i="3"/>
  <c r="T324" i="3"/>
  <c r="T426" i="3"/>
  <c r="R492" i="3"/>
  <c r="BK578" i="3"/>
  <c r="J578" i="3"/>
  <c r="J111" i="3"/>
  <c r="T617" i="3"/>
  <c r="P627" i="3"/>
  <c r="R679" i="3"/>
  <c r="R721" i="3"/>
  <c r="R744" i="3"/>
  <c r="BK779" i="3"/>
  <c r="J779" i="3" s="1"/>
  <c r="J122" i="3" s="1"/>
  <c r="R153" i="4"/>
  <c r="BK169" i="4"/>
  <c r="R181" i="4"/>
  <c r="P252" i="4"/>
  <c r="P283" i="4"/>
  <c r="BK163" i="5"/>
  <c r="J163" i="5" s="1"/>
  <c r="J105" i="5" s="1"/>
  <c r="BK185" i="5"/>
  <c r="J185" i="5"/>
  <c r="J106" i="5" s="1"/>
  <c r="P133" i="6"/>
  <c r="P132" i="6"/>
  <c r="R167" i="6"/>
  <c r="T183" i="6"/>
  <c r="BK150" i="7"/>
  <c r="J150" i="7" s="1"/>
  <c r="J101" i="7" s="1"/>
  <c r="BK163" i="7"/>
  <c r="J163" i="7"/>
  <c r="J102" i="7" s="1"/>
  <c r="BK196" i="7"/>
  <c r="J196" i="7" s="1"/>
  <c r="J104" i="7" s="1"/>
  <c r="P230" i="7"/>
  <c r="T317" i="7"/>
  <c r="P145" i="8"/>
  <c r="P180" i="8"/>
  <c r="BK222" i="8"/>
  <c r="J222" i="8" s="1"/>
  <c r="J105" i="8" s="1"/>
  <c r="BK237" i="8"/>
  <c r="J237" i="8" s="1"/>
  <c r="J107" i="8" s="1"/>
  <c r="T244" i="8"/>
  <c r="T142" i="9"/>
  <c r="R175" i="9"/>
  <c r="P181" i="10"/>
  <c r="BK221" i="10"/>
  <c r="J221" i="10"/>
  <c r="J103" i="10" s="1"/>
  <c r="T245" i="10"/>
  <c r="P319" i="10"/>
  <c r="T373" i="10"/>
  <c r="T411" i="10"/>
  <c r="T451" i="10"/>
  <c r="P129" i="11"/>
  <c r="P153" i="11"/>
  <c r="BK158" i="11"/>
  <c r="J158" i="11" s="1"/>
  <c r="J103" i="11" s="1"/>
  <c r="BK181" i="11"/>
  <c r="J181" i="11" s="1"/>
  <c r="J105" i="11" s="1"/>
  <c r="T126" i="12"/>
  <c r="T125" i="12" s="1"/>
  <c r="T124" i="12" s="1"/>
  <c r="P171" i="12"/>
  <c r="BK159" i="15"/>
  <c r="J159" i="15" s="1"/>
  <c r="J102" i="15" s="1"/>
  <c r="P168" i="18"/>
  <c r="R193" i="18"/>
  <c r="T215" i="18"/>
  <c r="BK140" i="19"/>
  <c r="BK139" i="19" s="1"/>
  <c r="BK200" i="19"/>
  <c r="J200" i="19"/>
  <c r="J104" i="19" s="1"/>
  <c r="R137" i="20"/>
  <c r="T128" i="21"/>
  <c r="T127" i="21" s="1"/>
  <c r="T126" i="21" s="1"/>
  <c r="R148" i="21"/>
  <c r="T159" i="21"/>
  <c r="R153" i="22"/>
  <c r="R125" i="23"/>
  <c r="P147" i="23"/>
  <c r="P173" i="23"/>
  <c r="BK144" i="24"/>
  <c r="J144" i="24" s="1"/>
  <c r="J99" i="24" s="1"/>
  <c r="BK161" i="24"/>
  <c r="J161" i="24" s="1"/>
  <c r="J101" i="24" s="1"/>
  <c r="BK129" i="25"/>
  <c r="J129" i="25" s="1"/>
  <c r="J99" i="25" s="1"/>
  <c r="T142" i="25"/>
  <c r="T133" i="25" s="1"/>
  <c r="T132" i="25" s="1"/>
  <c r="T133" i="26"/>
  <c r="T132" i="26" s="1"/>
  <c r="T151" i="26"/>
  <c r="BK149" i="27"/>
  <c r="J149" i="27"/>
  <c r="J100" i="27"/>
  <c r="P161" i="27"/>
  <c r="BK126" i="28"/>
  <c r="J126" i="28"/>
  <c r="J98" i="28" s="1"/>
  <c r="BK146" i="28"/>
  <c r="J146" i="28"/>
  <c r="J99" i="28" s="1"/>
  <c r="T149" i="28"/>
  <c r="R151" i="2"/>
  <c r="BK264" i="2"/>
  <c r="J264" i="2"/>
  <c r="J102" i="2"/>
  <c r="BK417" i="2"/>
  <c r="J417" i="2" s="1"/>
  <c r="J103" i="2" s="1"/>
  <c r="BK487" i="2"/>
  <c r="J487" i="2" s="1"/>
  <c r="J104" i="2" s="1"/>
  <c r="R758" i="2"/>
  <c r="BK1001" i="2"/>
  <c r="J1001" i="2"/>
  <c r="J111" i="2" s="1"/>
  <c r="T1131" i="2"/>
  <c r="P1248" i="2"/>
  <c r="BK1398" i="2"/>
  <c r="J1398" i="2" s="1"/>
  <c r="J119" i="2" s="1"/>
  <c r="BK1431" i="2"/>
  <c r="J1431" i="2" s="1"/>
  <c r="J120" i="2" s="1"/>
  <c r="BK1559" i="2"/>
  <c r="J1559" i="2" s="1"/>
  <c r="J127" i="2" s="1"/>
  <c r="T194" i="3"/>
  <c r="BK254" i="3"/>
  <c r="J254" i="3"/>
  <c r="J103" i="3" s="1"/>
  <c r="BK426" i="3"/>
  <c r="J426" i="3"/>
  <c r="J105" i="3" s="1"/>
  <c r="P492" i="3"/>
  <c r="T578" i="3"/>
  <c r="T639" i="3"/>
  <c r="P674" i="3"/>
  <c r="P707" i="3"/>
  <c r="T752" i="3"/>
  <c r="T779" i="3"/>
  <c r="T160" i="4"/>
  <c r="P216" i="4"/>
  <c r="T283" i="4"/>
  <c r="T132" i="5"/>
  <c r="T131" i="5" s="1"/>
  <c r="R155" i="5"/>
  <c r="P197" i="5"/>
  <c r="BK133" i="6"/>
  <c r="J133" i="6" s="1"/>
  <c r="J100" i="6" s="1"/>
  <c r="BK170" i="6"/>
  <c r="J170" i="6"/>
  <c r="J104" i="6"/>
  <c r="R183" i="6"/>
  <c r="T136" i="7"/>
  <c r="T168" i="7"/>
  <c r="P218" i="7"/>
  <c r="BK273" i="7"/>
  <c r="J273" i="7"/>
  <c r="J107" i="7" s="1"/>
  <c r="R317" i="7"/>
  <c r="BK160" i="8"/>
  <c r="J160" i="8" s="1"/>
  <c r="J102" i="8" s="1"/>
  <c r="R204" i="8"/>
  <c r="R230" i="8"/>
  <c r="R244" i="8"/>
  <c r="R142" i="9"/>
  <c r="P175" i="9"/>
  <c r="BK141" i="10"/>
  <c r="J141" i="10"/>
  <c r="J100" i="10" s="1"/>
  <c r="BK200" i="10"/>
  <c r="J200" i="10"/>
  <c r="J102" i="10" s="1"/>
  <c r="BK245" i="10"/>
  <c r="J245" i="10"/>
  <c r="J107" i="10" s="1"/>
  <c r="R319" i="10"/>
  <c r="BK373" i="10"/>
  <c r="J373" i="10" s="1"/>
  <c r="J112" i="10" s="1"/>
  <c r="R411" i="10"/>
  <c r="R451" i="10"/>
  <c r="R129" i="11"/>
  <c r="BK163" i="11"/>
  <c r="J163" i="11" s="1"/>
  <c r="J104" i="11" s="1"/>
  <c r="T181" i="11"/>
  <c r="T128" i="11" s="1"/>
  <c r="T127" i="11" s="1"/>
  <c r="P157" i="12"/>
  <c r="R124" i="14"/>
  <c r="R123" i="14"/>
  <c r="R122" i="14" s="1"/>
  <c r="T159" i="15"/>
  <c r="BK168" i="18"/>
  <c r="J168" i="18" s="1"/>
  <c r="J101" i="18" s="1"/>
  <c r="BK193" i="18"/>
  <c r="J193" i="18"/>
  <c r="J103" i="18"/>
  <c r="R224" i="18"/>
  <c r="T140" i="19"/>
  <c r="T139" i="19" s="1"/>
  <c r="T126" i="19" s="1"/>
  <c r="R200" i="19"/>
  <c r="P125" i="20"/>
  <c r="P124" i="20"/>
  <c r="P149" i="20"/>
  <c r="P148" i="20" s="1"/>
  <c r="BK165" i="21"/>
  <c r="J165" i="21"/>
  <c r="J104" i="21"/>
  <c r="P126" i="22"/>
  <c r="P124" i="22" s="1"/>
  <c r="T148" i="22"/>
  <c r="R152" i="23"/>
  <c r="R182" i="23"/>
  <c r="R181" i="23" s="1"/>
  <c r="R123" i="24"/>
  <c r="R122" i="24" s="1"/>
  <c r="R144" i="24"/>
  <c r="T161" i="24"/>
  <c r="P125" i="25"/>
  <c r="P124" i="25"/>
  <c r="P142" i="25"/>
  <c r="P133" i="25" s="1"/>
  <c r="P132" i="25" s="1"/>
  <c r="P133" i="26"/>
  <c r="P132" i="26" s="1"/>
  <c r="P151" i="26"/>
  <c r="P123" i="27"/>
  <c r="P122" i="27" s="1"/>
  <c r="P121" i="27" s="1"/>
  <c r="AU122" i="1" s="1"/>
  <c r="T144" i="27"/>
  <c r="BK161" i="27"/>
  <c r="J161" i="27"/>
  <c r="J101" i="27" s="1"/>
  <c r="R126" i="28"/>
  <c r="P146" i="28"/>
  <c r="R149" i="28"/>
  <c r="R264" i="2"/>
  <c r="T417" i="2"/>
  <c r="T758" i="2"/>
  <c r="R1001" i="2"/>
  <c r="BK1131" i="2"/>
  <c r="J1131" i="2"/>
  <c r="J113" i="2"/>
  <c r="T1248" i="2"/>
  <c r="T1452" i="2"/>
  <c r="T1513" i="2"/>
  <c r="T1550" i="2"/>
  <c r="P1559" i="2"/>
  <c r="R146" i="3"/>
  <c r="T175" i="3"/>
  <c r="R324" i="3"/>
  <c r="T447" i="3"/>
  <c r="BK537" i="3"/>
  <c r="J537" i="3"/>
  <c r="J110" i="3"/>
  <c r="BK617" i="3"/>
  <c r="J617" i="3" s="1"/>
  <c r="J112" i="3" s="1"/>
  <c r="BK627" i="3"/>
  <c r="J627" i="3" s="1"/>
  <c r="J113" i="3" s="1"/>
  <c r="BK679" i="3"/>
  <c r="J679" i="3" s="1"/>
  <c r="J116" i="3" s="1"/>
  <c r="R707" i="3"/>
  <c r="BK744" i="3"/>
  <c r="J744" i="3"/>
  <c r="J119" i="3"/>
  <c r="BK774" i="3"/>
  <c r="J774" i="3" s="1"/>
  <c r="J121" i="3" s="1"/>
  <c r="BK133" i="4"/>
  <c r="J133" i="4" s="1"/>
  <c r="J100" i="4" s="1"/>
  <c r="BK153" i="4"/>
  <c r="J153" i="4" s="1"/>
  <c r="J102" i="4" s="1"/>
  <c r="P160" i="4"/>
  <c r="BK216" i="4"/>
  <c r="J216" i="4"/>
  <c r="J107" i="4" s="1"/>
  <c r="R252" i="4"/>
  <c r="R132" i="5"/>
  <c r="R131" i="5" s="1"/>
  <c r="P163" i="5"/>
  <c r="R185" i="5"/>
  <c r="R221" i="5"/>
  <c r="BK138" i="6"/>
  <c r="J138" i="6"/>
  <c r="J102" i="6"/>
  <c r="P170" i="6"/>
  <c r="R179" i="6"/>
  <c r="R178" i="6" s="1"/>
  <c r="BK136" i="7"/>
  <c r="J136" i="7" s="1"/>
  <c r="J100" i="7" s="1"/>
  <c r="BK168" i="7"/>
  <c r="J168" i="7" s="1"/>
  <c r="J103" i="7" s="1"/>
  <c r="BK230" i="7"/>
  <c r="J230" i="7"/>
  <c r="J106" i="7" s="1"/>
  <c r="P312" i="7"/>
  <c r="P311" i="7" s="1"/>
  <c r="BK132" i="8"/>
  <c r="T145" i="8"/>
  <c r="R180" i="8"/>
  <c r="T222" i="8"/>
  <c r="R237" i="8"/>
  <c r="R127" i="9"/>
  <c r="R126" i="9" s="1"/>
  <c r="R125" i="9" s="1"/>
  <c r="P160" i="9"/>
  <c r="T141" i="10"/>
  <c r="R200" i="10"/>
  <c r="BK239" i="10"/>
  <c r="J239" i="10"/>
  <c r="J105" i="10" s="1"/>
  <c r="R280" i="10"/>
  <c r="T300" i="10"/>
  <c r="R359" i="10"/>
  <c r="R384" i="10"/>
  <c r="T401" i="10"/>
  <c r="R446" i="10"/>
  <c r="T129" i="11"/>
  <c r="P163" i="11"/>
  <c r="R181" i="11"/>
  <c r="P126" i="12"/>
  <c r="P125" i="12" s="1"/>
  <c r="P124" i="12" s="1"/>
  <c r="AU106" i="1" s="1"/>
  <c r="R171" i="12"/>
  <c r="T124" i="13"/>
  <c r="T123" i="13" s="1"/>
  <c r="T122" i="13" s="1"/>
  <c r="R159" i="15"/>
  <c r="P130" i="18"/>
  <c r="P129" i="18" s="1"/>
  <c r="P128" i="18" s="1"/>
  <c r="AU113" i="1" s="1"/>
  <c r="R168" i="18"/>
  <c r="P193" i="18"/>
  <c r="P215" i="18"/>
  <c r="R128" i="19"/>
  <c r="P185" i="19"/>
  <c r="BK125" i="20"/>
  <c r="BK124" i="20" s="1"/>
  <c r="J124" i="20" s="1"/>
  <c r="J97" i="20" s="1"/>
  <c r="T149" i="20"/>
  <c r="T148" i="20" s="1"/>
  <c r="P165" i="21"/>
  <c r="P164" i="21" s="1"/>
  <c r="P190" i="21"/>
  <c r="T126" i="22"/>
  <c r="T124" i="22"/>
  <c r="T153" i="22"/>
  <c r="T152" i="23"/>
  <c r="P182" i="23"/>
  <c r="P181" i="23" s="1"/>
  <c r="P144" i="24"/>
  <c r="R161" i="24"/>
  <c r="T129" i="25"/>
  <c r="R150" i="25"/>
  <c r="R133" i="26"/>
  <c r="R132" i="26" s="1"/>
  <c r="R151" i="26"/>
  <c r="BK123" i="27"/>
  <c r="J123" i="27" s="1"/>
  <c r="J98" i="27" s="1"/>
  <c r="BK122" i="27"/>
  <c r="BK121" i="27" s="1"/>
  <c r="J121" i="27" s="1"/>
  <c r="R144" i="27"/>
  <c r="R161" i="27"/>
  <c r="T126" i="28"/>
  <c r="T125" i="28" s="1"/>
  <c r="T124" i="28" s="1"/>
  <c r="T146" i="28"/>
  <c r="P149" i="28"/>
  <c r="BK173" i="28"/>
  <c r="J173" i="28"/>
  <c r="J104" i="28" s="1"/>
  <c r="P173" i="28"/>
  <c r="P172" i="28"/>
  <c r="R173" i="28"/>
  <c r="R172" i="28" s="1"/>
  <c r="T173" i="28"/>
  <c r="T172" i="28" s="1"/>
  <c r="BK151" i="4"/>
  <c r="J151" i="4"/>
  <c r="J101" i="4"/>
  <c r="BK235" i="18"/>
  <c r="J235" i="18"/>
  <c r="J106" i="18" s="1"/>
  <c r="BK145" i="21"/>
  <c r="BK127" i="21" s="1"/>
  <c r="J145" i="21"/>
  <c r="J99" i="21" s="1"/>
  <c r="BK124" i="17"/>
  <c r="J124" i="17"/>
  <c r="J100" i="17" s="1"/>
  <c r="BK157" i="26"/>
  <c r="J157" i="26"/>
  <c r="J102" i="26"/>
  <c r="BK908" i="2"/>
  <c r="J908" i="2"/>
  <c r="J108" i="2" s="1"/>
  <c r="BK152" i="5"/>
  <c r="J152" i="5"/>
  <c r="J102" i="5" s="1"/>
  <c r="BK186" i="6"/>
  <c r="J186" i="6"/>
  <c r="J109" i="6" s="1"/>
  <c r="BK134" i="20"/>
  <c r="J134" i="20"/>
  <c r="J99" i="20"/>
  <c r="BK162" i="21"/>
  <c r="J162" i="21"/>
  <c r="J102" i="21" s="1"/>
  <c r="BK171" i="26"/>
  <c r="J171" i="26"/>
  <c r="J106" i="26" s="1"/>
  <c r="BK489" i="3"/>
  <c r="J489" i="3"/>
  <c r="J107" i="3" s="1"/>
  <c r="BK320" i="7"/>
  <c r="J320" i="7"/>
  <c r="J112" i="7"/>
  <c r="BK146" i="20"/>
  <c r="J146" i="20"/>
  <c r="J101" i="20" s="1"/>
  <c r="BK156" i="22"/>
  <c r="J156" i="22"/>
  <c r="J103" i="22" s="1"/>
  <c r="BK133" i="25"/>
  <c r="J133" i="25"/>
  <c r="J101" i="25" s="1"/>
  <c r="BK150" i="5"/>
  <c r="J150" i="5"/>
  <c r="J101" i="5"/>
  <c r="BK176" i="6"/>
  <c r="J176" i="6"/>
  <c r="J105" i="6" s="1"/>
  <c r="BK309" i="7"/>
  <c r="J309" i="7"/>
  <c r="J108" i="7" s="1"/>
  <c r="BK199" i="21"/>
  <c r="J199" i="21"/>
  <c r="J106" i="21" s="1"/>
  <c r="BK169" i="26"/>
  <c r="J169" i="26"/>
  <c r="J105" i="26"/>
  <c r="BK170" i="28"/>
  <c r="J170" i="28"/>
  <c r="J102" i="28" s="1"/>
  <c r="J89" i="28"/>
  <c r="BF127" i="28"/>
  <c r="BF128" i="28"/>
  <c r="BF137" i="28"/>
  <c r="BF154" i="28"/>
  <c r="BF174" i="28"/>
  <c r="BF175" i="28"/>
  <c r="BF131" i="28"/>
  <c r="BF144" i="28"/>
  <c r="BF148" i="28"/>
  <c r="BF150" i="28"/>
  <c r="F92" i="28"/>
  <c r="BF129" i="28"/>
  <c r="BF140" i="28"/>
  <c r="BF160" i="28"/>
  <c r="BF166" i="28"/>
  <c r="BF171" i="28"/>
  <c r="E85" i="28"/>
  <c r="BF151" i="28"/>
  <c r="BF164" i="28"/>
  <c r="BF130" i="28"/>
  <c r="BF133" i="28"/>
  <c r="BF139" i="28"/>
  <c r="BF141" i="28"/>
  <c r="BF143" i="28"/>
  <c r="BF152" i="28"/>
  <c r="BF153" i="28"/>
  <c r="BF155" i="28"/>
  <c r="BF156" i="28"/>
  <c r="BF132" i="28"/>
  <c r="BF157" i="28"/>
  <c r="BF158" i="28"/>
  <c r="BF159" i="28"/>
  <c r="BF161" i="28"/>
  <c r="BF162" i="28"/>
  <c r="BF145" i="28"/>
  <c r="BF147" i="28"/>
  <c r="BF163" i="28"/>
  <c r="BF165" i="28"/>
  <c r="BF167" i="28"/>
  <c r="BF168" i="28"/>
  <c r="J89" i="27"/>
  <c r="BF129" i="27"/>
  <c r="BF138" i="27"/>
  <c r="BF147" i="27"/>
  <c r="BF152" i="27"/>
  <c r="BF154" i="27"/>
  <c r="BF156" i="27"/>
  <c r="BF163" i="27"/>
  <c r="BF165" i="27"/>
  <c r="BK127" i="26"/>
  <c r="J133" i="26"/>
  <c r="J100" i="26"/>
  <c r="BF155" i="27"/>
  <c r="BF158" i="27"/>
  <c r="BF159" i="27"/>
  <c r="BF148" i="27"/>
  <c r="BF166" i="27"/>
  <c r="E111" i="27"/>
  <c r="F118" i="27"/>
  <c r="BF126" i="27"/>
  <c r="BF131" i="27"/>
  <c r="BF136" i="27"/>
  <c r="BF139" i="27"/>
  <c r="BF157" i="27"/>
  <c r="BF162" i="27"/>
  <c r="BF125" i="27"/>
  <c r="BF127" i="27"/>
  <c r="BF128" i="27"/>
  <c r="BF132" i="27"/>
  <c r="BF141" i="27"/>
  <c r="BF151" i="27"/>
  <c r="BF153" i="27"/>
  <c r="BF168" i="27"/>
  <c r="BK159" i="26"/>
  <c r="J159" i="26"/>
  <c r="J103" i="26"/>
  <c r="BF142" i="27"/>
  <c r="BF143" i="27"/>
  <c r="BF150" i="27"/>
  <c r="BF160" i="27"/>
  <c r="BF137" i="27"/>
  <c r="BF124" i="27"/>
  <c r="BF130" i="27"/>
  <c r="BF145" i="27"/>
  <c r="BF146" i="27"/>
  <c r="J120" i="26"/>
  <c r="BF129" i="26"/>
  <c r="BF131" i="26"/>
  <c r="BF134" i="26"/>
  <c r="BF137" i="26"/>
  <c r="BF145" i="26"/>
  <c r="BF150" i="26"/>
  <c r="BF165" i="26"/>
  <c r="BF148" i="26"/>
  <c r="BF158" i="26"/>
  <c r="BF161" i="26"/>
  <c r="E85" i="26"/>
  <c r="BF135" i="26"/>
  <c r="BF138" i="26"/>
  <c r="BF149" i="26"/>
  <c r="BF164" i="26"/>
  <c r="BF168" i="26"/>
  <c r="BF130" i="26"/>
  <c r="BF153" i="26"/>
  <c r="BF154" i="26"/>
  <c r="BF156" i="26"/>
  <c r="F92" i="26"/>
  <c r="BF136" i="26"/>
  <c r="BF155" i="26"/>
  <c r="BK132" i="25"/>
  <c r="J132" i="25" s="1"/>
  <c r="J100" i="25" s="1"/>
  <c r="BF141" i="26"/>
  <c r="BF152" i="26"/>
  <c r="BF166" i="26"/>
  <c r="BF142" i="26"/>
  <c r="BF147" i="26"/>
  <c r="BF162" i="26"/>
  <c r="BF163" i="26"/>
  <c r="BF172" i="26"/>
  <c r="BF139" i="26"/>
  <c r="BF140" i="26"/>
  <c r="BF143" i="26"/>
  <c r="BF144" i="26"/>
  <c r="BF146" i="26"/>
  <c r="BF167" i="26"/>
  <c r="BF170" i="26"/>
  <c r="F92" i="25"/>
  <c r="BF146" i="25"/>
  <c r="J123" i="24"/>
  <c r="J98" i="24" s="1"/>
  <c r="BF126" i="25"/>
  <c r="BF127" i="25"/>
  <c r="BF136" i="25"/>
  <c r="BF137" i="25"/>
  <c r="BF140" i="25"/>
  <c r="BF143" i="25"/>
  <c r="J89" i="25"/>
  <c r="BF134" i="25"/>
  <c r="BF145" i="25"/>
  <c r="BF147" i="25"/>
  <c r="E113" i="25"/>
  <c r="BF128" i="25"/>
  <c r="BF138" i="25"/>
  <c r="BF139" i="25"/>
  <c r="BF149" i="25"/>
  <c r="BF130" i="25"/>
  <c r="BF135" i="25"/>
  <c r="BF131" i="25"/>
  <c r="BF141" i="25"/>
  <c r="BF151" i="25"/>
  <c r="BF144" i="25"/>
  <c r="BF152" i="25"/>
  <c r="BF148" i="25"/>
  <c r="J125" i="23"/>
  <c r="J98" i="23" s="1"/>
  <c r="BK181" i="23"/>
  <c r="J181" i="23"/>
  <c r="J102" i="23" s="1"/>
  <c r="BF129" i="24"/>
  <c r="BF139" i="24"/>
  <c r="BF157" i="24"/>
  <c r="E111" i="24"/>
  <c r="BF126" i="24"/>
  <c r="BF128" i="24"/>
  <c r="BF143" i="24"/>
  <c r="BF152" i="24"/>
  <c r="BF153" i="24"/>
  <c r="BF156" i="24"/>
  <c r="BF166" i="24"/>
  <c r="BF132" i="24"/>
  <c r="BF141" i="24"/>
  <c r="BF158" i="24"/>
  <c r="J89" i="24"/>
  <c r="BF124" i="24"/>
  <c r="BF127" i="24"/>
  <c r="BF136" i="24"/>
  <c r="BF137" i="24"/>
  <c r="BF138" i="24"/>
  <c r="BF142" i="24"/>
  <c r="F92" i="24"/>
  <c r="BF125" i="24"/>
  <c r="BF146" i="24"/>
  <c r="BF150" i="24"/>
  <c r="BF162" i="24"/>
  <c r="BF163" i="24"/>
  <c r="BF168" i="24"/>
  <c r="BF148" i="24"/>
  <c r="BF160" i="24"/>
  <c r="BF165" i="24"/>
  <c r="BF145" i="24"/>
  <c r="BF147" i="24"/>
  <c r="BF154" i="24"/>
  <c r="BF155" i="24"/>
  <c r="BF159" i="24"/>
  <c r="BF130" i="24"/>
  <c r="BF131" i="24"/>
  <c r="BF151" i="24"/>
  <c r="J89" i="23"/>
  <c r="BF138" i="23"/>
  <c r="BF145" i="23"/>
  <c r="BF171" i="23"/>
  <c r="BF172" i="23"/>
  <c r="F120" i="23"/>
  <c r="BF127" i="23"/>
  <c r="BF149" i="23"/>
  <c r="BF150" i="23"/>
  <c r="BF156" i="23"/>
  <c r="BF158" i="23"/>
  <c r="BF159" i="23"/>
  <c r="BF170" i="23"/>
  <c r="BF183" i="23"/>
  <c r="BF126" i="23"/>
  <c r="BF132" i="23"/>
  <c r="BF178" i="23"/>
  <c r="BF154" i="23"/>
  <c r="BF157" i="23"/>
  <c r="BF163" i="23"/>
  <c r="BF166" i="23"/>
  <c r="BF167" i="23"/>
  <c r="BF177" i="23"/>
  <c r="BF174" i="23"/>
  <c r="BF131" i="23"/>
  <c r="BF133" i="23"/>
  <c r="BF141" i="23"/>
  <c r="BF144" i="23"/>
  <c r="BF148" i="23"/>
  <c r="BF151" i="23"/>
  <c r="BF155" i="23"/>
  <c r="BF160" i="23"/>
  <c r="BF165" i="23"/>
  <c r="BF184" i="23"/>
  <c r="E113" i="23"/>
  <c r="BF134" i="23"/>
  <c r="BF140" i="23"/>
  <c r="BF142" i="23"/>
  <c r="BF162" i="23"/>
  <c r="BF164" i="23"/>
  <c r="BF175" i="23"/>
  <c r="BF180" i="23"/>
  <c r="BF128" i="23"/>
  <c r="BF129" i="23"/>
  <c r="BF130" i="23"/>
  <c r="BF146" i="23"/>
  <c r="BF153" i="23"/>
  <c r="BF161" i="23"/>
  <c r="BF168" i="23"/>
  <c r="BF169" i="23"/>
  <c r="J89" i="22"/>
  <c r="BF127" i="22"/>
  <c r="BF131" i="22"/>
  <c r="F120" i="22"/>
  <c r="BF138" i="22"/>
  <c r="BF144" i="22"/>
  <c r="BF149" i="22"/>
  <c r="BF135" i="22"/>
  <c r="BF151" i="22"/>
  <c r="BF155" i="22"/>
  <c r="E113" i="22"/>
  <c r="BF129" i="22"/>
  <c r="BF133" i="22"/>
  <c r="BF143" i="22"/>
  <c r="BK164" i="21"/>
  <c r="J164" i="21"/>
  <c r="J103" i="21" s="1"/>
  <c r="BF137" i="22"/>
  <c r="BF146" i="22"/>
  <c r="BF139" i="22"/>
  <c r="BF141" i="22"/>
  <c r="BF142" i="22"/>
  <c r="BF145" i="22"/>
  <c r="BF154" i="22"/>
  <c r="BF157" i="22"/>
  <c r="BF132" i="21"/>
  <c r="BF134" i="21"/>
  <c r="BF143" i="21"/>
  <c r="BF160" i="21"/>
  <c r="BF161" i="21"/>
  <c r="BF168" i="21"/>
  <c r="BF189" i="21"/>
  <c r="BK148" i="20"/>
  <c r="J148" i="20"/>
  <c r="J102" i="20" s="1"/>
  <c r="J120" i="21"/>
  <c r="BF192" i="21"/>
  <c r="BF194" i="21"/>
  <c r="BF196" i="21"/>
  <c r="BF198" i="21"/>
  <c r="BF200" i="21"/>
  <c r="E85" i="21"/>
  <c r="BF135" i="21"/>
  <c r="BF139" i="21"/>
  <c r="BF140" i="21"/>
  <c r="BF146" i="21"/>
  <c r="BF151" i="21"/>
  <c r="BF152" i="21"/>
  <c r="BF156" i="21"/>
  <c r="BF157" i="21"/>
  <c r="BF163" i="21"/>
  <c r="BF131" i="21"/>
  <c r="BF137" i="21"/>
  <c r="BF191" i="21"/>
  <c r="BF208" i="21"/>
  <c r="BF149" i="21"/>
  <c r="BF154" i="21"/>
  <c r="BF166" i="21"/>
  <c r="BF171" i="21"/>
  <c r="BF141" i="21"/>
  <c r="BF176" i="21"/>
  <c r="BF184" i="21"/>
  <c r="F92" i="21"/>
  <c r="BF129" i="21"/>
  <c r="BF178" i="21"/>
  <c r="BF185" i="21"/>
  <c r="BF187" i="21"/>
  <c r="J117" i="20"/>
  <c r="J140" i="19"/>
  <c r="J102" i="19"/>
  <c r="F92" i="20"/>
  <c r="BF130" i="20"/>
  <c r="BF147" i="20"/>
  <c r="BF150" i="20"/>
  <c r="BF152" i="20"/>
  <c r="BF162" i="20"/>
  <c r="BF163" i="20"/>
  <c r="BF141" i="20"/>
  <c r="BF132" i="20"/>
  <c r="BF135" i="20"/>
  <c r="BF138" i="20"/>
  <c r="BF126" i="20"/>
  <c r="BF142" i="20"/>
  <c r="BF145" i="20"/>
  <c r="BF153" i="20"/>
  <c r="BF154" i="20"/>
  <c r="BF157" i="20"/>
  <c r="BF167" i="20"/>
  <c r="E85" i="20"/>
  <c r="BF129" i="20"/>
  <c r="BF140" i="20"/>
  <c r="BF164" i="20"/>
  <c r="BF165" i="20"/>
  <c r="BF166" i="20"/>
  <c r="BF128" i="20"/>
  <c r="BF144" i="20"/>
  <c r="BF158" i="20"/>
  <c r="BF160" i="20"/>
  <c r="BF161" i="20"/>
  <c r="E85" i="19"/>
  <c r="F123" i="19"/>
  <c r="BF162" i="19"/>
  <c r="BF171" i="19"/>
  <c r="BF190" i="19"/>
  <c r="BF193" i="19"/>
  <c r="BF137" i="19"/>
  <c r="BF151" i="19"/>
  <c r="BF158" i="19"/>
  <c r="BF165" i="19"/>
  <c r="BF167" i="19"/>
  <c r="BF192" i="19"/>
  <c r="BF198" i="19"/>
  <c r="BF202" i="19"/>
  <c r="BF135" i="19"/>
  <c r="BF143" i="19"/>
  <c r="BF149" i="19"/>
  <c r="BF153" i="19"/>
  <c r="BF166" i="19"/>
  <c r="BF177" i="19"/>
  <c r="BF179" i="19"/>
  <c r="BF180" i="19"/>
  <c r="BF186" i="19"/>
  <c r="BF189" i="19"/>
  <c r="BF197" i="19"/>
  <c r="BF131" i="19"/>
  <c r="BF152" i="19"/>
  <c r="BF159" i="19"/>
  <c r="BF168" i="19"/>
  <c r="BF175" i="19"/>
  <c r="BF183" i="19"/>
  <c r="BF195" i="19"/>
  <c r="BF130" i="19"/>
  <c r="BF138" i="19"/>
  <c r="BF144" i="19"/>
  <c r="BF146" i="19"/>
  <c r="BF147" i="19"/>
  <c r="BF148" i="19"/>
  <c r="BF150" i="19"/>
  <c r="BF156" i="19"/>
  <c r="BF160" i="19"/>
  <c r="BF169" i="19"/>
  <c r="BF170" i="19"/>
  <c r="BF178" i="19"/>
  <c r="BF182" i="19"/>
  <c r="BF184" i="19"/>
  <c r="BF191" i="19"/>
  <c r="BF203" i="19"/>
  <c r="BF204" i="19"/>
  <c r="J91" i="19"/>
  <c r="BF132" i="19"/>
  <c r="BF136" i="19"/>
  <c r="BF142" i="19"/>
  <c r="BF163" i="19"/>
  <c r="BF172" i="19"/>
  <c r="BF181" i="19"/>
  <c r="BF187" i="19"/>
  <c r="BF188" i="19"/>
  <c r="BF196" i="19"/>
  <c r="BF199" i="19"/>
  <c r="BF201" i="19"/>
  <c r="BF154" i="19"/>
  <c r="BF157" i="19"/>
  <c r="BF164" i="19"/>
  <c r="BF173" i="19"/>
  <c r="BF176" i="19"/>
  <c r="BF129" i="19"/>
  <c r="BF133" i="19"/>
  <c r="BF134" i="19"/>
  <c r="BF141" i="19"/>
  <c r="BF145" i="19"/>
  <c r="BF155" i="19"/>
  <c r="BF161" i="19"/>
  <c r="BF174" i="19"/>
  <c r="BF194" i="19"/>
  <c r="E116" i="18"/>
  <c r="BF137" i="18"/>
  <c r="BF153" i="18"/>
  <c r="BF192" i="18"/>
  <c r="BF208" i="18"/>
  <c r="BF180" i="18"/>
  <c r="BF182" i="18"/>
  <c r="BF184" i="18"/>
  <c r="BF213" i="18"/>
  <c r="BF214" i="18"/>
  <c r="BF216" i="18"/>
  <c r="BF217" i="18"/>
  <c r="BF227" i="18"/>
  <c r="BF149" i="18"/>
  <c r="BF158" i="18"/>
  <c r="BF172" i="18"/>
  <c r="BF174" i="18"/>
  <c r="BF176" i="18"/>
  <c r="BF191" i="18"/>
  <c r="BF198" i="18"/>
  <c r="BF221" i="18"/>
  <c r="BF223" i="18"/>
  <c r="BF229" i="18"/>
  <c r="F94" i="18"/>
  <c r="BF141" i="18"/>
  <c r="BF152" i="18"/>
  <c r="BF178" i="18"/>
  <c r="BF190" i="18"/>
  <c r="BF194" i="18"/>
  <c r="BF196" i="18"/>
  <c r="BF200" i="18"/>
  <c r="BF202" i="18"/>
  <c r="BF204" i="18"/>
  <c r="BF205" i="18"/>
  <c r="J91" i="18"/>
  <c r="BF131" i="18"/>
  <c r="BF135" i="18"/>
  <c r="BF143" i="18"/>
  <c r="BF147" i="18"/>
  <c r="BF151" i="18"/>
  <c r="BF162" i="18"/>
  <c r="BF186" i="18"/>
  <c r="BF188" i="18"/>
  <c r="BF207" i="18"/>
  <c r="BF218" i="18"/>
  <c r="BF220" i="18"/>
  <c r="BF231" i="18"/>
  <c r="BF233" i="18"/>
  <c r="BF155" i="18"/>
  <c r="BF160" i="18"/>
  <c r="BF236" i="18"/>
  <c r="BK123" i="17"/>
  <c r="J123" i="17" s="1"/>
  <c r="J99" i="17" s="1"/>
  <c r="BF166" i="18"/>
  <c r="BF169" i="18"/>
  <c r="BF171" i="18"/>
  <c r="BF201" i="18"/>
  <c r="BF222" i="18"/>
  <c r="BF228" i="18"/>
  <c r="BF157" i="18"/>
  <c r="BF170" i="18"/>
  <c r="BF225" i="18"/>
  <c r="BF226" i="18"/>
  <c r="BK123" i="16"/>
  <c r="J123" i="16"/>
  <c r="J99" i="16" s="1"/>
  <c r="J116" i="17"/>
  <c r="E85" i="17"/>
  <c r="J119" i="17"/>
  <c r="BF125" i="17"/>
  <c r="F119" i="17"/>
  <c r="BF129" i="16"/>
  <c r="BF138" i="16"/>
  <c r="BF147" i="16"/>
  <c r="BF170" i="16"/>
  <c r="J116" i="16"/>
  <c r="BF134" i="16"/>
  <c r="BF137" i="16"/>
  <c r="BF162" i="16"/>
  <c r="BF163" i="16"/>
  <c r="BF166" i="16"/>
  <c r="E85" i="16"/>
  <c r="BF145" i="16"/>
  <c r="BF146" i="16"/>
  <c r="BF161" i="16"/>
  <c r="F94" i="16"/>
  <c r="BF133" i="16"/>
  <c r="BF135" i="16"/>
  <c r="BF139" i="16"/>
  <c r="BF148" i="16"/>
  <c r="BF152" i="16"/>
  <c r="BF156" i="16"/>
  <c r="BF127" i="16"/>
  <c r="BF131" i="16"/>
  <c r="BF155" i="16"/>
  <c r="BF158" i="16"/>
  <c r="BF159" i="16"/>
  <c r="BF165" i="16"/>
  <c r="BF167" i="16"/>
  <c r="BF125" i="16"/>
  <c r="BF130" i="16"/>
  <c r="BF142" i="16"/>
  <c r="BF144" i="16"/>
  <c r="BF149" i="16"/>
  <c r="BF154" i="16"/>
  <c r="BF160" i="16"/>
  <c r="BF169" i="16"/>
  <c r="BF132" i="16"/>
  <c r="BF157" i="16"/>
  <c r="BF168" i="16"/>
  <c r="BF171" i="16"/>
  <c r="BF126" i="16"/>
  <c r="BF128" i="16"/>
  <c r="BF136" i="16"/>
  <c r="BF140" i="16"/>
  <c r="BF141" i="16"/>
  <c r="BF143" i="16"/>
  <c r="BF150" i="16"/>
  <c r="BF151" i="16"/>
  <c r="BF153" i="16"/>
  <c r="BF164" i="16"/>
  <c r="BF172" i="16"/>
  <c r="BF146" i="15"/>
  <c r="BF165" i="15"/>
  <c r="BF173" i="15"/>
  <c r="BF185" i="15"/>
  <c r="BF188" i="15"/>
  <c r="F94" i="15"/>
  <c r="BF134" i="15"/>
  <c r="BF140" i="15"/>
  <c r="BF145" i="15"/>
  <c r="E85" i="15"/>
  <c r="BF128" i="15"/>
  <c r="BF150" i="15"/>
  <c r="BF151" i="15"/>
  <c r="BF163" i="15"/>
  <c r="BF164" i="15"/>
  <c r="BF169" i="15"/>
  <c r="BF175" i="15"/>
  <c r="BF176" i="15"/>
  <c r="BF181" i="15"/>
  <c r="J124" i="14"/>
  <c r="J100" i="14" s="1"/>
  <c r="BF130" i="15"/>
  <c r="BF133" i="15"/>
  <c r="BF136" i="15"/>
  <c r="BF142" i="15"/>
  <c r="BF153" i="15"/>
  <c r="BF160" i="15"/>
  <c r="BF161" i="15"/>
  <c r="BF162" i="15"/>
  <c r="BF166" i="15"/>
  <c r="J91" i="15"/>
  <c r="BF141" i="15"/>
  <c r="BF143" i="15"/>
  <c r="BF144" i="15"/>
  <c r="BF152" i="15"/>
  <c r="BF156" i="15"/>
  <c r="BF167" i="15"/>
  <c r="BF172" i="15"/>
  <c r="BF174" i="15"/>
  <c r="BF177" i="15"/>
  <c r="BF179" i="15"/>
  <c r="BF184" i="15"/>
  <c r="BF129" i="15"/>
  <c r="BF131" i="15"/>
  <c r="BF132" i="15"/>
  <c r="BF139" i="15"/>
  <c r="BF147" i="15"/>
  <c r="BF148" i="15"/>
  <c r="BF157" i="15"/>
  <c r="BF168" i="15"/>
  <c r="BF135" i="15"/>
  <c r="BF155" i="15"/>
  <c r="BF170" i="15"/>
  <c r="BF178" i="15"/>
  <c r="BF186" i="15"/>
  <c r="BF187" i="15"/>
  <c r="BF137" i="15"/>
  <c r="BF138" i="15"/>
  <c r="BF149" i="15"/>
  <c r="BF158" i="15"/>
  <c r="BF171" i="15"/>
  <c r="BF180" i="15"/>
  <c r="BF183" i="15"/>
  <c r="F94" i="14"/>
  <c r="BF129" i="14"/>
  <c r="BF150" i="14"/>
  <c r="BF162" i="14"/>
  <c r="BF165" i="14"/>
  <c r="BF172" i="14"/>
  <c r="BF180" i="14"/>
  <c r="BF125" i="14"/>
  <c r="BF126" i="14"/>
  <c r="BF132" i="14"/>
  <c r="BF144" i="14"/>
  <c r="BF152" i="14"/>
  <c r="BF154" i="14"/>
  <c r="BF156" i="14"/>
  <c r="BF163" i="14"/>
  <c r="BF174" i="14"/>
  <c r="E85" i="14"/>
  <c r="BF127" i="14"/>
  <c r="BF151" i="14"/>
  <c r="BF157" i="14"/>
  <c r="BF181" i="14"/>
  <c r="BF184" i="14"/>
  <c r="BF128" i="14"/>
  <c r="BF133" i="14"/>
  <c r="BF139" i="14"/>
  <c r="BF140" i="14"/>
  <c r="BF141" i="14"/>
  <c r="BF147" i="14"/>
  <c r="BF148" i="14"/>
  <c r="BF164" i="14"/>
  <c r="BF169" i="14"/>
  <c r="BF170" i="14"/>
  <c r="BF171" i="14"/>
  <c r="BF176" i="14"/>
  <c r="BF182" i="14"/>
  <c r="BF130" i="14"/>
  <c r="BF131" i="14"/>
  <c r="BF134" i="14"/>
  <c r="BF137" i="14"/>
  <c r="BF142" i="14"/>
  <c r="BF153" i="14"/>
  <c r="BF186" i="14"/>
  <c r="BK123" i="13"/>
  <c r="J123" i="13"/>
  <c r="J99" i="13" s="1"/>
  <c r="J91" i="14"/>
  <c r="BF136" i="14"/>
  <c r="BF149" i="14"/>
  <c r="BF160" i="14"/>
  <c r="BF161" i="14"/>
  <c r="BF183" i="14"/>
  <c r="BF138" i="14"/>
  <c r="BF143" i="14"/>
  <c r="BF155" i="14"/>
  <c r="BF159" i="14"/>
  <c r="BF166" i="14"/>
  <c r="BF167" i="14"/>
  <c r="BF168" i="14"/>
  <c r="BF173" i="14"/>
  <c r="BF175" i="14"/>
  <c r="BF178" i="14"/>
  <c r="BF185" i="14"/>
  <c r="BF135" i="14"/>
  <c r="BF145" i="14"/>
  <c r="BF146" i="14"/>
  <c r="BF158" i="14"/>
  <c r="BF177" i="14"/>
  <c r="BF179" i="14"/>
  <c r="BF187" i="14"/>
  <c r="BF129" i="13"/>
  <c r="BF133" i="13"/>
  <c r="BF141" i="13"/>
  <c r="BF146" i="13"/>
  <c r="BF160" i="13"/>
  <c r="BF161" i="13"/>
  <c r="BF175" i="13"/>
  <c r="BF177" i="13"/>
  <c r="BF182" i="13"/>
  <c r="BF204" i="13"/>
  <c r="BF134" i="13"/>
  <c r="BF144" i="13"/>
  <c r="BF145" i="13"/>
  <c r="BF150" i="13"/>
  <c r="BF154" i="13"/>
  <c r="BF164" i="13"/>
  <c r="BF176" i="13"/>
  <c r="BF178" i="13"/>
  <c r="BF200" i="13"/>
  <c r="BF202" i="13"/>
  <c r="BF203" i="13"/>
  <c r="E110" i="13"/>
  <c r="BF135" i="13"/>
  <c r="BF136" i="13"/>
  <c r="BF143" i="13"/>
  <c r="BF158" i="13"/>
  <c r="BF172" i="13"/>
  <c r="BF189" i="13"/>
  <c r="BF130" i="13"/>
  <c r="BF131" i="13"/>
  <c r="BF151" i="13"/>
  <c r="BF156" i="13"/>
  <c r="BF157" i="13"/>
  <c r="BF163" i="13"/>
  <c r="BF180" i="13"/>
  <c r="BF191" i="13"/>
  <c r="J91" i="13"/>
  <c r="F119" i="13"/>
  <c r="BF125" i="13"/>
  <c r="BF126" i="13"/>
  <c r="BF128" i="13"/>
  <c r="BF138" i="13"/>
  <c r="BF139" i="13"/>
  <c r="BF166" i="13"/>
  <c r="BF167" i="13"/>
  <c r="BF169" i="13"/>
  <c r="BF170" i="13"/>
  <c r="BF173" i="13"/>
  <c r="BF181" i="13"/>
  <c r="BF188" i="13"/>
  <c r="BF190" i="13"/>
  <c r="BF194" i="13"/>
  <c r="BF196" i="13"/>
  <c r="BF201" i="13"/>
  <c r="BF205" i="13"/>
  <c r="BF207" i="13"/>
  <c r="BF137" i="13"/>
  <c r="BF140" i="13"/>
  <c r="BF142" i="13"/>
  <c r="BF147" i="13"/>
  <c r="BF148" i="13"/>
  <c r="BF149" i="13"/>
  <c r="BF152" i="13"/>
  <c r="BF153" i="13"/>
  <c r="BF155" i="13"/>
  <c r="BF159" i="13"/>
  <c r="BF162" i="13"/>
  <c r="BF168" i="13"/>
  <c r="BF174" i="13"/>
  <c r="BF179" i="13"/>
  <c r="BF185" i="13"/>
  <c r="BF186" i="13"/>
  <c r="BF187" i="13"/>
  <c r="BF192" i="13"/>
  <c r="BF193" i="13"/>
  <c r="BF199" i="13"/>
  <c r="BF206" i="13"/>
  <c r="BF127" i="13"/>
  <c r="BF132" i="13"/>
  <c r="BF165" i="13"/>
  <c r="BF171" i="13"/>
  <c r="BF183" i="13"/>
  <c r="BF184" i="13"/>
  <c r="BF195" i="13"/>
  <c r="BF197" i="13"/>
  <c r="BF198" i="13"/>
  <c r="E112" i="12"/>
  <c r="F121" i="12"/>
  <c r="BF137" i="12"/>
  <c r="J129" i="11"/>
  <c r="J100" i="11"/>
  <c r="BF127" i="12"/>
  <c r="BF149" i="12"/>
  <c r="BF155" i="12"/>
  <c r="BF161" i="12"/>
  <c r="BF165" i="12"/>
  <c r="BF166" i="12"/>
  <c r="BF132" i="12"/>
  <c r="BF133" i="12"/>
  <c r="BF136" i="12"/>
  <c r="BF138" i="12"/>
  <c r="BF148" i="12"/>
  <c r="BF154" i="12"/>
  <c r="BF156" i="12"/>
  <c r="BF162" i="12"/>
  <c r="BF128" i="12"/>
  <c r="BF130" i="12"/>
  <c r="BF151" i="12"/>
  <c r="BF152" i="12"/>
  <c r="BF153" i="12"/>
  <c r="BF134" i="12"/>
  <c r="BF141" i="12"/>
  <c r="BF143" i="12"/>
  <c r="BF145" i="12"/>
  <c r="BF147" i="12"/>
  <c r="BF150" i="12"/>
  <c r="BF158" i="12"/>
  <c r="BF164" i="12"/>
  <c r="BF167" i="12"/>
  <c r="BF169" i="12"/>
  <c r="BF170" i="12"/>
  <c r="BF173" i="12"/>
  <c r="J91" i="12"/>
  <c r="BF129" i="12"/>
  <c r="BF131" i="12"/>
  <c r="BF139" i="12"/>
  <c r="BF140" i="12"/>
  <c r="BF142" i="12"/>
  <c r="BF144" i="12"/>
  <c r="BF146" i="12"/>
  <c r="BF159" i="12"/>
  <c r="BF168" i="12"/>
  <c r="BF135" i="12"/>
  <c r="BF172" i="12"/>
  <c r="BF160" i="12"/>
  <c r="BF163" i="12"/>
  <c r="BF174" i="12"/>
  <c r="BF175" i="12"/>
  <c r="BF130" i="11"/>
  <c r="BF132" i="11"/>
  <c r="BF138" i="11"/>
  <c r="BF146" i="11"/>
  <c r="BF161" i="11"/>
  <c r="BF162" i="11"/>
  <c r="BF172" i="11"/>
  <c r="E115" i="11"/>
  <c r="BF131" i="11"/>
  <c r="BF148" i="11"/>
  <c r="BF149" i="11"/>
  <c r="BF152" i="11"/>
  <c r="BF160" i="11"/>
  <c r="BF178" i="11"/>
  <c r="BF183" i="11"/>
  <c r="BF140" i="11"/>
  <c r="BF154" i="11"/>
  <c r="BF155" i="11"/>
  <c r="BF159" i="11"/>
  <c r="BF169" i="11"/>
  <c r="BF171" i="11"/>
  <c r="BF177" i="11"/>
  <c r="BF180" i="11"/>
  <c r="F94" i="11"/>
  <c r="BF133" i="11"/>
  <c r="BF147" i="11"/>
  <c r="BF164" i="11"/>
  <c r="BF170" i="11"/>
  <c r="BF174" i="11"/>
  <c r="BF182" i="11"/>
  <c r="BF137" i="11"/>
  <c r="BF139" i="11"/>
  <c r="BF150" i="11"/>
  <c r="BF156" i="11"/>
  <c r="BF179" i="11"/>
  <c r="BK140" i="10"/>
  <c r="J140" i="10" s="1"/>
  <c r="J99" i="10" s="1"/>
  <c r="J121" i="11"/>
  <c r="BF141" i="11"/>
  <c r="BF151" i="11"/>
  <c r="BF157" i="11"/>
  <c r="BF165" i="11"/>
  <c r="BF167" i="11"/>
  <c r="BF168" i="11"/>
  <c r="BF173" i="11"/>
  <c r="BF175" i="11"/>
  <c r="BF176" i="11"/>
  <c r="BF134" i="11"/>
  <c r="BF135" i="11"/>
  <c r="BF136" i="11"/>
  <c r="BF142" i="11"/>
  <c r="BF143" i="11"/>
  <c r="BF145" i="11"/>
  <c r="BF166" i="11"/>
  <c r="BK126" i="9"/>
  <c r="J126" i="9"/>
  <c r="J99" i="9"/>
  <c r="BF147" i="10"/>
  <c r="BF148" i="10"/>
  <c r="BF151" i="10"/>
  <c r="BF153" i="10"/>
  <c r="BF162" i="10"/>
  <c r="BF164" i="10"/>
  <c r="BF165" i="10"/>
  <c r="BF172" i="10"/>
  <c r="BF178" i="10"/>
  <c r="BF194" i="10"/>
  <c r="BF201" i="10"/>
  <c r="BF203" i="10"/>
  <c r="BF219" i="10"/>
  <c r="BF223" i="10"/>
  <c r="BF224" i="10"/>
  <c r="BF225" i="10"/>
  <c r="BF230" i="10"/>
  <c r="BF232" i="10"/>
  <c r="BF252" i="10"/>
  <c r="BF263" i="10"/>
  <c r="BF286" i="10"/>
  <c r="BF287" i="10"/>
  <c r="BF293" i="10"/>
  <c r="BF299" i="10"/>
  <c r="BF313" i="10"/>
  <c r="BF322" i="10"/>
  <c r="BF326" i="10"/>
  <c r="BF340" i="10"/>
  <c r="BF399" i="10"/>
  <c r="BF406" i="10"/>
  <c r="BF407" i="10"/>
  <c r="BF408" i="10"/>
  <c r="BF413" i="10"/>
  <c r="BF435" i="10"/>
  <c r="BF437" i="10"/>
  <c r="BF449" i="10"/>
  <c r="BF450" i="10"/>
  <c r="BF452" i="10"/>
  <c r="BF453" i="10"/>
  <c r="BF454" i="10"/>
  <c r="BF455" i="10"/>
  <c r="BF146" i="10"/>
  <c r="BF166" i="10"/>
  <c r="BF170" i="10"/>
  <c r="BF176" i="10"/>
  <c r="BF179" i="10"/>
  <c r="BF218" i="10"/>
  <c r="BF235" i="10"/>
  <c r="BF241" i="10"/>
  <c r="BF249" i="10"/>
  <c r="BF267" i="10"/>
  <c r="BF278" i="10"/>
  <c r="BF279" i="10"/>
  <c r="BF283" i="10"/>
  <c r="BF284" i="10"/>
  <c r="BF285" i="10"/>
  <c r="BF289" i="10"/>
  <c r="BF290" i="10"/>
  <c r="BF292" i="10"/>
  <c r="BF314" i="10"/>
  <c r="BF316" i="10"/>
  <c r="BF332" i="10"/>
  <c r="BF336" i="10"/>
  <c r="BF344" i="10"/>
  <c r="BF364" i="10"/>
  <c r="BF402" i="10"/>
  <c r="BF405" i="10"/>
  <c r="BF410" i="10"/>
  <c r="BF415" i="10"/>
  <c r="BF438" i="10"/>
  <c r="BF441" i="10"/>
  <c r="F94" i="10"/>
  <c r="BF155" i="10"/>
  <c r="BF158" i="10"/>
  <c r="BF160" i="10"/>
  <c r="BF167" i="10"/>
  <c r="BF168" i="10"/>
  <c r="BF177" i="10"/>
  <c r="BF185" i="10"/>
  <c r="BF186" i="10"/>
  <c r="BF199" i="10"/>
  <c r="BF206" i="10"/>
  <c r="BF207" i="10"/>
  <c r="BF210" i="10"/>
  <c r="BF216" i="10"/>
  <c r="BF231" i="10"/>
  <c r="BF236" i="10"/>
  <c r="BF237" i="10"/>
  <c r="BF248" i="10"/>
  <c r="BF253" i="10"/>
  <c r="BF254" i="10"/>
  <c r="BF272" i="10"/>
  <c r="BF274" i="10"/>
  <c r="BF298" i="10"/>
  <c r="BF310" i="10"/>
  <c r="BF311" i="10"/>
  <c r="BF315" i="10"/>
  <c r="BF317" i="10"/>
  <c r="BF318" i="10"/>
  <c r="BF320" i="10"/>
  <c r="BF324" i="10"/>
  <c r="BF357" i="10"/>
  <c r="BF360" i="10"/>
  <c r="BF361" i="10"/>
  <c r="BF363" i="10"/>
  <c r="BF372" i="10"/>
  <c r="BF383" i="10"/>
  <c r="BF393" i="10"/>
  <c r="BF403" i="10"/>
  <c r="BF409" i="10"/>
  <c r="BF418" i="10"/>
  <c r="BF420" i="10"/>
  <c r="BF431" i="10"/>
  <c r="BF445" i="10"/>
  <c r="J91" i="10"/>
  <c r="E127" i="10"/>
  <c r="BF154" i="10"/>
  <c r="BF156" i="10"/>
  <c r="BF157" i="10"/>
  <c r="BF159" i="10"/>
  <c r="BF171" i="10"/>
  <c r="BF188" i="10"/>
  <c r="BF189" i="10"/>
  <c r="BF190" i="10"/>
  <c r="BF191" i="10"/>
  <c r="BF192" i="10"/>
  <c r="BF195" i="10"/>
  <c r="BF197" i="10"/>
  <c r="BF198" i="10"/>
  <c r="BF205" i="10"/>
  <c r="BF209" i="10"/>
  <c r="BF211" i="10"/>
  <c r="BF226" i="10"/>
  <c r="BF243" i="10"/>
  <c r="BF255" i="10"/>
  <c r="BF268" i="10"/>
  <c r="BF271" i="10"/>
  <c r="BF294" i="10"/>
  <c r="BF333" i="10"/>
  <c r="BF338" i="10"/>
  <c r="BF355" i="10"/>
  <c r="BF368" i="10"/>
  <c r="BF374" i="10"/>
  <c r="BF376" i="10"/>
  <c r="BF377" i="10"/>
  <c r="BF378" i="10"/>
  <c r="BF396" i="10"/>
  <c r="BF414" i="10"/>
  <c r="BF416" i="10"/>
  <c r="BF417" i="10"/>
  <c r="BF419" i="10"/>
  <c r="BF421" i="10"/>
  <c r="BF422" i="10"/>
  <c r="BF424" i="10"/>
  <c r="BF426" i="10"/>
  <c r="BF430" i="10"/>
  <c r="BF432" i="10"/>
  <c r="BF439" i="10"/>
  <c r="BF443" i="10"/>
  <c r="BF145" i="10"/>
  <c r="BF150" i="10"/>
  <c r="BF152" i="10"/>
  <c r="BF180" i="10"/>
  <c r="BF204" i="10"/>
  <c r="BF215" i="10"/>
  <c r="BF220" i="10"/>
  <c r="BF222" i="10"/>
  <c r="BF228" i="10"/>
  <c r="BF234" i="10"/>
  <c r="BF273" i="10"/>
  <c r="BF288" i="10"/>
  <c r="BF335" i="10"/>
  <c r="BF349" i="10"/>
  <c r="BF352" i="10"/>
  <c r="BF369" i="10"/>
  <c r="BF371" i="10"/>
  <c r="BF375" i="10"/>
  <c r="BF395" i="10"/>
  <c r="BF397" i="10"/>
  <c r="BF400" i="10"/>
  <c r="BF425" i="10"/>
  <c r="BF442" i="10"/>
  <c r="BF447" i="10"/>
  <c r="BF142" i="10"/>
  <c r="BF149" i="10"/>
  <c r="BF161" i="10"/>
  <c r="BF173" i="10"/>
  <c r="BF182" i="10"/>
  <c r="BF184" i="10"/>
  <c r="BF196" i="10"/>
  <c r="BF213" i="10"/>
  <c r="BF217" i="10"/>
  <c r="BF227" i="10"/>
  <c r="BF229" i="10"/>
  <c r="BF257" i="10"/>
  <c r="BF258" i="10"/>
  <c r="BF260" i="10"/>
  <c r="BF261" i="10"/>
  <c r="BF265" i="10"/>
  <c r="BF269" i="10"/>
  <c r="BF270" i="10"/>
  <c r="BF276" i="10"/>
  <c r="BF281" i="10"/>
  <c r="BF296" i="10"/>
  <c r="BF321" i="10"/>
  <c r="BF328" i="10"/>
  <c r="BF331" i="10"/>
  <c r="BF341" i="10"/>
  <c r="BF342" i="10"/>
  <c r="BF346" i="10"/>
  <c r="BF347" i="10"/>
  <c r="BF348" i="10"/>
  <c r="BF350" i="10"/>
  <c r="BF356" i="10"/>
  <c r="BF358" i="10"/>
  <c r="BF362" i="10"/>
  <c r="BF444" i="10"/>
  <c r="BF143" i="10"/>
  <c r="BF163" i="10"/>
  <c r="BF169" i="10"/>
  <c r="BF175" i="10"/>
  <c r="BF187" i="10"/>
  <c r="BF193" i="10"/>
  <c r="BF202" i="10"/>
  <c r="BF208" i="10"/>
  <c r="BF212" i="10"/>
  <c r="BF214" i="10"/>
  <c r="BF233" i="10"/>
  <c r="BF246" i="10"/>
  <c r="BF247" i="10"/>
  <c r="BF250" i="10"/>
  <c r="BF251" i="10"/>
  <c r="BF264" i="10"/>
  <c r="BF266" i="10"/>
  <c r="BF275" i="10"/>
  <c r="BF277" i="10"/>
  <c r="BF312" i="10"/>
  <c r="BF325" i="10"/>
  <c r="BF327" i="10"/>
  <c r="BF330" i="10"/>
  <c r="BF334" i="10"/>
  <c r="BF337" i="10"/>
  <c r="BF351" i="10"/>
  <c r="BF354" i="10"/>
  <c r="BF365" i="10"/>
  <c r="BF367" i="10"/>
  <c r="BF370" i="10"/>
  <c r="BF379" i="10"/>
  <c r="BF427" i="10"/>
  <c r="BF428" i="10"/>
  <c r="BF429" i="10"/>
  <c r="BF440" i="10"/>
  <c r="BF448" i="10"/>
  <c r="BF144" i="10"/>
  <c r="BF174" i="10"/>
  <c r="BF183" i="10"/>
  <c r="BF240" i="10"/>
  <c r="BF242" i="10"/>
  <c r="BF256" i="10"/>
  <c r="BF259" i="10"/>
  <c r="BF262" i="10"/>
  <c r="BF282" i="10"/>
  <c r="BF291" i="10"/>
  <c r="BF295" i="10"/>
  <c r="BF297" i="10"/>
  <c r="BF301" i="10"/>
  <c r="BF323" i="10"/>
  <c r="BF329" i="10"/>
  <c r="BF339" i="10"/>
  <c r="BF343" i="10"/>
  <c r="BF345" i="10"/>
  <c r="BF353" i="10"/>
  <c r="BF366" i="10"/>
  <c r="BF385" i="10"/>
  <c r="BF394" i="10"/>
  <c r="BF404" i="10"/>
  <c r="BF412" i="10"/>
  <c r="BF423" i="10"/>
  <c r="BF433" i="10"/>
  <c r="BF434" i="10"/>
  <c r="BF436" i="10"/>
  <c r="J119" i="9"/>
  <c r="BF128" i="9"/>
  <c r="BF130" i="9"/>
  <c r="BF147" i="9"/>
  <c r="BF151" i="9"/>
  <c r="J132" i="8"/>
  <c r="J100" i="8" s="1"/>
  <c r="F94" i="9"/>
  <c r="BF137" i="9"/>
  <c r="BF143" i="9"/>
  <c r="BF166" i="9"/>
  <c r="BF167" i="9"/>
  <c r="BF169" i="9"/>
  <c r="BF171" i="9"/>
  <c r="BF135" i="9"/>
  <c r="BF139" i="9"/>
  <c r="BF140" i="9"/>
  <c r="BF146" i="9"/>
  <c r="BF172" i="9"/>
  <c r="BF129" i="9"/>
  <c r="BF134" i="9"/>
  <c r="BF148" i="9"/>
  <c r="BF150" i="9"/>
  <c r="BF152" i="9"/>
  <c r="BF155" i="9"/>
  <c r="BF161" i="9"/>
  <c r="BF132" i="9"/>
  <c r="BF133" i="9"/>
  <c r="BF153" i="9"/>
  <c r="BF164" i="9"/>
  <c r="BF136" i="9"/>
  <c r="BF149" i="9"/>
  <c r="BF156" i="9"/>
  <c r="BF162" i="9"/>
  <c r="BF165" i="9"/>
  <c r="BF173" i="9"/>
  <c r="BF174" i="9"/>
  <c r="BF177" i="9"/>
  <c r="E85" i="9"/>
  <c r="BF144" i="9"/>
  <c r="BF168" i="9"/>
  <c r="BF170" i="9"/>
  <c r="BF131" i="9"/>
  <c r="BF138" i="9"/>
  <c r="BF141" i="9"/>
  <c r="BF145" i="9"/>
  <c r="BF154" i="9"/>
  <c r="BF157" i="9"/>
  <c r="BF158" i="9"/>
  <c r="BF159" i="9"/>
  <c r="BF163" i="9"/>
  <c r="BF176" i="9"/>
  <c r="BK311" i="7"/>
  <c r="J311" i="7"/>
  <c r="J109" i="7"/>
  <c r="J91" i="8"/>
  <c r="BF141" i="8"/>
  <c r="BF146" i="8"/>
  <c r="BF158" i="8"/>
  <c r="BF164" i="8"/>
  <c r="BF167" i="8"/>
  <c r="BF194" i="8"/>
  <c r="BF195" i="8"/>
  <c r="BF200" i="8"/>
  <c r="BF201" i="8"/>
  <c r="BF208" i="8"/>
  <c r="BF227" i="8"/>
  <c r="BF229" i="8"/>
  <c r="BF246" i="8"/>
  <c r="BF143" i="8"/>
  <c r="BF150" i="8"/>
  <c r="BF169" i="8"/>
  <c r="BF177" i="8"/>
  <c r="BF202" i="8"/>
  <c r="BF232" i="8"/>
  <c r="BF233" i="8"/>
  <c r="BF234" i="8"/>
  <c r="BF238" i="8"/>
  <c r="BF242" i="8"/>
  <c r="BF243" i="8"/>
  <c r="E118" i="8"/>
  <c r="BF147" i="8"/>
  <c r="BF156" i="8"/>
  <c r="BF162" i="8"/>
  <c r="BF166" i="8"/>
  <c r="BF171" i="8"/>
  <c r="BF172" i="8"/>
  <c r="BF174" i="8"/>
  <c r="BF185" i="8"/>
  <c r="BF186" i="8"/>
  <c r="BF187" i="8"/>
  <c r="BF188" i="8"/>
  <c r="BF192" i="8"/>
  <c r="BF193" i="8"/>
  <c r="BF196" i="8"/>
  <c r="BF199" i="8"/>
  <c r="BF209" i="8"/>
  <c r="BF210" i="8"/>
  <c r="BF218" i="8"/>
  <c r="BF219" i="8"/>
  <c r="BF220" i="8"/>
  <c r="BF228" i="8"/>
  <c r="BF151" i="8"/>
  <c r="BF153" i="8"/>
  <c r="BF163" i="8"/>
  <c r="BF168" i="8"/>
  <c r="BF176" i="8"/>
  <c r="BF189" i="8"/>
  <c r="BF191" i="8"/>
  <c r="BF212" i="8"/>
  <c r="BF215" i="8"/>
  <c r="BF217" i="8"/>
  <c r="BF226" i="8"/>
  <c r="BF235" i="8"/>
  <c r="BF236" i="8"/>
  <c r="F94" i="8"/>
  <c r="BF133" i="8"/>
  <c r="BF138" i="8"/>
  <c r="BF148" i="8"/>
  <c r="BF159" i="8"/>
  <c r="BF165" i="8"/>
  <c r="BF175" i="8"/>
  <c r="BF178" i="8"/>
  <c r="BF179" i="8"/>
  <c r="BF181" i="8"/>
  <c r="BF183" i="8"/>
  <c r="BF184" i="8"/>
  <c r="BF190" i="8"/>
  <c r="BF206" i="8"/>
  <c r="BF225" i="8"/>
  <c r="BF239" i="8"/>
  <c r="BF241" i="8"/>
  <c r="BF136" i="8"/>
  <c r="BF137" i="8"/>
  <c r="BF142" i="8"/>
  <c r="BF144" i="8"/>
  <c r="BF149" i="8"/>
  <c r="BF152" i="8"/>
  <c r="BF154" i="8"/>
  <c r="BF170" i="8"/>
  <c r="BF173" i="8"/>
  <c r="BF182" i="8"/>
  <c r="BF203" i="8"/>
  <c r="BF216" i="8"/>
  <c r="BF245" i="8"/>
  <c r="BF140" i="8"/>
  <c r="BF155" i="8"/>
  <c r="BF161" i="8"/>
  <c r="BF197" i="8"/>
  <c r="BF198" i="8"/>
  <c r="BF205" i="8"/>
  <c r="BF207" i="8"/>
  <c r="BF223" i="8"/>
  <c r="BF224" i="8"/>
  <c r="BF134" i="8"/>
  <c r="BF135" i="8"/>
  <c r="BF139" i="8"/>
  <c r="BF157" i="8"/>
  <c r="BF211" i="8"/>
  <c r="BF213" i="8"/>
  <c r="BF214" i="8"/>
  <c r="BF221" i="8"/>
  <c r="BF231" i="8"/>
  <c r="BF240" i="8"/>
  <c r="BF162" i="7"/>
  <c r="BF182" i="7"/>
  <c r="BF183" i="7"/>
  <c r="BF186" i="7"/>
  <c r="BF201" i="7"/>
  <c r="BF203" i="7"/>
  <c r="BF221" i="7"/>
  <c r="BF227" i="7"/>
  <c r="BF232" i="7"/>
  <c r="BF234" i="7"/>
  <c r="BF245" i="7"/>
  <c r="BF268" i="7"/>
  <c r="BF274" i="7"/>
  <c r="BF275" i="7"/>
  <c r="BF291" i="7"/>
  <c r="BF295" i="7"/>
  <c r="BF296" i="7"/>
  <c r="BF297" i="7"/>
  <c r="BF304" i="7"/>
  <c r="BF306" i="7"/>
  <c r="BF310" i="7"/>
  <c r="BF321" i="7"/>
  <c r="E85" i="7"/>
  <c r="J128" i="7"/>
  <c r="BF149" i="7"/>
  <c r="BF156" i="7"/>
  <c r="BF160" i="7"/>
  <c r="BF164" i="7"/>
  <c r="BF171" i="7"/>
  <c r="BF176" i="7"/>
  <c r="BF179" i="7"/>
  <c r="BF194" i="7"/>
  <c r="BF195" i="7"/>
  <c r="BF206" i="7"/>
  <c r="BF213" i="7"/>
  <c r="BF214" i="7"/>
  <c r="BF236" i="7"/>
  <c r="BF241" i="7"/>
  <c r="BF246" i="7"/>
  <c r="BF250" i="7"/>
  <c r="BF251" i="7"/>
  <c r="BF256" i="7"/>
  <c r="BF264" i="7"/>
  <c r="BF265" i="7"/>
  <c r="BF269" i="7"/>
  <c r="BF293" i="7"/>
  <c r="BF298" i="7"/>
  <c r="BF300" i="7"/>
  <c r="BF305" i="7"/>
  <c r="BK178" i="6"/>
  <c r="J178" i="6" s="1"/>
  <c r="J106" i="6" s="1"/>
  <c r="F131" i="7"/>
  <c r="BF142" i="7"/>
  <c r="BF172" i="7"/>
  <c r="BF173" i="7"/>
  <c r="BF175" i="7"/>
  <c r="BF177" i="7"/>
  <c r="BF199" i="7"/>
  <c r="BF208" i="7"/>
  <c r="BF217" i="7"/>
  <c r="BF219" i="7"/>
  <c r="BF238" i="7"/>
  <c r="BF248" i="7"/>
  <c r="BF254" i="7"/>
  <c r="BF257" i="7"/>
  <c r="BF258" i="7"/>
  <c r="BF259" i="7"/>
  <c r="BF282" i="7"/>
  <c r="BF286" i="7"/>
  <c r="BF287" i="7"/>
  <c r="BF294" i="7"/>
  <c r="BF313" i="7"/>
  <c r="BK137" i="6"/>
  <c r="J137" i="6" s="1"/>
  <c r="J101" i="6" s="1"/>
  <c r="BF143" i="7"/>
  <c r="BF146" i="7"/>
  <c r="BF181" i="7"/>
  <c r="BF185" i="7"/>
  <c r="BF188" i="7"/>
  <c r="BF209" i="7"/>
  <c r="BF223" i="7"/>
  <c r="BF224" i="7"/>
  <c r="BF225" i="7"/>
  <c r="BF243" i="7"/>
  <c r="BF244" i="7"/>
  <c r="BF249" i="7"/>
  <c r="BF261" i="7"/>
  <c r="BF276" i="7"/>
  <c r="BF277" i="7"/>
  <c r="BF283" i="7"/>
  <c r="BF285" i="7"/>
  <c r="BF152" i="7"/>
  <c r="BF159" i="7"/>
  <c r="BF187" i="7"/>
  <c r="BF189" i="7"/>
  <c r="BF200" i="7"/>
  <c r="BF204" i="7"/>
  <c r="BF222" i="7"/>
  <c r="BF242" i="7"/>
  <c r="BF255" i="7"/>
  <c r="BF270" i="7"/>
  <c r="BF280" i="7"/>
  <c r="BF281" i="7"/>
  <c r="BF289" i="7"/>
  <c r="BF301" i="7"/>
  <c r="BF307" i="7"/>
  <c r="BF319" i="7"/>
  <c r="BF140" i="7"/>
  <c r="BF144" i="7"/>
  <c r="BF155" i="7"/>
  <c r="BF178" i="7"/>
  <c r="BF191" i="7"/>
  <c r="BF192" i="7"/>
  <c r="BF193" i="7"/>
  <c r="BF197" i="7"/>
  <c r="BF198" i="7"/>
  <c r="BF202" i="7"/>
  <c r="BF211" i="7"/>
  <c r="BF216" i="7"/>
  <c r="BF253" i="7"/>
  <c r="BF278" i="7"/>
  <c r="BF299" i="7"/>
  <c r="BF139" i="7"/>
  <c r="BF145" i="7"/>
  <c r="BF147" i="7"/>
  <c r="BF148" i="7"/>
  <c r="BF151" i="7"/>
  <c r="BF154" i="7"/>
  <c r="BF157" i="7"/>
  <c r="BF158" i="7"/>
  <c r="BF165" i="7"/>
  <c r="BF174" i="7"/>
  <c r="BF180" i="7"/>
  <c r="BF205" i="7"/>
  <c r="BF210" i="7"/>
  <c r="BF212" i="7"/>
  <c r="BF226" i="7"/>
  <c r="BF240" i="7"/>
  <c r="BF262" i="7"/>
  <c r="BF267" i="7"/>
  <c r="BF271" i="7"/>
  <c r="BF288" i="7"/>
  <c r="BF302" i="7"/>
  <c r="BF303" i="7"/>
  <c r="BF308" i="7"/>
  <c r="BF315" i="7"/>
  <c r="BF316" i="7"/>
  <c r="BF137" i="7"/>
  <c r="BF138" i="7"/>
  <c r="BF141" i="7"/>
  <c r="BF153" i="7"/>
  <c r="BF161" i="7"/>
  <c r="BF166" i="7"/>
  <c r="BF167" i="7"/>
  <c r="BF169" i="7"/>
  <c r="BF170" i="7"/>
  <c r="BF184" i="7"/>
  <c r="BF190" i="7"/>
  <c r="BF207" i="7"/>
  <c r="BF215" i="7"/>
  <c r="BF220" i="7"/>
  <c r="BF228" i="7"/>
  <c r="BF229" i="7"/>
  <c r="BF231" i="7"/>
  <c r="BF233" i="7"/>
  <c r="BF235" i="7"/>
  <c r="BF237" i="7"/>
  <c r="BF239" i="7"/>
  <c r="BF247" i="7"/>
  <c r="BF252" i="7"/>
  <c r="BF260" i="7"/>
  <c r="BF263" i="7"/>
  <c r="BF266" i="7"/>
  <c r="BF272" i="7"/>
  <c r="BF279" i="7"/>
  <c r="BF284" i="7"/>
  <c r="BF290" i="7"/>
  <c r="BF292" i="7"/>
  <c r="BF314" i="7"/>
  <c r="BF318" i="7"/>
  <c r="J91" i="6"/>
  <c r="BF135" i="6"/>
  <c r="BF141" i="6"/>
  <c r="BF143" i="6"/>
  <c r="BF146" i="6"/>
  <c r="BF149" i="6"/>
  <c r="BF157" i="6"/>
  <c r="BF174" i="6"/>
  <c r="E85" i="6"/>
  <c r="BF142" i="6"/>
  <c r="BF147" i="6"/>
  <c r="BF164" i="6"/>
  <c r="J155" i="5"/>
  <c r="J104" i="5"/>
  <c r="BF134" i="6"/>
  <c r="BF155" i="6"/>
  <c r="BF159" i="6"/>
  <c r="BF161" i="6"/>
  <c r="BF175" i="6"/>
  <c r="BF177" i="6"/>
  <c r="BF187" i="6"/>
  <c r="BF158" i="6"/>
  <c r="BF181" i="6"/>
  <c r="BF182" i="6"/>
  <c r="BF145" i="6"/>
  <c r="BF169" i="6"/>
  <c r="BF171" i="6"/>
  <c r="F128" i="6"/>
  <c r="BF144" i="6"/>
  <c r="BF150" i="6"/>
  <c r="BF173" i="6"/>
  <c r="BF153" i="6"/>
  <c r="BF154" i="6"/>
  <c r="BF156" i="6"/>
  <c r="BF160" i="6"/>
  <c r="BF162" i="6"/>
  <c r="BF163" i="6"/>
  <c r="BF165" i="6"/>
  <c r="BF166" i="6"/>
  <c r="BF168" i="6"/>
  <c r="BF172" i="6"/>
  <c r="BF184" i="6"/>
  <c r="BF136" i="6"/>
  <c r="BF139" i="6"/>
  <c r="BF140" i="6"/>
  <c r="BF148" i="6"/>
  <c r="BF151" i="6"/>
  <c r="BF152" i="6"/>
  <c r="BF180" i="6"/>
  <c r="BF185" i="6"/>
  <c r="BF145" i="5"/>
  <c r="BF147" i="5"/>
  <c r="BF149" i="5"/>
  <c r="BF162" i="5"/>
  <c r="BF164" i="5"/>
  <c r="BF167" i="5"/>
  <c r="BF174" i="5"/>
  <c r="BF182" i="5"/>
  <c r="BF190" i="5"/>
  <c r="BF208" i="5"/>
  <c r="BF215" i="5"/>
  <c r="BF219" i="5"/>
  <c r="BF223" i="5"/>
  <c r="J169" i="4"/>
  <c r="J105" i="4"/>
  <c r="E118" i="5"/>
  <c r="BF156" i="5"/>
  <c r="BF160" i="5"/>
  <c r="BF177" i="5"/>
  <c r="BF198" i="5"/>
  <c r="BF206" i="5"/>
  <c r="BF207" i="5"/>
  <c r="BF216" i="5"/>
  <c r="BF217" i="5"/>
  <c r="BF218" i="5"/>
  <c r="BF134" i="5"/>
  <c r="BF136" i="5"/>
  <c r="BF168" i="5"/>
  <c r="BF176" i="5"/>
  <c r="BF183" i="5"/>
  <c r="BF187" i="5"/>
  <c r="BF188" i="5"/>
  <c r="BF201" i="5"/>
  <c r="BK132" i="4"/>
  <c r="J132" i="4" s="1"/>
  <c r="J99" i="4" s="1"/>
  <c r="BF137" i="5"/>
  <c r="BF143" i="5"/>
  <c r="BF170" i="5"/>
  <c r="BF171" i="5"/>
  <c r="BF173" i="5"/>
  <c r="BF175" i="5"/>
  <c r="BF180" i="5"/>
  <c r="BF181" i="5"/>
  <c r="BF184" i="5"/>
  <c r="BF189" i="5"/>
  <c r="BF195" i="5"/>
  <c r="BF212" i="5"/>
  <c r="BF220" i="5"/>
  <c r="BF222" i="5"/>
  <c r="F127" i="5"/>
  <c r="BF135" i="5"/>
  <c r="BF158" i="5"/>
  <c r="BF159" i="5"/>
  <c r="BF165" i="5"/>
  <c r="BF169" i="5"/>
  <c r="BF179" i="5"/>
  <c r="BF196" i="5"/>
  <c r="BF199" i="5"/>
  <c r="BF202" i="5"/>
  <c r="BF203" i="5"/>
  <c r="BF205" i="5"/>
  <c r="BF210" i="5"/>
  <c r="BF211" i="5"/>
  <c r="BF157" i="5"/>
  <c r="BF161" i="5"/>
  <c r="BF172" i="5"/>
  <c r="BF192" i="5"/>
  <c r="J91" i="5"/>
  <c r="BF133" i="5"/>
  <c r="BF141" i="5"/>
  <c r="BF148" i="5"/>
  <c r="BF153" i="5"/>
  <c r="BF166" i="5"/>
  <c r="BF191" i="5"/>
  <c r="BF193" i="5"/>
  <c r="BF209" i="5"/>
  <c r="BF214" i="5"/>
  <c r="BF144" i="5"/>
  <c r="BF151" i="5"/>
  <c r="BF178" i="5"/>
  <c r="BF186" i="5"/>
  <c r="BF194" i="5"/>
  <c r="BF200" i="5"/>
  <c r="BF204" i="5"/>
  <c r="BF213" i="5"/>
  <c r="BF135" i="4"/>
  <c r="BF137" i="4"/>
  <c r="BF154" i="4"/>
  <c r="BF187" i="4"/>
  <c r="BF192" i="4"/>
  <c r="BF203" i="4"/>
  <c r="BF224" i="4"/>
  <c r="BF239" i="4"/>
  <c r="BF240" i="4"/>
  <c r="BF244" i="4"/>
  <c r="BF245" i="4"/>
  <c r="BF246" i="4"/>
  <c r="BF281" i="4"/>
  <c r="BF284" i="4"/>
  <c r="BF285" i="4"/>
  <c r="J146" i="3"/>
  <c r="J100" i="3" s="1"/>
  <c r="J125" i="4"/>
  <c r="BF152" i="4"/>
  <c r="BF155" i="4"/>
  <c r="BF159" i="4"/>
  <c r="BF174" i="4"/>
  <c r="BF183" i="4"/>
  <c r="BF195" i="4"/>
  <c r="BF197" i="4"/>
  <c r="BF202" i="4"/>
  <c r="BF211" i="4"/>
  <c r="BF227" i="4"/>
  <c r="BF228" i="4"/>
  <c r="BF234" i="4"/>
  <c r="BF238" i="4"/>
  <c r="BF254" i="4"/>
  <c r="BF255" i="4"/>
  <c r="BF256" i="4"/>
  <c r="BF274" i="4"/>
  <c r="F128" i="4"/>
  <c r="BF136" i="4"/>
  <c r="BF150" i="4"/>
  <c r="BF156" i="4"/>
  <c r="BF157" i="4"/>
  <c r="BF163" i="4"/>
  <c r="BF166" i="4"/>
  <c r="BF177" i="4"/>
  <c r="BF180" i="4"/>
  <c r="BF219" i="4"/>
  <c r="BF229" i="4"/>
  <c r="BF264" i="4"/>
  <c r="BF273" i="4"/>
  <c r="BF275" i="4"/>
  <c r="BF167" i="4"/>
  <c r="BF173" i="4"/>
  <c r="BF175" i="4"/>
  <c r="BF178" i="4"/>
  <c r="BF179" i="4"/>
  <c r="BF196" i="4"/>
  <c r="BF199" i="4"/>
  <c r="E85" i="4"/>
  <c r="BF138" i="4"/>
  <c r="BF146" i="4"/>
  <c r="BF149" i="4"/>
  <c r="BF162" i="4"/>
  <c r="BF185" i="4"/>
  <c r="BF189" i="4"/>
  <c r="BF201" i="4"/>
  <c r="BF208" i="4"/>
  <c r="BF210" i="4"/>
  <c r="BF214" i="4"/>
  <c r="BF225" i="4"/>
  <c r="BF233" i="4"/>
  <c r="BF237" i="4"/>
  <c r="BF243" i="4"/>
  <c r="BF247" i="4"/>
  <c r="BF253" i="4"/>
  <c r="BF262" i="4"/>
  <c r="BF267" i="4"/>
  <c r="BF272" i="4"/>
  <c r="BF282" i="4"/>
  <c r="BF142" i="4"/>
  <c r="BF144" i="4"/>
  <c r="BF148" i="4"/>
  <c r="BF158" i="4"/>
  <c r="BF182" i="4"/>
  <c r="BF188" i="4"/>
  <c r="BF191" i="4"/>
  <c r="BF207" i="4"/>
  <c r="BF209" i="4"/>
  <c r="BF220" i="4"/>
  <c r="BF230" i="4"/>
  <c r="BF231" i="4"/>
  <c r="BF235" i="4"/>
  <c r="BF241" i="4"/>
  <c r="BF242" i="4"/>
  <c r="BF257" i="4"/>
  <c r="BF259" i="4"/>
  <c r="BF260" i="4"/>
  <c r="BF261" i="4"/>
  <c r="BF268" i="4"/>
  <c r="BF269" i="4"/>
  <c r="BF276" i="4"/>
  <c r="BF277" i="4"/>
  <c r="BF134" i="4"/>
  <c r="BF145" i="4"/>
  <c r="BF161" i="4"/>
  <c r="BF172" i="4"/>
  <c r="BF176" i="4"/>
  <c r="BF184" i="4"/>
  <c r="BF198" i="4"/>
  <c r="BF204" i="4"/>
  <c r="BF205" i="4"/>
  <c r="BF206" i="4"/>
  <c r="BF212" i="4"/>
  <c r="BF213" i="4"/>
  <c r="BF215" i="4"/>
  <c r="BF217" i="4"/>
  <c r="BF222" i="4"/>
  <c r="BF223" i="4"/>
  <c r="BF226" i="4"/>
  <c r="BF232" i="4"/>
  <c r="BF236" i="4"/>
  <c r="BF248" i="4"/>
  <c r="BF249" i="4"/>
  <c r="BF250" i="4"/>
  <c r="BF251" i="4"/>
  <c r="BF258" i="4"/>
  <c r="BF270" i="4"/>
  <c r="BF271" i="4"/>
  <c r="BF165" i="4"/>
  <c r="BF170" i="4"/>
  <c r="BF171" i="4"/>
  <c r="BF186" i="4"/>
  <c r="BF190" i="4"/>
  <c r="BF193" i="4"/>
  <c r="BF194" i="4"/>
  <c r="BF200" i="4"/>
  <c r="BF218" i="4"/>
  <c r="BF221" i="4"/>
  <c r="BF265" i="4"/>
  <c r="BF266" i="4"/>
  <c r="BF278" i="4"/>
  <c r="BF279" i="4"/>
  <c r="BF280" i="4"/>
  <c r="E85" i="3"/>
  <c r="BF160" i="3"/>
  <c r="BF180" i="3"/>
  <c r="BF191" i="3"/>
  <c r="BF193" i="3"/>
  <c r="BF223" i="3"/>
  <c r="BF287" i="3"/>
  <c r="BF299" i="3"/>
  <c r="BF323" i="3"/>
  <c r="BF325" i="3"/>
  <c r="BF360" i="3"/>
  <c r="BF406" i="3"/>
  <c r="BF413" i="3"/>
  <c r="BF415" i="3"/>
  <c r="BF431" i="3"/>
  <c r="BF448" i="3"/>
  <c r="BF482" i="3"/>
  <c r="BF486" i="3"/>
  <c r="BF502" i="3"/>
  <c r="BF608" i="3"/>
  <c r="BF612" i="3"/>
  <c r="BF626" i="3"/>
  <c r="BF638" i="3"/>
  <c r="BF644" i="3"/>
  <c r="BF647" i="3"/>
  <c r="BF648" i="3"/>
  <c r="BF668" i="3"/>
  <c r="BF672" i="3"/>
  <c r="BF673" i="3"/>
  <c r="BF677" i="3"/>
  <c r="BF682" i="3"/>
  <c r="BF701" i="3"/>
  <c r="BF708" i="3"/>
  <c r="BF710" i="3"/>
  <c r="BF714" i="3"/>
  <c r="BF718" i="3"/>
  <c r="BF745" i="3"/>
  <c r="BF747" i="3"/>
  <c r="BF749" i="3"/>
  <c r="BF751" i="3"/>
  <c r="BF753" i="3"/>
  <c r="BF755" i="3"/>
  <c r="BF775" i="3"/>
  <c r="BF777" i="3"/>
  <c r="BF778" i="3"/>
  <c r="BF780" i="3"/>
  <c r="BF781" i="3"/>
  <c r="BK910" i="2"/>
  <c r="J910" i="2"/>
  <c r="J109" i="2"/>
  <c r="BF212" i="3"/>
  <c r="BF240" i="3"/>
  <c r="BF244" i="3"/>
  <c r="BF259" i="3"/>
  <c r="BF275" i="3"/>
  <c r="BF312" i="3"/>
  <c r="BF396" i="3"/>
  <c r="BF408" i="3"/>
  <c r="BF440" i="3"/>
  <c r="BF473" i="3"/>
  <c r="BF475" i="3"/>
  <c r="BF477" i="3"/>
  <c r="BF478" i="3"/>
  <c r="BF483" i="3"/>
  <c r="BF493" i="3"/>
  <c r="BF575" i="3"/>
  <c r="BF579" i="3"/>
  <c r="BF590" i="3"/>
  <c r="BF602" i="3"/>
  <c r="BF678" i="3"/>
  <c r="BF727" i="3"/>
  <c r="BF729" i="3"/>
  <c r="BK150" i="2"/>
  <c r="BF149" i="3"/>
  <c r="BF171" i="3"/>
  <c r="BF173" i="3"/>
  <c r="BF205" i="3"/>
  <c r="BF209" i="3"/>
  <c r="BF247" i="3"/>
  <c r="BF260" i="3"/>
  <c r="BF306" i="3"/>
  <c r="BF361" i="3"/>
  <c r="BF382" i="3"/>
  <c r="BF439" i="3"/>
  <c r="BF445" i="3"/>
  <c r="BF487" i="3"/>
  <c r="BF490" i="3"/>
  <c r="BF513" i="3"/>
  <c r="BF552" i="3"/>
  <c r="BF558" i="3"/>
  <c r="BF620" i="3"/>
  <c r="BF632" i="3"/>
  <c r="BF640" i="3"/>
  <c r="BF646" i="3"/>
  <c r="BF656" i="3"/>
  <c r="BF660" i="3"/>
  <c r="BF667" i="3"/>
  <c r="BF691" i="3"/>
  <c r="BF697" i="3"/>
  <c r="BF731" i="3"/>
  <c r="BF733" i="3"/>
  <c r="BF743" i="3"/>
  <c r="BF166" i="3"/>
  <c r="BF178" i="3"/>
  <c r="BF203" i="3"/>
  <c r="BF214" i="3"/>
  <c r="BF252" i="3"/>
  <c r="BF255" i="3"/>
  <c r="BF289" i="3"/>
  <c r="BF294" i="3"/>
  <c r="BF296" i="3"/>
  <c r="BF329" i="3"/>
  <c r="BF394" i="3"/>
  <c r="BF429" i="3"/>
  <c r="BF434" i="3"/>
  <c r="BF464" i="3"/>
  <c r="BF468" i="3"/>
  <c r="BF560" i="3"/>
  <c r="BF561" i="3"/>
  <c r="BF565" i="3"/>
  <c r="BF569" i="3"/>
  <c r="BF577" i="3"/>
  <c r="BF610" i="3"/>
  <c r="BF616" i="3"/>
  <c r="BF628" i="3"/>
  <c r="BF630" i="3"/>
  <c r="BF665" i="3"/>
  <c r="BF670" i="3"/>
  <c r="BF671" i="3"/>
  <c r="BF680" i="3"/>
  <c r="BF159" i="3"/>
  <c r="BF187" i="3"/>
  <c r="BF211" i="3"/>
  <c r="BF227" i="3"/>
  <c r="BF232" i="3"/>
  <c r="BF264" i="3"/>
  <c r="BF271" i="3"/>
  <c r="BF284" i="3"/>
  <c r="BF339" i="3"/>
  <c r="BF433" i="3"/>
  <c r="BF460" i="3"/>
  <c r="BF470" i="3"/>
  <c r="BF499" i="3"/>
  <c r="BF526" i="3"/>
  <c r="BF531" i="3"/>
  <c r="BF540" i="3"/>
  <c r="BF548" i="3"/>
  <c r="BF550" i="3"/>
  <c r="BF554" i="3"/>
  <c r="BF556" i="3"/>
  <c r="BF567" i="3"/>
  <c r="BF618" i="3"/>
  <c r="BF634" i="3"/>
  <c r="BF722" i="3"/>
  <c r="F141" i="3"/>
  <c r="BF201" i="3"/>
  <c r="BF219" i="3"/>
  <c r="BF236" i="3"/>
  <c r="BF245" i="3"/>
  <c r="BF293" i="3"/>
  <c r="BF402" i="3"/>
  <c r="BF427" i="3"/>
  <c r="BF444" i="3"/>
  <c r="BF450" i="3"/>
  <c r="BF456" i="3"/>
  <c r="BF458" i="3"/>
  <c r="BF462" i="3"/>
  <c r="BF472" i="3"/>
  <c r="BF515" i="3"/>
  <c r="BF519" i="3"/>
  <c r="BF522" i="3"/>
  <c r="BF524" i="3"/>
  <c r="BF538" i="3"/>
  <c r="BF542" i="3"/>
  <c r="BF544" i="3"/>
  <c r="BF588" i="3"/>
  <c r="BF649" i="3"/>
  <c r="BF669" i="3"/>
  <c r="BF684" i="3"/>
  <c r="BF738" i="3"/>
  <c r="BK1555" i="2"/>
  <c r="J1555" i="2"/>
  <c r="J125" i="2" s="1"/>
  <c r="BF147" i="3"/>
  <c r="BF151" i="3"/>
  <c r="BF154" i="3"/>
  <c r="BF162" i="3"/>
  <c r="BF168" i="3"/>
  <c r="BF176" i="3"/>
  <c r="BF182" i="3"/>
  <c r="BF195" i="3"/>
  <c r="BF221" i="3"/>
  <c r="BF242" i="3"/>
  <c r="BF270" i="3"/>
  <c r="BF276" i="3"/>
  <c r="BF280" i="3"/>
  <c r="BF297" i="3"/>
  <c r="BF301" i="3"/>
  <c r="BF308" i="3"/>
  <c r="BF320" i="3"/>
  <c r="BF321" i="3"/>
  <c r="BF331" i="3"/>
  <c r="BF384" i="3"/>
  <c r="BF392" i="3"/>
  <c r="BF452" i="3"/>
  <c r="BF481" i="3"/>
  <c r="BF495" i="3"/>
  <c r="BF629" i="3"/>
  <c r="BF636" i="3"/>
  <c r="BF642" i="3"/>
  <c r="BF686" i="3"/>
  <c r="J91" i="3"/>
  <c r="BF152" i="3"/>
  <c r="BF155" i="3"/>
  <c r="BF169" i="3"/>
  <c r="BF183" i="3"/>
  <c r="BF207" i="3"/>
  <c r="BF238" i="3"/>
  <c r="BF285" i="3"/>
  <c r="BF316" i="3"/>
  <c r="BF333" i="3"/>
  <c r="BF422" i="3"/>
  <c r="BF466" i="3"/>
  <c r="BF479" i="3"/>
  <c r="BF485" i="3"/>
  <c r="BF488" i="3"/>
  <c r="BF511" i="3"/>
  <c r="BF536" i="3"/>
  <c r="BF563" i="3"/>
  <c r="BF571" i="3"/>
  <c r="BF573" i="3"/>
  <c r="BF599" i="3"/>
  <c r="BF614" i="3"/>
  <c r="BF650" i="3"/>
  <c r="BF655" i="3"/>
  <c r="BF661" i="3"/>
  <c r="BF663" i="3"/>
  <c r="BF675" i="3"/>
  <c r="BF699" i="3"/>
  <c r="BF706" i="3"/>
  <c r="BF720" i="3"/>
  <c r="BC96" i="1"/>
  <c r="BB96" i="1"/>
  <c r="AV96" i="1"/>
  <c r="AZ96" i="1"/>
  <c r="E85" i="2"/>
  <c r="J91" i="2"/>
  <c r="F94" i="2"/>
  <c r="BF152" i="2"/>
  <c r="BF154" i="2"/>
  <c r="BF156" i="2"/>
  <c r="BF157" i="2"/>
  <c r="BF159" i="2"/>
  <c r="BF160" i="2"/>
  <c r="BF165" i="2"/>
  <c r="BF166" i="2"/>
  <c r="BF173" i="2"/>
  <c r="BF175" i="2"/>
  <c r="BF179" i="2"/>
  <c r="BF181" i="2"/>
  <c r="BF185" i="2"/>
  <c r="BF187" i="2"/>
  <c r="BF193" i="2"/>
  <c r="BF195" i="2"/>
  <c r="BF202" i="2"/>
  <c r="BF209" i="2"/>
  <c r="BF218" i="2"/>
  <c r="BF226" i="2"/>
  <c r="BF227" i="2"/>
  <c r="BF235" i="2"/>
  <c r="BF244" i="2"/>
  <c r="BF250" i="2"/>
  <c r="BF255" i="2"/>
  <c r="BF256" i="2"/>
  <c r="BF258" i="2"/>
  <c r="BF260" i="2"/>
  <c r="BF262" i="2"/>
  <c r="BF265" i="2"/>
  <c r="BF271" i="2"/>
  <c r="BF283" i="2"/>
  <c r="BF290" i="2"/>
  <c r="BF292" i="2"/>
  <c r="BF294" i="2"/>
  <c r="BF300" i="2"/>
  <c r="BF302" i="2"/>
  <c r="BF303" i="2"/>
  <c r="BF309" i="2"/>
  <c r="BF310" i="2"/>
  <c r="BF331" i="2"/>
  <c r="BF341" i="2"/>
  <c r="BF343" i="2"/>
  <c r="BF345" i="2"/>
  <c r="BF347" i="2"/>
  <c r="BF353" i="2"/>
  <c r="BF360" i="2"/>
  <c r="BF365" i="2"/>
  <c r="BF369" i="2"/>
  <c r="BF375" i="2"/>
  <c r="BF381" i="2"/>
  <c r="BF383" i="2"/>
  <c r="BF385" i="2"/>
  <c r="BF386" i="2"/>
  <c r="BF388" i="2"/>
  <c r="BF394" i="2"/>
  <c r="BF409" i="2"/>
  <c r="BF413" i="2"/>
  <c r="BF418" i="2"/>
  <c r="BF423" i="2"/>
  <c r="BF428" i="2"/>
  <c r="BF429" i="2"/>
  <c r="BF435" i="2"/>
  <c r="BF436" i="2"/>
  <c r="BF437" i="2"/>
  <c r="BF438" i="2"/>
  <c r="BF443" i="2"/>
  <c r="BF448" i="2"/>
  <c r="BF456" i="2"/>
  <c r="BF458" i="2"/>
  <c r="BF460" i="2"/>
  <c r="BF461" i="2"/>
  <c r="BF468" i="2"/>
  <c r="BF476" i="2"/>
  <c r="BF481" i="2"/>
  <c r="BF482" i="2"/>
  <c r="BF486" i="2"/>
  <c r="BF488" i="2"/>
  <c r="BF490" i="2"/>
  <c r="BF491" i="2"/>
  <c r="BF494" i="2"/>
  <c r="BF506" i="2"/>
  <c r="BF508" i="2"/>
  <c r="BF516" i="2"/>
  <c r="BF522" i="2"/>
  <c r="BF524" i="2"/>
  <c r="BF526" i="2"/>
  <c r="BF549" i="2"/>
  <c r="BF566" i="2"/>
  <c r="BF574" i="2"/>
  <c r="BF609" i="2"/>
  <c r="BF611" i="2"/>
  <c r="BF623" i="2"/>
  <c r="BF625" i="2"/>
  <c r="BF627" i="2"/>
  <c r="BF629" i="2"/>
  <c r="BF633" i="2"/>
  <c r="BF634" i="2"/>
  <c r="BF655" i="2"/>
  <c r="BF661" i="2"/>
  <c r="BF673" i="2"/>
  <c r="BF675" i="2"/>
  <c r="BF677" i="2"/>
  <c r="BF688" i="2"/>
  <c r="BF694" i="2"/>
  <c r="BF700" i="2"/>
  <c r="BF702" i="2"/>
  <c r="BF708" i="2"/>
  <c r="BF717" i="2"/>
  <c r="BF724" i="2"/>
  <c r="BF726" i="2"/>
  <c r="BF728" i="2"/>
  <c r="BF729" i="2"/>
  <c r="BF735" i="2"/>
  <c r="BF747" i="2"/>
  <c r="BF749" i="2"/>
  <c r="BF753" i="2"/>
  <c r="BF754" i="2"/>
  <c r="BF759" i="2"/>
  <c r="BF760" i="2"/>
  <c r="BF764" i="2"/>
  <c r="BF769" i="2"/>
  <c r="BF777" i="2"/>
  <c r="BF781" i="2"/>
  <c r="BF785" i="2"/>
  <c r="BF787" i="2"/>
  <c r="BF798" i="2"/>
  <c r="BF800" i="2"/>
  <c r="BF805" i="2"/>
  <c r="BF807" i="2"/>
  <c r="BF811" i="2"/>
  <c r="BF818" i="2"/>
  <c r="BF825" i="2"/>
  <c r="BF829" i="2"/>
  <c r="BF834" i="2"/>
  <c r="BF841" i="2"/>
  <c r="BF847" i="2"/>
  <c r="BF849" i="2"/>
  <c r="BF853" i="2"/>
  <c r="BF859" i="2"/>
  <c r="BF866" i="2"/>
  <c r="BF868" i="2"/>
  <c r="BF870" i="2"/>
  <c r="BF872" i="2"/>
  <c r="BF877" i="2"/>
  <c r="BF879" i="2"/>
  <c r="BF888" i="2"/>
  <c r="BF890" i="2"/>
  <c r="BF892" i="2"/>
  <c r="BF894" i="2"/>
  <c r="BF896" i="2"/>
  <c r="BF897" i="2"/>
  <c r="BF898" i="2"/>
  <c r="BF899" i="2"/>
  <c r="BF901" i="2"/>
  <c r="BF902" i="2"/>
  <c r="BF903" i="2"/>
  <c r="BF904" i="2"/>
  <c r="BF905" i="2"/>
  <c r="BF906" i="2"/>
  <c r="BF907" i="2"/>
  <c r="BF909" i="2"/>
  <c r="BF912" i="2"/>
  <c r="BF916" i="2"/>
  <c r="BF923" i="2"/>
  <c r="BF925" i="2"/>
  <c r="BF931" i="2"/>
  <c r="BF933" i="2"/>
  <c r="BF937" i="2"/>
  <c r="BF942" i="2"/>
  <c r="BF944" i="2"/>
  <c r="BF948" i="2"/>
  <c r="BF950" i="2"/>
  <c r="BF958" i="2"/>
  <c r="BF1000" i="2"/>
  <c r="BF1002" i="2"/>
  <c r="BF1006" i="2"/>
  <c r="BF1013" i="2"/>
  <c r="BF1015" i="2"/>
  <c r="BF1022" i="2"/>
  <c r="BF1024" i="2"/>
  <c r="BF1029" i="2"/>
  <c r="BF1036" i="2"/>
  <c r="BF1037" i="2"/>
  <c r="BF1039" i="2"/>
  <c r="BF1041" i="2"/>
  <c r="BF1043" i="2"/>
  <c r="BF1045" i="2"/>
  <c r="BF1047" i="2"/>
  <c r="BF1049" i="2"/>
  <c r="BF1051" i="2"/>
  <c r="BF1053" i="2"/>
  <c r="BF1055" i="2"/>
  <c r="BF1057" i="2"/>
  <c r="BF1059" i="2"/>
  <c r="BF1061" i="2"/>
  <c r="BF1063" i="2"/>
  <c r="BF1065" i="2"/>
  <c r="BF1067" i="2"/>
  <c r="BF1069" i="2"/>
  <c r="BF1072" i="2"/>
  <c r="BF1074" i="2"/>
  <c r="BF1082" i="2"/>
  <c r="BF1084" i="2"/>
  <c r="BF1090" i="2"/>
  <c r="BF1097" i="2"/>
  <c r="BF1105" i="2"/>
  <c r="BF1107" i="2"/>
  <c r="BF1113" i="2"/>
  <c r="BF1119" i="2"/>
  <c r="BF1124" i="2"/>
  <c r="BF1128" i="2"/>
  <c r="BF1130" i="2"/>
  <c r="BF1132" i="2"/>
  <c r="BF1133" i="2"/>
  <c r="BF1134" i="2"/>
  <c r="BF1135" i="2"/>
  <c r="BF1136" i="2"/>
  <c r="BF1137" i="2"/>
  <c r="BF1139" i="2"/>
  <c r="BF1140" i="2"/>
  <c r="BF1141" i="2"/>
  <c r="BF1142" i="2"/>
  <c r="BF1143" i="2"/>
  <c r="BF1144" i="2"/>
  <c r="BF1146" i="2"/>
  <c r="BF1148" i="2"/>
  <c r="BF1149" i="2"/>
  <c r="BF1152" i="2"/>
  <c r="BF1154" i="2"/>
  <c r="BF1156" i="2"/>
  <c r="BF1158" i="2"/>
  <c r="BF1160" i="2"/>
  <c r="BF1162" i="2"/>
  <c r="BF1164" i="2"/>
  <c r="BF1169" i="2"/>
  <c r="BF1171" i="2"/>
  <c r="BF1173" i="2"/>
  <c r="BF1178" i="2"/>
  <c r="BF1183" i="2"/>
  <c r="BF1185" i="2"/>
  <c r="BF1212" i="2"/>
  <c r="BF1214" i="2"/>
  <c r="BF1216" i="2"/>
  <c r="BF1220" i="2"/>
  <c r="BF1222" i="2"/>
  <c r="BF1224" i="2"/>
  <c r="BF1226" i="2"/>
  <c r="BF1230" i="2"/>
  <c r="BF1231" i="2"/>
  <c r="BF1233" i="2"/>
  <c r="BF1235" i="2"/>
  <c r="BF1241" i="2"/>
  <c r="BF1247" i="2"/>
  <c r="BF1249" i="2"/>
  <c r="BF1259" i="2"/>
  <c r="BF1261" i="2"/>
  <c r="BF1262" i="2"/>
  <c r="BF1263" i="2"/>
  <c r="BF1264" i="2"/>
  <c r="BF1265" i="2"/>
  <c r="BF1266" i="2"/>
  <c r="BF1267" i="2"/>
  <c r="BF1268" i="2"/>
  <c r="BF1269" i="2"/>
  <c r="BF1270" i="2"/>
  <c r="BF1271" i="2"/>
  <c r="BF1272" i="2"/>
  <c r="BF1273" i="2"/>
  <c r="BF1274" i="2"/>
  <c r="BF1275" i="2"/>
  <c r="BF1285" i="2"/>
  <c r="BF1286" i="2"/>
  <c r="BF1291" i="2"/>
  <c r="BF1292" i="2"/>
  <c r="BF1299" i="2"/>
  <c r="BF1301" i="2"/>
  <c r="BF1302" i="2"/>
  <c r="BF1303" i="2"/>
  <c r="BF1304" i="2"/>
  <c r="BF1305" i="2"/>
  <c r="BF1306" i="2"/>
  <c r="BF1307" i="2"/>
  <c r="BF1311" i="2"/>
  <c r="BF1315" i="2"/>
  <c r="BF1317" i="2"/>
  <c r="BF1319" i="2"/>
  <c r="BF1323" i="2"/>
  <c r="BF1325" i="2"/>
  <c r="BF1329" i="2"/>
  <c r="BF1331" i="2"/>
  <c r="BF1335" i="2"/>
  <c r="BF1339" i="2"/>
  <c r="BF1343" i="2"/>
  <c r="BF1345" i="2"/>
  <c r="BF1347" i="2"/>
  <c r="BF1349" i="2"/>
  <c r="BF1351" i="2"/>
  <c r="BF1353" i="2"/>
  <c r="BF1355" i="2"/>
  <c r="BF1357" i="2"/>
  <c r="BF1359" i="2"/>
  <c r="BF1363" i="2"/>
  <c r="BF1365" i="2"/>
  <c r="BF1366" i="2"/>
  <c r="BF1368" i="2"/>
  <c r="BF1370" i="2"/>
  <c r="BF1378" i="2"/>
  <c r="BF1385" i="2"/>
  <c r="BF1386" i="2"/>
  <c r="BF1388" i="2"/>
  <c r="BF1392" i="2"/>
  <c r="BF1397" i="2"/>
  <c r="BF1399" i="2"/>
  <c r="BF1401" i="2"/>
  <c r="BF1403" i="2"/>
  <c r="BF1405" i="2"/>
  <c r="BF1413" i="2"/>
  <c r="BF1418" i="2"/>
  <c r="BF1420" i="2"/>
  <c r="BF1422" i="2"/>
  <c r="BF1430" i="2"/>
  <c r="BF1432" i="2"/>
  <c r="BF1434" i="2"/>
  <c r="BF1441" i="2"/>
  <c r="BF1447" i="2"/>
  <c r="BF1451" i="2"/>
  <c r="BF1453" i="2"/>
  <c r="BF1495" i="2"/>
  <c r="BF1497" i="2"/>
  <c r="BF1502" i="2"/>
  <c r="BF1504" i="2"/>
  <c r="BF1508" i="2"/>
  <c r="BF1512" i="2"/>
  <c r="BF1514" i="2"/>
  <c r="BF1516" i="2"/>
  <c r="BF1518" i="2"/>
  <c r="BF1520" i="2"/>
  <c r="BF1522" i="2"/>
  <c r="BF1529" i="2"/>
  <c r="BF1551" i="2"/>
  <c r="BF1553" i="2"/>
  <c r="BF1554" i="2"/>
  <c r="BF1557" i="2"/>
  <c r="BF1558" i="2"/>
  <c r="BF1560" i="2"/>
  <c r="BF1561" i="2"/>
  <c r="BD96" i="1"/>
  <c r="F35" i="3"/>
  <c r="AZ97" i="1"/>
  <c r="F35" i="8"/>
  <c r="AZ102" i="1" s="1"/>
  <c r="J35" i="9"/>
  <c r="AV103" i="1"/>
  <c r="J35" i="10"/>
  <c r="AV104" i="1"/>
  <c r="F35" i="15"/>
  <c r="AZ109" i="1" s="1"/>
  <c r="J35" i="17"/>
  <c r="AV111" i="1"/>
  <c r="F35" i="19"/>
  <c r="AZ114" i="1"/>
  <c r="F37" i="20"/>
  <c r="BD115" i="1" s="1"/>
  <c r="F33" i="22"/>
  <c r="AZ117" i="1"/>
  <c r="F33" i="23"/>
  <c r="AZ118" i="1"/>
  <c r="F33" i="25"/>
  <c r="AZ120" i="1" s="1"/>
  <c r="F33" i="27"/>
  <c r="AZ122" i="1"/>
  <c r="J35" i="4"/>
  <c r="AV98" i="1" s="1"/>
  <c r="F35" i="5"/>
  <c r="AZ99" i="1"/>
  <c r="J35" i="5"/>
  <c r="AV99" i="1" s="1"/>
  <c r="F39" i="5"/>
  <c r="BD99" i="1" s="1"/>
  <c r="F35" i="6"/>
  <c r="AZ100" i="1"/>
  <c r="F35" i="7"/>
  <c r="AZ101" i="1" s="1"/>
  <c r="F35" i="9"/>
  <c r="AZ103" i="1" s="1"/>
  <c r="F39" i="10"/>
  <c r="BD104" i="1"/>
  <c r="J35" i="14"/>
  <c r="AV108" i="1" s="1"/>
  <c r="F35" i="16"/>
  <c r="AZ110" i="1" s="1"/>
  <c r="F35" i="18"/>
  <c r="AZ113" i="1"/>
  <c r="F35" i="20"/>
  <c r="BB115" i="1" s="1"/>
  <c r="F35" i="21"/>
  <c r="BB116" i="1" s="1"/>
  <c r="F36" i="23"/>
  <c r="BC118" i="1"/>
  <c r="F35" i="26"/>
  <c r="BB121" i="1" s="1"/>
  <c r="F37" i="27"/>
  <c r="BD122" i="1" s="1"/>
  <c r="F35" i="4"/>
  <c r="AZ98" i="1"/>
  <c r="F37" i="4"/>
  <c r="BB98" i="1" s="1"/>
  <c r="F38" i="5"/>
  <c r="BC99" i="1" s="1"/>
  <c r="F39" i="6"/>
  <c r="BD100" i="1"/>
  <c r="F38" i="6"/>
  <c r="BC100" i="1" s="1"/>
  <c r="F37" i="7"/>
  <c r="BB101" i="1" s="1"/>
  <c r="F38" i="8"/>
  <c r="BC102" i="1"/>
  <c r="F35" i="11"/>
  <c r="AZ105" i="1" s="1"/>
  <c r="F38" i="11"/>
  <c r="BC105" i="1" s="1"/>
  <c r="J35" i="12"/>
  <c r="AV106" i="1"/>
  <c r="F37" i="12"/>
  <c r="BB106" i="1" s="1"/>
  <c r="F38" i="13"/>
  <c r="BC107" i="1" s="1"/>
  <c r="F39" i="13"/>
  <c r="BD107" i="1"/>
  <c r="J35" i="15"/>
  <c r="AV109" i="1" s="1"/>
  <c r="J36" i="17"/>
  <c r="AW111" i="1" s="1"/>
  <c r="F39" i="18"/>
  <c r="BD113" i="1"/>
  <c r="F33" i="20"/>
  <c r="AZ115" i="1" s="1"/>
  <c r="J33" i="21"/>
  <c r="AV116" i="1" s="1"/>
  <c r="F36" i="22"/>
  <c r="BC117" i="1"/>
  <c r="F35" i="24"/>
  <c r="BB119" i="1" s="1"/>
  <c r="F37" i="25"/>
  <c r="BD120" i="1" s="1"/>
  <c r="F35" i="27"/>
  <c r="BB122" i="1"/>
  <c r="F35" i="28"/>
  <c r="BB123" i="1" s="1"/>
  <c r="AS94" i="1"/>
  <c r="F39" i="4"/>
  <c r="BD98" i="1" s="1"/>
  <c r="F38" i="4"/>
  <c r="BC98" i="1"/>
  <c r="F37" i="5"/>
  <c r="BB99" i="1"/>
  <c r="J35" i="6"/>
  <c r="AV100" i="1" s="1"/>
  <c r="F37" i="6"/>
  <c r="BB100" i="1"/>
  <c r="J35" i="7"/>
  <c r="AV101" i="1"/>
  <c r="F37" i="8"/>
  <c r="BB102" i="1" s="1"/>
  <c r="F37" i="10"/>
  <c r="BB104" i="1"/>
  <c r="F39" i="14"/>
  <c r="BD108" i="1"/>
  <c r="J35" i="16"/>
  <c r="AV110" i="1" s="1"/>
  <c r="J35" i="18"/>
  <c r="AV113" i="1"/>
  <c r="F39" i="19"/>
  <c r="BD114" i="1"/>
  <c r="J33" i="22"/>
  <c r="AV117" i="1" s="1"/>
  <c r="F37" i="23"/>
  <c r="BD118" i="1"/>
  <c r="F37" i="24"/>
  <c r="BD119" i="1"/>
  <c r="F33" i="26"/>
  <c r="AZ121" i="1" s="1"/>
  <c r="F33" i="28"/>
  <c r="AZ123" i="1"/>
  <c r="F39" i="3"/>
  <c r="BD97" i="1"/>
  <c r="F39" i="8"/>
  <c r="BD102" i="1" s="1"/>
  <c r="F39" i="9"/>
  <c r="BD103" i="1"/>
  <c r="F38" i="10"/>
  <c r="BC104" i="1"/>
  <c r="F38" i="14"/>
  <c r="BC108" i="1" s="1"/>
  <c r="F39" i="16"/>
  <c r="BD110" i="1"/>
  <c r="F38" i="18"/>
  <c r="BC113" i="1"/>
  <c r="F38" i="19"/>
  <c r="BC114" i="1" s="1"/>
  <c r="F35" i="22"/>
  <c r="BB117" i="1"/>
  <c r="J33" i="23"/>
  <c r="AV118" i="1"/>
  <c r="F36" i="24"/>
  <c r="BC119" i="1" s="1"/>
  <c r="J33" i="26"/>
  <c r="AV121" i="1"/>
  <c r="F37" i="28"/>
  <c r="BD123" i="1"/>
  <c r="J35" i="3"/>
  <c r="AV97" i="1" s="1"/>
  <c r="F39" i="7"/>
  <c r="BD101" i="1"/>
  <c r="F35" i="10"/>
  <c r="AZ104" i="1"/>
  <c r="F38" i="15"/>
  <c r="BC109" i="1" s="1"/>
  <c r="F38" i="16"/>
  <c r="BC110" i="1"/>
  <c r="F37" i="19"/>
  <c r="BB114" i="1"/>
  <c r="F33" i="21"/>
  <c r="AZ116" i="1"/>
  <c r="F37" i="22"/>
  <c r="BD117" i="1" s="1"/>
  <c r="F33" i="24"/>
  <c r="AZ119" i="1" s="1"/>
  <c r="J33" i="25"/>
  <c r="AV120" i="1"/>
  <c r="F37" i="26"/>
  <c r="BD121" i="1"/>
  <c r="F36" i="27"/>
  <c r="BC122" i="1" s="1"/>
  <c r="F38" i="3"/>
  <c r="BC97" i="1"/>
  <c r="F38" i="7"/>
  <c r="BC101" i="1" s="1"/>
  <c r="F37" i="9"/>
  <c r="BB103" i="1" s="1"/>
  <c r="F37" i="11"/>
  <c r="BB105" i="1"/>
  <c r="F35" i="12"/>
  <c r="AZ106" i="1"/>
  <c r="F39" i="12"/>
  <c r="BD106" i="1" s="1"/>
  <c r="F37" i="13"/>
  <c r="BB107" i="1"/>
  <c r="F35" i="13"/>
  <c r="AZ107" i="1" s="1"/>
  <c r="F37" i="14"/>
  <c r="BB108" i="1" s="1"/>
  <c r="F37" i="15"/>
  <c r="BB109" i="1"/>
  <c r="F37" i="16"/>
  <c r="BB110" i="1" s="1"/>
  <c r="J35" i="19"/>
  <c r="AV114" i="1" s="1"/>
  <c r="F36" i="20"/>
  <c r="BC115" i="1"/>
  <c r="F37" i="21"/>
  <c r="BD116" i="1" s="1"/>
  <c r="F35" i="23"/>
  <c r="BB118" i="1" s="1"/>
  <c r="F35" i="25"/>
  <c r="BB120" i="1"/>
  <c r="F36" i="26"/>
  <c r="BC121" i="1"/>
  <c r="J33" i="28"/>
  <c r="AV123" i="1" s="1"/>
  <c r="F37" i="3"/>
  <c r="BB97" i="1"/>
  <c r="J35" i="8"/>
  <c r="AV102" i="1" s="1"/>
  <c r="F38" i="9"/>
  <c r="BC103" i="1" s="1"/>
  <c r="J35" i="11"/>
  <c r="AV105" i="1"/>
  <c r="F39" i="11"/>
  <c r="BD105" i="1"/>
  <c r="F38" i="12"/>
  <c r="BC106" i="1" s="1"/>
  <c r="J35" i="13"/>
  <c r="AV107" i="1"/>
  <c r="F35" i="14"/>
  <c r="AZ108" i="1" s="1"/>
  <c r="F39" i="15"/>
  <c r="BD109" i="1" s="1"/>
  <c r="F37" i="18"/>
  <c r="BB113" i="1"/>
  <c r="J33" i="20"/>
  <c r="AV115" i="1"/>
  <c r="F36" i="21"/>
  <c r="BC116" i="1" s="1"/>
  <c r="J33" i="24"/>
  <c r="AV119" i="1"/>
  <c r="F36" i="25"/>
  <c r="BC120" i="1" s="1"/>
  <c r="J33" i="27"/>
  <c r="AV122" i="1" s="1"/>
  <c r="F36" i="28"/>
  <c r="BC123" i="1"/>
  <c r="BK126" i="19" l="1"/>
  <c r="J126" i="19" s="1"/>
  <c r="J32" i="19" s="1"/>
  <c r="J139" i="19"/>
  <c r="J101" i="19" s="1"/>
  <c r="J96" i="27"/>
  <c r="J30" i="27"/>
  <c r="BK491" i="3"/>
  <c r="J491" i="3" s="1"/>
  <c r="J108" i="3" s="1"/>
  <c r="BK135" i="7"/>
  <c r="J135" i="7" s="1"/>
  <c r="J99" i="7" s="1"/>
  <c r="BK244" i="10"/>
  <c r="J244" i="10" s="1"/>
  <c r="J106" i="10" s="1"/>
  <c r="BK122" i="14"/>
  <c r="J122" i="14" s="1"/>
  <c r="J98" i="14" s="1"/>
  <c r="BK131" i="8"/>
  <c r="BK125" i="12"/>
  <c r="BK124" i="12" s="1"/>
  <c r="J124" i="12" s="1"/>
  <c r="J98" i="12" s="1"/>
  <c r="BK131" i="5"/>
  <c r="J131" i="5" s="1"/>
  <c r="J99" i="5" s="1"/>
  <c r="J125" i="20"/>
  <c r="J98" i="20" s="1"/>
  <c r="J122" i="27"/>
  <c r="J97" i="27" s="1"/>
  <c r="J147" i="23"/>
  <c r="J99" i="23" s="1"/>
  <c r="J126" i="22"/>
  <c r="J99" i="22" s="1"/>
  <c r="R125" i="28"/>
  <c r="R124" i="28"/>
  <c r="T135" i="7"/>
  <c r="T121" i="24"/>
  <c r="T126" i="15"/>
  <c r="T125" i="15" s="1"/>
  <c r="P168" i="4"/>
  <c r="P122" i="24"/>
  <c r="P121" i="24"/>
  <c r="AU119" i="1" s="1"/>
  <c r="R147" i="22"/>
  <c r="R123" i="22" s="1"/>
  <c r="R129" i="18"/>
  <c r="R128" i="18"/>
  <c r="BK124" i="25"/>
  <c r="J124" i="25"/>
  <c r="J97" i="25" s="1"/>
  <c r="P125" i="28"/>
  <c r="P124" i="28" s="1"/>
  <c r="AU123" i="1" s="1"/>
  <c r="BK129" i="18"/>
  <c r="J129" i="18" s="1"/>
  <c r="J99" i="18" s="1"/>
  <c r="R124" i="25"/>
  <c r="R123" i="25"/>
  <c r="T145" i="3"/>
  <c r="T122" i="27"/>
  <c r="T121" i="27"/>
  <c r="P126" i="9"/>
  <c r="P125" i="9" s="1"/>
  <c r="AU103" i="1" s="1"/>
  <c r="BK126" i="15"/>
  <c r="BK125" i="15"/>
  <c r="J125" i="15" s="1"/>
  <c r="J98" i="15" s="1"/>
  <c r="T126" i="9"/>
  <c r="T125" i="9"/>
  <c r="T147" i="22"/>
  <c r="T123" i="22"/>
  <c r="R154" i="5"/>
  <c r="R130" i="5" s="1"/>
  <c r="R491" i="3"/>
  <c r="T131" i="8"/>
  <c r="T130" i="8"/>
  <c r="BK154" i="5"/>
  <c r="J154" i="5" s="1"/>
  <c r="J103" i="5" s="1"/>
  <c r="R244" i="10"/>
  <c r="P126" i="26"/>
  <c r="AU121" i="1"/>
  <c r="R140" i="10"/>
  <c r="R139" i="10"/>
  <c r="BK128" i="11"/>
  <c r="J128" i="11" s="1"/>
  <c r="J99" i="11" s="1"/>
  <c r="R145" i="3"/>
  <c r="R144" i="3"/>
  <c r="R124" i="20"/>
  <c r="R123" i="20"/>
  <c r="T910" i="2"/>
  <c r="P124" i="23"/>
  <c r="P123" i="23"/>
  <c r="AU118" i="1"/>
  <c r="BK132" i="26"/>
  <c r="BK126" i="26" s="1"/>
  <c r="J126" i="26" s="1"/>
  <c r="J96" i="26" s="1"/>
  <c r="R126" i="15"/>
  <c r="R125" i="15"/>
  <c r="P145" i="3"/>
  <c r="R128" i="11"/>
  <c r="R127" i="11"/>
  <c r="P150" i="2"/>
  <c r="R127" i="21"/>
  <c r="R126" i="21"/>
  <c r="R122" i="27"/>
  <c r="R121" i="27"/>
  <c r="P140" i="10"/>
  <c r="R124" i="12"/>
  <c r="P137" i="6"/>
  <c r="P131" i="6"/>
  <c r="AU100" i="1" s="1"/>
  <c r="R910" i="2"/>
  <c r="P491" i="3"/>
  <c r="P128" i="11"/>
  <c r="P127" i="11"/>
  <c r="AU105" i="1"/>
  <c r="R168" i="4"/>
  <c r="R132" i="4"/>
  <c r="R131" i="4" s="1"/>
  <c r="P131" i="8"/>
  <c r="P130" i="8" s="1"/>
  <c r="AU102" i="1" s="1"/>
  <c r="R139" i="19"/>
  <c r="R126" i="19" s="1"/>
  <c r="P147" i="22"/>
  <c r="P123" i="22" s="1"/>
  <c r="AU117" i="1" s="1"/>
  <c r="T178" i="6"/>
  <c r="T131" i="6"/>
  <c r="T150" i="2"/>
  <c r="T149" i="2" s="1"/>
  <c r="R135" i="7"/>
  <c r="P123" i="25"/>
  <c r="AU120" i="1"/>
  <c r="P123" i="20"/>
  <c r="AU115" i="1" s="1"/>
  <c r="R150" i="2"/>
  <c r="R149" i="2" s="1"/>
  <c r="R124" i="23"/>
  <c r="R123" i="23"/>
  <c r="T244" i="10"/>
  <c r="T139" i="10"/>
  <c r="BK145" i="3"/>
  <c r="J145" i="3" s="1"/>
  <c r="J99" i="3" s="1"/>
  <c r="T311" i="7"/>
  <c r="T129" i="18"/>
  <c r="T128" i="18" s="1"/>
  <c r="P132" i="4"/>
  <c r="P131" i="4" s="1"/>
  <c r="AU98" i="1" s="1"/>
  <c r="P910" i="2"/>
  <c r="T124" i="23"/>
  <c r="T123" i="23"/>
  <c r="R311" i="7"/>
  <c r="T154" i="5"/>
  <c r="T130" i="5" s="1"/>
  <c r="T124" i="25"/>
  <c r="T123" i="25"/>
  <c r="P127" i="21"/>
  <c r="P126" i="21"/>
  <c r="AU116" i="1" s="1"/>
  <c r="P244" i="10"/>
  <c r="R131" i="8"/>
  <c r="R130" i="8"/>
  <c r="P130" i="5"/>
  <c r="AU99" i="1" s="1"/>
  <c r="T168" i="4"/>
  <c r="T491" i="3"/>
  <c r="R121" i="24"/>
  <c r="BK168" i="4"/>
  <c r="J168" i="4" s="1"/>
  <c r="J104" i="4" s="1"/>
  <c r="R137" i="6"/>
  <c r="R131" i="6"/>
  <c r="P135" i="7"/>
  <c r="P134" i="7"/>
  <c r="AU101" i="1"/>
  <c r="T132" i="4"/>
  <c r="T131" i="4" s="1"/>
  <c r="P139" i="19"/>
  <c r="P126" i="19"/>
  <c r="AU114" i="1"/>
  <c r="AU112" i="1" s="1"/>
  <c r="BK122" i="24"/>
  <c r="BK121" i="24"/>
  <c r="J121" i="24" s="1"/>
  <c r="J30" i="24" s="1"/>
  <c r="AG119" i="1" s="1"/>
  <c r="T124" i="20"/>
  <c r="T123" i="20"/>
  <c r="BK238" i="10"/>
  <c r="J238" i="10"/>
  <c r="J104" i="10" s="1"/>
  <c r="BK125" i="28"/>
  <c r="J125" i="28" s="1"/>
  <c r="J97" i="28" s="1"/>
  <c r="BK132" i="6"/>
  <c r="J132" i="6" s="1"/>
  <c r="J99" i="6" s="1"/>
  <c r="BK147" i="22"/>
  <c r="J147" i="22"/>
  <c r="J100" i="22"/>
  <c r="BK169" i="28"/>
  <c r="J169" i="28"/>
  <c r="J101" i="28" s="1"/>
  <c r="BK172" i="28"/>
  <c r="J172" i="28" s="1"/>
  <c r="J103" i="28" s="1"/>
  <c r="AG122" i="1"/>
  <c r="AN122" i="1" s="1"/>
  <c r="J127" i="26"/>
  <c r="J97" i="26"/>
  <c r="BK123" i="25"/>
  <c r="J123" i="25"/>
  <c r="BK123" i="23"/>
  <c r="J123" i="23" s="1"/>
  <c r="J30" i="23" s="1"/>
  <c r="AG118" i="1" s="1"/>
  <c r="J124" i="22"/>
  <c r="J97" i="22"/>
  <c r="BK126" i="21"/>
  <c r="J126" i="21" s="1"/>
  <c r="J96" i="21" s="1"/>
  <c r="J127" i="21"/>
  <c r="J97" i="21"/>
  <c r="BK123" i="20"/>
  <c r="J123" i="20"/>
  <c r="AG114" i="1"/>
  <c r="AN114" i="1" s="1"/>
  <c r="J98" i="19"/>
  <c r="BK122" i="17"/>
  <c r="J122" i="17" s="1"/>
  <c r="J32" i="17" s="1"/>
  <c r="AG111" i="1" s="1"/>
  <c r="BK122" i="16"/>
  <c r="J122" i="16"/>
  <c r="J98" i="16" s="1"/>
  <c r="BK122" i="13"/>
  <c r="J122" i="13" s="1"/>
  <c r="J98" i="13" s="1"/>
  <c r="J125" i="12"/>
  <c r="J99" i="12"/>
  <c r="BK139" i="10"/>
  <c r="J139" i="10" s="1"/>
  <c r="J98" i="10" s="1"/>
  <c r="BK125" i="9"/>
  <c r="J125" i="9"/>
  <c r="J98" i="9"/>
  <c r="BK144" i="3"/>
  <c r="J144" i="3" s="1"/>
  <c r="J32" i="3" s="1"/>
  <c r="AG97" i="1" s="1"/>
  <c r="BK149" i="2"/>
  <c r="J149" i="2" s="1"/>
  <c r="J98" i="2" s="1"/>
  <c r="J150" i="2"/>
  <c r="J99" i="2"/>
  <c r="J36" i="3"/>
  <c r="AW97" i="1" s="1"/>
  <c r="AT97" i="1" s="1"/>
  <c r="J36" i="12"/>
  <c r="AW106" i="1"/>
  <c r="AT106" i="1"/>
  <c r="J36" i="14"/>
  <c r="AW108" i="1"/>
  <c r="AT108" i="1" s="1"/>
  <c r="F36" i="15"/>
  <c r="BA109" i="1"/>
  <c r="BB95" i="1"/>
  <c r="BC112" i="1"/>
  <c r="AY112" i="1" s="1"/>
  <c r="F36" i="19"/>
  <c r="BA114" i="1" s="1"/>
  <c r="J34" i="22"/>
  <c r="AW117" i="1"/>
  <c r="AT117" i="1" s="1"/>
  <c r="J34" i="24"/>
  <c r="AW119" i="1" s="1"/>
  <c r="AT119" i="1" s="1"/>
  <c r="J34" i="27"/>
  <c r="AW122" i="1"/>
  <c r="AT122" i="1"/>
  <c r="F36" i="5"/>
  <c r="BA99" i="1"/>
  <c r="J36" i="5"/>
  <c r="AW99" i="1"/>
  <c r="AT99" i="1" s="1"/>
  <c r="J36" i="6"/>
  <c r="AW100" i="1"/>
  <c r="AT100" i="1"/>
  <c r="J36" i="8"/>
  <c r="AW102" i="1" s="1"/>
  <c r="AT102" i="1" s="1"/>
  <c r="F36" i="8"/>
  <c r="BA102" i="1"/>
  <c r="F36" i="9"/>
  <c r="BA103" i="1" s="1"/>
  <c r="J36" i="11"/>
  <c r="AW105" i="1"/>
  <c r="AT105" i="1"/>
  <c r="J32" i="12"/>
  <c r="AG106" i="1" s="1"/>
  <c r="F36" i="13"/>
  <c r="BA107" i="1" s="1"/>
  <c r="J36" i="15"/>
  <c r="AW109" i="1"/>
  <c r="AT109" i="1" s="1"/>
  <c r="AT111" i="1"/>
  <c r="F36" i="18"/>
  <c r="BA113" i="1"/>
  <c r="J34" i="23"/>
  <c r="AW118" i="1"/>
  <c r="AT118" i="1"/>
  <c r="F34" i="26"/>
  <c r="BA121" i="1" s="1"/>
  <c r="F36" i="3"/>
  <c r="BA97" i="1"/>
  <c r="F36" i="10"/>
  <c r="BA104" i="1" s="1"/>
  <c r="AZ95" i="1"/>
  <c r="AZ112" i="1"/>
  <c r="AV112" i="1"/>
  <c r="J34" i="20"/>
  <c r="AW115" i="1"/>
  <c r="AT115" i="1"/>
  <c r="F34" i="21"/>
  <c r="BA116" i="1" s="1"/>
  <c r="J34" i="25"/>
  <c r="AW120" i="1"/>
  <c r="AT120" i="1"/>
  <c r="F34" i="28"/>
  <c r="BA123" i="1"/>
  <c r="J36" i="2"/>
  <c r="AW96" i="1"/>
  <c r="AT96" i="1"/>
  <c r="F36" i="4"/>
  <c r="BA98" i="1" s="1"/>
  <c r="F36" i="6"/>
  <c r="BA100" i="1" s="1"/>
  <c r="F36" i="7"/>
  <c r="BA101" i="1"/>
  <c r="J36" i="9"/>
  <c r="AW103" i="1"/>
  <c r="AT103" i="1" s="1"/>
  <c r="F36" i="11"/>
  <c r="BA105" i="1"/>
  <c r="F36" i="12"/>
  <c r="BA106" i="1"/>
  <c r="F36" i="14"/>
  <c r="BA108" i="1" s="1"/>
  <c r="J32" i="14"/>
  <c r="AG108" i="1"/>
  <c r="J36" i="16"/>
  <c r="AW110" i="1" s="1"/>
  <c r="AT110" i="1" s="1"/>
  <c r="F36" i="17"/>
  <c r="BA111" i="1"/>
  <c r="J36" i="18"/>
  <c r="AW113" i="1" s="1"/>
  <c r="AT113" i="1" s="1"/>
  <c r="F34" i="23"/>
  <c r="BA118" i="1"/>
  <c r="J30" i="25"/>
  <c r="AG120" i="1" s="1"/>
  <c r="J34" i="26"/>
  <c r="AW121" i="1"/>
  <c r="AT121" i="1" s="1"/>
  <c r="F36" i="2"/>
  <c r="BA96" i="1"/>
  <c r="J36" i="13"/>
  <c r="AW107" i="1" s="1"/>
  <c r="AT107" i="1" s="1"/>
  <c r="F36" i="16"/>
  <c r="BA110" i="1"/>
  <c r="BD95" i="1"/>
  <c r="BD112" i="1"/>
  <c r="BB112" i="1"/>
  <c r="AX112" i="1"/>
  <c r="F34" i="20"/>
  <c r="BA115" i="1"/>
  <c r="J30" i="20"/>
  <c r="AG115" i="1"/>
  <c r="J34" i="21"/>
  <c r="AW116" i="1" s="1"/>
  <c r="AT116" i="1" s="1"/>
  <c r="F34" i="25"/>
  <c r="BA120" i="1"/>
  <c r="J34" i="28"/>
  <c r="AW123" i="1"/>
  <c r="AT123" i="1"/>
  <c r="J36" i="4"/>
  <c r="AW98" i="1"/>
  <c r="AT98" i="1" s="1"/>
  <c r="J36" i="7"/>
  <c r="AW101" i="1"/>
  <c r="AT101" i="1" s="1"/>
  <c r="J36" i="10"/>
  <c r="AW104" i="1" s="1"/>
  <c r="AT104" i="1" s="1"/>
  <c r="BC95" i="1"/>
  <c r="AY95" i="1"/>
  <c r="J36" i="19"/>
  <c r="AW114" i="1" s="1"/>
  <c r="AT114" i="1" s="1"/>
  <c r="F34" i="22"/>
  <c r="BA117" i="1"/>
  <c r="F34" i="24"/>
  <c r="BA119" i="1"/>
  <c r="F34" i="27"/>
  <c r="BA122" i="1"/>
  <c r="BK131" i="4" l="1"/>
  <c r="J131" i="4" s="1"/>
  <c r="J98" i="4" s="1"/>
  <c r="BK130" i="8"/>
  <c r="J130" i="8" s="1"/>
  <c r="J131" i="8"/>
  <c r="J99" i="8" s="1"/>
  <c r="J132" i="26"/>
  <c r="J99" i="26" s="1"/>
  <c r="BK130" i="5"/>
  <c r="J130" i="5" s="1"/>
  <c r="J98" i="5" s="1"/>
  <c r="BK131" i="6"/>
  <c r="J131" i="6" s="1"/>
  <c r="J32" i="6" s="1"/>
  <c r="AG100" i="1" s="1"/>
  <c r="BK134" i="7"/>
  <c r="J134" i="7" s="1"/>
  <c r="J98" i="7" s="1"/>
  <c r="P144" i="3"/>
  <c r="AU97" i="1" s="1"/>
  <c r="R134" i="7"/>
  <c r="P149" i="2"/>
  <c r="AU96" i="1"/>
  <c r="T144" i="3"/>
  <c r="P139" i="10"/>
  <c r="AU104" i="1" s="1"/>
  <c r="T134" i="7"/>
  <c r="BK128" i="18"/>
  <c r="J128" i="18" s="1"/>
  <c r="J98" i="18" s="1"/>
  <c r="BK124" i="28"/>
  <c r="J124" i="28" s="1"/>
  <c r="J96" i="28" s="1"/>
  <c r="BK123" i="22"/>
  <c r="J123" i="22" s="1"/>
  <c r="J30" i="22" s="1"/>
  <c r="AG117" i="1" s="1"/>
  <c r="J126" i="15"/>
  <c r="J99" i="15"/>
  <c r="J122" i="24"/>
  <c r="J97" i="24"/>
  <c r="BK127" i="11"/>
  <c r="J127" i="11" s="1"/>
  <c r="J98" i="11" s="1"/>
  <c r="J96" i="24"/>
  <c r="J39" i="27"/>
  <c r="AN120" i="1"/>
  <c r="J96" i="25"/>
  <c r="J39" i="25"/>
  <c r="AN118" i="1"/>
  <c r="J39" i="24"/>
  <c r="J96" i="23"/>
  <c r="J39" i="23"/>
  <c r="AN115" i="1"/>
  <c r="J96" i="20"/>
  <c r="J39" i="20"/>
  <c r="J41" i="19"/>
  <c r="AN111" i="1"/>
  <c r="J41" i="17"/>
  <c r="J98" i="17"/>
  <c r="AN108" i="1"/>
  <c r="J41" i="14"/>
  <c r="AN106" i="1"/>
  <c r="J41" i="12"/>
  <c r="AN100" i="1"/>
  <c r="J98" i="6"/>
  <c r="J41" i="6"/>
  <c r="AN97" i="1"/>
  <c r="J98" i="3"/>
  <c r="J41" i="3"/>
  <c r="AN119" i="1"/>
  <c r="J32" i="7"/>
  <c r="AG101" i="1"/>
  <c r="AN101" i="1" s="1"/>
  <c r="AV95" i="1"/>
  <c r="AZ94" i="1"/>
  <c r="W29" i="1"/>
  <c r="J32" i="5"/>
  <c r="AG99" i="1"/>
  <c r="AN99" i="1"/>
  <c r="AX95" i="1"/>
  <c r="BD94" i="1"/>
  <c r="W33" i="1"/>
  <c r="J32" i="2"/>
  <c r="AG96" i="1"/>
  <c r="J32" i="13"/>
  <c r="AG107" i="1" s="1"/>
  <c r="AN107" i="1" s="1"/>
  <c r="J30" i="21"/>
  <c r="AG116" i="1" s="1"/>
  <c r="AN116" i="1" s="1"/>
  <c r="J32" i="15"/>
  <c r="AG109" i="1"/>
  <c r="J32" i="16"/>
  <c r="AG110" i="1"/>
  <c r="AN110" i="1"/>
  <c r="BC94" i="1"/>
  <c r="W32" i="1" s="1"/>
  <c r="J32" i="9"/>
  <c r="AG103" i="1"/>
  <c r="AN103" i="1"/>
  <c r="J30" i="26"/>
  <c r="AG121" i="1"/>
  <c r="AN121" i="1"/>
  <c r="BA95" i="1"/>
  <c r="AW95" i="1"/>
  <c r="J32" i="10"/>
  <c r="AG104" i="1" s="1"/>
  <c r="AN104" i="1" s="1"/>
  <c r="BB94" i="1"/>
  <c r="W31" i="1" s="1"/>
  <c r="BA112" i="1"/>
  <c r="AW112" i="1"/>
  <c r="AT112" i="1"/>
  <c r="J32" i="4" l="1"/>
  <c r="AG98" i="1" s="1"/>
  <c r="AN98" i="1" s="1"/>
  <c r="J98" i="8"/>
  <c r="J32" i="8"/>
  <c r="J41" i="15"/>
  <c r="J39" i="22"/>
  <c r="J96" i="22"/>
  <c r="J39" i="26"/>
  <c r="J39" i="21"/>
  <c r="J41" i="16"/>
  <c r="J41" i="13"/>
  <c r="J41" i="10"/>
  <c r="J41" i="9"/>
  <c r="J41" i="7"/>
  <c r="J41" i="5"/>
  <c r="J41" i="4"/>
  <c r="J41" i="2"/>
  <c r="AN96" i="1"/>
  <c r="AN117" i="1"/>
  <c r="AN109" i="1"/>
  <c r="J32" i="11"/>
  <c r="AG105" i="1"/>
  <c r="AN105" i="1" s="1"/>
  <c r="J32" i="18"/>
  <c r="AG113" i="1" s="1"/>
  <c r="AG112" i="1" s="1"/>
  <c r="AU95" i="1"/>
  <c r="AU94" i="1"/>
  <c r="AT95" i="1"/>
  <c r="AY94" i="1"/>
  <c r="J30" i="28"/>
  <c r="AG123" i="1"/>
  <c r="BA94" i="1"/>
  <c r="W30" i="1"/>
  <c r="AV94" i="1"/>
  <c r="AK29" i="1"/>
  <c r="AX94" i="1"/>
  <c r="AG102" i="1" l="1"/>
  <c r="AN102" i="1" s="1"/>
  <c r="J41" i="8"/>
  <c r="J39" i="28"/>
  <c r="J41" i="11"/>
  <c r="J41" i="18"/>
  <c r="AN113" i="1"/>
  <c r="AN123" i="1"/>
  <c r="AN112" i="1"/>
  <c r="AG95" i="1"/>
  <c r="AG94" i="1" s="1"/>
  <c r="AK26" i="1" s="1"/>
  <c r="AW94" i="1"/>
  <c r="AK30" i="1" s="1"/>
  <c r="AK35" i="1" l="1"/>
  <c r="AN95" i="1"/>
  <c r="AT94" i="1"/>
  <c r="AN94" i="1"/>
</calcChain>
</file>

<file path=xl/sharedStrings.xml><?xml version="1.0" encoding="utf-8"?>
<sst xmlns="http://schemas.openxmlformats.org/spreadsheetml/2006/main" count="50550" uniqueCount="6416">
  <si>
    <t>Export Komplet</t>
  </si>
  <si>
    <t/>
  </si>
  <si>
    <t>2.0</t>
  </si>
  <si>
    <t>ZAMOK</t>
  </si>
  <si>
    <t>False</t>
  </si>
  <si>
    <t>{5491b77e-e732-4e54-aee3-0b253f8515e0}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</si>
  <si>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</si>
  <si>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</si>
  <si>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</si>
  <si>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</si>
  <si>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</si>
  <si>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</si>
  <si>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</si>
  <si>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-VO2-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</si>
  <si>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</si>
  <si>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</si>
  <si>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Sociálno-zdravotné nízkokapacitné zariadenie s kapacitou 24 miest - CSS LÚČ</t>
  </si>
  <si>
    <t>JKSO:</t>
  </si>
  <si>
    <t>ČS:</t>
  </si>
  <si>
    <t>Miesto:</t>
  </si>
  <si>
    <t>Bytča</t>
  </si>
  <si>
    <t>Dátum:</t>
  </si>
  <si>
    <t>22. 6. 2026</t>
  </si>
  <si>
    <t>Objednávateľ:</t>
  </si>
  <si>
    <t>IČO:</t>
  </si>
  <si>
    <t>Centrum sociálnych služieb LÚČ</t>
  </si>
  <si>
    <t>IČ DPH:</t>
  </si>
  <si>
    <t>Zhotoviteľ:</t>
  </si>
  <si>
    <t>Vyplň údaj</t>
  </si>
  <si>
    <t>Projektant:</t>
  </si>
  <si>
    <t>expo AIR s.r.o.</t>
  </si>
  <si>
    <t>True</t>
  </si>
  <si>
    <t>Spracovateľ:</t>
  </si>
  <si>
    <t>Lacková</t>
  </si>
  <si>
    <t>Poznámka:</t>
  </si>
  <si>
    <t xml:space="preserve">V prípade výskytu obchodných názvov výrobkov a technológií, tieto majú informatívny charakter a slúžia ako minimálny štandard. Sú uvedené ako referenčná kvalita a môžu byť nahradené ekvivalentným výrobkom, ktorý má rovnaké, alebo lepšie vlastnosti a parametre._x000D_
Neoddeliteľnou súčasťou Výkazu výmer je Projektová dokumentácia stavby._x000D_
_x000D_
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</si>
  <si>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</si>
  <si>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</si>
  <si>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</si>
  <si>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</si>
  <si>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</si>
  <si>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</si>
  <si>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</si>
  <si>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</si>
  <si>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</si>
  <si>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</si>
  <si>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</si>
  <si>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</si>
  <si>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</si>
  <si>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</si>
  <si>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</si>
  <si>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</si>
  <si>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</si>
  <si>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</si>
  <si>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</si>
  <si>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</si>
  <si>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</si>
  <si>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</si>
  <si>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</si>
  <si>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</si>
  <si>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</si>
  <si>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</si>
  <si>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</si>
  <si>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</si>
  <si>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</si>
  <si>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</si>
  <si>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</si>
  <si>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</si>
  <si>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</si>
  <si>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</si>
  <si>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</si>
  <si>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</si>
  <si>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</si>
  <si>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</si>
  <si>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</si>
  <si>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</si>
  <si>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</si>
  <si>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</si>
  <si>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</si>
  <si>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</si>
  <si>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01</t>
  </si>
  <si>
    <t>SO-01  Navrhovaný objekt stavby CSS Lúč - prístavba a prestavba</t>
  </si>
  <si>
    <t>STA</t>
  </si>
  <si>
    <t>1</t>
  </si>
  <si>
    <t>{03a6c381-6c3e-47f2-b67f-7f716022041b}</t>
  </si>
  <si>
    <t>/</t>
  </si>
  <si>
    <t>a1</t>
  </si>
  <si>
    <t>E1.1a  Architektonické a stavebné riešenie - prestavba</t>
  </si>
  <si>
    <t>Časť</t>
  </si>
  <si>
    <t>2</t>
  </si>
  <si>
    <t>{1e6191ae-6d3e-43e3-9e53-293926fa2a3a}</t>
  </si>
  <si>
    <t>a2</t>
  </si>
  <si>
    <t>E1.1b  Architektonické a stavebné riešenie - prístavba</t>
  </si>
  <si>
    <t>{125f32b5-40fd-471b-be4b-38b703b0548e}</t>
  </si>
  <si>
    <t>b1</t>
  </si>
  <si>
    <t>E1.4a  Zdravotechnická inštalácia - prestavba</t>
  </si>
  <si>
    <t>{1dcb4e80-d8f2-4023-89a1-d5c771fde3ed}</t>
  </si>
  <si>
    <t>b2</t>
  </si>
  <si>
    <t>E1.4b  Zdravotechnická inštalácia - prístavba</t>
  </si>
  <si>
    <t>{6e8f6fac-b989-4770-b88b-e166fd62ce9b}</t>
  </si>
  <si>
    <t>b3</t>
  </si>
  <si>
    <t>E1.4c  Vnútorný plynovod - prestavba</t>
  </si>
  <si>
    <t>{2bf29ede-7249-4f16-992f-2fab55664669}</t>
  </si>
  <si>
    <t>c</t>
  </si>
  <si>
    <t>E1.5  Vykurovanie</t>
  </si>
  <si>
    <t>{ec18943a-e621-4bb4-89b5-fb772b481284}</t>
  </si>
  <si>
    <t>d1</t>
  </si>
  <si>
    <t>E1.6a  Vzduchotechnické zariadenia - prestavba</t>
  </si>
  <si>
    <t>{c98d1b17-e3b4-41e5-a71b-d16a1350b2bd}</t>
  </si>
  <si>
    <t>d2</t>
  </si>
  <si>
    <t>E1.6b  Vzduchotechnické zariadenia - prístavba</t>
  </si>
  <si>
    <t>{e3b130e3-0a60-4dfb-9945-a94e46d1a37b}</t>
  </si>
  <si>
    <t>e</t>
  </si>
  <si>
    <t>E1.7  Umelé osvetlenie a vnútorné elektroinštalačné rozvody</t>
  </si>
  <si>
    <t>{dfb1a1b4-526e-4463-9b1f-24343f2cc8c5}</t>
  </si>
  <si>
    <t>f</t>
  </si>
  <si>
    <t>E1.8  Fotovoltický zdroj FVZ</t>
  </si>
  <si>
    <t>{47d88031-4416-4756-af3f-3fa33e643705}</t>
  </si>
  <si>
    <t>g</t>
  </si>
  <si>
    <t>E1.9  Bleskozvod</t>
  </si>
  <si>
    <t>{e43b973f-51fa-4808-b7c8-b1b3d7a14f9e}</t>
  </si>
  <si>
    <t>h</t>
  </si>
  <si>
    <t>E1.10  Elektrická požiarna signalizácia EPS</t>
  </si>
  <si>
    <t>{d93d57b1-89da-435d-af42-584a6b611cb1}</t>
  </si>
  <si>
    <t>i</t>
  </si>
  <si>
    <t>E1.11  Hlasová signalizácia požiaru HSP</t>
  </si>
  <si>
    <t>{a10c6bda-976c-46f6-81cd-faf307f5c049}</t>
  </si>
  <si>
    <t>j</t>
  </si>
  <si>
    <t>E1.12  Meranie a regulácia</t>
  </si>
  <si>
    <t>{505545e1-075d-4a2f-835c-d985599c90ab}</t>
  </si>
  <si>
    <t>k</t>
  </si>
  <si>
    <t>E1.13  Kamerový systém</t>
  </si>
  <si>
    <t>{648c49d6-7f10-4449-9caa-0bee11c65bd1}</t>
  </si>
  <si>
    <t>l</t>
  </si>
  <si>
    <t>PS1.1  Stropný zdvíhací systém</t>
  </si>
  <si>
    <t>{5eee6089-6ca8-4d58-b98f-5b401ee4831e}</t>
  </si>
  <si>
    <t>02</t>
  </si>
  <si>
    <t>SO-02  Navrhovaná úprava spevnených plôch</t>
  </si>
  <si>
    <t>{acfa5bb8-f90d-406c-95a1-43c9fd1ba8b0}</t>
  </si>
  <si>
    <t>a</t>
  </si>
  <si>
    <t>{2621a554-7c79-4dd3-ab2f-b2b03abaa075}</t>
  </si>
  <si>
    <t>b</t>
  </si>
  <si>
    <t>E2.21  Vonkajšie silnoprúdové rozvody NN</t>
  </si>
  <si>
    <t>{3677e1c9-46ef-4af9-933a-6f54b15da4a0}</t>
  </si>
  <si>
    <t>03</t>
  </si>
  <si>
    <t>SO-03  Navrhované nové oplotenie</t>
  </si>
  <si>
    <t>{d6e6e817-8f5e-4e8a-ac9a-a67e3ecc259a}</t>
  </si>
  <si>
    <t>04</t>
  </si>
  <si>
    <t>SO-04  Navrhovaný Altán</t>
  </si>
  <si>
    <t>{b42aa4e7-fd7c-448c-8178-49ee5e4a08d3}</t>
  </si>
  <si>
    <t>05</t>
  </si>
  <si>
    <t>SO-05  Objekt garáže určený na kompletnú asanáciu</t>
  </si>
  <si>
    <t>{244e7a97-c65d-430f-8266-54adde0b2a6b}</t>
  </si>
  <si>
    <t>06</t>
  </si>
  <si>
    <t>SO-06  Prípojka vody</t>
  </si>
  <si>
    <t>{efb4b846-7267-45c2-99a6-85489c776e75}</t>
  </si>
  <si>
    <t>07</t>
  </si>
  <si>
    <t>SO-07  Prípojka splaškovej kanalizácie</t>
  </si>
  <si>
    <t>{49546cb7-9986-46cb-8988-e3707db4ae0d}</t>
  </si>
  <si>
    <t>08</t>
  </si>
  <si>
    <t xml:space="preserve">SO-08  HDS/RIS Prípojka NN a navrhovaná rozpáj. a istiaca skrina, s el.rozvádzačom s hl.ističom    </t>
  </si>
  <si>
    <t>{2adb3fa3-f98b-454f-a308-22491708f20f}</t>
  </si>
  <si>
    <t>09</t>
  </si>
  <si>
    <t>SO-09  HUP+DRZ  Prípojka plynu s HUP s plynomernou zostavou a reg. tlaku</t>
  </si>
  <si>
    <t>{d5df5808-7168-40ac-a6a3-45019d8321e4}</t>
  </si>
  <si>
    <t>10</t>
  </si>
  <si>
    <t>SO-10  Prípojka dažďovej kanalizácie</t>
  </si>
  <si>
    <t>{caeb6d92-71dd-47a8-8ff7-bee1f66220e6}</t>
  </si>
  <si>
    <t>11</t>
  </si>
  <si>
    <t>RN      Retenčná nádrž na dažďovú vodu</t>
  </si>
  <si>
    <t>{d606708a-20fb-4be3-9522-e4246d9b9f33}</t>
  </si>
  <si>
    <t>KRYCÍ LIST ROZPOČTU</t>
  </si>
  <si>
    <t>Objekt:</t>
  </si>
  <si>
    <t>01 - SO-01  Navrhovaný objekt stavby CSS Lúč - prístavba a prestavba</t>
  </si>
  <si>
    <t>Časť:</t>
  </si>
  <si>
    <t>a1 - E1.1a  Architektonické a stavebné riešenie - prestavba</t>
  </si>
  <si>
    <t xml:space="preserve">V prípade výskytu obchodných názvov výrobkov a technológií, tieto majú informatívny charakter a slúžia ako minimálny štandard. Sú uvedené ako referenčná kvalita a môžu byť nahradené ekvivalentným výrobkom, ktorý má rovnaké, alebo lepšie vlastnosti a parametre. Neoddeliteľnou súčasťou Výkazu výmer je Projektová dokumentácia stavby.  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</si>
  <si>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</si>
  <si>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</si>
  <si>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</si>
  <si>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</si>
  <si>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</si>
  <si>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</si>
  <si>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</si>
  <si>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</si>
  <si>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</si>
  <si>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4 - Vodorovné konštrukcie</t>
  </si>
  <si>
    <t xml:space="preserve">    5.2 - Komunikácie - okapový chodník</t>
  </si>
  <si>
    <t xml:space="preserve">    6 - Úpravy povrchov, podlahy, osadenie</t>
  </si>
  <si>
    <t xml:space="preserve">    9 - Ostatné konštrukcie a práce</t>
  </si>
  <si>
    <t xml:space="preserve">    9.1 - Ostatné konštrukcie a práce - 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</si>
  <si>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</si>
  <si>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</si>
  <si>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</si>
  <si>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</si>
  <si>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</si>
  <si>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</si>
  <si>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</si>
  <si>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</si>
  <si>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</si>
  <si>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</si>
  <si>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 </t>
  </si>
  <si>
    <t xml:space="preserve">    771 - Podlahy z dlaždíc</t>
  </si>
  <si>
    <t xml:space="preserve">    776 - Podlahy povlakové</t>
  </si>
  <si>
    <t xml:space="preserve">    781 - Obklady</t>
  </si>
  <si>
    <t xml:space="preserve">    782 - Obklady z prírodného a konglomerovaného kameňa</t>
  </si>
  <si>
    <t xml:space="preserve">    783 - Nátery</t>
  </si>
  <si>
    <t xml:space="preserve">    784 - Dokončovacie práce - maľby</t>
  </si>
  <si>
    <t>M - Práce a dodávky M</t>
  </si>
  <si>
    <t xml:space="preserve">    33-M - Montáže dopr.zariad.sklad.zar.a váh</t>
  </si>
  <si>
    <t xml:space="preserve">N00 -    P o z n á m k a : 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</si>
  <si>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</si>
  <si>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</si>
  <si>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</si>
  <si>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</si>
  <si>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</si>
  <si>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</si>
  <si>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</si>
  <si>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</si>
  <si>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</si>
  <si>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</si>
  <si>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</si>
  <si>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</si>
  <si>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</si>
  <si>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</si>
  <si>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</si>
  <si>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</si>
  <si>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</si>
  <si>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130901121.S</t>
  </si>
  <si>
    <t>Búranie konštrukcií z prostého betónu neprekladaného kameňom vo vykopávkach</t>
  </si>
  <si>
    <t>m3</t>
  </si>
  <si>
    <t>4</t>
  </si>
  <si>
    <t>-1583105680</t>
  </si>
  <si>
    <t>VV</t>
  </si>
  <si>
    <t>"predpoklad  " 1,2</t>
  </si>
  <si>
    <t>131201101.S</t>
  </si>
  <si>
    <t>Výkop nezapaženej jamy v hornine 3, do 100 m3</t>
  </si>
  <si>
    <t>237533745</t>
  </si>
  <si>
    <t>"výkop pre schodisko -3,675"  4,7*8*(3,675-1,35)</t>
  </si>
  <si>
    <t>3</t>
  </si>
  <si>
    <t>131201109.S</t>
  </si>
  <si>
    <t>Hĺbenie nezapažených jám a zárezov. Príplatok za lepivosť horniny 3</t>
  </si>
  <si>
    <t>-2065113685</t>
  </si>
  <si>
    <t>132201101.S</t>
  </si>
  <si>
    <t>Výkop ryhy do šírky 600 mm v horn.3 do 100 m3</t>
  </si>
  <si>
    <t>1717166120</t>
  </si>
  <si>
    <t>"základ výťahovej šachty  2x"  (3,285*2+1,8*2)*0,4*0,4*2</t>
  </si>
  <si>
    <t>5</t>
  </si>
  <si>
    <t>132201109.S</t>
  </si>
  <si>
    <t>Príplatok k cene za lepivosť pri hĺbení rýh šírky do 600 mm zapažených i nezapažených s urovnaním dna v hornine 3</t>
  </si>
  <si>
    <t>589532173</t>
  </si>
  <si>
    <t>6</t>
  </si>
  <si>
    <t>132201202.S</t>
  </si>
  <si>
    <t>Výkop ryhy šírky 600-2000mm horn.3 od 100 do 1000 m3</t>
  </si>
  <si>
    <t>-1429420451</t>
  </si>
  <si>
    <t>"základ schodiska"  ((6,5+3,2*2)*0,4+(4,2+3,2)*0,6+3,3*0,25)*(4,075-3,675)</t>
  </si>
  <si>
    <t>"základ pod upratovaciu komoru"  (3,2+2,3)*0,8*(2,45-1,25)</t>
  </si>
  <si>
    <t>"výkop okolo budovy pre izoláciu suterénnych stien" (24,7+17+11,5+2+11,4)*2*1</t>
  </si>
  <si>
    <t>Súčet</t>
  </si>
  <si>
    <t>7</t>
  </si>
  <si>
    <t>132201209.S</t>
  </si>
  <si>
    <t>Príplatok k cenám za lepivosť pri hĺbení rýh š. 600 do 2 000 mm zapaž. i nezapažených, s urovnaním dna v hornine 3</t>
  </si>
  <si>
    <t>155553834</t>
  </si>
  <si>
    <t>8</t>
  </si>
  <si>
    <t>139711101.R</t>
  </si>
  <si>
    <t>Výkop v obmädzených priestoroch s vytiahnutím a debenením v hľbke nad 1,5 m  v hornine 1 až 4</t>
  </si>
  <si>
    <t>1228346393</t>
  </si>
  <si>
    <t>"výkop pre základové pätky" 0,6*0,6*(2,45-1,25)*2</t>
  </si>
  <si>
    <t>"ryha pre základ múrika"  2*0,3*(2,45-1,25)</t>
  </si>
  <si>
    <t>"výkop pre šachtu v kotolni -3,075 " 1,6*1,6*0,6</t>
  </si>
  <si>
    <t>"výkop pre výťahovú šachtu 1.02  -4,315  "  3,5*4*2,8</t>
  </si>
  <si>
    <t>"výkop pre výťahovú šachtu 1.40  -4,315  " (3*3,8-2*2)*2,8</t>
  </si>
  <si>
    <t>9</t>
  </si>
  <si>
    <t>171201201.S</t>
  </si>
  <si>
    <t>Uloženie sypaniny na skládky do 100 m3</t>
  </si>
  <si>
    <t>-122700979</t>
  </si>
  <si>
    <t>87,42+142,65+63,04+3,254</t>
  </si>
  <si>
    <t>162501102.S</t>
  </si>
  <si>
    <t>Vodorovné premiestnenie výkopku po spevnenej ceste z horniny tr.1-4, do 100 m3 na vzdialenosť do 3000 m</t>
  </si>
  <si>
    <t>2100808252</t>
  </si>
  <si>
    <t>"obsyp okolo budovy po izolácii suterénnych stien - výkopom " -  (24,7+17+11,5+2+11,4)*1,8*0,9</t>
  </si>
  <si>
    <t>162501105.S</t>
  </si>
  <si>
    <t>Vodorovné premiestnenie výkopku po spevnenej ceste z horniny tr.1-4, do 100 m3, príplatok k cene za každých ďalšich a začatých 1000 m</t>
  </si>
  <si>
    <t>-2144295094</t>
  </si>
  <si>
    <t>188,472*7</t>
  </si>
  <si>
    <t>12</t>
  </si>
  <si>
    <t>167101102.S</t>
  </si>
  <si>
    <t>Nakladanie neuľahnutého výkopku z hornín tr.1-4 nad 100 do 1000 m3</t>
  </si>
  <si>
    <t>1076769128</t>
  </si>
  <si>
    <t>13</t>
  </si>
  <si>
    <t>171209002.S</t>
  </si>
  <si>
    <t>Poplatok za skladovanie - zemina a kamenivo (17 05) ostatné</t>
  </si>
  <si>
    <t>t</t>
  </si>
  <si>
    <t>-892111210</t>
  </si>
  <si>
    <t>188,472*1,8</t>
  </si>
  <si>
    <t>14</t>
  </si>
  <si>
    <t>175101202.S</t>
  </si>
  <si>
    <t>Obsyp objektov sypaninou z vhodných hornín 1 až 4 s prehodením sypaniny</t>
  </si>
  <si>
    <t>-1245990783</t>
  </si>
  <si>
    <t>"schodisko a výťahová šachta" (3,8+2,8+4+4,3)*0,8*2,3</t>
  </si>
  <si>
    <t>"výťahová šachta vpravo"  (3,8+3,1)*1*2,3</t>
  </si>
  <si>
    <t>Medzisúčet  obsyp štrkodrvou</t>
  </si>
  <si>
    <t>"obsyp okolo budovy po izolácii suterénnych stien - výkopom " (24,7+17+11,5+2+11,4)*1,8*0,9</t>
  </si>
  <si>
    <t>15</t>
  </si>
  <si>
    <t>M</t>
  </si>
  <si>
    <t>583410004300.S</t>
  </si>
  <si>
    <t>Štrkodrva frakcia 0-32 mm</t>
  </si>
  <si>
    <t>-1961883327</t>
  </si>
  <si>
    <t>43,286*1,8</t>
  </si>
  <si>
    <t>16</t>
  </si>
  <si>
    <t>181101102.S</t>
  </si>
  <si>
    <t>Úprava pláne v zárezoch v hornine 1-4 so zhutnením</t>
  </si>
  <si>
    <t>m2</t>
  </si>
  <si>
    <t>1007604980</t>
  </si>
  <si>
    <t>"pre schodisko -3,675"  4,7*8</t>
  </si>
  <si>
    <t>"pre výťahovú šachtu 1.02  -4,325  "  3,5*4</t>
  </si>
  <si>
    <t>"pre výťahovú šachtu 1.40  -4,325  " (3*3,8-2*2)</t>
  </si>
  <si>
    <t>"pod upratovaciu komoru 1.09"  2,72*2,605</t>
  </si>
  <si>
    <t>Zakladanie</t>
  </si>
  <si>
    <t>17</t>
  </si>
  <si>
    <t>271573001.S</t>
  </si>
  <si>
    <t>Násyp pod základové konštrukcie so zhutnením zo štrkopiesku fr.0-32 mm</t>
  </si>
  <si>
    <t>462929937</t>
  </si>
  <si>
    <t>"dosypanie pod upratovaciu komoru 1.09"  2,72*2,605*1</t>
  </si>
  <si>
    <t>"zásyp pod WC 1.07, 1.08" 3,5*1*0,7</t>
  </si>
  <si>
    <t>"pod ZD2"  3,2*(1,55+4,1)*0,25</t>
  </si>
  <si>
    <t>"pod ZD3" 1,8*2,5*0,1</t>
  </si>
  <si>
    <t>"pod ZD4" 1,8*2,5*0,1</t>
  </si>
  <si>
    <t>18</t>
  </si>
  <si>
    <t>273321311.S</t>
  </si>
  <si>
    <t>Betón základových dosiek, železový (bez výstuže), tr. C 16/20</t>
  </si>
  <si>
    <t>-1151350047</t>
  </si>
  <si>
    <t>"ZD2 -3,225/-3,375" 4*6,85*0,16</t>
  </si>
  <si>
    <t>"ZD3  -4,095/-4,245"  2,6*3,26*0,16</t>
  </si>
  <si>
    <t>"ZD4  -4,095/-4,245"  2,6*3,26*0,16</t>
  </si>
  <si>
    <t>"doska pod jímku  v kotolni  -5,075"  1,57*1,57*0,16</t>
  </si>
  <si>
    <t>"doska pod WC a 1.09" (3,1*3,4+1,3*3,7)*0,16</t>
  </si>
  <si>
    <t>"doska pre vstup vľavo"  2,45*3,59*0,16</t>
  </si>
  <si>
    <t>"doska pre vstup vpravo"  (2,62*2,5+1,1*0,5)*0,16</t>
  </si>
  <si>
    <t>19</t>
  </si>
  <si>
    <t>273351215.S</t>
  </si>
  <si>
    <t>Debnenie stien základových dosiek, zhotovenie-dielce</t>
  </si>
  <si>
    <t>1922611960</t>
  </si>
  <si>
    <t>"ZD2 -3,225/-3,375" (4+6,85)*0,15</t>
  </si>
  <si>
    <t>"ZD3  -3,825/-4,075"  (2,6+3,26)*0,15</t>
  </si>
  <si>
    <t>"ZD4  -3,825/-4,075"  (2,6+3,26)*0,15</t>
  </si>
  <si>
    <t>"doska pod WC a 1.09" (3,1+3,4)*0,15</t>
  </si>
  <si>
    <t>"doska pre vstup vľavo"  (2,45+3,59)*0,15</t>
  </si>
  <si>
    <t>"doska pre vstup vpravo"  (2,62+1,1)*0,15</t>
  </si>
  <si>
    <t>20</t>
  </si>
  <si>
    <t>273351216.S</t>
  </si>
  <si>
    <t>Debnenie stien základových dosiek, odstránenie-dielce</t>
  </si>
  <si>
    <t>-1759959649</t>
  </si>
  <si>
    <t>21</t>
  </si>
  <si>
    <t>273361821.S</t>
  </si>
  <si>
    <t>Výstuž základových dosiek z ocele B500 (10505)</t>
  </si>
  <si>
    <t>2009641500</t>
  </si>
  <si>
    <t>"ZD3 kotvenie do základov pre schody"  0,0335*1,05</t>
  </si>
  <si>
    <t>"ZD3 prehĺbenie"  0,0613*1,05</t>
  </si>
  <si>
    <t>"ZD4 kotvenie do základov"  0,0162*1,05</t>
  </si>
  <si>
    <t>"ZD4 prehĺbenie"  0,0613*1,05</t>
  </si>
  <si>
    <t>"doska pre vstup vľavo"  0,0775*1,05</t>
  </si>
  <si>
    <t>"doska pre vstup vpravo"  0,1318*1,05</t>
  </si>
  <si>
    <t>22</t>
  </si>
  <si>
    <t>273362021.S</t>
  </si>
  <si>
    <t>Výstuž základových dosiek zo zvár. sietí KARI</t>
  </si>
  <si>
    <t>-2112118808</t>
  </si>
  <si>
    <t>"ZD2"  0,2577*1,05</t>
  </si>
  <si>
    <t>"ZD3" (0,1272+0,0775+0,0912)*1,05</t>
  </si>
  <si>
    <t>"ZD4" (0,1272+0,0775+0,0901)*1,05</t>
  </si>
  <si>
    <t>"prehĺbenie v kotolni"  0,04*1,05</t>
  </si>
  <si>
    <t>"doska pod WC a 1.09" (3,1*3,4+1,3*3,7)*0,16*0,14</t>
  </si>
  <si>
    <t>"doska pre vstup vľavo"  0,0817*1,05</t>
  </si>
  <si>
    <t>"doska pre vstup vpravo"  0,131*1,05</t>
  </si>
  <si>
    <t>274313611.S</t>
  </si>
  <si>
    <t>Betón základových pásov, prostý tr. C 16/20</t>
  </si>
  <si>
    <t>-764318013</t>
  </si>
  <si>
    <t>"základ schodiska"  ((6,85+3,2*3+3,6)*0,4+3,3*0,25)*0,65</t>
  </si>
  <si>
    <t>"základ pod upratovaciu komoru"  (2,9+2,4)*0,6*1,2</t>
  </si>
  <si>
    <t>24</t>
  </si>
  <si>
    <t>274351215.S</t>
  </si>
  <si>
    <t>Debnenie stien základových pásov, zhotovenie-dielce</t>
  </si>
  <si>
    <t>1272501826</t>
  </si>
  <si>
    <t>"základ schodiska"  ((6,85+3,2*3+3,6)*2+3,3)*0,25</t>
  </si>
  <si>
    <t>"základ pod upratovaciu komoru"  (2,9+2,4)*0,25</t>
  </si>
  <si>
    <t>"ryha pre základ múrika"  2*0,3*2</t>
  </si>
  <si>
    <t>25</t>
  </si>
  <si>
    <t>274351216.S</t>
  </si>
  <si>
    <t>Debnenie stien základových pásov, odstránenie-dielce</t>
  </si>
  <si>
    <t>722053128</t>
  </si>
  <si>
    <t>26</t>
  </si>
  <si>
    <t>274271041.S</t>
  </si>
  <si>
    <t>Murivo základových pásov (m3) z betónových debniacich tvárnic s betónovou výplňou C 16/20 hrúbky 300 mm</t>
  </si>
  <si>
    <t>-1345265525</t>
  </si>
  <si>
    <t>"pod upratovaciu komoru"  (2,5+2,4)*1*0,3</t>
  </si>
  <si>
    <t>27</t>
  </si>
  <si>
    <t>274361825.S</t>
  </si>
  <si>
    <t>Výstuž pre murivo základových pásov z betónových debniacich tvárnic s betónovou výplňou z ocele B500 (10505)</t>
  </si>
  <si>
    <t>954594669</t>
  </si>
  <si>
    <t>"40kg/m3" 1,47*0,04</t>
  </si>
  <si>
    <t>28</t>
  </si>
  <si>
    <t>275321312.S</t>
  </si>
  <si>
    <t>Betón základových pätiek, železový (bez výstuže), tr. C 20/25</t>
  </si>
  <si>
    <t>497759518</t>
  </si>
  <si>
    <t>"základové pätky" 0,6*0,6*(2,4-1,45)*2*1,05</t>
  </si>
  <si>
    <t>29</t>
  </si>
  <si>
    <t>275361821.S</t>
  </si>
  <si>
    <t>Výstuž základových pätiek z ocele B500 (10505)</t>
  </si>
  <si>
    <t>585149499</t>
  </si>
  <si>
    <t>"výstuž pätiek"  0,0056*2*1,05</t>
  </si>
  <si>
    <t>Zvislé a kompletné konštrukcie</t>
  </si>
  <si>
    <t>30</t>
  </si>
  <si>
    <t>349234831.S</t>
  </si>
  <si>
    <t>Doplnenie muriva (s dodaním hmôt) okenných obrúb</t>
  </si>
  <si>
    <t>m</t>
  </si>
  <si>
    <t>-1401203685</t>
  </si>
  <si>
    <t>"(8/N)  1.PP"  0,6*32+2,65</t>
  </si>
  <si>
    <t>"okná č.4"  2*1,75*2</t>
  </si>
  <si>
    <t>"(8/N) po demontáži kapotáže ostenia"    1,5*24+1,9*34  +1,65</t>
  </si>
  <si>
    <t>"(4/N) 1.pp domurovanie parapetov"  1,65*12+0,9*6</t>
  </si>
  <si>
    <t>31</t>
  </si>
  <si>
    <t>310238211.S</t>
  </si>
  <si>
    <t>Zamurovanie otvoru s plochou nad 0.25 do 1 m2 v murive nadzákladného tehlami na maltu vápennocementovú</t>
  </si>
  <si>
    <t>-209015506</t>
  </si>
  <si>
    <t>"1.PP (8/N) domurovanie otvoru ku schodisku" 0,438*2,65*0,8</t>
  </si>
  <si>
    <t>"1.PP (7/N) zamurovanie okna" 1,65*0,6*0,65 + 0,3*2,4*0,45</t>
  </si>
  <si>
    <t>"1.NP ostenie okien č.4"  (0,405+0,245+0,155+0,505)*1,75*0,5+(0,285+0,365+0,385+0,265)*1,75*0,65</t>
  </si>
  <si>
    <t>"1.NP okná sociálok" 0,6*1*0,5*2</t>
  </si>
  <si>
    <t>"2.NP ostenie okien č.4"  (0,405+0,245+0,155+0,505)*1,75*0,5+(0,285+0,365+0,385+0,265)*1,75*0,65</t>
  </si>
  <si>
    <t>"2.NP okná sociálok" 0,6*1*0,5*2</t>
  </si>
  <si>
    <t>"2.NP okno č.3"  0,4*1,5*0,5</t>
  </si>
  <si>
    <t>"2.NP (8/N) ostenie dverí"  (0,36+0,3)*0,45*2,1</t>
  </si>
  <si>
    <t>"3.NP okná sociálok" 0,6*1*0,5*2</t>
  </si>
  <si>
    <t>"3.NP (8/N) ostenie dverí"  (0,35+0,35+0,1)*0,45*2,1</t>
  </si>
  <si>
    <t>32</t>
  </si>
  <si>
    <t>310239211.S</t>
  </si>
  <si>
    <t>Zamurovanie otvoru s plochou nad 1 do 4 m2 v murive nadzákladného tehlami na maltu vápennocementovú</t>
  </si>
  <si>
    <t>1283160910</t>
  </si>
  <si>
    <t>"1.PP"1*2,1*0,5+0,9*2,1*0,3+1*2,1*0,33+1*2,1*0,63*2+1,95*0,6*0,65+1,95*0,6*0,3</t>
  </si>
  <si>
    <t>"1.NP" 1,2*1,6*0,5*2+1,5*2,1*0,48+2,2*1,9*0,65+(1,02+0,7)*2,1*0,63+1,25*2,1*0,48</t>
  </si>
  <si>
    <t>"2.NP (7-8/N)" (1,5*1,65*2+1,2*1,65)*0,5+(1*2,1+0,86*2,02)*0,65+1,7*1,9*0,65+1*2,1*0,35+(1+0,9+1+0,75)*2,4*0,48+1,7*1,9*0,65</t>
  </si>
  <si>
    <t xml:space="preserve">"3.NP (7/N)" (1,25*2,2+0,95*2+1*2)*0,48  </t>
  </si>
  <si>
    <t>"3.NP (6/N)"  2,5*3,8*0,2+(2,5*4,2-1,3*2,2)*0,3</t>
  </si>
  <si>
    <t>33</t>
  </si>
  <si>
    <t>311271300</t>
  </si>
  <si>
    <t>Murivo nosné (m3) z betónových debniacich tvárnic 50x15x25 s betónovou výplňou hr. 150 mm</t>
  </si>
  <si>
    <t>-1785904232</t>
  </si>
  <si>
    <t>"atika plochej strechy"  (17,2+11,3+2)*0,25*0,15</t>
  </si>
  <si>
    <t>34</t>
  </si>
  <si>
    <t>311361825.S</t>
  </si>
  <si>
    <t>Výstuž pre murivo nosné z betónových debniacich tvárnic s betónovou výplňou z ocele B500 (10505)</t>
  </si>
  <si>
    <t>653176689</t>
  </si>
  <si>
    <t>"50kg/m3"  1,144*0,05</t>
  </si>
  <si>
    <t>35</t>
  </si>
  <si>
    <t>311321511.S</t>
  </si>
  <si>
    <t>Betón nadzákladových múrov, železový (bez výstuže) tr. C 30/37</t>
  </si>
  <si>
    <t>-1220545431</t>
  </si>
  <si>
    <t>"steny jímky v kotolni"  (1,42+1,57)*0,15*0,55</t>
  </si>
  <si>
    <t>"múrik pri bočnom vstupe do suterénu" 2*0,25*0,25</t>
  </si>
  <si>
    <t>"výťah vpravo" ((2,3*2+3,26*2)*14,95-1,54*2,15*5)*0,15</t>
  </si>
  <si>
    <t>"steny schodiska a výťahu vľavo" ((6,85*2+3,26+6,2*2)*14,95-(1,54*2,15*5+1,305*2,115+1,362*2,65+1*1,75*2+1,95*2,75*3+1,2*2,1))*0,15</t>
  </si>
  <si>
    <t>36</t>
  </si>
  <si>
    <t>311351101.S</t>
  </si>
  <si>
    <t>Debnenie nadzákladových múrov jednostranné, zhotovenie-dielce</t>
  </si>
  <si>
    <t>1765121807</t>
  </si>
  <si>
    <t>"steny jímky v kotolni"  1,42*2*0,6</t>
  </si>
  <si>
    <t>37</t>
  </si>
  <si>
    <t>311351102.S</t>
  </si>
  <si>
    <t>Debnenie nadzákladových múrov jednostranné, odstránenie-dielce</t>
  </si>
  <si>
    <t>1629978527</t>
  </si>
  <si>
    <t>38</t>
  </si>
  <si>
    <t>311351105.S</t>
  </si>
  <si>
    <t>Debnenie nadzákladových múrov obojstranné zhotovenie-dielce</t>
  </si>
  <si>
    <t>-1973052799</t>
  </si>
  <si>
    <t>"múrik pri bočnom vstupe do suterénu" 2*0,25*2</t>
  </si>
  <si>
    <t>"výťah vpravo" (2,3*2+3,26*2)*14,95*2-3,26*14,95-1,54*2,15*5*2+(1,54+2,15*2)*0,15*5</t>
  </si>
  <si>
    <t>"steny schodiska a výťahu vľavo" (6,85*2+3,26+6,2*2)*14,95*2-6,85*14,95-(1,54*2,15*5+1,305*2,115+1,362*2,65+1*1,75*2+1,95*2,75*3)*2</t>
  </si>
  <si>
    <t>"debnenie otvorov pre schodisko s výťahom"  ((1,54+2,15*2)*5+1,305+2,115*2+1,362+2,65*2+(1+1,75*2)*2+(1,95+2,75*2)*3+1,2+2,1*2)*0,15</t>
  </si>
  <si>
    <t>39</t>
  </si>
  <si>
    <t>311351106.S</t>
  </si>
  <si>
    <t>Debnenie nadzákladových múrov obojstranné odstránenie-dielce</t>
  </si>
  <si>
    <t>1203397184</t>
  </si>
  <si>
    <t>40</t>
  </si>
  <si>
    <t>311361821.S</t>
  </si>
  <si>
    <t>Výstuž nadzákladových múrov B500 (10505)</t>
  </si>
  <si>
    <t>-1743575874</t>
  </si>
  <si>
    <t>"kotvenie do základov pre schody"  0,0335*1,05</t>
  </si>
  <si>
    <t>"výťah 1.PP" 0,4721*1,05</t>
  </si>
  <si>
    <t>"steny schody+výťah 1.PP " 0,1689*1,05</t>
  </si>
  <si>
    <t>"N10, N11, N12 1.PP"  (0,0158+0,0247+0,0158)*1,05</t>
  </si>
  <si>
    <t>"1.NP vertikálna + vodorovná výstuž" (0,5852+0,1425)*1,05</t>
  </si>
  <si>
    <t>"N10, N11, N12 1.NP"  (0,0158+0,0124+0,0158)*1,05</t>
  </si>
  <si>
    <t>"2.NP vertikálna + vodorovná výstuž" (0,5852+0,1426)*1,05</t>
  </si>
  <si>
    <t>"N10, N11, N12 2.NP"  (0,0158+0,0124+0,0158)*1,05</t>
  </si>
  <si>
    <t>"3.NP vertikálna + vodorovná výstuž" (0,4281+0,1426)*1,05</t>
  </si>
  <si>
    <t>"N10, N11, N12 3.NP"  (0,0158+0,0124+0,0158)*1,05</t>
  </si>
  <si>
    <t>Medzisúčet steny schodisko + výťah</t>
  </si>
  <si>
    <t>"výťah vpravo 1.PP verikálna + vodorovná" (0,1375+0,1015+0,0634)*1,05</t>
  </si>
  <si>
    <t>"N11 1.PP" 0,0124*1,05</t>
  </si>
  <si>
    <t>"výťah vpravo 1.NP verikálna + vodorovná" (0,1545+0,1173+0,0634)*1,05</t>
  </si>
  <si>
    <t>"N11 1.NP" 0,0124*1,05</t>
  </si>
  <si>
    <t>"výťah vpravo 2.NP verikálna + vodorovná" (0,1545+0,1173+0,0634)*1,05</t>
  </si>
  <si>
    <t>"N11 2.NP" 0,0124*1,05</t>
  </si>
  <si>
    <t>"výťah vpravo 3.NP verikálna + vodorovná" (0,1464+0,1098+0,0634)*1,05</t>
  </si>
  <si>
    <t>41</t>
  </si>
  <si>
    <t>311362021.S</t>
  </si>
  <si>
    <t>Výstuž nadzákladových múrov, stien a priečok zo zváraných sietí KARI</t>
  </si>
  <si>
    <t>2107377701</t>
  </si>
  <si>
    <t>"schody+ výťah vertikálna výstuž 1.PP"  1,4777*1,05</t>
  </si>
  <si>
    <t>"schody+ výťah vertikálna výstuž 1.NP"  0,9216*1,05</t>
  </si>
  <si>
    <t>"schody+ výťah vertikálna výstuž 2.NP"  0,9216*1,05</t>
  </si>
  <si>
    <t>"schody+ výťah vertikálna výstuž 3.NP"  0,6759*1,05</t>
  </si>
  <si>
    <t>"výťah vpravo vetikálna 1.PP" 0,282*1,05</t>
  </si>
  <si>
    <t>"výťah vpravo vetikálna 1.NP" 0,3085*1,05</t>
  </si>
  <si>
    <t>"výťah vpravo vetikálna 2.NP" 0,1782*1,05</t>
  </si>
  <si>
    <t>"výťah vpravo vetikálna 3.NP" 0,1228*1,05</t>
  </si>
  <si>
    <t>42</t>
  </si>
  <si>
    <t>317161209</t>
  </si>
  <si>
    <t>Preklad nosný keramický vysoký, šírky 70 mm, výšky 238 mm, dĺžky 3000 mm</t>
  </si>
  <si>
    <t>ks</t>
  </si>
  <si>
    <t>800484712</t>
  </si>
  <si>
    <t>"3.NP" 4</t>
  </si>
  <si>
    <t>43</t>
  </si>
  <si>
    <t>317161253</t>
  </si>
  <si>
    <t>Preklad keramický plochý, šírky 115 mm, výšky 71 mm, dĺžky 1500 mm</t>
  </si>
  <si>
    <t>279289430</t>
  </si>
  <si>
    <t>"3.NP"  2</t>
  </si>
  <si>
    <t>44</t>
  </si>
  <si>
    <t>317161271</t>
  </si>
  <si>
    <t>Preklad keramický plochý, šírky 145 mm, výšky 71 mm, dĺžky 1000 mm</t>
  </si>
  <si>
    <t>3211183</t>
  </si>
  <si>
    <t>"1.NP" 1</t>
  </si>
  <si>
    <t>45</t>
  </si>
  <si>
    <t>317161272</t>
  </si>
  <si>
    <t>Preklad keramický plochý, šírky 145 mm, výšky 71 mm, dĺžky 1250 mm</t>
  </si>
  <si>
    <t>20485265</t>
  </si>
  <si>
    <t>"1.PP"9+6+1</t>
  </si>
  <si>
    <t>"1.NP" 4</t>
  </si>
  <si>
    <t>"2.NP" 5+3</t>
  </si>
  <si>
    <t>"3.NP" 1+3</t>
  </si>
  <si>
    <t>46</t>
  </si>
  <si>
    <t>317161273</t>
  </si>
  <si>
    <t>Preklad keramický plochý, šírky 145 mm, výšky 71 mm, dĺžky 1500 mm</t>
  </si>
  <si>
    <t>-216143515</t>
  </si>
  <si>
    <t>"dodatočné osadenie pre okná č.4  1.-2.NP "  4*4+3*10</t>
  </si>
  <si>
    <t>"1.PP" 8</t>
  </si>
  <si>
    <t>"1.NP"  3*4+5</t>
  </si>
  <si>
    <t>"2.NP"  11</t>
  </si>
  <si>
    <t>"3.NP"3</t>
  </si>
  <si>
    <t>47</t>
  </si>
  <si>
    <t>317161274</t>
  </si>
  <si>
    <t>Preklad keramický plochý, šírky 145 mm, výšky 71 mm, dĺžky 1750 mm</t>
  </si>
  <si>
    <t>1486803600</t>
  </si>
  <si>
    <t>"1.PP"  4</t>
  </si>
  <si>
    <t>"2.NP"  5*5</t>
  </si>
  <si>
    <t>"3.NP"  5*5</t>
  </si>
  <si>
    <t>48</t>
  </si>
  <si>
    <t>317161275</t>
  </si>
  <si>
    <t>Preklad keramický plochý, šírky 145 mm, výšky 71 mm, dĺžky 2000 mm</t>
  </si>
  <si>
    <t>-820826521</t>
  </si>
  <si>
    <t>"3.NP" 2</t>
  </si>
  <si>
    <t>49</t>
  </si>
  <si>
    <t>317161276</t>
  </si>
  <si>
    <t>Preklad keramický plochý, šírky 145 mm, výšky 71 mm, dĺžky 2250 mm</t>
  </si>
  <si>
    <t>-465580478</t>
  </si>
  <si>
    <t>"1.PP" 4</t>
  </si>
  <si>
    <t>"2.NP" 4+4+4</t>
  </si>
  <si>
    <t>"3.NP" 3</t>
  </si>
  <si>
    <t>50</t>
  </si>
  <si>
    <t>319202321.S</t>
  </si>
  <si>
    <t>Vyrovnanie nerovného povrchu primurovaním hr.30-80 mm</t>
  </si>
  <si>
    <t>281479982</t>
  </si>
  <si>
    <t>"oprava stien po vybúraní 1.PP" 2,1*0,6*4+0,78*2,4*2+0,78*2,8+0,3*2,3*4</t>
  </si>
  <si>
    <t>"1.NP" 0,3*3+0,65*2,4*6+0,51*2,75*2+0,48*2,1*6</t>
  </si>
  <si>
    <t>"2.NP" 0,5*1,75*2+0,5*2*2+0,65*2+0,5*2,2*7+0,5*2,75*2</t>
  </si>
  <si>
    <t>"3.NP" 0,65*2,75*4+0,28*3,3*2+0,48*2*6+0,5*2,1*2</t>
  </si>
  <si>
    <t>51</t>
  </si>
  <si>
    <t>331321610.S</t>
  </si>
  <si>
    <t>Betón stĺpov a pilierov hranatých, ťahadiel, rámových stojok, vzpier, železový (bez výstuže) tr. C 30/37</t>
  </si>
  <si>
    <t>160314558</t>
  </si>
  <si>
    <t>"vonkajšie piliere"  0,3*0,3*2,95*2</t>
  </si>
  <si>
    <t>52</t>
  </si>
  <si>
    <t>331351101.S</t>
  </si>
  <si>
    <t>Debnenie hranatých stĺpov prierezu pravouhlého štvoruholníka výšky do 4 m, zhotovenie-dielce</t>
  </si>
  <si>
    <t>-1888655040</t>
  </si>
  <si>
    <t>"vonkajšie piliere"  0,3*4*3*2</t>
  </si>
  <si>
    <t>53</t>
  </si>
  <si>
    <t>331351102.S</t>
  </si>
  <si>
    <t>Debnenie hranatých stĺpov prierezu pravouhlého štvoruholníka výšky do 4 m, odstránenie-dielce</t>
  </si>
  <si>
    <t>1447779562</t>
  </si>
  <si>
    <t>54</t>
  </si>
  <si>
    <t>331361821.S</t>
  </si>
  <si>
    <t>Výstuž stĺpov, pilierov, stojok hranatých z bet. ocele B500 (10505)</t>
  </si>
  <si>
    <t>-981326736</t>
  </si>
  <si>
    <t>0,0374*2</t>
  </si>
  <si>
    <t>55</t>
  </si>
  <si>
    <t>340291122.S</t>
  </si>
  <si>
    <t>Dodatočné ukotvenie priečok k tehelným konštrukciam plochými nerezovými kotvami hr. priečky nad 100 mm</t>
  </si>
  <si>
    <t>-1224681430</t>
  </si>
  <si>
    <t>"1.PP" 30*2,95</t>
  </si>
  <si>
    <t>"1.NP" 20*3,26</t>
  </si>
  <si>
    <t>"2.NP" 11*3,58+4*3,11+21*3,29</t>
  </si>
  <si>
    <t>"3.NP" 4,2+3,8+23*3,3+2,1*4</t>
  </si>
  <si>
    <t>56</t>
  </si>
  <si>
    <t>342243184</t>
  </si>
  <si>
    <t>Priečky z tehál pálených 14 P 10 brúsených na pero a drážku, na lepidlo (140x497x249)</t>
  </si>
  <si>
    <t>-304384345</t>
  </si>
  <si>
    <t>"1PP" (3,35*2+2+6,65+3,95+1,23+1,02)*2,95-(0,8*2+0,9+1*2)*2,2-1,11*2,3</t>
  </si>
  <si>
    <t>(2,37*5+2,3)*2,95- 1,1*2,2*3</t>
  </si>
  <si>
    <t>(3,75+3,6*2+4,1+1,3+10,8)*2,95-(0,9*2,2*4+1*2,3)</t>
  </si>
  <si>
    <t>(1,6*3+4,6*2,2)-0,9*2,2</t>
  </si>
  <si>
    <t>Medzisúčet  1.PP</t>
  </si>
  <si>
    <t>"1.NP" (6,72+2,6*2+2,45*4+4,5+5,15*3+2,5+1,5)*3,26-(0,9*2,2*2+1,8*2,2*4+2,135*0,6)</t>
  </si>
  <si>
    <t>Medzisúčet 1.NP</t>
  </si>
  <si>
    <t>"2.NP" (5,15*3+2,8*2+3+8,4+1,75*3)*3,29+3*2,3-(1*2,2*3+1,2*2,2+0,9*2,2*4)</t>
  </si>
  <si>
    <t>(5,75+2,7)*3,11-1,2*2,2+(5,3*7+2,25*4+2,6*2+2,5*4+4,4+2,5+1,5)*3,29-(1*2,2*5+1,8*2,3*4)</t>
  </si>
  <si>
    <t>Medzisúčet 2.NP</t>
  </si>
  <si>
    <t>"3.NP" (3,05*2+5,3*6+2,25*2+2,6*2)*3,3-1*2,2*4</t>
  </si>
  <si>
    <t>(2,5*3+4,4+2,5+1,5)*3,3-1,8*2,3*3</t>
  </si>
  <si>
    <t>Medzisúčet  3.NP</t>
  </si>
  <si>
    <t>57</t>
  </si>
  <si>
    <t>346991122.S</t>
  </si>
  <si>
    <t>Izolácia do zvislej medzery polystyrénovými doskami hrúbky 20 mm</t>
  </si>
  <si>
    <t>902332646</t>
  </si>
  <si>
    <t>"schodisko" 9*11,5</t>
  </si>
  <si>
    <t>"výťah vľavo"  3,5*14,5</t>
  </si>
  <si>
    <t>58</t>
  </si>
  <si>
    <t>346991129.S</t>
  </si>
  <si>
    <t>Izolácia do zvislej medzery polystyrénovými doskami hrúbky 90 mm</t>
  </si>
  <si>
    <t>855238181</t>
  </si>
  <si>
    <t>"stena schodiska a výťahu s otvormi" 6,5*15-(1,3*2,65+1,95*2,75*3+1,54*2,15*4)</t>
  </si>
  <si>
    <t>"výťah vľavo stena s dverami"  2,8*15-1,54*2,15*4</t>
  </si>
  <si>
    <t>Vodorovné konštrukcie</t>
  </si>
  <si>
    <t>59</t>
  </si>
  <si>
    <t>411321414.S</t>
  </si>
  <si>
    <t>Betón stropov doskových a trámových,  železový tr. C 25/30</t>
  </si>
  <si>
    <t>379277663</t>
  </si>
  <si>
    <t>"strop nad schodiskom a výťahom D4" (4*6,9+2,45*3,3)*0,15</t>
  </si>
  <si>
    <t>"strop výťahu vpravo " 2,6*3,3*0,15</t>
  </si>
  <si>
    <t>"prestrešenia vstupov" (2,6*3,75+2,85*3,05+3,6*1,7)*0,16</t>
  </si>
  <si>
    <t>60</t>
  </si>
  <si>
    <t>411351101.S</t>
  </si>
  <si>
    <t>Debnenie stropov doskových zhotovenie-dielce</t>
  </si>
  <si>
    <t>-1585511042</t>
  </si>
  <si>
    <t>"strop nad schodiskom a výťahom" (3,7*6,6+2,3*3)+(6,45*2+6,9)*0,15</t>
  </si>
  <si>
    <t>"strop výťahu vpravo" 2,3*3+(2,6*2+3,3*2)*0,15</t>
  </si>
  <si>
    <t>"prestrešenia vstupov" (2,6*3,75+2,85*3,05+3,6*1,7)+(2,6+3,75+3,05+6,5)*0,16</t>
  </si>
  <si>
    <t>61</t>
  </si>
  <si>
    <t>411351102.S</t>
  </si>
  <si>
    <t>Debnenie stropov doskových odstránenie-dielce</t>
  </si>
  <si>
    <t>-654421283</t>
  </si>
  <si>
    <t>62</t>
  </si>
  <si>
    <t>411354173.S</t>
  </si>
  <si>
    <t>Podporná konštrukcia stropov výšky do 4 m pre zaťaženie do 12 kPa zhotovenie</t>
  </si>
  <si>
    <t>735786146</t>
  </si>
  <si>
    <t>"strop nad schodiskom a výťahom" (3,7*6,6+2,3*3)</t>
  </si>
  <si>
    <t>"strop výťahu vpravo" 2,3*3</t>
  </si>
  <si>
    <t>Medzisúčet</t>
  </si>
  <si>
    <t>"prestrešenia vstupov" (2,6*3,75+2,85*3,05+3,6*1,7)</t>
  </si>
  <si>
    <t>63</t>
  </si>
  <si>
    <t>411354174.S</t>
  </si>
  <si>
    <t>Podporná konštrukcia stropov výšky do 4 m pre zaťaženie do 12 kPa odstránenie</t>
  </si>
  <si>
    <t>-1586204522</t>
  </si>
  <si>
    <t>64</t>
  </si>
  <si>
    <t>411354183.S</t>
  </si>
  <si>
    <t>Príplatok pre výšku nad 4 do 6 m podpornej konštrukcii stropov pre zaťaženie do 12kPa zhotovenie</t>
  </si>
  <si>
    <t>-1320301566</t>
  </si>
  <si>
    <t>65</t>
  </si>
  <si>
    <t>411354184.S</t>
  </si>
  <si>
    <t>Príplatok pre výšku nad 4 do 6 m podpornej konštrukcii stropov pre zaťaženie do 12kPa odstránenie</t>
  </si>
  <si>
    <t>-1684654490</t>
  </si>
  <si>
    <t>66</t>
  </si>
  <si>
    <t>411361821.S</t>
  </si>
  <si>
    <t>Výstuž stropov doskových, trámových, vložkových,konzolových alebo balkónových, B500 (10505)</t>
  </si>
  <si>
    <t>181676497</t>
  </si>
  <si>
    <t>"prestrešenia vstupov " (0,1133+0,0729+0,1318+0,0752)*1,05</t>
  </si>
  <si>
    <t>"strop schodisko+výťah spodná + horná" (0,2427+0,1057)*1,05</t>
  </si>
  <si>
    <t>"strop výťah vpravo"  0,0657*1,05</t>
  </si>
  <si>
    <t>67</t>
  </si>
  <si>
    <t>411362021.S</t>
  </si>
  <si>
    <t>Výstuž stropov doskových, trámových, vložkových,konzolových alebo balkónových, zo zváraných sietí KARI</t>
  </si>
  <si>
    <t>746971532</t>
  </si>
  <si>
    <t>"prestrešenia vstupov " (0,041+0,0658)*1,05</t>
  </si>
  <si>
    <t>"D4 nad schodiskom a výťahom" 0,5057*1,05</t>
  </si>
  <si>
    <t>"strop nad výťahom" 0,0255*1,05</t>
  </si>
  <si>
    <t>68</t>
  </si>
  <si>
    <t>411362509.S</t>
  </si>
  <si>
    <t>Montáž doplnkovej výstuže s vŕtaním pre osadenie L profilov na kotvy v stropných doskách priemeru 18 - 25 mm</t>
  </si>
  <si>
    <t>-653769224</t>
  </si>
  <si>
    <t>"kotvenie podlahy pri vstupe vĺavo"  12</t>
  </si>
  <si>
    <t>"kotvenie podlahy pri vstupe vpravo"  18</t>
  </si>
  <si>
    <t>Medzisúčet kotvenie zákl. dosiek</t>
  </si>
  <si>
    <t>"kotvenie stropu nad vstupom vľavo"  16</t>
  </si>
  <si>
    <t>"kotvenie stropu nad vstupom vpravo" 18</t>
  </si>
  <si>
    <t>69</t>
  </si>
  <si>
    <t>311720001200.S</t>
  </si>
  <si>
    <t>Tyč závitová M 20 mm, dĺ. 1 m, norma DIN 975, pevnostná trieda 4.8, zinkovaná</t>
  </si>
  <si>
    <t>2141382777</t>
  </si>
  <si>
    <t>64*0,25</t>
  </si>
  <si>
    <t>70</t>
  </si>
  <si>
    <t>134310000200.S</t>
  </si>
  <si>
    <t>Tyč oceľová prierezu L rovnoramenný uholník 140x140x12 mm, ozn. 11 373, podľa EN ISO S235JRG1</t>
  </si>
  <si>
    <t>-1863829627</t>
  </si>
  <si>
    <t>0,25*(6+8+9+9)*0,0256</t>
  </si>
  <si>
    <t>71</t>
  </si>
  <si>
    <t>247410002400</t>
  </si>
  <si>
    <t>Hmota vytláčacia lepiaca HIT-HY 270 330/2, 330 ml, hybridné uretánovo-metakrylátové lepidlo, HILTI</t>
  </si>
  <si>
    <t>1069003167</t>
  </si>
  <si>
    <t>72</t>
  </si>
  <si>
    <t>430321616.S</t>
  </si>
  <si>
    <t>Schodiskové konštrukcie, betón železový tr. C 30/37</t>
  </si>
  <si>
    <t>1426446407</t>
  </si>
  <si>
    <t>"podesty" 2,2*3,7*3*0,15</t>
  </si>
  <si>
    <t>"medzipodesty" 1,4*3,7*3*0,15 + 1,2*1,75*0,15</t>
  </si>
  <si>
    <t>"podstupnice" (3,5+2,5+3,8*4)*1,75*0,17</t>
  </si>
  <si>
    <t>"stupne" (0,3*0,4+0,171*0,3*18+0,166*0,3*22+0,167*0,3*22)/2*1,75</t>
  </si>
  <si>
    <t>"3.NP schody na strechu" 1,5*0,3*0,7</t>
  </si>
  <si>
    <t>73</t>
  </si>
  <si>
    <t>430361821.S</t>
  </si>
  <si>
    <t>Výstuž schodiskových konštrukcií z betonárskej ocele B500 (10505)</t>
  </si>
  <si>
    <t>1687874250</t>
  </si>
  <si>
    <t>"nosníky 1.PP fik18, fik19" 0,064*1,05</t>
  </si>
  <si>
    <t>"sch1 "  (0,1882+0,1079)*1,05</t>
  </si>
  <si>
    <t>"nosníky 1.NP fik28, fik38" 0,064*1,05</t>
  </si>
  <si>
    <t>"sch2"  (0,1889+0,1923)*1,05</t>
  </si>
  <si>
    <t>"nosníky 2.NP fik51, fik62" 0,064*1,05</t>
  </si>
  <si>
    <t>"sch3"  (0,1889+0,1923)*1,05</t>
  </si>
  <si>
    <t>74</t>
  </si>
  <si>
    <t>431351121.S</t>
  </si>
  <si>
    <t>Debnenie do 4 m výšky - podest a podstupňových dosiek pôdorysne priamočiarych zhotovenie</t>
  </si>
  <si>
    <t>-394398137</t>
  </si>
  <si>
    <t>"podesty" 2,2*3,7*3</t>
  </si>
  <si>
    <t>"medzipodesty" 1,4*3,7*3 + 1,2*1,75</t>
  </si>
  <si>
    <t>"podstupnice" (3,5+2,5+3,8*4)*(1,75+0,3)</t>
  </si>
  <si>
    <t>75</t>
  </si>
  <si>
    <t>431351122.S</t>
  </si>
  <si>
    <t>Debnenie do 4 m výšky - podest a podstupňových dosiek pôdorysne priamočiarych odstránenie</t>
  </si>
  <si>
    <t>-2131104332</t>
  </si>
  <si>
    <t>76</t>
  </si>
  <si>
    <t>434351141.S</t>
  </si>
  <si>
    <t>Debnenie stupňov na podstupňovej doske alebo na teréne pôdorysne priamočiarych zhotovenie</t>
  </si>
  <si>
    <t>1287138801</t>
  </si>
  <si>
    <t>"stupne" (0,3*62+7,321+3,275)*1,75</t>
  </si>
  <si>
    <t>"stupne a bočná hrana schodov na 3.NP"  (0,45+0,7)*1,5+0,7*0,45</t>
  </si>
  <si>
    <t>77</t>
  </si>
  <si>
    <t>434351142.S</t>
  </si>
  <si>
    <t>Debnenie stupňov na podstupňovej doske alebo na teréne pôdorysne priamočiarych odstránenie</t>
  </si>
  <si>
    <t>1315015252</t>
  </si>
  <si>
    <t>5.2</t>
  </si>
  <si>
    <t>Komunikácie - okapový chodník</t>
  </si>
  <si>
    <t>78</t>
  </si>
  <si>
    <t>564752111.S</t>
  </si>
  <si>
    <t>Podklad alebo kryt z kameniva hrubého drveného veľ. 32-63 mm (vibr.štrk) po zhut.hr. 150 mm</t>
  </si>
  <si>
    <t>479193919</t>
  </si>
  <si>
    <t>"okapový chodník zo strany rampy" (24,5+8)*0,55</t>
  </si>
  <si>
    <t>79</t>
  </si>
  <si>
    <t>564231111.S</t>
  </si>
  <si>
    <t>Podklad alebo podsyp zo štrkopiesku s rozprestretím, vlhčením a zhutnením, po zhutnení hr. 100 mm</t>
  </si>
  <si>
    <t>382049969</t>
  </si>
  <si>
    <t>80</t>
  </si>
  <si>
    <t>581114111.S</t>
  </si>
  <si>
    <t>Kryt z betónu prostého C 25/30 komunikácií pre peších hr. 80 mm</t>
  </si>
  <si>
    <t>860025053</t>
  </si>
  <si>
    <t>"okapový chodník zo strany vstupu" (24,5+8)*0,5</t>
  </si>
  <si>
    <t>Úpravy povrchov, podlahy, osadenie</t>
  </si>
  <si>
    <t>81</t>
  </si>
  <si>
    <t>610991111.S</t>
  </si>
  <si>
    <t>Zakrývanie výplní vnútorných okenných otvorov, predmetov a konštrukcií</t>
  </si>
  <si>
    <t>775258452</t>
  </si>
  <si>
    <t>"O1" 1,65*1,9*36</t>
  </si>
  <si>
    <t>"O2" 1,2*1,9*4</t>
  </si>
  <si>
    <t>"O3" 1*1,75*6</t>
  </si>
  <si>
    <t>"O4" 1,1*1,75*14</t>
  </si>
  <si>
    <t>"O6" 0,932*2,9</t>
  </si>
  <si>
    <t>"O7" 1,65*0,6*11</t>
  </si>
  <si>
    <t>"O9" 0,9*0,6*6</t>
  </si>
  <si>
    <t>"O10" 1,25*0,6</t>
  </si>
  <si>
    <t>"z vonkajšej a vnútornej strany"  177,013</t>
  </si>
  <si>
    <t>82</t>
  </si>
  <si>
    <t>611451331.S</t>
  </si>
  <si>
    <t>Oprava vnútorných cementových štukových omietok oceľ. hladených stropov opravovanej plochy 10-30%</t>
  </si>
  <si>
    <t>222507334</t>
  </si>
  <si>
    <t>"1.PP "2,15+11,64+17,61+8,01+7,01+12,36+14,31+9,99+31,72+14,96+28,99+6,62+5,31</t>
  </si>
  <si>
    <t>83</t>
  </si>
  <si>
    <t>611460112.S</t>
  </si>
  <si>
    <t>Príprava vnútorného podkladu stropov na betónové podklady kontaktným mostíkom</t>
  </si>
  <si>
    <t>-2094965283</t>
  </si>
  <si>
    <t>"1.PP po odstránení nesúdržných omietok"13,43+2,15+11,64+19,76+14,07+4,78+10,75+6,46+6,91+4,38+1,95</t>
  </si>
  <si>
    <t>+17,61+8,01+7,01+12,69+12,36+14,31+9,99+31,72+14,96+28,99+8,6+6,95+16,06+13,33+6,62+5,31</t>
  </si>
  <si>
    <t>"1.NP" 459,60-(78,74+6,87+6,81)</t>
  </si>
  <si>
    <t>"2.NP" 465,54-(80,03+6,79+6,81)</t>
  </si>
  <si>
    <t>"3.NP" 273,67+(5,7*6+4,1*2+5,4*6+4*2)*0,4</t>
  </si>
  <si>
    <t>Súčet   -  (spevnenie jestvujúcich omietok stropov)</t>
  </si>
  <si>
    <t>84</t>
  </si>
  <si>
    <t>611460362.S</t>
  </si>
  <si>
    <t>Vnútorná omietka stropov vápennocementová jednovrstvová, hr. 8 mm</t>
  </si>
  <si>
    <t>-1071077529</t>
  </si>
  <si>
    <t>"1.PP "15,78+7,24</t>
  </si>
  <si>
    <t>"1.NP"  24,12*1,2</t>
  </si>
  <si>
    <t>"2.NP" 24,16*1,2</t>
  </si>
  <si>
    <t>"3.NP" 24,19</t>
  </si>
  <si>
    <t>85</t>
  </si>
  <si>
    <t>611460273.S</t>
  </si>
  <si>
    <t>Vnútorná omietka stropov sadrová, hr. 15 mm</t>
  </si>
  <si>
    <t>-731768885</t>
  </si>
  <si>
    <t>"3.NP 3.04 strop s roštom"  57,77+(5,7*6+4,1*2+5,4*6+4*2)*0,4</t>
  </si>
  <si>
    <t>86</t>
  </si>
  <si>
    <t>611460302.S</t>
  </si>
  <si>
    <t>Vnútorná stierka stropov sadrová, hr. 2 mm - na SDK podhľad</t>
  </si>
  <si>
    <t>934504126</t>
  </si>
  <si>
    <t>"podhľady  Ph1"  956,411</t>
  </si>
  <si>
    <t>87</t>
  </si>
  <si>
    <t>612460121.S</t>
  </si>
  <si>
    <t>Príprava vnútorného podkladu stien penetráciou základnou</t>
  </si>
  <si>
    <t>790048897</t>
  </si>
  <si>
    <t>"1PP" ((3,35*2+2+6,65+3,95+1,23+1,02)*2,95-(0,8*2+0,9+1*2)*2,2-1,11*2,3)*2</t>
  </si>
  <si>
    <t>((2,37*5+2,3)*2,95- 1,1*2,2*3)*2</t>
  </si>
  <si>
    <t>((3,75+3,6*2+4,1+1,3+10,8)*2,95-(0,9*2,2*4+1*2,3))*2</t>
  </si>
  <si>
    <t>((1,6*3+4,6*2,2)-0,9*2,2)*2</t>
  </si>
  <si>
    <t>Medzisúčet  1.PP  nové priečky</t>
  </si>
  <si>
    <t>"1.NP pôvodné steny" ((3,97+4,97)*4+6,2*2+1,42*2+5,5*2+2,5*2+6,7+4,7+5,1+30,5+35,7+29,5*2+5,15*2+3,1*2+4,3*2)*3,3</t>
  </si>
  <si>
    <t>"1.NP nové priečky" ((6,72+2,6*2+2,45*4+4,5+5,15*3+2,5+1,5)*3,26-(0,9*2,2*2+1,8*2,2*4+2,135*0,6))*2</t>
  </si>
  <si>
    <t>"1.NP ostenia" (1,65*12+1,9*20+2,75*4+1,1*3+1,75*6)*0,4+(1,1*4+1,75*8)*0,5+(1,95+1,8+1,75+2,75*6+2,2*3+1,2+2,4*2)*0,65+(1,3*4+1,9+1,1+2,2*12)*0,4</t>
  </si>
  <si>
    <t>"2.NP pôvodné steny" ((15,6+5,12+8,4+4,6)*2+8,2+5,3+5,7+30+24,6+23,7*2+5,3*2+3,1*2+4,3*2)*3,3</t>
  </si>
  <si>
    <t>"2.NP nové priečky" ((5,15*3+2,8*2+3+8,4+1,75*3)*3,29+3*2,3-(1*2,2*3+1,2*2,2+0,9*2,2*4))*2</t>
  </si>
  <si>
    <t>"2.NP nové priečky" ((5,75+2,7)*3,11-1,2*2,2+(5,3*7+2,25*4+2,6*2+2,5*4+4,4+2,5+1,5)*3,29-(1*2,2*5+1,8*2,3*4))*2</t>
  </si>
  <si>
    <t>"2.NP ostenia" (1,65*12+1,9*24+1,1*9+1,75*18)*0,4+(1,65+2,4*2+1,95+1,8+1,75+2,75*8+2,2*3)*0,6+(1,5*6+2*12)*0,3</t>
  </si>
  <si>
    <t>"3.NP pôvodné steny" (7,9*2+8,2*2)*3,8+(21,8*2+21,3*2+5,3*2+3,1*2+4,3*2)*3,3</t>
  </si>
  <si>
    <t>"3.NP nové priečky" ((3,05+5,3*6+2,25+2,6)*3,3-1*2,2*4)*2</t>
  </si>
  <si>
    <t>"3.NP nové priečky" ((2,5*3+4,4+2,5+1,5)*3,3-1,8*2,3*3+(2,5+2,7)*4,2-1,3*2)*2</t>
  </si>
  <si>
    <t>"3.NP ostenia" (1,65*11+1,2*4+1,9*30)*0,4+(1,95+1,8+1,75+2,15*4+2,75+2,2*3)*0,65+(1,5*4+1,3+2*10)*0,3</t>
  </si>
  <si>
    <t>"výťah vpravo" (2,3*2+3,26*2)*14,95-1,54*2,15*5</t>
  </si>
  <si>
    <t>"steny schodiska a výťahu vľavo" (6,5*2+3,7*2+3,26*2+2,3*2)*14-(1,95*2,75*3+1,362*2,65+1,3*2,1+1,54*2,15*5+1*1,75)</t>
  </si>
  <si>
    <t>88</t>
  </si>
  <si>
    <t>612460241.S</t>
  </si>
  <si>
    <t xml:space="preserve">Vnútorná omietka stien vápennocementová jadrová (hrubá) hr. 10 mm </t>
  </si>
  <si>
    <t>874822689</t>
  </si>
  <si>
    <t>Súčet  na nové murivo</t>
  </si>
  <si>
    <t>89</t>
  </si>
  <si>
    <t>612460242.S</t>
  </si>
  <si>
    <t>Vnútorná omietka stien vápennocementová jadrová (hrubá), hr. 15 mm</t>
  </si>
  <si>
    <t>-1928090612</t>
  </si>
  <si>
    <t>"3.NP" (7,9*2+8,2*2)*3,8+(21,8*2+21,3*2+5,3*2+3,1*2+4,3*2)*3,3</t>
  </si>
  <si>
    <t>Súčet pôvodné steny po otlčení omietok do 100%</t>
  </si>
  <si>
    <t>90</t>
  </si>
  <si>
    <t>612460271.S</t>
  </si>
  <si>
    <t>Vnútorná omietka stien sadrová, hr. 5 mm</t>
  </si>
  <si>
    <t>1333522997</t>
  </si>
  <si>
    <t>"1.06"(1,77*2+2,5*2)*2,4-1*2</t>
  </si>
  <si>
    <t>"1.07"(1,8*2+1,65*2)*2,4+(0,9*2+1,6*2)*1,2-(0,9*2+0,8*2+0,8*1,2)</t>
  </si>
  <si>
    <t>"1.08"(1,8*2+1,75*2)*2,4+(0,9*2+1,75*2)*1,2-(0,9*2+0,8*2+0,8*1,2)</t>
  </si>
  <si>
    <t>"1.09"(2,7*2+2,6*2)*1,2-(0,9*1,2+1*0,35)</t>
  </si>
  <si>
    <t>"1.25"(4,25*2+3,1*2)*1,2-0,8*1,2</t>
  </si>
  <si>
    <t>"1.26"(1,5*2+2,35*2)*1,2-0,8*1,2</t>
  </si>
  <si>
    <t>"2.05"(2,7*2+5,6*2)*2,4-1,2*2,1+1,9*2*0,6</t>
  </si>
  <si>
    <t>"2.11"(3*2+2,2*2)*2,4-(1*2,1+1*1,5)</t>
  </si>
  <si>
    <t>"2.13"(2,34*2+2,8*2)*2,4-1*2,1</t>
  </si>
  <si>
    <t>"2.15"(2,34*2+2,8*2)*2,4-1*2,1-1,1*1,5</t>
  </si>
  <si>
    <t>"2.37"(1,735*2+3,55*2)*2,4-(0,9*2,1+1*1,5)</t>
  </si>
  <si>
    <t>"2.22"(2,23*2+2,5*2)*2,4-(1*2,1+1,65*1,5)</t>
  </si>
  <si>
    <t>"2.24"(2,23*2+2,415*2)*2,4-1*2,1</t>
  </si>
  <si>
    <t>"2.26"(2,25*2+2,5*2)*2,4-(1*2,1+1,65*1,5)</t>
  </si>
  <si>
    <t>"2.28"(2,25*2+2,415*2)*2,4-1*2,1</t>
  </si>
  <si>
    <t>"2.30"(2,585*2+2,5*2)*2,4-(1*2,1+1,65*1,5)</t>
  </si>
  <si>
    <t>"2.33"(4,25*2+3,1*2)*1,2-0,8*1,2</t>
  </si>
  <si>
    <t>"2.34"(1,5*2+2,35*2)*1,2-0,8*1,2</t>
  </si>
  <si>
    <t>"3.05"(3,035*2+2,5*2)*2,4-(1*2,1+1,65*1,5)</t>
  </si>
  <si>
    <t>"3.06"(3,035*2+2,415*2)*2,4-1*2,1</t>
  </si>
  <si>
    <t>"3.09"(2,25*2+2,5*2)*2,4-(1*2,1+1,65*1,5)</t>
  </si>
  <si>
    <t>"3.11"(2,25*2+2,415*2)*2,4-1*2,1</t>
  </si>
  <si>
    <t>"3.13"(2,585*2+2,5*2)*2,4-(1*2,1+1,65*1,5)</t>
  </si>
  <si>
    <t>"3.16"(4,25*2+3,1*2)*1,2-0,8*1,2</t>
  </si>
  <si>
    <t>"3.17"(1,5*2+2,35*2)*1,2-0,8*1,2</t>
  </si>
  <si>
    <t>Súčet  obklad 1.-3.NP</t>
  </si>
  <si>
    <t>"steny 1.-3.NP"  4363,448</t>
  </si>
  <si>
    <t>"výťah vpravo" -((2,3*2+3,26*2)*14,95-1,54*2,15*5)</t>
  </si>
  <si>
    <t>"steny schodiska a výťahu vľavo" -((6,5*2+3,7*2+3,26*2+2,3*2)*14-(1,95*2,75*3+1,362*2,65+1,3*2,1+1,54*2,15*5+1*1,75))</t>
  </si>
  <si>
    <t>"odpočet obkladov 1.-3 NP"   -469,416</t>
  </si>
  <si>
    <t>91</t>
  </si>
  <si>
    <t>612465117.S</t>
  </si>
  <si>
    <t>Vnútorný sanačný systém stien, sanačný prednástrek cementový odvlhčovací špeciálny, krytie 100%</t>
  </si>
  <si>
    <t>-1088828681</t>
  </si>
  <si>
    <t>"1.PP jestvuj. steny" ((3,97+3,92+6,67+5*3)*2+(1,42+8,2+23,4+5,1+14,2+8,75+6,1+2,4*2)*2)*2,9+(5,7+5,1)*2*4,3-(1,5*2+1,7*2,7)</t>
  </si>
  <si>
    <t>92</t>
  </si>
  <si>
    <t>612465161.S</t>
  </si>
  <si>
    <t>Vnútorný sanačný systém stien s obsahom cementu, sanačná omietka, hr. 10 mm</t>
  </si>
  <si>
    <t>-1113801110</t>
  </si>
  <si>
    <t>"01.13,01.14"(2+3,2)*2,4</t>
  </si>
  <si>
    <t>"01.24"2,25*2,8</t>
  </si>
  <si>
    <t>"01.25"1,9*2,8</t>
  </si>
  <si>
    <t>"01.29"2,735*2,8</t>
  </si>
  <si>
    <t>"01.27"3,385*2,8</t>
  </si>
  <si>
    <t>"01.30"(5,87*2+3,75*2)*2,8-2,2*2,3</t>
  </si>
  <si>
    <t>"01.31"(2,76+5,07)*2,8</t>
  </si>
  <si>
    <t>"01.33"(3,535*2+2,375)*2,6</t>
  </si>
  <si>
    <t>"01.34"(2,5*2+2,375)*2,6-2,2*2,3+0,6*2,3*2</t>
  </si>
  <si>
    <t>"01.35"(6,05*2+2,375)*2,6-(2,2*2,3*2+1*2,1)+0,6*2,3*4</t>
  </si>
  <si>
    <t>Súčet    vyrovnanie pod obklad 1.PP pôvodné steny</t>
  </si>
  <si>
    <t>93</t>
  </si>
  <si>
    <t>612465165.S</t>
  </si>
  <si>
    <t>Vnútorný sanačný systém stien s obsahom cementu, sanačná omietka, hr. 30 mm</t>
  </si>
  <si>
    <t>859432956</t>
  </si>
  <si>
    <t>"1.PP jestv.steny bez vn. obkladu"  674,164-184,339</t>
  </si>
  <si>
    <t>94</t>
  </si>
  <si>
    <t>612481119.S</t>
  </si>
  <si>
    <t>Potiahnutie vnútorných stien sklotextilnou mriežkou s celoplošným prilepením</t>
  </si>
  <si>
    <t>1817435038</t>
  </si>
  <si>
    <t>"15 % vn plochy stien" (674,164+4152,5)*0,15</t>
  </si>
  <si>
    <t>95</t>
  </si>
  <si>
    <t>622422211.S</t>
  </si>
  <si>
    <t>Oprava vonkajších omietok vápenných a vápenocem. stupeň členitosti Ia II -20% hladkých</t>
  </si>
  <si>
    <t>-1796416774</t>
  </si>
  <si>
    <t>"steny suterénu po odkopaní" (24,7+16,9+11,5+2+11,4)*2,3</t>
  </si>
  <si>
    <t>96</t>
  </si>
  <si>
    <t>622902110.S</t>
  </si>
  <si>
    <t>Očistenie  vonkajších omietok kamenných ríms, šambrán</t>
  </si>
  <si>
    <t>-59780621</t>
  </si>
  <si>
    <t>"bet. rímsa pod šikmou strechou" (30,3+10,3+24,8+7,2)*(0,3*2+0,1)</t>
  </si>
  <si>
    <t>"rímsa pod žľabom zelenej strechy" (17,6+12,2+2,2)*(0,3*2+0,1)</t>
  </si>
  <si>
    <t>97</t>
  </si>
  <si>
    <t>622460114.S</t>
  </si>
  <si>
    <t>Príprava vonkajšieho podkladu stien na hladké nenasiakavé podklady adhéznym mostíkom - rímsy pod strechou</t>
  </si>
  <si>
    <t>2060157882</t>
  </si>
  <si>
    <t>98</t>
  </si>
  <si>
    <t>622460121.S</t>
  </si>
  <si>
    <t>Príprava vonkajšieho podkladu stien penetráciou základnou</t>
  </si>
  <si>
    <t>-1027877347</t>
  </si>
  <si>
    <t>"sokle  A1" (24,7+16,9+11,5+2+4+3,6+2,45+3,3+11,4+3,4+2,65+1,2+3,7)*0,82-(1,65*0,6*11+0,9*0,6*5+(1,3+1,5*2)*0,8)</t>
  </si>
  <si>
    <t>"stena bez obkladu  A2 medzi oknami"  1,65*12*(10,071+0,135)-(1,65*1,9*33+1,65*2,735*2) +(6,2*3,4-1,2*1,9*4)</t>
  </si>
  <si>
    <t>"A2 ostenia pôvodnej budovy 1.PP" (1,65*11+0,6*22)*0,35+(0,9*6+0,6*12)*0,2</t>
  </si>
  <si>
    <t>"A2 ostenia pôvodnej budovy" (1,65*35+1,2*4)*0,35</t>
  </si>
  <si>
    <t>"A2 pás nad oknami 3.NP"  (30,2+16,8+5,6+11,4+3,7)*(11,21-10,36)</t>
  </si>
  <si>
    <t>"A2 steny dvojpodl. budovy" (1,1*3+7,7+4,9+1,91)*(6,248+0,134)-(1,1*1,75*14+1*1,75*4)</t>
  </si>
  <si>
    <t>"A2 ostenia dvojp. budovy" (1,1*14+1,75*(14+4)*2+1*4)*0,2</t>
  </si>
  <si>
    <t>"A2 pás po obvode pod strechou"  (17+11,5+2)*1,1</t>
  </si>
  <si>
    <t>"A2 výťah vpravo" (3,4+2,7)*11-1,5*1</t>
  </si>
  <si>
    <t>"A2 časť sociálky"  (1,35+3,8)*10,5</t>
  </si>
  <si>
    <t>"A2 steny sch. a výťahu" (4+3,6+2,45+3,6)*11-(1,3+1,5)*1</t>
  </si>
  <si>
    <t>"A3 obklad" (0,615+1,35*13+0,37+0,415)*(10,071+0,135)+(5,8+1,85*2+5,7)*2,3</t>
  </si>
  <si>
    <t>"A3 ostenia pôvodnej budovy" (1,9*(33+4)*2+2,75*4)*0,35</t>
  </si>
  <si>
    <t>"A3 obklad dvojp.budovy" (0,9+1,1*2+1,67+1,3+6,65)*(6,248+0,135)</t>
  </si>
  <si>
    <t>"A4 vyvýšený pás na fasáde 1.PP" (35,93+17+24,7+8,95+4,8-1,54*2-1,3)*0,3</t>
  </si>
  <si>
    <t>"A4 nad 2.NP+ 3.NP"  (17+11,6+2)*0,3 + (30,3+17+30,3+7+5)*0,3+(30,3*2+10)*0,3</t>
  </si>
  <si>
    <t>"prestrešenie vstupov" (2,3*3,4+6,3*2,7-3,7*1,25)+(2,3+3,4+6,3+2,7)*0,2</t>
  </si>
  <si>
    <t>"piliere" 0,3*4*3*2</t>
  </si>
  <si>
    <t>99</t>
  </si>
  <si>
    <t>622461055.S</t>
  </si>
  <si>
    <t>Vonkajšia omietka stien pastovitá silikónová roztieraná, hr. 3 mm</t>
  </si>
  <si>
    <t>1302128741</t>
  </si>
  <si>
    <t>"prestrešenie vstupov podhľad + pohľ. hrany" (2,3*3,4+6,3*2,7-3,7*1,25)+(2,3+3,4+6,3+2,7)*0,2</t>
  </si>
  <si>
    <t>100</t>
  </si>
  <si>
    <t>622464295R</t>
  </si>
  <si>
    <t>Vonkajšia omietka stien tenkovrstvová paropriepustná, silikátová,  škrabaná, hr. 5 mm</t>
  </si>
  <si>
    <t>293564414</t>
  </si>
  <si>
    <t>"A4 vyvýšený pás na fasáde 1.PP" (35,93+17+24,7+8,95+4,8-1,54*2-1,3)*(0,3+0,1)</t>
  </si>
  <si>
    <t>"A4 nad 2.NP+ 3.NP"  ((17+11,6+2) + (30,3+17+30,3+7+5)+(30,3*2+10))*(0,3+0,1)</t>
  </si>
  <si>
    <t>101</t>
  </si>
  <si>
    <t>625250551.S</t>
  </si>
  <si>
    <t>Kontaktný zatepľovací systém XPS, namáhanej časti pod obklad, hr. 135 mm, skrutkovacie kotvy</t>
  </si>
  <si>
    <t>-1956766485</t>
  </si>
  <si>
    <t>102</t>
  </si>
  <si>
    <t>625250554.S</t>
  </si>
  <si>
    <t>Kontaktný zatepľovací systém soklovej alebo vodou namáhanej časti XPS hr. 160 mm</t>
  </si>
  <si>
    <t>-99744564</t>
  </si>
  <si>
    <t>103</t>
  </si>
  <si>
    <t>625250711.S</t>
  </si>
  <si>
    <t>Kontaktný zatepľovací systém z minerálnej vlny hr. 160 mm, skrutkovacie kotvy</t>
  </si>
  <si>
    <t>-1147262490</t>
  </si>
  <si>
    <t>"A2 pás po obvode pod strechou 2podl. budovy"  (17+11,5+2)*1,1</t>
  </si>
  <si>
    <t>104</t>
  </si>
  <si>
    <t>625250761.S</t>
  </si>
  <si>
    <t>Kontaktný zatepľovací systém ostenia z minerálnej vlny hr. 20 mm</t>
  </si>
  <si>
    <t>893409521</t>
  </si>
  <si>
    <t>105</t>
  </si>
  <si>
    <t>632001051.S</t>
  </si>
  <si>
    <t>Zhotovenie jednonásobného penetračného náteru pre potery a stierky</t>
  </si>
  <si>
    <t>-1157686896</t>
  </si>
  <si>
    <t>"P1, P2, P4, P5  1.PP" 451,20-77,65-26,12</t>
  </si>
  <si>
    <t>"3.NP" 273,67-(6,79+6,81)</t>
  </si>
  <si>
    <t xml:space="preserve">Súčet  </t>
  </si>
  <si>
    <t>106</t>
  </si>
  <si>
    <t>585520008700.S</t>
  </si>
  <si>
    <t>Penetračný náter na nasiakavé podklady pod potery, samonivelizačné hmoty a stavebné lepidlá</t>
  </si>
  <si>
    <t>kg</t>
  </si>
  <si>
    <t>2053115676</t>
  </si>
  <si>
    <t>1346,59*0,3</t>
  </si>
  <si>
    <t>107</t>
  </si>
  <si>
    <t>632452219.S</t>
  </si>
  <si>
    <t>Cementový poter, pevnosti v tlaku 20 MPa, hr. 50 mm</t>
  </si>
  <si>
    <t>-760555272</t>
  </si>
  <si>
    <t>"P2, P4, P5  1.PP" 451,20-77,65-26,12</t>
  </si>
  <si>
    <t>"1.NP" 459,60-(78,74+24,12+6,87+6,81)</t>
  </si>
  <si>
    <t>"2.NP" 465,54-(80,03+24,16+6,79+6,81)</t>
  </si>
  <si>
    <t>"3.NP" 273,67-(24,19+6,79+6,81)</t>
  </si>
  <si>
    <t>108</t>
  </si>
  <si>
    <t>632452617.S</t>
  </si>
  <si>
    <t>Cementová samonivelizačná stierka, pevnosti v tlaku 20 MPa, hr. 5-10 mm</t>
  </si>
  <si>
    <t>795426043</t>
  </si>
  <si>
    <t>"P4 1.PP"  15,78+7,24</t>
  </si>
  <si>
    <t>"P6 1.NP" 29,82+25,89+11,75+19,76+19,73+22,44+59,56+30,54+46,22+14,17+30,82</t>
  </si>
  <si>
    <t>"P8 1.NP"  24,12</t>
  </si>
  <si>
    <t>"P6 2.NP" 30,13+27,49+16,32+3,96+3,94+22,2+21,2+20,66+16,8+16,82*4+5,22+31,87</t>
  </si>
  <si>
    <t>"P8 2.NP"  24,16</t>
  </si>
  <si>
    <t>"P6 3.NP" 30,25+57,77+16,82*4+5,22+30,69</t>
  </si>
  <si>
    <t>"P8 3.NP" 24,19</t>
  </si>
  <si>
    <t>Súčet  nivelák pod vinyl</t>
  </si>
  <si>
    <t>109</t>
  </si>
  <si>
    <t>632902211.S</t>
  </si>
  <si>
    <t>Príprava zatvrdnutého povrchu betónových mazanín cementovým mliekom s prísadou PVAC - úprava pod penetráciu</t>
  </si>
  <si>
    <t>-395416154</t>
  </si>
  <si>
    <t>"P2  1.PP" 281,81</t>
  </si>
  <si>
    <t xml:space="preserve">Súčet  spevnenie podkladu po vybúraní nášlapných vrstiev podláh </t>
  </si>
  <si>
    <t>Ostatné konštrukcie a práce</t>
  </si>
  <si>
    <t>110</t>
  </si>
  <si>
    <t>941941031.S</t>
  </si>
  <si>
    <t>Montáž lešenia ľahkého pracovného radového s podlahami šírky od 0,80 do 1,00 m, výšky do 10 m</t>
  </si>
  <si>
    <t>736348858</t>
  </si>
  <si>
    <t>(24+18,5+29+10+8)*13+7*9</t>
  </si>
  <si>
    <t>111</t>
  </si>
  <si>
    <t>941941191.S</t>
  </si>
  <si>
    <t>Príplatok za prvý a každý ďalší i začatý mesiac použitia lešenia ľahkého pracovného radového s podlahami šírky od 0,80 do 1,00 m, výšky do 10 m</t>
  </si>
  <si>
    <t>-201204507</t>
  </si>
  <si>
    <t>1226,5*3</t>
  </si>
  <si>
    <t>112</t>
  </si>
  <si>
    <t>941941831.S</t>
  </si>
  <si>
    <t>Demontáž lešenia ľahkého pracovného radového s podlahami šírky nad 0,80 do 1,00 m, výšky do 10 m</t>
  </si>
  <si>
    <t>-2143038779</t>
  </si>
  <si>
    <t>113</t>
  </si>
  <si>
    <t>941955002.S</t>
  </si>
  <si>
    <t>Lešenie ľahké pracovné pomocné s výškou lešeňovej podlahy nad 1,20 do 1,90 m</t>
  </si>
  <si>
    <t>2139694405</t>
  </si>
  <si>
    <t>"1.PP "451,2-77,65</t>
  </si>
  <si>
    <t>"1.NP" 459,60-78,74 +2,5*3,6+3*3</t>
  </si>
  <si>
    <t>"2.NP" 465,54-80,03</t>
  </si>
  <si>
    <t>"3.NP" 273,67</t>
  </si>
  <si>
    <t>114</t>
  </si>
  <si>
    <t>952901110.S</t>
  </si>
  <si>
    <t>Čistenie budov umývaním vonkajších plôch okien a dverí</t>
  </si>
  <si>
    <t>-9888598</t>
  </si>
  <si>
    <t>"O4" 1,1*1,75*27</t>
  </si>
  <si>
    <t>"z vonkajšej a vnútornej strany"  202,038</t>
  </si>
  <si>
    <t>115</t>
  </si>
  <si>
    <t>952902110.S</t>
  </si>
  <si>
    <t>Čistenie budov zametaním v miestnostiach, chodbách, na schodišti a na povalách</t>
  </si>
  <si>
    <t>1875139922</t>
  </si>
  <si>
    <t>1431,59*2</t>
  </si>
  <si>
    <t>116</t>
  </si>
  <si>
    <t>953993115.S</t>
  </si>
  <si>
    <t>Montáž profilu fasádneho dekoračného z EPS výšky 290 mm</t>
  </si>
  <si>
    <t>307460519</t>
  </si>
  <si>
    <t>"A4 vyvýšený pás na fasáde 1.PP" (35,93+17+24,7+8,95+4,8-1,54*2-1,3)</t>
  </si>
  <si>
    <t>"A4 nad 2.NP+ 3.NP"  (17+11,6+2) + (30,3+17+30,3+7+5)+(30,3*2+10)</t>
  </si>
  <si>
    <t>117</t>
  </si>
  <si>
    <t>283720035178</t>
  </si>
  <si>
    <t>Profil fasádny dekoračný z EPS typ FS, vxhxl 290x45x2500 mm</t>
  </si>
  <si>
    <t>-660600960</t>
  </si>
  <si>
    <t>118</t>
  </si>
  <si>
    <t>989281321.S</t>
  </si>
  <si>
    <t>Vodorovné premiestnenie ručne fúrikom - murovací materiál tehlový, vodor. presun v úrovni do 10 m s naložením , vyložením a jazdou späť s prázdnym fúrikom</t>
  </si>
  <si>
    <t>374373672</t>
  </si>
  <si>
    <t>"murivo" 10,627+38,235+1,144+823,715*0,14</t>
  </si>
  <si>
    <t>"preklady" 4*0,07*0,238*3+(1,5*2+1+1,25*32+1,5*85+1,75*54+2*3+2,25*23)*0,145*0,071</t>
  </si>
  <si>
    <t>9.1</t>
  </si>
  <si>
    <t>Ostatné konštrukcie a práce - Búranie</t>
  </si>
  <si>
    <t>119</t>
  </si>
  <si>
    <t>910964305.S</t>
  </si>
  <si>
    <t>Odpojenie a demontáž  - svietidiel a elektroinštalácie    -0,02000 t</t>
  </si>
  <si>
    <t>hod</t>
  </si>
  <si>
    <t>1024660824</t>
  </si>
  <si>
    <t>120</t>
  </si>
  <si>
    <t>961055111.S</t>
  </si>
  <si>
    <t>Búranie základov alebo vybúranie otvorov plochy nad 4 m2 v základoch železobetónových,  -2,40000t</t>
  </si>
  <si>
    <t>113218597</t>
  </si>
  <si>
    <t>"základ výťahovej šachty  -3,4/ - 4,4 m" (2,2*2+1,4*2)*0,5*1</t>
  </si>
  <si>
    <t>"základ schodov do suterénu do-1,3/-1,8m"2,4*0,6*0,5</t>
  </si>
  <si>
    <t>121</t>
  </si>
  <si>
    <t>962052211.S</t>
  </si>
  <si>
    <t>Búranie muriva alebo vybúranie otvorov plochy nad 4 m2 železobetonového nadzákladného,  -2,40000t</t>
  </si>
  <si>
    <t>1873875067</t>
  </si>
  <si>
    <t>"ŽB steny výťahu v suteréne -1,00/-3,4"  ((1,4*2+2*2)*2,4-1*2)*0,3</t>
  </si>
  <si>
    <t>"steny angl. dvorca"  (1*2+2)*3*0,2</t>
  </si>
  <si>
    <t>"steny schodov do suterénu -0,50/-1,80" 3,3*2*1,3*0,3</t>
  </si>
  <si>
    <t>122</t>
  </si>
  <si>
    <t>962031132.S</t>
  </si>
  <si>
    <t>Búranie priečok alebo vybúranie otvorov plochy nad 4 m2 z tehál pálených, plných alebo dutých hr. do 150 mm,  -0,19600t</t>
  </si>
  <si>
    <t>-742378179</t>
  </si>
  <si>
    <t>"(3/B) 2.NP" (5,12*2+8,7+2,5)*3,58-0,9*2*4+3,1*2,2+(2,1*5+5,4+4,6+4+5,3*6+2)*3,38-0,9*2*9</t>
  </si>
  <si>
    <t>"(3/B) 3.NP" (5,27*6+2+4,3+1,4+1,2*2+2,7)*3,312-(1+0,7*4)*2 + 0,8*2,1</t>
  </si>
  <si>
    <t>Súčet vybúrané konštrukcie</t>
  </si>
  <si>
    <t>"(3/B) 1.PP" (1,95+1,82+3,92+3,97+0,33*2+5,22*3+1,47+3,57+2,37+0,7*2+0,5+1,7)*2,97-(0,8*5+0,9*5)*2</t>
  </si>
  <si>
    <t>"(3/B) 1.NP" (2,47+3,92)*3,11-0,9*2*2+(1,3+4+5,145*6+1,9+1,5+2+2,4*2)*3,36-(0,7*3+0,9*6)*2</t>
  </si>
  <si>
    <t>"(3/B) 2.NP sociálky " (4,3+1,4+1,2*2+2,7)*3,38-0,7*2*4 + 0,8*2,1</t>
  </si>
  <si>
    <t>123</t>
  </si>
  <si>
    <t>962032231.S</t>
  </si>
  <si>
    <t>Búranie muriva alebo vybúranie otvorov plochy nad 4 m2 nadzákladového z tehál pálených, vápenopieskových, cementových na maltu,  -1,90500t</t>
  </si>
  <si>
    <t>1651159478</t>
  </si>
  <si>
    <t>"steny výťahovej šachty -1,00/+14,30m" ((1,4*2+2*2)*15,3-1*2*3+(2,6*2+1*2+2,4)*4)*0,3</t>
  </si>
  <si>
    <t>"3/B 1 1.NP"  (3,8*3,11-0,9*2)*0,33</t>
  </si>
  <si>
    <t>124</t>
  </si>
  <si>
    <t>965043431.S</t>
  </si>
  <si>
    <t>Búranie podkladov pod dlažby, liatych dlažieb a mazanín,betón s poterom,teracom hr.do 150 mm    -2,20000t</t>
  </si>
  <si>
    <t>1849808748</t>
  </si>
  <si>
    <t>"podlaha výťahovej šachty" 2*2*0,3</t>
  </si>
  <si>
    <t>"šachta v kotolni" 1,6*1,6*0,2</t>
  </si>
  <si>
    <t>125</t>
  </si>
  <si>
    <t>965043441.S</t>
  </si>
  <si>
    <t>Búranie podkladov pod dlažby, liatych dlažieb a mazanín,betón s poterom,teracom hr.do 150 mm,  plochy nad 4 m2 -2,20000t</t>
  </si>
  <si>
    <t>-799249868</t>
  </si>
  <si>
    <t>"spevnená plocha pod novou prístavbou schodiska a výťahu" (3,5*3,5+7*7,5)*0,15</t>
  </si>
  <si>
    <t>126</t>
  </si>
  <si>
    <t>971033651.S</t>
  </si>
  <si>
    <t>Vybúranie otvorov v murive tehl. plochy do 4 m2 hr. do 600 mm,  -1,87500t</t>
  </si>
  <si>
    <t>-599768632</t>
  </si>
  <si>
    <t>"1.PP  4.B, 5.B, 7.B, 8.B " (1,62+1,3)*2,5*0,45+0,5*0,78*2,4+(1+1,6)*2,3*0,63+(1,32*2,3+1*2,6)*0,3+(1,71*2,95-1*2)*0,65</t>
  </si>
  <si>
    <t>"1.PP  5/B pod oknami"  (1,95*2,65-1,65*0,6)*0,8*2</t>
  </si>
  <si>
    <t>"1.NP  4.B, 5.B, 7.B, 8.B " 1,2*2,6*0,63+1*2,3*0,48*3+1,75*2,95*0,51</t>
  </si>
  <si>
    <t>"1.NP pod oknami 19/B" ( (1,9*2,75-1,65*1,5)*2+1,65*0,4*4+(2,1*2,85+1,65*2,85-1,65*1,9*2))*0,65</t>
  </si>
  <si>
    <t>"2.NP  4.B, 5.B, 7.B, 8.B " 1,3*2,4*0,65+(1,3*3+0,35+1,2+0,4+1,1)*2,4*0,45+1*2,8*0,45+(1,75*2,95-1*2)*0,5</t>
  </si>
  <si>
    <t>"2.NP pod oknami 19/B" (1,95*2,9+1,8*2,9-1,65*1,5*2+1,65*0,4*4)*0,65</t>
  </si>
  <si>
    <t>"3.NP  4.B, 5.B, 7.B, 8.B " 1,95*2,95*0,6+(2,47*3,3-1,2*2,2)*0,28+(0,5+0,4*3+0,3)*2,4*0,48+(1,7*3-1*2)*0,5+1*3,1*0,5</t>
  </si>
  <si>
    <t>"3.NP pod oknami 19/B" (1,95*2,9-1,65*1,5)*0,65+1,65*0,4*4*0,65</t>
  </si>
  <si>
    <t>"3.NP  4/B"  0,95*3,1*0,45</t>
  </si>
  <si>
    <t>127</t>
  </si>
  <si>
    <t>963051113.S</t>
  </si>
  <si>
    <t>Búranie železobetónových stropov doskových hr.nad 80 mm,  -2,40000t</t>
  </si>
  <si>
    <t>-476381818</t>
  </si>
  <si>
    <t>"strop nad výťahovou šachtou" 3*4,6*0,2</t>
  </si>
  <si>
    <t>128</t>
  </si>
  <si>
    <t>963053935.S</t>
  </si>
  <si>
    <t>Búranie železobetónových schodiskových ramien monolitických,  -0,39200t</t>
  </si>
  <si>
    <t>1888547777</t>
  </si>
  <si>
    <t>"(6/B)" 1*3</t>
  </si>
  <si>
    <t>"(10/B) schody do 1.PP cca 4 stupne " 1,6*1,5</t>
  </si>
  <si>
    <t>"(17/B)"1,2*1,5</t>
  </si>
  <si>
    <t>129</t>
  </si>
  <si>
    <t>974083113.R</t>
  </si>
  <si>
    <t>Rezanie betónových konštrukcií vystužených hĺbky  do 150 mm</t>
  </si>
  <si>
    <t>-1021934780</t>
  </si>
  <si>
    <t>"pre dodatočné osadenie prekladov nad oknami č.4"  1,1*14*2</t>
  </si>
  <si>
    <t>130</t>
  </si>
  <si>
    <t>964051111.S</t>
  </si>
  <si>
    <t>Búranie samostatných trámov, prievlakov alebo pásov zo železobetónu do 0,16 m2,  -2,40000t</t>
  </si>
  <si>
    <t>-1047665777</t>
  </si>
  <si>
    <t>"búranie prekladov nad oknami č.4"  (1,1*0,65*4+1,1*0,5*10)*0,2</t>
  </si>
  <si>
    <t>"2.NP  okno č. 3"  1,25*0,3*0,5</t>
  </si>
  <si>
    <t>131</t>
  </si>
  <si>
    <t>965042141.R</t>
  </si>
  <si>
    <t>Búranie nášlapných vrstiev podláh, mazanín vrátane tepelnej izolácie, plochy nad 4 m2 -0,1964t</t>
  </si>
  <si>
    <t>-1990939808</t>
  </si>
  <si>
    <t>"(18/B) 2.NP" (5,2*15,8+4,6*8,4+5,7*5,3+2,5*29,9+5,3*23,8+3,15*4,9)*0,11</t>
  </si>
  <si>
    <t>"(18/B) 3.NP" (7,9*8,3+2,5*21,8+5,3*21,3+3,15*4,9)*0,11</t>
  </si>
  <si>
    <t>"(1/B) 1.PP" (5*(3,97+3,92+6,67)+1,42*8,2+2,4*(14,25+8,75+6,2)+5,1*(14,25+8,75+5,7)+3,15*4,9)*0,165</t>
  </si>
  <si>
    <t>"(18/B) 1.NP" (5*4*2+1,42*8,2+2,5*5,5+5,1*4,3+2,5*35,7+5,2*29,5+3,15*4,9)*0,11</t>
  </si>
  <si>
    <t>132</t>
  </si>
  <si>
    <t>968061125.S</t>
  </si>
  <si>
    <t>Vyvesenie dreveného dverného krídla do suti plochy do 2 m2, -0,02400t</t>
  </si>
  <si>
    <t>-2122752486</t>
  </si>
  <si>
    <t>"2.NP" 4+1+14+2+2+4</t>
  </si>
  <si>
    <t>"3.NP" 4+1+4+5+2</t>
  </si>
  <si>
    <t>Súčet  realizované - zostalo na podlaží</t>
  </si>
  <si>
    <t>"1.PP"  5+5+9+2*2</t>
  </si>
  <si>
    <t>"1.NP" 10+13+5+2</t>
  </si>
  <si>
    <t>133</t>
  </si>
  <si>
    <t>968062354.S</t>
  </si>
  <si>
    <t>Vybúranie drevených rámov okien dvojitých alebo zdvojených, plochy do 1 m2,  -0,07500t</t>
  </si>
  <si>
    <t>-839193906</t>
  </si>
  <si>
    <t>"1.PP"0,9*0,6*6+1,65*0,6*14+1,25*0,6</t>
  </si>
  <si>
    <t>"1.NP, 2.NP, 3.NP" 0,6*1*2*3</t>
  </si>
  <si>
    <t>134</t>
  </si>
  <si>
    <t>968062356.S</t>
  </si>
  <si>
    <t>Vybúranie drevených rámov okien dvojitých alebo zdvojených, plochy do 4 m2,  -0,05400t</t>
  </si>
  <si>
    <t>515406189</t>
  </si>
  <si>
    <t>"1.NP" 1,65*1,9*8+1,65*1,5*13+2,2*1,9+0,9*1,5+1,2*1,6*2</t>
  </si>
  <si>
    <t>"2.NP" 1,65*1,9*10+1,65*1,5*16+1,2*1,4</t>
  </si>
  <si>
    <t>"3.NP" 1,65*1,9*7+1,2*1,9*3+1,65*1,5*5</t>
  </si>
  <si>
    <t>135</t>
  </si>
  <si>
    <t>968072455.S</t>
  </si>
  <si>
    <t>Vybúranie kovových dverových zárubní plochy do 2 m2,  -0,07600t</t>
  </si>
  <si>
    <t>-1474429630</t>
  </si>
  <si>
    <t>"2.NP" (0,6*4+0,7+0,8*14+0,9*2)*2+(1*2+1,2*4)*2,34</t>
  </si>
  <si>
    <t>"3.NP" (0,6*4+0,7+0,8*4)*2+0,9*2,2*5</t>
  </si>
  <si>
    <t>Súčet realizované - zostalo na podlaží</t>
  </si>
  <si>
    <t>"1.PP"  (0,7*5+0,8*5+0,9*9)*2</t>
  </si>
  <si>
    <t>"1.NP" (0,6*10+0,7+0,8*12+0,9*5)*2</t>
  </si>
  <si>
    <t>136</t>
  </si>
  <si>
    <t>968072456.S</t>
  </si>
  <si>
    <t>Vybúranie kovových dverových zárubní plochy nad 2 m2,  -0,06300t</t>
  </si>
  <si>
    <t>-1285792051</t>
  </si>
  <si>
    <t>"3.NP" 1,2*2,2</t>
  </si>
  <si>
    <t>Súčet  zrealizované - zostalo na podlaží</t>
  </si>
  <si>
    <t>"1.PP" (1,5+1,8)*2</t>
  </si>
  <si>
    <t>"1.NP" 1,4*2,2</t>
  </si>
  <si>
    <t>137</t>
  </si>
  <si>
    <t>968072558.S</t>
  </si>
  <si>
    <t>Vybúranie kovových vrát plochy do 5 m2,  -0,06000t</t>
  </si>
  <si>
    <t>-1335891524</t>
  </si>
  <si>
    <t>"1.PP" 2*2+0,9*2</t>
  </si>
  <si>
    <t>138</t>
  </si>
  <si>
    <t>968397801.R</t>
  </si>
  <si>
    <t>Demontáž strešných vrstiev plochých striech hr. do 450 mm  - 0,02860 t</t>
  </si>
  <si>
    <t>-1173420339</t>
  </si>
  <si>
    <t>"plochá strecha nad 2NP (26/B)" 5,6*16,8+5,6*8,9</t>
  </si>
  <si>
    <t>"strecha nad sociálkami (28/B)" 3,8*4,8</t>
  </si>
  <si>
    <t>139</t>
  </si>
  <si>
    <t>973022351.S</t>
  </si>
  <si>
    <t>Vysekanie v murive z kameňa kapsy plochy do 0,25 m2, hĺbky do 300 mm,  -0,10000t</t>
  </si>
  <si>
    <t>-1665382006</t>
  </si>
  <si>
    <t>kapsy pre osadenie prekladov pre murivo hr. nad 500 mm</t>
  </si>
  <si>
    <t>"1.PP (5/B, 7/B)" 6</t>
  </si>
  <si>
    <t>"1.NP (4/B, 5/B)" 4+5</t>
  </si>
  <si>
    <t>"2.NP (4/B, 5/B, 7/B)" 2+5</t>
  </si>
  <si>
    <t>140</t>
  </si>
  <si>
    <t>974031666.S</t>
  </si>
  <si>
    <t>Vysekávanie rýh v tehl. murive pre vťahov. nosníkov hĺbky do 250 mm,  -0,06500t</t>
  </si>
  <si>
    <t>533891811</t>
  </si>
  <si>
    <t>"1.PP (4/B, 5/B, 7/B, 8/B)" 1,75*2+1,25*2+2*2+2,25*2+1,5*2+1,25*2+1,5*2</t>
  </si>
  <si>
    <t>"1.NP (4/B, 5/B)" 1,5*10+1</t>
  </si>
  <si>
    <t>"1.NP pre novú podlahu pod WC a 1.09" 3,1+3,1+1,4+3,7*2</t>
  </si>
  <si>
    <t>"2.NP (4/B, 5/B, 7/B)" 1,75*4+1,25*2+1,5*2+1,75*12+1</t>
  </si>
  <si>
    <t>"3.NP (4/B, 7/B, 8/B)"1,25*2+1+1,75*10+3*2+1,5*2</t>
  </si>
  <si>
    <t>141</t>
  </si>
  <si>
    <t>978059511.S</t>
  </si>
  <si>
    <t>Odsekanie a odobratie obkladov stien z obkladačiek vnútorných vrátane podkladovej omietky   -0,06800t</t>
  </si>
  <si>
    <t>34625159</t>
  </si>
  <si>
    <t>"sociálky" (3,1*2+4,2*2)*2*3-0,7*2*3</t>
  </si>
  <si>
    <t>142</t>
  </si>
  <si>
    <t>930001005.R</t>
  </si>
  <si>
    <t>Rezanie muriva z pálenej tehly s fasádnym obkladom  do hĺbky 150 mm   -0,00070t</t>
  </si>
  <si>
    <t>-435220440</t>
  </si>
  <si>
    <t>"(15/B)"  10,2*28+0,8*28</t>
  </si>
  <si>
    <t>143</t>
  </si>
  <si>
    <t>967031733.S</t>
  </si>
  <si>
    <t>Prikresanie plošné, muriva z akýchkoľvek tehál pálených na akúkoľvek maltu hr. do 150 mm,  -0,27500t</t>
  </si>
  <si>
    <t>1193863588</t>
  </si>
  <si>
    <t>"(15/B) po zarezaní "  (10,2*28+0,8*28)*0,15</t>
  </si>
  <si>
    <t>144</t>
  </si>
  <si>
    <t>978011121.S</t>
  </si>
  <si>
    <t>Otlčenie omietok stropov vnútorných vápenných alebo vápennocementových v rozsahu do 10 %,  -0,00400t</t>
  </si>
  <si>
    <t>1925174108</t>
  </si>
  <si>
    <t>"(18/B) 1.NP" (5*4*2+1,42*8,2+2,5*5,5+5,1*4,3+2,5*35,7+5,2*29,5+3,15*4,9)</t>
  </si>
  <si>
    <t>"(18/B) 2.NP" (5,2*15,8+4,6*8,4+5,7*5,3+2,5*29,9+5,3*23,8+3,15*4,9)</t>
  </si>
  <si>
    <t>"(18/B) 3.NP" (7,9*8,3+2,5*21,8+5,3*21,3+3,15*4,9)</t>
  </si>
  <si>
    <t>145</t>
  </si>
  <si>
    <t>978011141.S</t>
  </si>
  <si>
    <t>Otlčenie omietok stropov vnútorných vápenných alebo vápennocementových v rozsahu do 30 %,  -0,01000t</t>
  </si>
  <si>
    <t>-678753452</t>
  </si>
  <si>
    <t>"(1/B) 1.PP" (5*(3,97+3,92+6,67)+1,42*8,2+2,4*(14,25+8,75+6,2)+5,1*(14,25+8,75+5,7)+3,15*4,9)</t>
  </si>
  <si>
    <t>146</t>
  </si>
  <si>
    <t>978013191.S</t>
  </si>
  <si>
    <t>Otlčenie omietok stien vnútorných vápenných alebo vápennocementových v rozsahu do 100 %,  -0,04600t</t>
  </si>
  <si>
    <t>312517471</t>
  </si>
  <si>
    <t>"1.PP" ((3,97+3,92+6,67+5*3)*2+(1,42+8,2+23,4+5,1+14,2+8,75+6,1+2,4*2)*2)*2,9+(5,7+5,1)*2*4,3-(1,5*2+1,7*2,7)</t>
  </si>
  <si>
    <t>"1.NP" ((3,97+4,97)*4+6,2*2+1,42*2+5,5*2+2,5*2+6,7+4,7+5,1+30,5+35,7+29,5*2+5,15*2+3,1*2+4,3*2)*3,3-1,6*1,5*22-1,7*2,8</t>
  </si>
  <si>
    <t>"2.NP" ((15,6+5,12+8,4+4,6)*2+8,2+5,3+5,7+30+24,6+23,7*2+5,3*2+3,1*2+4,3*2)*3,3-1,6*1,5*23-1,7*2,8</t>
  </si>
  <si>
    <t>"3.NP" (7,9*2+8,2*2)*3,8+(21,8*2+21,3*2+5,3*2+3,1*2+4,3*2)*3,3-1,6*1,5*12-1,2*1,9*2-1,7*2,8</t>
  </si>
  <si>
    <t>147</t>
  </si>
  <si>
    <t>96504210 . R</t>
  </si>
  <si>
    <t>Hmotnosť vybúraných murovaných a betónových konštrukcií  k premiestneniu - NENACEŇOVAŤ</t>
  </si>
  <si>
    <t>-918149374</t>
  </si>
  <si>
    <t>"vybúrané konštrukcie ponechané na podlaží   51,448t  "  51,0448</t>
  </si>
  <si>
    <t>148</t>
  </si>
  <si>
    <t>96504211 . R</t>
  </si>
  <si>
    <t>1186142576</t>
  </si>
  <si>
    <t>"vybúrané konštrukcie zložené pred budovou  12,327t  " 12,327</t>
  </si>
  <si>
    <t>149</t>
  </si>
  <si>
    <t>96806112 . R</t>
  </si>
  <si>
    <t>Hmotnosť vybúraných drevených konštrukcií  k premiestneniu - NENACEŇOVAŤ</t>
  </si>
  <si>
    <t>640050721</t>
  </si>
  <si>
    <t>"demontované drevené konštrukcie nepremiestnené z podlažia  1,032t "  1,032</t>
  </si>
  <si>
    <t>150</t>
  </si>
  <si>
    <t>96807253 . R</t>
  </si>
  <si>
    <t>Hmotnosť vybúraných oceľových konštrukcií  k premiestneniu - NENACEŇOVAŤ</t>
  </si>
  <si>
    <t>-1284144309</t>
  </si>
  <si>
    <t>"demontované oceľové konštrukcie nepremiestnené z podlažia  5,533t " 5,533</t>
  </si>
  <si>
    <t>151</t>
  </si>
  <si>
    <t>979011111.S</t>
  </si>
  <si>
    <t>Zvislá doprava sutiny a vybúraných hmôt za prvé podlažie nad alebo pod základným podlažím</t>
  </si>
  <si>
    <t>959354344</t>
  </si>
  <si>
    <t>152</t>
  </si>
  <si>
    <t>979011121.S</t>
  </si>
  <si>
    <t>Zvislá doprava sutiny a vybúraných hmôt za každé ďalšie podlažie</t>
  </si>
  <si>
    <t>1265507469</t>
  </si>
  <si>
    <t>153</t>
  </si>
  <si>
    <t>979081111.S</t>
  </si>
  <si>
    <t>Odvoz sutiny a vybúraných hmôt na skládku do 1 km</t>
  </si>
  <si>
    <t>-979355410</t>
  </si>
  <si>
    <t>154</t>
  </si>
  <si>
    <t>979081121.S</t>
  </si>
  <si>
    <t>Odvoz sutiny a vybúraných hmôt na skládku za každý ďalší 1 km  (+9km)</t>
  </si>
  <si>
    <t>1585823871</t>
  </si>
  <si>
    <t>630,464*9 'Prepočítané koeficientom množstva</t>
  </si>
  <si>
    <t>155</t>
  </si>
  <si>
    <t>979082111.S</t>
  </si>
  <si>
    <t>Vnútrostavenisková doprava sutiny a vybúraných hmôt do 10 m</t>
  </si>
  <si>
    <t>150654320</t>
  </si>
  <si>
    <t>156</t>
  </si>
  <si>
    <t>979082121.S</t>
  </si>
  <si>
    <t xml:space="preserve">Vnútrostavenisková doprava sutiny a vybúraných hmôt za každých ďalších 5 m  </t>
  </si>
  <si>
    <t>-1104743838</t>
  </si>
  <si>
    <t>157</t>
  </si>
  <si>
    <t>979089012.S</t>
  </si>
  <si>
    <t>Poplatok za skladovanie - betón, tehly, dlaždice (17 01) ostatné</t>
  </si>
  <si>
    <t>449922858</t>
  </si>
  <si>
    <t>158</t>
  </si>
  <si>
    <t>979089721.S</t>
  </si>
  <si>
    <t>Poplatok za uloženie stavebného odpadu na recykláciu - betón bez armovania, veľkosť do 50 x 50 cm (17 01 01)</t>
  </si>
  <si>
    <t>-1116595859</t>
  </si>
  <si>
    <t>159</t>
  </si>
  <si>
    <t>979089112.S</t>
  </si>
  <si>
    <t>Poplatok za skladovanie - drevo, sklo, plasty (17 02 ), ostatné</t>
  </si>
  <si>
    <t>-104942448</t>
  </si>
  <si>
    <t>160</t>
  </si>
  <si>
    <t>979089212.S</t>
  </si>
  <si>
    <t>Poplatok za skládku - bitúmenové zmesi, uholný decht, dechtové výrobky (17 03 ), ostatné</t>
  </si>
  <si>
    <t>1731494683</t>
  </si>
  <si>
    <t>161</t>
  </si>
  <si>
    <t>979089312.S</t>
  </si>
  <si>
    <t>Poplatok za skladovanie - kovy (meď, bronz, mosadz atď.) (17 04 ), -  zhodnotenie druhotnej suroviny !</t>
  </si>
  <si>
    <t>-1459040484</t>
  </si>
  <si>
    <t>Presun hmôt HSV</t>
  </si>
  <si>
    <t>162</t>
  </si>
  <si>
    <t>999281111.S</t>
  </si>
  <si>
    <t>Presun hmôt pre opravy a údržbu objektov vrátane vonkajších plášťov výšky do 25 m</t>
  </si>
  <si>
    <t>814070311</t>
  </si>
  <si>
    <t>PSV</t>
  </si>
  <si>
    <t>Práce a dodávky PSV</t>
  </si>
  <si>
    <t>711</t>
  </si>
  <si>
    <t>Izolácie proti vode a vlhkosti</t>
  </si>
  <si>
    <t>163</t>
  </si>
  <si>
    <t>711111011.S</t>
  </si>
  <si>
    <t>Zhotovenie izolácie proti zemnej vlhkosti vodorovná asfaltovou suspenziou za studena</t>
  </si>
  <si>
    <t>429113007</t>
  </si>
  <si>
    <t>"podlaha 1.PP"  451,2</t>
  </si>
  <si>
    <t>"prístavba" -77,65</t>
  </si>
  <si>
    <t>164</t>
  </si>
  <si>
    <t>711112011.S</t>
  </si>
  <si>
    <t>Zhotovenie  izolácie proti zemnej vlhkosti zvislá asfaltovou suspenziou za studena</t>
  </si>
  <si>
    <t>-42866587</t>
  </si>
  <si>
    <t>"steny suterénu z vonk. strany po vyspravení povrchu" (24,7+16,9+11,5+2+11,4)*2,3</t>
  </si>
  <si>
    <t>"steny nových konštrukcií z vonk. strany" (4+3,6+2,6+3,3+3,3+2,6)*3,6-(1,3+1,5*2)*0,8</t>
  </si>
  <si>
    <t>"sokle" (24,7+16,9+11,5+2+4+3,6+2,45+3,3+11,4+3,4+2,65+1,2+3,7)*0,82-(1,65*0,6*11+0,9*0,6*5+(1,3+1,5*2)*0,8)</t>
  </si>
  <si>
    <t>"vn. steny priehlbne výťahu"  (2,3*2+3*2)*2*1</t>
  </si>
  <si>
    <t>"steny jímky" 1,4*0,6*4</t>
  </si>
  <si>
    <t>165</t>
  </si>
  <si>
    <t>245620000400.S</t>
  </si>
  <si>
    <t>Stierka hydroizolačná bitúmenová proti vode pre spodnú stavbu, 1-zložková</t>
  </si>
  <si>
    <t>-1795336100</t>
  </si>
  <si>
    <t>(373,55+301,336)*0,3</t>
  </si>
  <si>
    <t>166</t>
  </si>
  <si>
    <t>711131102.S</t>
  </si>
  <si>
    <t>Zhotovenie geotextílie alebo tkaniny na plochu vodorovnú</t>
  </si>
  <si>
    <t>2031245204</t>
  </si>
  <si>
    <t>"podlaha 1.PP P4" 15,78+7,24</t>
  </si>
  <si>
    <t>167</t>
  </si>
  <si>
    <t>693110004500.S</t>
  </si>
  <si>
    <t>Geotextília polypropylénová netkaná 300 g/m2</t>
  </si>
  <si>
    <t>1359168386</t>
  </si>
  <si>
    <t>949,71*1,15 'Prepočítané koeficientom množstva</t>
  </si>
  <si>
    <t>168</t>
  </si>
  <si>
    <t>711141559.S</t>
  </si>
  <si>
    <t>Zhotovenie  izolácie proti zemnej vlhkosti a tlakovej vode vodorovná NAIP pritavením</t>
  </si>
  <si>
    <t>-1477620462</t>
  </si>
  <si>
    <t>"podlaha 1.PP"  451,2-26,12</t>
  </si>
  <si>
    <t>169</t>
  </si>
  <si>
    <t>711142559.S</t>
  </si>
  <si>
    <t>Zhotovenie  izolácie proti zemnej vlhkosti a tlakovej vode zvislá NAIP pritavením</t>
  </si>
  <si>
    <t>-1281748828</t>
  </si>
  <si>
    <t>170</t>
  </si>
  <si>
    <t>628310001300.S</t>
  </si>
  <si>
    <t>Pás asfaltový SBS vystužený PES rohožou vystuženou skleneným vláknom, na vrchnej strane s ochrannou PP fóliou, na spodnej strane s profilovaným povrchom s ochrannou PE fóliou, radónová izolácia</t>
  </si>
  <si>
    <t>-433519424</t>
  </si>
  <si>
    <t>(347,43+276,776)*1,15</t>
  </si>
  <si>
    <t>171</t>
  </si>
  <si>
    <t>711142101.S</t>
  </si>
  <si>
    <t>Izolácia proti zemnej vlhkosti s protiradonovou odolnosťou nopovou HDPE fóliou hrúbky 0,5 mm, výška nopu 8 mm šírka 2 m zvislá</t>
  </si>
  <si>
    <t>1083401319</t>
  </si>
  <si>
    <t>"steny suterénu z vonk. strany po zateplení  S1" (24,7+16,9+11,5+2+11,4)*2,3</t>
  </si>
  <si>
    <t>"steny nových konštrukcií z vonk. strany  S6" (4+3,6+2,6+3,3+3,3+2,6)*2,3</t>
  </si>
  <si>
    <t>172</t>
  </si>
  <si>
    <t>283230001500.S</t>
  </si>
  <si>
    <t>Profilovaná fólia z PE, výška nopov 8 mm, pevnosť v tlaku 250 kN/m2, pre spodnú stavbu</t>
  </si>
  <si>
    <t>-234238591</t>
  </si>
  <si>
    <t>197,57*1,05 'Prepočítané koeficientom množstva</t>
  </si>
  <si>
    <t>173</t>
  </si>
  <si>
    <t>711211001.S</t>
  </si>
  <si>
    <t>Jednozlož. hydroizolačná hmota disperzná, náter na vnútorne použitie vodorovná</t>
  </si>
  <si>
    <t>744632166</t>
  </si>
  <si>
    <t>"P2  1.PP"  13,43+2,15+11,64+19,76+14,07+4,78+10,75+6,46+6,91+4,38+1,95</t>
  </si>
  <si>
    <t>+17,61+8,01+7,01+12,69+12,36+14,31+9,99+31,72+14,96+8,6+6,95+16,06+13,33+6,62+5,31</t>
  </si>
  <si>
    <t>"P7  1.NP" 4,06+4,23+4,44+7,16+9,13+3,33</t>
  </si>
  <si>
    <t>"P7 2.NP" 15,01+6,08+5,87+6,48+6,48+5,56+5,32+5,61+5,36+6,44+9,13+3,33+2,01+6,08</t>
  </si>
  <si>
    <t>"P7 3.NP" 7,52+7,28+5,61+5,36+6,44+9,13+3,33</t>
  </si>
  <si>
    <t>Súčet  pod dlažbu</t>
  </si>
  <si>
    <t>174</t>
  </si>
  <si>
    <t>711212001.S</t>
  </si>
  <si>
    <t>Jednozlož. hydroizolačná hmota disperzná, náter na vnútorne použitie zvislá</t>
  </si>
  <si>
    <t>-1708955650</t>
  </si>
  <si>
    <t>"01.13"(2,21*2+2*2)*2,4-0,8*2,1</t>
  </si>
  <si>
    <t>"01.14"(1*2+2*2)*2,4-0,8*2,1</t>
  </si>
  <si>
    <t>"01.24"(2,25*2+3,6*2)*2,8-0,9*2,1</t>
  </si>
  <si>
    <t>"01.25"(1,9*2+3,6*2)*2,8-(0,9*2,1+1,65*0,6)</t>
  </si>
  <si>
    <t>"01.29"(2,735*2+3,6*2)*2,8-(0,9*2,1+1,65*0,6)</t>
  </si>
  <si>
    <t>"01.27"(3,385*2+3,6*2)*2,8-(0,9*2,1+1*2,5+1,65*0,6)</t>
  </si>
  <si>
    <t>"01.30"(5,87*2+5,07*2)*2,8-(1*2,5+1,65*0,6*2+0,9*2,5+2,2*2,3*2+1*2,2)</t>
  </si>
  <si>
    <t>"01.31"(2,76*2+5,07*2)*2,8-(1*2,5+2,2*2,3+1,65*0,6)</t>
  </si>
  <si>
    <t>"01.33"(3,535*2+2,375*2)*2,6-(1*2,2+1,65*0,6)+(2,2*2+1)*0,5</t>
  </si>
  <si>
    <t>"01.34"(2,5*2+2,375*2)*2,6-(2,2*2,3+1,65*0,6)+0,6*2,3*2</t>
  </si>
  <si>
    <t>"01.35"(6,05*2+2,375*2)*2,6-(2,2*2,3*2+1,65*0,6*2+1*2,1)+0,6*2,3*4</t>
  </si>
  <si>
    <t>Súčet  obklady</t>
  </si>
  <si>
    <t>175</t>
  </si>
  <si>
    <t>998711203.S</t>
  </si>
  <si>
    <t>Presun hmôt pre izoláciu proti vode v objektoch výšky nad 12 do 60 m</t>
  </si>
  <si>
    <t>%</t>
  </si>
  <si>
    <t>1725589520</t>
  </si>
  <si>
    <t>712</t>
  </si>
  <si>
    <t>Izolácie striech, povlakové krytiny</t>
  </si>
  <si>
    <t>176</t>
  </si>
  <si>
    <t>712300833.S</t>
  </si>
  <si>
    <t>Odstránenie povlakovej krytiny na strechách plochých 10° trojvrstvovej,  -0,01400t</t>
  </si>
  <si>
    <t>-1611813069</t>
  </si>
  <si>
    <t>177</t>
  </si>
  <si>
    <t>712290010.S</t>
  </si>
  <si>
    <t>Zhotovenie parozábrany pre strechy ploché do 10°</t>
  </si>
  <si>
    <t>-1377870576</t>
  </si>
  <si>
    <t>"St2" 11,52*8,905+5,6*8,45</t>
  </si>
  <si>
    <t>"atika v. 25 mm" (10,9+17,4*2+5,75+8,58)*0,25</t>
  </si>
  <si>
    <t>"St3" (6,8*7-2,4*3,6)+2,775*3,405</t>
  </si>
  <si>
    <t>"St4" 2,3*3,42+2,15*2,7+4,2*1,35</t>
  </si>
  <si>
    <t>"ST5" 3,8*4,75</t>
  </si>
  <si>
    <t>178</t>
  </si>
  <si>
    <t>283290004500.S</t>
  </si>
  <si>
    <t>Parozábrana s reflexnou hliníkovou vrstvou a lepiacou páskou, plošná hmotnosť 170 g/m2</t>
  </si>
  <si>
    <t>-1706562522</t>
  </si>
  <si>
    <t>250,714*1,15</t>
  </si>
  <si>
    <t>179</t>
  </si>
  <si>
    <t>712311101.S</t>
  </si>
  <si>
    <t>Zhotovenie povlakovej krytiny striech plochých do 10° za studena náterom penetračným</t>
  </si>
  <si>
    <t>349257882</t>
  </si>
  <si>
    <t>180</t>
  </si>
  <si>
    <t>245620001200.S</t>
  </si>
  <si>
    <t>Náter penetračný bitúmenový, adhézny spojovací mostík pod asfaltové pásy a stierky</t>
  </si>
  <si>
    <t>1420415411</t>
  </si>
  <si>
    <t>250,714*0,3</t>
  </si>
  <si>
    <t>181</t>
  </si>
  <si>
    <t>712341759.S</t>
  </si>
  <si>
    <t>Zhotovenie povlakovej krytiny striech plochých do 10° pásmi pritavením NAIP na celej ploche, modifikované pásy v dvoch vrstvách</t>
  </si>
  <si>
    <t>-523582371</t>
  </si>
  <si>
    <t>182</t>
  </si>
  <si>
    <t>628420000400.S</t>
  </si>
  <si>
    <t>Modifikovaný podkladový asfaltový pás samolepiaci pre hydroizoláciu striech, hr. 3,0 mm</t>
  </si>
  <si>
    <t>-435273711</t>
  </si>
  <si>
    <t>Medzisúčet  podklad</t>
  </si>
  <si>
    <t>"+15%"  85,8*0,15</t>
  </si>
  <si>
    <t>183</t>
  </si>
  <si>
    <t>628420000300.S</t>
  </si>
  <si>
    <t>Pás asfaltový SBS samolepiaci, hr. 4,0 mm vystužený kombinovanou PES vložkou s odolnosťou proti prerastaniu koreňov</t>
  </si>
  <si>
    <t>-1473283304</t>
  </si>
  <si>
    <t>184</t>
  </si>
  <si>
    <t>712361701.S</t>
  </si>
  <si>
    <t>Zhotovenie povlakovej krytiny striech plochých do 10° gumami fóliou položenou voľne</t>
  </si>
  <si>
    <t>-1511018584</t>
  </si>
  <si>
    <t>185</t>
  </si>
  <si>
    <t>283220002500</t>
  </si>
  <si>
    <t>Hydroizolačný pás z fólie PVC-P 818/V-UV, hr.1,5 mm, š. 2,05m, s UV ochranou, sivá</t>
  </si>
  <si>
    <t>-907226183</t>
  </si>
  <si>
    <t>149,906*1,15</t>
  </si>
  <si>
    <t>186</t>
  </si>
  <si>
    <t>712973769.S</t>
  </si>
  <si>
    <t>Ukončujúci profil na stene tvaru "L" pri ukončení z HPP rš. 500 mm</t>
  </si>
  <si>
    <t>1458595987</t>
  </si>
  <si>
    <t>"styk strecha-stena" (8,5+5,8+7+3,6+2,4+7 + 6,3*2+4,8+6,1)</t>
  </si>
  <si>
    <t>187</t>
  </si>
  <si>
    <t>712973858.S</t>
  </si>
  <si>
    <t>Oplechovanie okraja strechy odkvapovou záveternou lištou z hrubopolpast. plechu RŠ 400 mm   K7</t>
  </si>
  <si>
    <t>1916318671</t>
  </si>
  <si>
    <t>"K7 hrana striešok ST4" 2,3+3,5+6,3+2,6</t>
  </si>
  <si>
    <t>188</t>
  </si>
  <si>
    <t>712973885.S</t>
  </si>
  <si>
    <t>Oplechovanie okraja odkvapovou lištou z hrubopolpast. plechu RŠ 200 mm</t>
  </si>
  <si>
    <t>675111557</t>
  </si>
  <si>
    <t>"odkvapová hrana ST2 "  17,3+11,5+2</t>
  </si>
  <si>
    <t>189</t>
  </si>
  <si>
    <t>712973898.S</t>
  </si>
  <si>
    <t>Detaily k termoplastom, oplechovanie okraja odkvapovou lištou z hrubopolpast. plechu RŠ 500 mm   K6</t>
  </si>
  <si>
    <t>-908271084</t>
  </si>
  <si>
    <t>"lemovanie ST3"  6,8+7,1*2+2,8+3,5*2+1,4+3,8</t>
  </si>
  <si>
    <t>190</t>
  </si>
  <si>
    <t>712990040.S</t>
  </si>
  <si>
    <t>Položenie geotextílie vodorovne alebo zvislo na strechy ploché do 10° ochranná alebo podkladná vrstva (separačná)</t>
  </si>
  <si>
    <t>-1390634625</t>
  </si>
  <si>
    <t>"St2" (11,52*8,905+5,6*8,45)*2</t>
  </si>
  <si>
    <t>191</t>
  </si>
  <si>
    <t>-1707201420</t>
  </si>
  <si>
    <t>299,811*1,15</t>
  </si>
  <si>
    <t>192</t>
  </si>
  <si>
    <t>712990335.S</t>
  </si>
  <si>
    <t>Osadenie ochrannej kačírkovej lišty tvaru L natavením na hydroizoláciu pre zelené strechy</t>
  </si>
  <si>
    <t>-955988071</t>
  </si>
  <si>
    <t>"lemovanie zelenej strechy"  17,3*2+11,5+5,8</t>
  </si>
  <si>
    <t>193</t>
  </si>
  <si>
    <t>553430005651.S</t>
  </si>
  <si>
    <t>Lišta kačírková dierovaná hliníková tvaru L pre zelené strechy, hrúbky 1,5 mm, vxšxl 100x120x2500 mm   K5</t>
  </si>
  <si>
    <t>925184145</t>
  </si>
  <si>
    <t>21*2,5</t>
  </si>
  <si>
    <t>194</t>
  </si>
  <si>
    <t>712990351.S</t>
  </si>
  <si>
    <t>Zelená vegetačná strecha plochá extenzívna, plošná hmotnosť do 65 kg/m2, sklon do 5°</t>
  </si>
  <si>
    <t>2033983281</t>
  </si>
  <si>
    <t>195</t>
  </si>
  <si>
    <t>712991040.S</t>
  </si>
  <si>
    <t>Montáž podkladnej konštrukcie z OSB dosiek na atike šírky 411 - 620 mm pod klampiarske konštrukcie</t>
  </si>
  <si>
    <t>-294057933</t>
  </si>
  <si>
    <t>"atika (spevnenie ukončenia) strechy"  17,2+11,4+2</t>
  </si>
  <si>
    <t>196</t>
  </si>
  <si>
    <t>311970001500</t>
  </si>
  <si>
    <t xml:space="preserve">Vrut  SK-RB Power do dĺžky 150 mm na upevnenie do dosiek </t>
  </si>
  <si>
    <t>1108327467</t>
  </si>
  <si>
    <t>30,6*8+5,2</t>
  </si>
  <si>
    <t>197</t>
  </si>
  <si>
    <t>607260000400.S</t>
  </si>
  <si>
    <t>Doska OSB nebrúsená hr. 22 mm</t>
  </si>
  <si>
    <t>-1030502923</t>
  </si>
  <si>
    <t>30,6*0,5*1,15</t>
  </si>
  <si>
    <t>198</t>
  </si>
  <si>
    <t>998712203.S</t>
  </si>
  <si>
    <t>Presun hmôt pre izoláciu povlakovej krytiny v objektoch výšky nad 12 do 24 m</t>
  </si>
  <si>
    <t>-1223323888</t>
  </si>
  <si>
    <t>713</t>
  </si>
  <si>
    <t>Izolácie tepelné</t>
  </si>
  <si>
    <t>199</t>
  </si>
  <si>
    <t>713121121.S</t>
  </si>
  <si>
    <t>Montáž tepelnej izolácie podláh minerálnou vlnou, kladená voľne v dvoch vrstvách</t>
  </si>
  <si>
    <t>1536943233</t>
  </si>
  <si>
    <t>"podlaha podkrovia P14"  (9+0,6)*9+8,2*21</t>
  </si>
  <si>
    <t>200</t>
  </si>
  <si>
    <t>325289</t>
  </si>
  <si>
    <t>Tuhá doska  z kamennej vlny, šxlxhr 1200x2020x100 mm, pre ploché strechy</t>
  </si>
  <si>
    <t>1915067682</t>
  </si>
  <si>
    <t>258,6*1,02</t>
  </si>
  <si>
    <t>263,772*1,02 'Prepočítané koeficientom množstva</t>
  </si>
  <si>
    <t>201</t>
  </si>
  <si>
    <t>325294</t>
  </si>
  <si>
    <t>Tuhá doska  z kamennej vlny, šxlxhr 1200x2020x150 mm, pre ploché strechy</t>
  </si>
  <si>
    <t>1382259503</t>
  </si>
  <si>
    <t>263,771568627451*1,02 'Prepočítané koeficientom množstva</t>
  </si>
  <si>
    <t>202</t>
  </si>
  <si>
    <t>713122111.S</t>
  </si>
  <si>
    <t>Montáž tepelnej izolácie podláh polystyrénom, kladeným voľne v jednej vrstve</t>
  </si>
  <si>
    <t>759789662</t>
  </si>
  <si>
    <t xml:space="preserve">"P4 podlaha schodiska" (15,78+7,24) </t>
  </si>
  <si>
    <t>203</t>
  </si>
  <si>
    <t>283720009200.S</t>
  </si>
  <si>
    <t>Doska EPS hr. 140 mm, pevnosť v tlaku 150 kPa, na zateplenie podláh a plochých striech</t>
  </si>
  <si>
    <t>-1224768229</t>
  </si>
  <si>
    <t>"P4 podlaha schodiska" (15,78+7,24) *1,05</t>
  </si>
  <si>
    <t>204</t>
  </si>
  <si>
    <t>283720009000.S</t>
  </si>
  <si>
    <t>Doska EPS hr. 100 mm, pevnosť v tlaku 150 kPa, na zateplenie podláh a plochých striech</t>
  </si>
  <si>
    <t>688176308</t>
  </si>
  <si>
    <t>281,81*0,05</t>
  </si>
  <si>
    <t>205</t>
  </si>
  <si>
    <t>283720000901.S</t>
  </si>
  <si>
    <t>Doska EPS hr. 45 mm, pevnosť v tlaku 150 kPa, na zateplenie podláh a plochých striech</t>
  </si>
  <si>
    <t>1566213778</t>
  </si>
  <si>
    <t>926,69*0,05</t>
  </si>
  <si>
    <t>206</t>
  </si>
  <si>
    <t>713120010.S</t>
  </si>
  <si>
    <t>Zakrývanie tepelnej izolácie podláh fóliou</t>
  </si>
  <si>
    <t>1471160028</t>
  </si>
  <si>
    <t>"P2  1.PP" 281,81*2</t>
  </si>
  <si>
    <t>207</t>
  </si>
  <si>
    <t>283230011400.S</t>
  </si>
  <si>
    <t xml:space="preserve">Krycia PE fólia hr. 0,12 mm </t>
  </si>
  <si>
    <t>1856123669</t>
  </si>
  <si>
    <t>1771,93*1,15 'Prepočítané koeficientom množstva</t>
  </si>
  <si>
    <t>208</t>
  </si>
  <si>
    <t>713142121.S</t>
  </si>
  <si>
    <t>Montáž tepelnej izolácie striech plochých do 10° polystyrénom, jednovrstvová prilep. asfaltom bodovo</t>
  </si>
  <si>
    <t>565066443</t>
  </si>
  <si>
    <t>"St2" 10,9*8,6+5,3*8,45</t>
  </si>
  <si>
    <t>209</t>
  </si>
  <si>
    <t>283720033650.S</t>
  </si>
  <si>
    <t>Doska spádová EPS, pevnosť v tlaku 150 kPa, spádový polystyrén pre odvodnenie a zateplenie plochých striech</t>
  </si>
  <si>
    <t>-1592968075</t>
  </si>
  <si>
    <t>"St2" (10,9*8,6+5,3*8,45)*0,12/2</t>
  </si>
  <si>
    <t>"St3" (6,8*7-2,4*3,6+2,775*3,405)*(0,02+0,05)/2</t>
  </si>
  <si>
    <t>"St4" (2,3*3,42+2,15*2,7+4,2*1,35)*0,06/2</t>
  </si>
  <si>
    <t>"ST5" 3,8*4,75*0,08/2</t>
  </si>
  <si>
    <t>210</t>
  </si>
  <si>
    <t>713142230.S</t>
  </si>
  <si>
    <t>Montáž tepelnej izolácie striech plochých do 10° polystyrénom, dvojvrstvová prilep. za studena</t>
  </si>
  <si>
    <t>-1402461041</t>
  </si>
  <si>
    <t>"St3" (6,8*7-2,4*3,6+2,775*3,405)</t>
  </si>
  <si>
    <t>211</t>
  </si>
  <si>
    <t>283750002200</t>
  </si>
  <si>
    <t>Doska XPS  3000 CS hr. 120 mm, zakladanie stavieb, podlahy, obrátené ploché strechy</t>
  </si>
  <si>
    <t>1013916892</t>
  </si>
  <si>
    <t>"St2" (10,9*8,6+5,3*8,45)*2*1,03</t>
  </si>
  <si>
    <t>"ST5" 3,8*4,75*2*1,03</t>
  </si>
  <si>
    <t>212</t>
  </si>
  <si>
    <t>283750002300</t>
  </si>
  <si>
    <t>Doska XPS  3000 CS hr. 180 mm, zakladanie stavieb, podlahy, obrátené ploché strechy</t>
  </si>
  <si>
    <t>1499547800</t>
  </si>
  <si>
    <t>"St3" (6,8*7-2,4*3,6+2,775*3,405)*1,03</t>
  </si>
  <si>
    <t>213</t>
  </si>
  <si>
    <t>998713203.S</t>
  </si>
  <si>
    <t>Presun hmôt pre izolácie tepelné v objektoch výšky nad 12 m do 24 m</t>
  </si>
  <si>
    <t>-90714008</t>
  </si>
  <si>
    <t>725</t>
  </si>
  <si>
    <t>Zdravotechnika - zariaďovacie predmety</t>
  </si>
  <si>
    <t>214</t>
  </si>
  <si>
    <t>725110811.S</t>
  </si>
  <si>
    <t>Demontáž záchoda splachovacieho s nádržou alebo s tlakovým splachovačom,  -0,01933t</t>
  </si>
  <si>
    <t>súb.</t>
  </si>
  <si>
    <t>-961725284</t>
  </si>
  <si>
    <t>215</t>
  </si>
  <si>
    <t>725122813.S</t>
  </si>
  <si>
    <t>Demontáž pisoára s nádržkou a 1 záchodom,  -0,01720t</t>
  </si>
  <si>
    <t>449547378</t>
  </si>
  <si>
    <t>216</t>
  </si>
  <si>
    <t>725210821.S</t>
  </si>
  <si>
    <t>Demontáž umývadiel alebo umývadielok bez výtokovej armatúry,  -0,01946t</t>
  </si>
  <si>
    <t>-2100294738</t>
  </si>
  <si>
    <t>217</t>
  </si>
  <si>
    <t>725820810.S</t>
  </si>
  <si>
    <t>Demontáž batérie drezovej, umývadlovej nástennej,  -0,0026t</t>
  </si>
  <si>
    <t>862412482</t>
  </si>
  <si>
    <t>218</t>
  </si>
  <si>
    <t>725590813.S</t>
  </si>
  <si>
    <t>Vnútrostaveniskové premiestnenie vybúraných hmôt zariaďovacích predmetov vodorovne do 100 m z budov s výš. do 24 m</t>
  </si>
  <si>
    <t>-1421516120</t>
  </si>
  <si>
    <t>219</t>
  </si>
  <si>
    <t>725190101.S</t>
  </si>
  <si>
    <t>Montáž sanitárnej priečky z HPL dosiek na WC a prezliekacie kabíny/boxy pre vlhké priestory s nerezovým kovaním</t>
  </si>
  <si>
    <t>-1804008579</t>
  </si>
  <si>
    <t>"Sp2"  (2,37+1,6)*2,1+(1,49+3+0,9)*2,1*3</t>
  </si>
  <si>
    <t>220</t>
  </si>
  <si>
    <t>607930001500.R</t>
  </si>
  <si>
    <t>Zostava WC kabín z vysokotlakého laminátu (HPL) s jednokrídlovými dverami š. 600 mm</t>
  </si>
  <si>
    <t>98024249</t>
  </si>
  <si>
    <t>221</t>
  </si>
  <si>
    <t>725245114.S</t>
  </si>
  <si>
    <t>Montáž sprchovej zásteny pevnej, na vaničku, so sklenenou výplňou, výšky do 2000 mm a šírky 1000 mm</t>
  </si>
  <si>
    <t>1377621492</t>
  </si>
  <si>
    <t>222</t>
  </si>
  <si>
    <t>552260000300.S</t>
  </si>
  <si>
    <t>Sprchová stena pevná rozmer 1000x2000 mm, 8 mm bezpečnostné sklo  Sp1</t>
  </si>
  <si>
    <t>-259494512</t>
  </si>
  <si>
    <t>223</t>
  </si>
  <si>
    <t>725245169.R</t>
  </si>
  <si>
    <t>Montáž sprchovej zásteny tvaru L, sprchové dvere posuvné, s pevnou stenou, na vaničku, so sklenenou výplňou, výšky do 2000 mm a šírky 900 mm</t>
  </si>
  <si>
    <t>661963025</t>
  </si>
  <si>
    <t>224</t>
  </si>
  <si>
    <t>552230000109.S</t>
  </si>
  <si>
    <t>Kút sprchový hranatý  110x90 cm š. vstupu 45,4 cm  sklo hr. 6 mm   1Ľ + 1P   Sp3</t>
  </si>
  <si>
    <t>-1394888051</t>
  </si>
  <si>
    <t>225</t>
  </si>
  <si>
    <t>998725202.S</t>
  </si>
  <si>
    <t>Presun hmôt pre zariaďovacie predmety v objektoch výšky nad 6 do 12 m</t>
  </si>
  <si>
    <t>-770977827</t>
  </si>
  <si>
    <t>762</t>
  </si>
  <si>
    <t>Konštrukcie tesárske</t>
  </si>
  <si>
    <t>226</t>
  </si>
  <si>
    <t>762331933.S</t>
  </si>
  <si>
    <t>Vyrezanie časti strešnej väzby prierezovej plochy reziva do 288 cm2, dĺžky krovového prvku do 8 m -0,01600 t</t>
  </si>
  <si>
    <t>-1761972016</t>
  </si>
  <si>
    <t>"predpoklad 15% " 403,2/0,8 *0,15</t>
  </si>
  <si>
    <t>227</t>
  </si>
  <si>
    <t>762332130.S</t>
  </si>
  <si>
    <t>Montáž viazaných konštrukcií krovov striech z reziva priemernej plochy 224 - 288 cm2</t>
  </si>
  <si>
    <t>-1645670750</t>
  </si>
  <si>
    <t>228</t>
  </si>
  <si>
    <t>605120002900.S</t>
  </si>
  <si>
    <t>Hranoly z mäkkého reziva neopracované hranené akosť I</t>
  </si>
  <si>
    <t>152007552</t>
  </si>
  <si>
    <t>"obnova krokiev predpoklad"   75,6*0,1*0,2</t>
  </si>
  <si>
    <t>1,512*1,1 'Prepočítané koeficientom množstva</t>
  </si>
  <si>
    <t>229</t>
  </si>
  <si>
    <t>762341002.S</t>
  </si>
  <si>
    <t>Montáž debnenia jednoduchých striech, na kontralaty drevotrieskovými OSB doskami na pero drážku</t>
  </si>
  <si>
    <t>-50033636</t>
  </si>
  <si>
    <t>"záklop strechy " 6*2*33,6</t>
  </si>
  <si>
    <t>230</t>
  </si>
  <si>
    <t>-1007033602</t>
  </si>
  <si>
    <t>403,2*1,1 'Prepočítané koeficientom množstva</t>
  </si>
  <si>
    <t>231</t>
  </si>
  <si>
    <t>762341253.S</t>
  </si>
  <si>
    <t>Montáž kontralát pre sklon nad 35°</t>
  </si>
  <si>
    <t>-146411717</t>
  </si>
  <si>
    <t>403,2/0,8</t>
  </si>
  <si>
    <t>232</t>
  </si>
  <si>
    <t>605430000203.S</t>
  </si>
  <si>
    <t>Laty a lišty z mäkkého reziva neopracované omietané impregnované akosť I</t>
  </si>
  <si>
    <t>652279485</t>
  </si>
  <si>
    <t>504*0,06*0,04*1,05</t>
  </si>
  <si>
    <t>233</t>
  </si>
  <si>
    <t>762341811.S</t>
  </si>
  <si>
    <t>Demontáž debnenia striech rovných, oblúkových do 60° z dosiek hrubých, hobľovaných, -0,01600 t</t>
  </si>
  <si>
    <t>-1647299446</t>
  </si>
  <si>
    <t>"demontáž záklopu strechy " 6*2*33,6</t>
  </si>
  <si>
    <t>234</t>
  </si>
  <si>
    <t>762342811.S</t>
  </si>
  <si>
    <t>Demontáž latovania striech so sklonom do 60° pri osovej vzdialenosti lát do 0,22 m, -0,00700 t</t>
  </si>
  <si>
    <t>214906358</t>
  </si>
  <si>
    <t>"demontáž latovania" 6*2*33,6</t>
  </si>
  <si>
    <t>235</t>
  </si>
  <si>
    <t>762395000.S</t>
  </si>
  <si>
    <t>Spojovacie prostriedky pre viazané konštrukcie krovov, debnenie a laťovanie, nadstrešné konštr., spádové kliny - svorky, dosky, klince, pásová oceľ, vruty</t>
  </si>
  <si>
    <t>-1815675876</t>
  </si>
  <si>
    <t>"krokvy"  1,66</t>
  </si>
  <si>
    <t>"OSB 22"  403,2*0,022</t>
  </si>
  <si>
    <t>"kontralaty"  1,27</t>
  </si>
  <si>
    <t>236</t>
  </si>
  <si>
    <t>762810013.S</t>
  </si>
  <si>
    <t>Záklop z dosiek OSB skrutkovaných na zraz hr. dosky 15 mm - podlaha podkrovia</t>
  </si>
  <si>
    <t>-11781513</t>
  </si>
  <si>
    <t>"podlaha podkrovia P14"  (9+0,6)*8,7+8,2*21</t>
  </si>
  <si>
    <t>237</t>
  </si>
  <si>
    <t>998762203.S</t>
  </si>
  <si>
    <t>Presun hmôt pre konštrukcie tesárske v objektoch výšky od 12 do 24 m</t>
  </si>
  <si>
    <t>-2048847547</t>
  </si>
  <si>
    <t>763</t>
  </si>
  <si>
    <t>Konštrukcie - drevostavby</t>
  </si>
  <si>
    <t>238</t>
  </si>
  <si>
    <t>763120011.S</t>
  </si>
  <si>
    <t>Sadrokartónová inštalačná predstena pre sanitárne zariadenia, kca CD+UD, dvojito opláštená doskou impregnovanou H2 2x12,5 mm</t>
  </si>
  <si>
    <t>-246444764</t>
  </si>
  <si>
    <t>"1.NP 1.25, 1.26" (0,9+1,8)*1,2</t>
  </si>
  <si>
    <t>"2.NP 2.33, 2.34" (0,9+1,8)*1,2</t>
  </si>
  <si>
    <t>"3.NP 3.16, 3.17" (0,9+1,8)*1,2</t>
  </si>
  <si>
    <t>239</t>
  </si>
  <si>
    <t>763125485.S</t>
  </si>
  <si>
    <t>Šachtová SDK predsadená stena, dvojitá kca 2xCW+2xUW 50, dvojito opláštené doskou protipožiarnou impregnovanou DFH2 2x12,5 mm</t>
  </si>
  <si>
    <t>-903803040</t>
  </si>
  <si>
    <t>"1.23" (1,41+0,65)*3,16</t>
  </si>
  <si>
    <t>"2.31" (1,535+0,635)*3,18</t>
  </si>
  <si>
    <t>"3.14" (1,535+0,635)*3,2</t>
  </si>
  <si>
    <t>240</t>
  </si>
  <si>
    <t>763129639.R</t>
  </si>
  <si>
    <t>Demontáž SDK kapotáže ostenia š. do 400 mm   -0,00680t</t>
  </si>
  <si>
    <t>1749471027</t>
  </si>
  <si>
    <t>"(22/B) kapotáž ostenia"1,5*24+1,9*34</t>
  </si>
  <si>
    <t>241</t>
  </si>
  <si>
    <t>763138212.S</t>
  </si>
  <si>
    <t>Podhľad SDK závesný na jednoúrovňovej oceľovej podkonštrukcií CD+UD, doska impregnovaná H2 12.5 mm   Ph1</t>
  </si>
  <si>
    <t>1751899156</t>
  </si>
  <si>
    <t>"01.13"4,38</t>
  </si>
  <si>
    <t>"01.33" 8,60</t>
  </si>
  <si>
    <t>"01.34" 6,95</t>
  </si>
  <si>
    <t>"01.35" 16,06</t>
  </si>
  <si>
    <t>"1.PP"  6,91+10,75+1,3*0,5+4,78+12,69+13,43+13,33</t>
  </si>
  <si>
    <t>"1.06-1.09" 4,06+4,23+4,44+7,16</t>
  </si>
  <si>
    <t>"1.23" 14,17</t>
  </si>
  <si>
    <t>"1.26, 1.26" 9.13+3,33</t>
  </si>
  <si>
    <t>"1.NP" 22,44+7,2*1,63+2,45*6,1+19,73+19,76+11,75+29,82+59,56+30,54+46,22+30,82</t>
  </si>
  <si>
    <t>"2.05"  15,01</t>
  </si>
  <si>
    <t>"2.13, 2.15" 6,48+6,48</t>
  </si>
  <si>
    <t>"2.11, 2.37" 5,87+6,08</t>
  </si>
  <si>
    <t>"2.22, 2.24" 5,56+5,32</t>
  </si>
  <si>
    <t>"2.26, 2.28" 5,61+5,36</t>
  </si>
  <si>
    <t>"2.30, 2.33, 2.34" 6,44+9,13+3,33</t>
  </si>
  <si>
    <t>"2.NP" 20,66+21,22+22,2+16,32+2,55*3+27,49+30,13+16,82*4+31,87+5,22</t>
  </si>
  <si>
    <t>"3.05, 3.06"  7,52+7,28</t>
  </si>
  <si>
    <t>"3.09, 3.11" 5,61+5,36</t>
  </si>
  <si>
    <t>"3.13, 3.14" 6,44+5,22</t>
  </si>
  <si>
    <t>"3.16, 3.17" 9,13+3,33</t>
  </si>
  <si>
    <t>"3.NP" 30,25+16,82*4+30,69+5,22</t>
  </si>
  <si>
    <t>242</t>
  </si>
  <si>
    <t>998763403.S</t>
  </si>
  <si>
    <t>Presun hmôt pre sadrokartónové konštrukcie v stavbách (objektoch) výšky od 7 do 24 m</t>
  </si>
  <si>
    <t>381139472</t>
  </si>
  <si>
    <t>764</t>
  </si>
  <si>
    <t>Konštrukcie klampiarske</t>
  </si>
  <si>
    <t>243</t>
  </si>
  <si>
    <t>764321820.S</t>
  </si>
  <si>
    <t>Demontáž oplechovania ríms pod nadrímsovým žľabom vrátane podkladového plechu, do 30° rš 500 mm,   -0,00420t</t>
  </si>
  <si>
    <t>1394877628</t>
  </si>
  <si>
    <t>"demont. oplechovania rímsy" 6,2+18+12,5+9,7</t>
  </si>
  <si>
    <t>244</t>
  </si>
  <si>
    <t>764351810.S</t>
  </si>
  <si>
    <t>Demontáž žľabov pododkvap. štvorhranných rovných, oblúkových, do 30° rš 250 a 330 mm,  -0,00347t</t>
  </si>
  <si>
    <t>832580095</t>
  </si>
  <si>
    <t>"plochá strecha" 6+18+12+9,5</t>
  </si>
  <si>
    <t>"šikmá strecha" 30+10+24,8</t>
  </si>
  <si>
    <t>245</t>
  </si>
  <si>
    <t>764451802.S</t>
  </si>
  <si>
    <t>Demontáž odpadových rúr štvorcových so stranou 100 mm,  -0,00338t</t>
  </si>
  <si>
    <t>-676785048</t>
  </si>
  <si>
    <t>8,5*3+12,5*4</t>
  </si>
  <si>
    <t>246</t>
  </si>
  <si>
    <t>764312822.S</t>
  </si>
  <si>
    <t>Demontáž krytiny hladkej strešnej z tabúľ 2000 x 670 mm, do 30st.,  -0,00751t</t>
  </si>
  <si>
    <t>940113298</t>
  </si>
  <si>
    <t>"demontáž krytiny 29/B" 6*2*33,6</t>
  </si>
  <si>
    <t>247</t>
  </si>
  <si>
    <t>764311314.S</t>
  </si>
  <si>
    <t>Krytina falcovaná hliník farebný, sklon nad 30° do 45°</t>
  </si>
  <si>
    <t>1333266990</t>
  </si>
  <si>
    <t>"St1" 6*2*33,6</t>
  </si>
  <si>
    <t>248</t>
  </si>
  <si>
    <t>764321320.S</t>
  </si>
  <si>
    <t>Oplechovanie z hliníkového Al plechu, ríms pod nadrímsovým žľabom vrátane podkladového plechu r.š. 500 mm  K4</t>
  </si>
  <si>
    <t>-1346514204</t>
  </si>
  <si>
    <t>"nad 2.NP"  18+12,2+2,1</t>
  </si>
  <si>
    <t>"nad 3.NP" 30,3*2+10,4</t>
  </si>
  <si>
    <t>249</t>
  </si>
  <si>
    <t>764348302.S</t>
  </si>
  <si>
    <t>Snehové zachytávače z hliníkového Al plechu, dvojradové</t>
  </si>
  <si>
    <t>-1642279264</t>
  </si>
  <si>
    <t>250</t>
  </si>
  <si>
    <t>765901617.S</t>
  </si>
  <si>
    <t>Strešná fólia paropriepustná, na plné debnenie,  separačná fólia kašírovaná hr. 8 mm</t>
  </si>
  <si>
    <t>-1938332602</t>
  </si>
  <si>
    <t>"pod AL krytinu"  403,2</t>
  </si>
  <si>
    <t>251</t>
  </si>
  <si>
    <t>765901613.S</t>
  </si>
  <si>
    <t>Strešná fólia paropriepustná, nad 35°, na krokvy, trieda tesnosti 6 až 4</t>
  </si>
  <si>
    <t>-1701426019</t>
  </si>
  <si>
    <t>"na krokvy"  403,2</t>
  </si>
  <si>
    <t>252</t>
  </si>
  <si>
    <t>764352412.S</t>
  </si>
  <si>
    <t>Žľaby z hliníkového Al plechu, pododkvapové polkruhové r.š. 280 mm    K1a, K2a, K3a</t>
  </si>
  <si>
    <t>1449917159</t>
  </si>
  <si>
    <t>"K1a bez prístavby"  60-29,3</t>
  </si>
  <si>
    <t>"K2a"  35,5</t>
  </si>
  <si>
    <t>"K3a"  14,7</t>
  </si>
  <si>
    <t>"jestv. strecha"  70</t>
  </si>
  <si>
    <t>253</t>
  </si>
  <si>
    <t>764352514.S</t>
  </si>
  <si>
    <t>Zvodové rúry z hliníkového Al plechu, kruhové priemer 150 mm  K1, K2, K3</t>
  </si>
  <si>
    <t>-1101771471</t>
  </si>
  <si>
    <t>"K1 bez prístavby"  2*9</t>
  </si>
  <si>
    <t>"K2" 2*9,5</t>
  </si>
  <si>
    <t>"K3" 2*3,1</t>
  </si>
  <si>
    <t>"z jestv. strechy"  4*13</t>
  </si>
  <si>
    <t>254</t>
  </si>
  <si>
    <t>998764203.S</t>
  </si>
  <si>
    <t>Presun hmôt pre konštrukcie klampiarske v objektoch výšky nad 12 do 24 m</t>
  </si>
  <si>
    <t>-81364398</t>
  </si>
  <si>
    <t>766</t>
  </si>
  <si>
    <t>Konštrukcie stolárske</t>
  </si>
  <si>
    <t>255</t>
  </si>
  <si>
    <t>766621402.S</t>
  </si>
  <si>
    <t>Montáž okien plastových a hliníkových s hydroizolačnými páskami paropriepustnými, s variabilným difúznym odporom</t>
  </si>
  <si>
    <t>-243302630</t>
  </si>
  <si>
    <t>"O1" (1,65+1,9)*2*(31+2+3)</t>
  </si>
  <si>
    <t>"O2" (1,2+1,9)*2*4</t>
  </si>
  <si>
    <t>"O3" (1+1,75)*2*6</t>
  </si>
  <si>
    <t>"O4" (1,1+1,75)*2*27</t>
  </si>
  <si>
    <t>"O6" (0,932+2,9)*2</t>
  </si>
  <si>
    <t>"O7" (1,65+0,6)*2*11</t>
  </si>
  <si>
    <t>"O9" (0,9+0,6)*2*6</t>
  </si>
  <si>
    <t>"O10" (1,25+0,6)*2</t>
  </si>
  <si>
    <t>256</t>
  </si>
  <si>
    <t>283290006700.S</t>
  </si>
  <si>
    <t>Tesniaca vzduchotesná fólia s variabilným difúznym odporom, š. 70 mm, dĺ. 50 mm, pre lepenie fólie na rám okna, tesnenie pripájacej škáry okenného rámu a muriva</t>
  </si>
  <si>
    <t>1864882490</t>
  </si>
  <si>
    <t>546,164*1,05</t>
  </si>
  <si>
    <t>257</t>
  </si>
  <si>
    <t>283290005800.S</t>
  </si>
  <si>
    <t>Tesniaca paropriepustná fólia polymér-flísová, š. 70 mm, dĺ. 30 m, pre tesnenie pripájacej škáry okenného rámu a muriva z exteriéru</t>
  </si>
  <si>
    <t>114188132</t>
  </si>
  <si>
    <t>258</t>
  </si>
  <si>
    <t>611410091.O1</t>
  </si>
  <si>
    <t>Okno plastové 2O+OS+FIX nadsvetlík, izolačné trojsklo, rozmer 1650x1900mm, vrátane exteriérových a interiérových parapetov  O1</t>
  </si>
  <si>
    <t>1354695012</t>
  </si>
  <si>
    <t>259</t>
  </si>
  <si>
    <t>611410091.O1a</t>
  </si>
  <si>
    <t>Okno plastové 2O+OS+FIX nadsvetlík, izolačné trojsklo, uzamykateľné kľučky, rozmer 1650x1900mm, vrátane exteriérových a interiérových parapetov  O1a</t>
  </si>
  <si>
    <t>293632698</t>
  </si>
  <si>
    <t>260</t>
  </si>
  <si>
    <t>611410091.O1.2a</t>
  </si>
  <si>
    <t>Okno AL 2O+OS+FIX nadsvetlík, izolačné trojsklo, požiarna odolnosť EI 30/D1-C rozmer 1650x1900mm, vrátane exteriérových a interiérových parapetov  O1.2a*</t>
  </si>
  <si>
    <t>-1509660742</t>
  </si>
  <si>
    <t>261</t>
  </si>
  <si>
    <t>611410091.O1.2p</t>
  </si>
  <si>
    <t>Okno AL 2O+OS+FIX nadsvetlík, izolačné trojsklo, požiarna odolnosť EI 30/D1-C rozmer 1650x1900mm, vrátane exteriérových a interiérových parapetov  O1.2p</t>
  </si>
  <si>
    <t>-1926984300</t>
  </si>
  <si>
    <t>262</t>
  </si>
  <si>
    <t>611410091.O2</t>
  </si>
  <si>
    <t>Okno plastové O+OS+FIX nadsvetlík, izolačné trojsklo, uzamykateľné kľučky, rozmer 1200x1900mm, vrátane exteriérových a interiérových parapetov  O2</t>
  </si>
  <si>
    <t>1035055776</t>
  </si>
  <si>
    <t>263</t>
  </si>
  <si>
    <t>611410091.O3</t>
  </si>
  <si>
    <t>Okno plastové O+OS+FIX nadsvetlík, izolačné trojsklo, rozmer 1000x1750mm, vrátane exteriérových a interiérových parapetov  O3</t>
  </si>
  <si>
    <t>129765433</t>
  </si>
  <si>
    <t>264</t>
  </si>
  <si>
    <t>611410091.O3a</t>
  </si>
  <si>
    <t>Okno plastové O+OS+FIX nadsvetlík, izolačné trojsklo, uzamykateľné kľučky, rozmer 1000x1750mm, vrátane exteriérových a interiérových parapetov  O3a</t>
  </si>
  <si>
    <t>137165918</t>
  </si>
  <si>
    <t>265</t>
  </si>
  <si>
    <t>611410091.O4</t>
  </si>
  <si>
    <t>Okno plastové O+OS+FIX nadsvetlík, izolačné trojsklo, rozmer 1100x1750mm, vrátane exteriérových a interiérových parapetov  O4</t>
  </si>
  <si>
    <t>1231333820</t>
  </si>
  <si>
    <t>266</t>
  </si>
  <si>
    <t>611410091.O4a</t>
  </si>
  <si>
    <t>Okno plastové O+OS+FIX nadsvetlík, izolačné trojsklo, uzamykateľné kľučky, rozmer 1100x1750mm, vrátane exteriérových a interiérových parapetov  O4a</t>
  </si>
  <si>
    <t>-68982074</t>
  </si>
  <si>
    <t>267</t>
  </si>
  <si>
    <t>611410091.O6</t>
  </si>
  <si>
    <t>Okno plastové  OS, izolačné trojsklo, rozmer 932x2900 mm, vrátane exteriérových a interiérových parapetov  O6</t>
  </si>
  <si>
    <t>1702324620</t>
  </si>
  <si>
    <t>268</t>
  </si>
  <si>
    <t>611410091.O7</t>
  </si>
  <si>
    <t>Okno plastové jednodielne sklopné, izolačné trojsklo, rozmer 1650x600mm, vrátane exteriérových a interiérových parapetov  O7</t>
  </si>
  <si>
    <t>-1955971347</t>
  </si>
  <si>
    <t>269</t>
  </si>
  <si>
    <t>611410091.O9</t>
  </si>
  <si>
    <t>Okno plastové jednodielne sklopné, izolačné trojsklo, rozmer 900x600mm, vrátane exteriérových a interiérových parapetov  O9</t>
  </si>
  <si>
    <t>365575063</t>
  </si>
  <si>
    <t>270</t>
  </si>
  <si>
    <t>611410091.O10</t>
  </si>
  <si>
    <t>Okno plastové jednodielne sklopné, izolačné trojsklo, rozmer 1250x600mm, vrátane exteriérových a interiérových parapetov  O10</t>
  </si>
  <si>
    <t>-2041755739</t>
  </si>
  <si>
    <t>271</t>
  </si>
  <si>
    <t>767660005.S</t>
  </si>
  <si>
    <t>Montáž siete proti hmyzu na okno, pevnej úchytkami na tesnenie</t>
  </si>
  <si>
    <t>-1085200332</t>
  </si>
  <si>
    <t>"O1+O1.2 "0,454*1,358*(31+2+3)</t>
  </si>
  <si>
    <t>"O2" 0,575*1,358*4</t>
  </si>
  <si>
    <t>"O3" 0,475*1,208*6</t>
  </si>
  <si>
    <t>"O4" 0,525*1,208*14</t>
  </si>
  <si>
    <t>272</t>
  </si>
  <si>
    <t>553420000005.S</t>
  </si>
  <si>
    <t>Okenná sieť proti hmyzu pevná s vnútorným lemom na rám okna, reverzibilná z interiéru, farba biela</t>
  </si>
  <si>
    <t>-2147183713</t>
  </si>
  <si>
    <t>273</t>
  </si>
  <si>
    <t>767661500.S</t>
  </si>
  <si>
    <t>Montáž interierovej žalúzie hliníkovej lamelovej štandardnej</t>
  </si>
  <si>
    <t>-1091146936</t>
  </si>
  <si>
    <t>"O1" 1,65*1,9*15</t>
  </si>
  <si>
    <t>274</t>
  </si>
  <si>
    <t>611530061301.S</t>
  </si>
  <si>
    <t>Žalúzie interiérové hliníkové, lamela šírky 18/25 mm, s bočným ovládaním</t>
  </si>
  <si>
    <t>983040314</t>
  </si>
  <si>
    <t>275</t>
  </si>
  <si>
    <t>766641161.S</t>
  </si>
  <si>
    <t>Montáž dverí plastových, vchodových, 1 m obvodu dverí</t>
  </si>
  <si>
    <t>-203498064</t>
  </si>
  <si>
    <t>"D11"  (1,1+2,5)*2</t>
  </si>
  <si>
    <t>"D12" (1,3+2,5)*2</t>
  </si>
  <si>
    <t>"D14"  (1,305+2,115)*2</t>
  </si>
  <si>
    <t>"D18" (1,2+2,1)*2</t>
  </si>
  <si>
    <t>"D19" (1,65+2,75)*2*2</t>
  </si>
  <si>
    <t>276</t>
  </si>
  <si>
    <t>-688103305</t>
  </si>
  <si>
    <t>45,84*1,05</t>
  </si>
  <si>
    <t>277</t>
  </si>
  <si>
    <t>-610762337</t>
  </si>
  <si>
    <t>278</t>
  </si>
  <si>
    <t>55368003-11</t>
  </si>
  <si>
    <t>Dvere plastové exteriérové s osadzovacím rámom, jednokrídlové, otočné, presklené, bezpečnostné RC1, šxv 1100x2500 mm, nepriezvučnosť 37-48dB, zámok vložkový, systém gener. kľúča   D11</t>
  </si>
  <si>
    <t>1455223417</t>
  </si>
  <si>
    <t>279</t>
  </si>
  <si>
    <t>55368003-12</t>
  </si>
  <si>
    <t>Dvere plastové exteriérové s osadzovacím rámom, jednokrídlové, otočné, presklené, bezpečnostné RC1, šxv 1300x2500 mm, nepriezvučnosť 37-48dB, zámok vložkový, systém gener. kľúča   D12</t>
  </si>
  <si>
    <t>1746238618</t>
  </si>
  <si>
    <t>280</t>
  </si>
  <si>
    <t>55368003-14</t>
  </si>
  <si>
    <t>Dvere plastové exteriérové s osadzovacím rámom, jednokrídlové, otočné, presklené, bezpečnostné RC1, šxv 1305x2115 mm, nepriezvučnosť 37-48dB, zámok vložkový, systém gener. kľúča   D14</t>
  </si>
  <si>
    <t>-1968790190</t>
  </si>
  <si>
    <t>281</t>
  </si>
  <si>
    <t>55368003-18</t>
  </si>
  <si>
    <t>Dvere plastové exteriérové s osadzovacím rámom, jednokrídlové, otočné, presklené, bezpečnostné RC1, šxv 1200x2100 mm, nepriezvučnosť 37-48dB, zámok vložkový, systém gener. kľúča   D18</t>
  </si>
  <si>
    <t>-2089818530</t>
  </si>
  <si>
    <t>282</t>
  </si>
  <si>
    <t>55368003-19</t>
  </si>
  <si>
    <t>Dvere plastové exteriérové s osadzovacím rámom, dvojkrídlové, otočné, presklené s nadsvetlíkom  šxv 1650x2750 mm, nepriezvučnosť 37-48dB, zámok vložkový, systém gener. kľúča   D19</t>
  </si>
  <si>
    <t>-2120319218</t>
  </si>
  <si>
    <t>283</t>
  </si>
  <si>
    <t>76666160-1</t>
  </si>
  <si>
    <t>Dodávka a montáž interierových dverí s oceľovou zárubňou š. 150 mm, plné, 700/1970 mm s kovaním, nepriezvučnosť 32 dB, zámok vložkový, systém gener. kľúča  D1</t>
  </si>
  <si>
    <t>-23795599</t>
  </si>
  <si>
    <t>"Ľ" 8-3</t>
  </si>
  <si>
    <t>"P" 4</t>
  </si>
  <si>
    <t>284</t>
  </si>
  <si>
    <t>76666160-2</t>
  </si>
  <si>
    <t>Dodávka a montáž interierových dverí s oceľovou zárubňou š. 150 mm, plné, 800/1970 mm s kovaním,  D2</t>
  </si>
  <si>
    <t>-906619876</t>
  </si>
  <si>
    <t>"Ľ" 12-6</t>
  </si>
  <si>
    <t>"P" 14-6</t>
  </si>
  <si>
    <t>285</t>
  </si>
  <si>
    <t>76666160-2pa</t>
  </si>
  <si>
    <t>Dodávka a montáž interierových dverí s oceľovou zárubňou š. 150 mm, s pož. odolnosťou pa EI 90/D1-C, plné, 800/1970 mm s kovaním, nepriezvučnosť 32 dB, zámok vložkový, systém gener. kľúča  D2pa</t>
  </si>
  <si>
    <t>-1330506661</t>
  </si>
  <si>
    <t>"Ľ" 1</t>
  </si>
  <si>
    <t>286</t>
  </si>
  <si>
    <t>76666160-2pb</t>
  </si>
  <si>
    <t>Dodávka a montáž interierových dverí s oceľovou zárubňou š. 150 mm, s pož. odolnosťou EW 45-C, plné, 800/1970 mm s kovaním, nepriezvučnosť 32 dB, zámok vložkový, systém gener. kľúča  D2pb</t>
  </si>
  <si>
    <t>18403898</t>
  </si>
  <si>
    <t>287</t>
  </si>
  <si>
    <t>76666160-3</t>
  </si>
  <si>
    <t>Dodávka a montáž interierových dverí s oceľovou zárubňou š. 150 mm, plné, 900/1970 mm s kovaním, nepriezvučnosť 32 dB, zámok vložkový, systém gener. kľúča  D3</t>
  </si>
  <si>
    <t>-959053809</t>
  </si>
  <si>
    <t>"Ľ" 18-1</t>
  </si>
  <si>
    <t>"P" 7-2</t>
  </si>
  <si>
    <t>288</t>
  </si>
  <si>
    <t>76666160-3pa</t>
  </si>
  <si>
    <t>Dodávka a montáž interierových dverí s oceľovou zárubňou š. 150 mm, s pož. odolnosťou EI 45/D1-C, plné, 900/1970 mm s kovaním, nepriezvučnosť 32 dB, zámok vložkový, systém gener. kľúča  D3pa</t>
  </si>
  <si>
    <t>1561375006</t>
  </si>
  <si>
    <t>"P" 2</t>
  </si>
  <si>
    <t>289</t>
  </si>
  <si>
    <t>76666160-3pb</t>
  </si>
  <si>
    <t>Dodávka a montáž interierových dverí s oceľovou zárubňou š. 150 mm, s pož. odolnosťou EI 30-C, plné, 900/1970 mm s kovaním, nepriezvučnosť 32 dB, zámok vložkový, systém gener. kľúča  D3pb</t>
  </si>
  <si>
    <t>622487416</t>
  </si>
  <si>
    <t>"Ľ" 3</t>
  </si>
  <si>
    <t>"P" 1</t>
  </si>
  <si>
    <t>290</t>
  </si>
  <si>
    <t>76666160-3pc</t>
  </si>
  <si>
    <t>Dodávka a montáž interierových dverí s oceľovou zárubňou š. 150 mm, s pož. odolnosťou EI 15-C, plné, 900/1970 mm s kovaním, nepriezvučnosť 32 dB, zámok vložkový, systém gener. kľúča  D3pc</t>
  </si>
  <si>
    <t>151399392</t>
  </si>
  <si>
    <t>291</t>
  </si>
  <si>
    <t>76666160-4</t>
  </si>
  <si>
    <t>Dodávka a montáž interierových dverí s oceľovou zárubňou š. 150 mm, plné, 1100/1970 mm s kovaním, nepriezvučnosť 32 dB, zámok vložkový, systém gener. kľúča  D4</t>
  </si>
  <si>
    <t>-1426996716</t>
  </si>
  <si>
    <t>292</t>
  </si>
  <si>
    <t>76666160-4pb</t>
  </si>
  <si>
    <t>Dodávka a montáž interierových dverí s oceľovou zárubňou š. 150 mm, s pož. odolnosťou EI 30-C, plné, 1100/1970 mm s kovaním, nepriezvučnosť 32 dB, zámok vložkový, systém gener. kľúča  D4pb</t>
  </si>
  <si>
    <t>-1663340478</t>
  </si>
  <si>
    <t>293</t>
  </si>
  <si>
    <t>76666160-4pc</t>
  </si>
  <si>
    <t>Dodávka a montáž interierových dverí s oceľovou zárubňou š. 150 mm, s pož. odolnosťou EI 15-C, plné, 1100/1970 mm s kovaním, nepriezvučnosť 32 dB, zámok vložkový, systém gener. kľúča  D4pc</t>
  </si>
  <si>
    <t>1523897378</t>
  </si>
  <si>
    <t>"P" 3</t>
  </si>
  <si>
    <t>294</t>
  </si>
  <si>
    <t>76666160-5p</t>
  </si>
  <si>
    <t>Dodávka a montáž interierových dvojkrídlových dverí s oceľovou zárubňou š. 150 mm, s pož. odolnosťou EI 45/D1-C, plné, 1400/1970 mm s kovaním, nepriezvučnosť 32 dB, zámok vložkový, systém gener. kľúča  D5p</t>
  </si>
  <si>
    <t>-1948222084</t>
  </si>
  <si>
    <t>295</t>
  </si>
  <si>
    <t>76666160-6p</t>
  </si>
  <si>
    <t>Dodávka a montáž interierových dvojkrídlových dverí s oceľovou zárubňou š. 150 mm, s pož. odolnosťou EI 30-C, plné, 1500/1970 mm s kovaním, nepriezvučnosť 32 dB, zámok vložkový, systém gener. kľúča  D6p</t>
  </si>
  <si>
    <t>-1004465196</t>
  </si>
  <si>
    <t>296</t>
  </si>
  <si>
    <t>76666160-7p</t>
  </si>
  <si>
    <t>Dodávka a montáž interierových dvojkrídlových dverí s oceľovou zárubňou š. 150 mm, s pož. odolnosťou EI 15-C, plné, 1200/1970 mm s kovaním, nepriezvučnosť 32 dB, zámok vložkový, systém gener. kľúča  D7p</t>
  </si>
  <si>
    <t>930888620</t>
  </si>
  <si>
    <t>297</t>
  </si>
  <si>
    <t>7666617-10pa</t>
  </si>
  <si>
    <t>Dodávka a montáž interierových dverí s oceľovou zárubňou š. 150 mm, bezpečnostné RC1, s pož. odolnosťou EI 45-C, presklené, 1100/2100 mm s kovaním, nepriezvučnosť 32 dB, zámok vložkový, systém gener. kľúča  D10pa</t>
  </si>
  <si>
    <t>1403381958</t>
  </si>
  <si>
    <t>298</t>
  </si>
  <si>
    <t>7666617-10pb</t>
  </si>
  <si>
    <t>Dodávka a montáž interierových dverí s oceľovou zárubňou š. 150 mm, bezpečnostné RC1, s odolnosťou S200 C, presklené, 1100/2100 mm s kovaním, nepriezvučnosť 32 dB, zámok vložkový, systém gener. kľúča  D10pb</t>
  </si>
  <si>
    <t>1936202935</t>
  </si>
  <si>
    <t>299</t>
  </si>
  <si>
    <t>7666617-13p</t>
  </si>
  <si>
    <t>Dodávka a montáž interierových dverí , bezpečnostné RC1, s odolnosťou S200 C, presklené s nadsvetlíkom, 1362/2650 mm, nepriezvučnosť 32 dB, zámok vložkový, systém gener. kľúča  D13p</t>
  </si>
  <si>
    <t>-239368207</t>
  </si>
  <si>
    <t>300</t>
  </si>
  <si>
    <t>7666617-16pa</t>
  </si>
  <si>
    <t>Dodávka a montáž interierových dverí dvojkrídlových, bezpečnostné RC1, pož. odolnosť EI 30-C, presklené, 1800/2100 mm, nepriezvučnosť 32 dB, zámok vložkový, systém gener. kľúča  D16pa</t>
  </si>
  <si>
    <t>-21231253</t>
  </si>
  <si>
    <t>301</t>
  </si>
  <si>
    <t>7666617-16pb</t>
  </si>
  <si>
    <t>Dodávka a montáž interierových dverí dvojkrídlových, bezpečnostné RC1, pož. odolnosť EI 15-C, presklené, 1800/2100 mm, nepriezvučnosť 32 dB, zámok vložkový, systém gener. kľúča  D16pb</t>
  </si>
  <si>
    <t>1364192032</t>
  </si>
  <si>
    <t>302</t>
  </si>
  <si>
    <t>7666617-16pc</t>
  </si>
  <si>
    <t>Dodávka a montáž interierových dverí dvojkrídlových, bezpečnostné RC1, odolnosť S200 C, presklené, 1800/2100 mm, nepriezvučnosť 32 dB, zámok vložkový, systém gener. kľúča  D16pc</t>
  </si>
  <si>
    <t>245093707</t>
  </si>
  <si>
    <t>"P" 5</t>
  </si>
  <si>
    <t>303</t>
  </si>
  <si>
    <t>7666617-17p</t>
  </si>
  <si>
    <t>Dodávka a montáž interierových dverí dvojkrídlových s nadsvetlíkom, bezpečnostné RC1, pož. odolnosť S200 C, presklené, 1950/2750 mm, nepriezvučnosť 32 dB, zámok vložkový, systém gener. kľúča  D17p</t>
  </si>
  <si>
    <t>1419515748</t>
  </si>
  <si>
    <t>304</t>
  </si>
  <si>
    <t>7668990L1</t>
  </si>
  <si>
    <t>Kuchynská linka v terapeutickej miestnosti  dĺ. 3600 mm, s osvetlením, drezom, batériou, digestorom a varnou doskou D+M  m.č.3.04</t>
  </si>
  <si>
    <t>kpl</t>
  </si>
  <si>
    <t>682230411</t>
  </si>
  <si>
    <t>305</t>
  </si>
  <si>
    <t>998766203.S</t>
  </si>
  <si>
    <t>Presun hmot pre konštrukcie stolárske v objektoch výšky nad 12 do 24 m</t>
  </si>
  <si>
    <t>1343274302</t>
  </si>
  <si>
    <t>767</t>
  </si>
  <si>
    <t xml:space="preserve">Konštrukcie doplnkové kovové </t>
  </si>
  <si>
    <t>306</t>
  </si>
  <si>
    <t>767251139.R</t>
  </si>
  <si>
    <t>Montáž a dodávka rampy z oceľových pochôdznych lisovaných roštov skrutkovaním hmotnosti od 50 do 80 kg/m2</t>
  </si>
  <si>
    <t>1861892412</t>
  </si>
  <si>
    <t>"rampa" 10,4*1,5+10*3,5</t>
  </si>
  <si>
    <t>307</t>
  </si>
  <si>
    <t>767392802.S</t>
  </si>
  <si>
    <t>Demontáž krytín striech z plechov skrutkovaných,  -0,00700t</t>
  </si>
  <si>
    <t>179686493</t>
  </si>
  <si>
    <t>"prístrešok  (23/B)"  6*3,7</t>
  </si>
  <si>
    <t>"prestrešenie schodiska do suterénu (24/B) "  2*4,1</t>
  </si>
  <si>
    <t>"strecha plynového uzáveru (25/B) " 1*2</t>
  </si>
  <si>
    <t>"strecha schodov do suterénu (27/B) "  3,7*1,65</t>
  </si>
  <si>
    <t>"strecha výťahovej šachty"  4,5*3,7</t>
  </si>
  <si>
    <t>"parapety"  (1,7*(4*12+6+4)+1,5*14+1,2*4+0,9*5+0,6*2)*0,2</t>
  </si>
  <si>
    <t>308</t>
  </si>
  <si>
    <t>767996801.S</t>
  </si>
  <si>
    <t>Demontáž ostatných doplnkov stavieb s hmotnosťou jednotlivých dielov konštrukcií do 50 kg,  -0,00100t</t>
  </si>
  <si>
    <t>1819572616</t>
  </si>
  <si>
    <t>"madlá a zábradlia "  63</t>
  </si>
  <si>
    <t>"stĺpy"  (2,2*2+1,2*4+2,6*4) * 6</t>
  </si>
  <si>
    <t>"konštukcie striech"  180</t>
  </si>
  <si>
    <t>"zárubne" 38*15</t>
  </si>
  <si>
    <t>"poklop 12.B" 2*1,2*6</t>
  </si>
  <si>
    <t>309</t>
  </si>
  <si>
    <t>767833100.S</t>
  </si>
  <si>
    <t>Montáž rebríkov do muriva s bočnicami z profilovej ocele, z rúrok alebo z tenkostenných profilov</t>
  </si>
  <si>
    <t>1810290202</t>
  </si>
  <si>
    <t>310</t>
  </si>
  <si>
    <t>553430001205.R</t>
  </si>
  <si>
    <t>Rebrík oceľový, pozinkovaný, požiarny zvislý, s ochranným košom pri výleze na strechu  dĺ. 4,5 m   Z5</t>
  </si>
  <si>
    <t>720144198</t>
  </si>
  <si>
    <t>3,000300030003*0,3333 'Prepočítané koeficientom množstva</t>
  </si>
  <si>
    <t>311</t>
  </si>
  <si>
    <t>767230069.R</t>
  </si>
  <si>
    <t>Montáž a dodávka zábradlia na schody, výplň rebrovanie nerez, kotvenie zboku  Z2</t>
  </si>
  <si>
    <t>1169960859</t>
  </si>
  <si>
    <t>"Z2Ľ" 3,319+3,314+2,359+0,8</t>
  </si>
  <si>
    <t>"Z2P" 3,319+3,314+3,8  +1,75</t>
  </si>
  <si>
    <t>312</t>
  </si>
  <si>
    <t>767230072.R</t>
  </si>
  <si>
    <t>Montáž a dodávka schodiskového madla z nerezovej ocele D55/1,5mm, kotvené na stenu  Z6+Z3</t>
  </si>
  <si>
    <t>1359245111</t>
  </si>
  <si>
    <t>"Z6"  2,158+0,15</t>
  </si>
  <si>
    <t>"Z3Ľ" 0,3*3+3,777+3,771+2,471+0,8</t>
  </si>
  <si>
    <t>"Z3P" 0,3*3+3,771*2+3,8</t>
  </si>
  <si>
    <t>313</t>
  </si>
  <si>
    <t>998767203.S</t>
  </si>
  <si>
    <t>Presun hmôt pre kovové stavebné doplnkové konštrukcie v objektoch výšky nad 12 do 24 m</t>
  </si>
  <si>
    <t>-1245710253</t>
  </si>
  <si>
    <t>771</t>
  </si>
  <si>
    <t>Podlahy z dlaždíc</t>
  </si>
  <si>
    <t>314</t>
  </si>
  <si>
    <t>771275307.S</t>
  </si>
  <si>
    <t>Montáž obkladov schodiskových stupňov dlaždicami do flexibilného tmelu veľ. 300 x 300 mm</t>
  </si>
  <si>
    <t>1329777128</t>
  </si>
  <si>
    <t>"01.39"  1,2*(0,9+0,5)+1*(2+1,2)</t>
  </si>
  <si>
    <t>315</t>
  </si>
  <si>
    <t>597640008500.S</t>
  </si>
  <si>
    <t>Schodovka exteriérová keramická, lxvxhr 298x298x9 mm</t>
  </si>
  <si>
    <t>-943393309</t>
  </si>
  <si>
    <t>4*3+3,5*7+1,5</t>
  </si>
  <si>
    <t>316</t>
  </si>
  <si>
    <t>771411004.S</t>
  </si>
  <si>
    <t>Montáž soklíkov z obkladačiek do malty veľ. 300 x 80 mm</t>
  </si>
  <si>
    <t>-1942957777</t>
  </si>
  <si>
    <t>"1.PP" 14*2+2,8*2+1+8,8*2+1,8+11,5*2+4,2*2+5+4*3+3,6*2+3,1*2+2*2+3,3*2+2*2+5*2+12*2+5,5*2+2,2*2+4,8+2,5*2+1,2*2</t>
  </si>
  <si>
    <t>317</t>
  </si>
  <si>
    <t>771541115.S</t>
  </si>
  <si>
    <t>Montáž podláh z dlaždíc gres kladených do tmelu veľ. 300 x 300 mm</t>
  </si>
  <si>
    <t>-1770483377</t>
  </si>
  <si>
    <t>318</t>
  </si>
  <si>
    <t>597740001000.S</t>
  </si>
  <si>
    <t>Dlaždice keramické s protišmykovým povrchom, lxv 300x300 mm, jednofarebné</t>
  </si>
  <si>
    <t>-835901287</t>
  </si>
  <si>
    <t>192,0*0,15</t>
  </si>
  <si>
    <t>447,59</t>
  </si>
  <si>
    <t>476,39*1,04 'Prepočítané koeficientom množstva</t>
  </si>
  <si>
    <t>319</t>
  </si>
  <si>
    <t>585820003300.S</t>
  </si>
  <si>
    <t>Stavebné lepidlo, trieda C2T S1</t>
  </si>
  <si>
    <t>650933200</t>
  </si>
  <si>
    <t>"3kg/m2" (192*0,1+447,59)*3</t>
  </si>
  <si>
    <t>320</t>
  </si>
  <si>
    <t>585860000100.S</t>
  </si>
  <si>
    <t>Škárovacia hmota flexibilná rýchlo tvrdnúca, vysoko hydrofóbna, s biocídmi</t>
  </si>
  <si>
    <t>1868177280</t>
  </si>
  <si>
    <t>"1kg/m2" (192*0,1+447,59)*1</t>
  </si>
  <si>
    <t>321</t>
  </si>
  <si>
    <t>246970000720.S</t>
  </si>
  <si>
    <t>Tmel silikónový tesniaci, trvalo elastický, 310 ml</t>
  </si>
  <si>
    <t>193903158</t>
  </si>
  <si>
    <t>" 50ml/m  sokle"   192*50/310</t>
  </si>
  <si>
    <t>"obklad- dlažba 1.PP" (2,2*2+2*4+3,6*8+10+5+5,8+2,6+4,2*2+2,7+9+8,5+3*3+2,8*2+3,5+2,5)*50/310</t>
  </si>
  <si>
    <t>"obklad- dlažba 1.NP" (2,7*7+1,5+1,7*2+1,7*6+3+2,2+4,2*2+1,5+0,7+2,4*2)*50/310</t>
  </si>
  <si>
    <t>"obklad- dlažba 2.NP" (2,8*4+2,2*2+1,3*2+3*2+2,2+1,2+1,8*2+3,5+2,6+(2,2*2+2,5+1,5)*4+2,6*3+1,6+4,2*2+3+2,5+2,3*2+1,5+0,7)*50/310</t>
  </si>
  <si>
    <t>"obklad- dlažba 3.NP" (3*4+2,5+1,5+2,4+1,4+2,2*4+2,5+1,5+2,4+1,4+2,6*3+1,6+2,4*2+2,5+1,5+4,3*2+3+2,3+2,3*2+1,5+0,7)*50/310</t>
  </si>
  <si>
    <t>322</t>
  </si>
  <si>
    <t>998771203.S</t>
  </si>
  <si>
    <t>Presun hmôt pre podlahy z dlaždíc v objektoch výšky nad 12 do 24 m</t>
  </si>
  <si>
    <t>-191207168</t>
  </si>
  <si>
    <t>776</t>
  </si>
  <si>
    <t>Podlahy povlakové</t>
  </si>
  <si>
    <t>323</t>
  </si>
  <si>
    <t>776220110.S</t>
  </si>
  <si>
    <t>Lepenie povlakových podláh PVC homogénne alebo heterogénne na schodiskových stupňoch na stupnice rovné</t>
  </si>
  <si>
    <t>848836569</t>
  </si>
  <si>
    <t>"P8 1.NP-3.NP" 1,75*62</t>
  </si>
  <si>
    <t>324</t>
  </si>
  <si>
    <t>776420011.S</t>
  </si>
  <si>
    <t>Lepenie podlahových soklov z PVC vytiahnutím vrátane materiálu</t>
  </si>
  <si>
    <t>-542060758</t>
  </si>
  <si>
    <t>"1.PP" 6,5*2+3,7*2+4,6+1,6*2+2,4</t>
  </si>
  <si>
    <t>"1.NP" 6,5*2+3,7*2+12*4+7*2+6*2+3,4*2+6,7*2+8,3*2+5*4+4*4+5,1*8+29*2</t>
  </si>
  <si>
    <t>"2.NP"6,5*2+3,7*2+24*2+9*2+3+6*2+4,5*2+1,7*6+5,1*6+4,2*6+(3,1+4,1)*2*5+2,5*4</t>
  </si>
  <si>
    <t>"3.NP" 6,5*2+3,7*2+24*2+8*4+(3,1+5,2)*2*4+2,5*4</t>
  </si>
  <si>
    <t>" stupne"  (7,3+3,1)*2</t>
  </si>
  <si>
    <t>325</t>
  </si>
  <si>
    <t>776541300.S</t>
  </si>
  <si>
    <t>Lepenie povlakových podláh PVC vinyl heterogénnych LVT v dielcoch</t>
  </si>
  <si>
    <t>-960092763</t>
  </si>
  <si>
    <t xml:space="preserve">Súčet </t>
  </si>
  <si>
    <t>326</t>
  </si>
  <si>
    <t>284110004000.S</t>
  </si>
  <si>
    <t>Podlaha PVC heterogénna, LVT vinylové dielce, lepená, hrúbka do 3 mm</t>
  </si>
  <si>
    <t>-525873207</t>
  </si>
  <si>
    <t>"stupne"  108,5*(0,17+0,3)*1,1</t>
  </si>
  <si>
    <t>"podlahy"  792*1,1</t>
  </si>
  <si>
    <t>327</t>
  </si>
  <si>
    <t>998776203.S</t>
  </si>
  <si>
    <t>Presun hmôt pre podlahy povlakové v objektoch výšky nad 12 do 24 m</t>
  </si>
  <si>
    <t>-896536593</t>
  </si>
  <si>
    <t>781</t>
  </si>
  <si>
    <t>Obklady</t>
  </si>
  <si>
    <t>328</t>
  </si>
  <si>
    <t>781445017.S</t>
  </si>
  <si>
    <t>Montáž obkladov vnútor. stien z obkladačiek kladených do tmelu, rozmer 30x90cm, 60x180cm</t>
  </si>
  <si>
    <t>-1993152885</t>
  </si>
  <si>
    <t>329</t>
  </si>
  <si>
    <t>597640000701.S</t>
  </si>
  <si>
    <t>Obkladačky keramické glazované jednofarebné hladké lxv 300x200x8 mm</t>
  </si>
  <si>
    <t>-1287510652</t>
  </si>
  <si>
    <t>790,73*1,04 'Prepočítané koeficientom množstva</t>
  </si>
  <si>
    <t>330</t>
  </si>
  <si>
    <t>781731050.S</t>
  </si>
  <si>
    <t>Montáž obkladov vonk. stien z obkladačiek tehlových kladených do malty, škár. hmotou škárovacou, veľ. 290 x 65 mm</t>
  </si>
  <si>
    <t>1720247400</t>
  </si>
  <si>
    <t>331</t>
  </si>
  <si>
    <t>596360000101.S</t>
  </si>
  <si>
    <t>Obkladový pásik tehlový, rozmer 210x65x23 mm, rovný</t>
  </si>
  <si>
    <t>849725463</t>
  </si>
  <si>
    <t>362,616*60 'Prepočítané koeficientom množstva</t>
  </si>
  <si>
    <t>332</t>
  </si>
  <si>
    <t>585820001800.S</t>
  </si>
  <si>
    <t>Stavebné lepidlo, trieda C2TE S1</t>
  </si>
  <si>
    <t>-1595312780</t>
  </si>
  <si>
    <t xml:space="preserve">"3kg/m2" 790,73*3 </t>
  </si>
  <si>
    <t>"5kg/m2 fasáda" 362,616*5</t>
  </si>
  <si>
    <t>333</t>
  </si>
  <si>
    <t>2091481871</t>
  </si>
  <si>
    <t>"1kg/m2" 790,73*1</t>
  </si>
  <si>
    <t>334</t>
  </si>
  <si>
    <t>998781203.S</t>
  </si>
  <si>
    <t>Presun hmôt pre obklady keramické v objektoch výšky nad 12 do 24 m</t>
  </si>
  <si>
    <t>1116615120</t>
  </si>
  <si>
    <t>782</t>
  </si>
  <si>
    <t>Obklady z prírodného a konglomerovaného kameňa</t>
  </si>
  <si>
    <t>335</t>
  </si>
  <si>
    <t>782111140.S</t>
  </si>
  <si>
    <t>Montáž obkladov stien pravouhl. doskami z mäkkých kameňov s lícom rovným, hr. od 25 - 50 mm</t>
  </si>
  <si>
    <t>-721923218</t>
  </si>
  <si>
    <t>336</t>
  </si>
  <si>
    <t>945671911</t>
  </si>
  <si>
    <t>"5kg/m2 fasáda"57,426*5</t>
  </si>
  <si>
    <t>337</t>
  </si>
  <si>
    <t>583840012200.S</t>
  </si>
  <si>
    <t>Doska obkladová kamenná leštená, hrúbka 30 mm, z usadených hornín</t>
  </si>
  <si>
    <t>1712505068</t>
  </si>
  <si>
    <t>57,426*1,05 'Prepočítané koeficientom množstva</t>
  </si>
  <si>
    <t>338</t>
  </si>
  <si>
    <t>998782203.S</t>
  </si>
  <si>
    <t>Presun hmôt pre kamenné obklady v objektoch výšky nad 12 do 60 m</t>
  </si>
  <si>
    <t>-183404649</t>
  </si>
  <si>
    <t>783</t>
  </si>
  <si>
    <t>Nátery</t>
  </si>
  <si>
    <t>339</t>
  </si>
  <si>
    <t>783894612.S</t>
  </si>
  <si>
    <t>Náter farbami akrylátovými ekologickými riediteľnými vodou, biely náter stropov 2x</t>
  </si>
  <si>
    <t>323966903</t>
  </si>
  <si>
    <t>"1.PP " 451,2-77,65-6,81*2</t>
  </si>
  <si>
    <t>"podhľady  Ph1" - 956,411</t>
  </si>
  <si>
    <t>340</t>
  </si>
  <si>
    <t>783894622.S</t>
  </si>
  <si>
    <t>Náter farbami akrylátovými ekologickými riediteľnými vodou, biely náter stien 2x</t>
  </si>
  <si>
    <t>-244196853</t>
  </si>
  <si>
    <t>"1PP" ((3,35*2+2+6,65+3,95+1,23+1,02)*2,95)*2</t>
  </si>
  <si>
    <t>((2,37*5+2,3)*2,95)*2</t>
  </si>
  <si>
    <t>((3,75+3,6*2+4,1+1,3+10,8)*2,95)*2</t>
  </si>
  <si>
    <t>((1,6*3+4,6*2,2))*2</t>
  </si>
  <si>
    <t>"1.NP nové priečky" ((6,72+2,6*2+2,45*4+4,5+5,15*3+2,5+1,5)*3,26-1,8*2,2*4)*2</t>
  </si>
  <si>
    <t>"2.NP nové priečky" ((5,15*3+2,8*2+3+8,4+1,75*3)*3,29+3*2,3)*2</t>
  </si>
  <si>
    <t>"2.NP nové priečky" ((5,75+2,7)*3,11+(5,3*7+2,25*4+2,6*2+2,5*4+4,4+2,5+1,5)*3,29-1,8*2,2*4)*2</t>
  </si>
  <si>
    <t>"3.NP nové priečky" ((3,05+5,3*6+2,25+2,6)*3,3)*2</t>
  </si>
  <si>
    <t>"3.NP nové priečky" ((2,5*3+4,4+2,5+1,5)*3,3-1,8*2,3*3+(2,5+2,7)*4,2)*2</t>
  </si>
  <si>
    <t>"výťah vpravo" (2,3*2+3,26*2)*14,95</t>
  </si>
  <si>
    <t>"steny schodiska a výťahu vľavo" (6,5*2+3,7*2+3,26*2+2,3*2)*14-1,95*2,75*3</t>
  </si>
  <si>
    <t>784</t>
  </si>
  <si>
    <t>Dokončovacie práce - maľby</t>
  </si>
  <si>
    <t>341</t>
  </si>
  <si>
    <t>784410500.S</t>
  </si>
  <si>
    <t>Prebrúsenie a oprášenie jemnozrnných povrchov výšky do 3,80 m</t>
  </si>
  <si>
    <t>72747112</t>
  </si>
  <si>
    <t>342</t>
  </si>
  <si>
    <t>784411301.S</t>
  </si>
  <si>
    <t>Pačokovanie vápenným mliekom jednonásobné jemnozrnných podkladov výšky do 3,80 m</t>
  </si>
  <si>
    <t>-29413472</t>
  </si>
  <si>
    <t>343</t>
  </si>
  <si>
    <t>784452271.S</t>
  </si>
  <si>
    <t>Maľby z maliarskych zmesí na vodnej báze, ručne nanášané dvojnásobné základné na podklad jemnozrnný výšky do 3,80 m</t>
  </si>
  <si>
    <t>-413152415</t>
  </si>
  <si>
    <t>Práce a dodávky M</t>
  </si>
  <si>
    <t>33-M</t>
  </si>
  <si>
    <t>Montáže dopr.zariad.sklad.zar.a váh</t>
  </si>
  <si>
    <t>344</t>
  </si>
  <si>
    <t>3300300.01</t>
  </si>
  <si>
    <t>Dodávka a montáž výťahu, nosnosť 1000 kg / 21 osôb, men. rýchlosť 0,6 m/s, počet staníc 5 - prechodný, rozmer kabíny 2400x1400mm / výška 2140mm, kabínové dvere 1250/2000 mm</t>
  </si>
  <si>
    <t>-1205278849</t>
  </si>
  <si>
    <t>345</t>
  </si>
  <si>
    <t>MV</t>
  </si>
  <si>
    <t>Murárske výpomoci</t>
  </si>
  <si>
    <t>1119346334</t>
  </si>
  <si>
    <t>N00</t>
  </si>
  <si>
    <t xml:space="preserve">   P o z n á m k a : </t>
  </si>
  <si>
    <t>346</t>
  </si>
  <si>
    <t>pozn. 1</t>
  </si>
  <si>
    <t>V prípade výskytu obchodných názvov výrobkov a technológií, tieto majú informatívny charakter a slúžia ako minimálny štandard. Sú uvedené ako referenčná kvalita a môžu byť nahradené ekvivalentným výrobkom, ktorý má rovnaké, alebo lepšie parametre.</t>
  </si>
  <si>
    <t>262144</t>
  </si>
  <si>
    <t>1099792458</t>
  </si>
  <si>
    <t>347</t>
  </si>
  <si>
    <t>pozn. 2</t>
  </si>
  <si>
    <t>Neoddeliteľnou  súčasťou  Výkazu výmer  je                    PROJEKTOVÁ DOKUMENTÁCIA STAVBY !</t>
  </si>
  <si>
    <t>1847962557</t>
  </si>
  <si>
    <t>a2 - E1.1b  Architektonické a stavebné riešenie - prístavba</t>
  </si>
  <si>
    <t>-1953364082</t>
  </si>
  <si>
    <t>"predpoklad pri výkope pre suterén"  3,5</t>
  </si>
  <si>
    <t>131201102.S</t>
  </si>
  <si>
    <t>Výkop nezapaženej jamy v hornine 3, nad 100 do 1000 m3</t>
  </si>
  <si>
    <t>-1765042948</t>
  </si>
  <si>
    <t>"Výkop po vybúraní sociálok"  13,5*10*2,5</t>
  </si>
  <si>
    <t>-1532798936</t>
  </si>
  <si>
    <t>298923003</t>
  </si>
  <si>
    <t>"základ š. 0,4m" 3,1*0,4*0,35</t>
  </si>
  <si>
    <t>-1616240224</t>
  </si>
  <si>
    <t>132201201.S</t>
  </si>
  <si>
    <t>Výkop ryhy šírky 600-2000mm horn.3 do 100m3</t>
  </si>
  <si>
    <t>1166632944</t>
  </si>
  <si>
    <t>"základy š. 0,8m  -3,74/-4,075" (9,8+9,8+8,1)*0,8*0,335</t>
  </si>
  <si>
    <t>"š.0,6m " (4,8+4,4+9)*0,6*0,335</t>
  </si>
  <si>
    <t>2127130124</t>
  </si>
  <si>
    <t>-1771813681</t>
  </si>
  <si>
    <t>337,5+11,082+0,434</t>
  </si>
  <si>
    <t>-1791057346</t>
  </si>
  <si>
    <t>"výkopy"  337,5+11,082+0,434</t>
  </si>
  <si>
    <t>"zásypy"  -63</t>
  </si>
  <si>
    <t>-1200202424</t>
  </si>
  <si>
    <t>286,016*7 'Prepočítané koeficientom množstva</t>
  </si>
  <si>
    <t>-260651072</t>
  </si>
  <si>
    <t>-743097706</t>
  </si>
  <si>
    <t>286,016*1,8</t>
  </si>
  <si>
    <t>76285736</t>
  </si>
  <si>
    <t>"obsyp suterénu -3,45/-1,45"  (10+13+8,5)*1*2</t>
  </si>
  <si>
    <t>-60813397</t>
  </si>
  <si>
    <t>10*12</t>
  </si>
  <si>
    <t>198787522</t>
  </si>
  <si>
    <t>"pod zákl. dosku  300 mm"(4,4*8,355+4,8*6,69)*0,3</t>
  </si>
  <si>
    <t>-48216134</t>
  </si>
  <si>
    <t>"základová platňa" (11*7,89+5,6*1,7)*0,15*1,05</t>
  </si>
  <si>
    <t>1059734165</t>
  </si>
  <si>
    <t>"podlahová doska" (9,73+11,35+8,065)*0,2</t>
  </si>
  <si>
    <t>2009761323</t>
  </si>
  <si>
    <t>793825822</t>
  </si>
  <si>
    <t>"spodná" 0,6154*1,05</t>
  </si>
  <si>
    <t>"horná"  0,2603*1,05</t>
  </si>
  <si>
    <t>1723134484</t>
  </si>
  <si>
    <t>"základy š. 0,6m  -3,44/-4,075" (9,8+9,8+8,1+4,8+4,4+9)*0,6*0,635*1,05</t>
  </si>
  <si>
    <t>"základ š. 0,4m"  3,1*0,4*0,635*1,05</t>
  </si>
  <si>
    <t>-1432932983</t>
  </si>
  <si>
    <t>"základy š. 0,6m  -3,44/-4,075" (9,8+9,8+8,1+4,8+4,4+9)*0,635*2</t>
  </si>
  <si>
    <t>-716499322</t>
  </si>
  <si>
    <t>311234213</t>
  </si>
  <si>
    <t>Murivo nosné (m3) z tehál pálených 30 P 10 brúsených na pero a drážku, na lepidlo (300x247x249)</t>
  </si>
  <si>
    <t>-740437369</t>
  </si>
  <si>
    <t>"1.PP vn.murivo"  ((9,25+3)*3 +0,5*2,75)*0,3</t>
  </si>
  <si>
    <t>"1.PP obv. murivo nad -1,150m"  ((9,6+10,4+7,9)*0,75-(1,1*0,85*7+1,1*0,75))*0,3</t>
  </si>
  <si>
    <t>"1.NP" ((9,6+9,25+7,9+10,4)*3,25-(1,1*2*7+1,1*2+1,2*2,5*2))*0,3</t>
  </si>
  <si>
    <t>"2.NP" ((9,6+9,25+7,9+10,4)*3,5-(1,1*2*7+1,3*2,5+1,21*2,5))*0,3</t>
  </si>
  <si>
    <t>311272011.S</t>
  </si>
  <si>
    <t>Murivo nosné (m3) z betónových debniacich tvárnic s betónovou výplňou C 16/20 hrúbky 150 mm</t>
  </si>
  <si>
    <t>-97571040</t>
  </si>
  <si>
    <t>"atika"  (9,5+10,7+8)*0,25*0,15</t>
  </si>
  <si>
    <t>311272041.S</t>
  </si>
  <si>
    <t>Murivo nosné (m3) z betónových debniacich tvárnic s betónovou výplňou C 16/20 hrúbky 300 mm</t>
  </si>
  <si>
    <t>1128656262</t>
  </si>
  <si>
    <t>"1.PP murivo pod -1,150m"  (9,6+10,4+7,9)*2,25*0,3</t>
  </si>
  <si>
    <t>586880811</t>
  </si>
  <si>
    <t>"50kg/m3"  (1,058+18,833)*0,05</t>
  </si>
  <si>
    <t>311321411.S</t>
  </si>
  <si>
    <t>Betón nadzákladových múrov, železový (bez výstuže) tr. C 25/30</t>
  </si>
  <si>
    <t>-61866667</t>
  </si>
  <si>
    <t>"stena 1"  3,472*3,025*0,14</t>
  </si>
  <si>
    <t>1657432128</t>
  </si>
  <si>
    <t>"stena 1"  3,472*3,025*2</t>
  </si>
  <si>
    <t>-990325547</t>
  </si>
  <si>
    <t>-131547332</t>
  </si>
  <si>
    <t>"stena 1"  0,0562*1,05</t>
  </si>
  <si>
    <t>317161203</t>
  </si>
  <si>
    <t>Preklad nosný keramický vysoký, šírky 70 mm, výšky 238 mm, dĺžky 1500 mm</t>
  </si>
  <si>
    <t>2032706009</t>
  </si>
  <si>
    <t>"1.PP"  3*7</t>
  </si>
  <si>
    <t>"1.NP" 3*8+4*2</t>
  </si>
  <si>
    <t>"2.NP" 3*7+4</t>
  </si>
  <si>
    <t>317161204</t>
  </si>
  <si>
    <t>Preklad nosný keramický vysoký, šírky 70 mm, výšky 238 mm, dĺžky 1750 mm</t>
  </si>
  <si>
    <t>-1611331221</t>
  </si>
  <si>
    <t>"2.NP"  4</t>
  </si>
  <si>
    <t>-329826932</t>
  </si>
  <si>
    <t>-1846187239</t>
  </si>
  <si>
    <t>"1.NP" 2</t>
  </si>
  <si>
    <t>"2.NP" 1</t>
  </si>
  <si>
    <t>-10696076</t>
  </si>
  <si>
    <t>"1.PP" 3</t>
  </si>
  <si>
    <t>"2NP" 2</t>
  </si>
  <si>
    <t>1402104751</t>
  </si>
  <si>
    <t>"1.PP"  3</t>
  </si>
  <si>
    <t>"2.NP"  1</t>
  </si>
  <si>
    <t>-371066063</t>
  </si>
  <si>
    <t>321014772</t>
  </si>
  <si>
    <t>317322511.S</t>
  </si>
  <si>
    <t>Betón ríms alebo žľabových ríms železový (bez výstuže) tr. C 30/37</t>
  </si>
  <si>
    <t>703490023</t>
  </si>
  <si>
    <t>"rímsa po obvode strechy"  0,5*0,1*(9,7+11,4+8,3)</t>
  </si>
  <si>
    <t>317351101.S</t>
  </si>
  <si>
    <t>Debnenie klenbových pásov valcových vrátane podpernej konštrukcie do výšky 4m zhotovenie</t>
  </si>
  <si>
    <t>-894361211</t>
  </si>
  <si>
    <t>"rímsa po obvode strechy"  (0,5+0,1)*(9,7+11,4+8,3)</t>
  </si>
  <si>
    <t>317351102.S</t>
  </si>
  <si>
    <t>Debnenie klenbových pásov valcových vrátane podpernej konštrukcie do výšky 4m odstránenie</t>
  </si>
  <si>
    <t>-959812639</t>
  </si>
  <si>
    <t>317362821.S</t>
  </si>
  <si>
    <t>Výstuž ríms, žľabov vrátane stužidiel, žľabových ríms z ocele B500 (10505)</t>
  </si>
  <si>
    <t>1262206792</t>
  </si>
  <si>
    <t>"predpoklad 200kg/m3"  1,47*0,2</t>
  </si>
  <si>
    <t>-1842080719</t>
  </si>
  <si>
    <t>"1.PP"  (3,55*2+5,1*2+2,6+6,4+4,8)*3+(0,1*2+0,4)*2,3-0,9*2,2*8</t>
  </si>
  <si>
    <t>"1.NP" (3,55*2+5,1*2+1,95+2,6*2+9,25)*3,45+0,15*10*2,2-(0,9*2,2*5+0,8*2,2*2)</t>
  </si>
  <si>
    <t>"2.NP" (5*2+5,1*2+2,2+4)*3,7+0,15*4*2,2-(1,65*2,6+1,2*2,2+1*2*2,2+0,8*2,2)</t>
  </si>
  <si>
    <t>2146532300</t>
  </si>
  <si>
    <t>"preklady"  1,5*0,24*(7+8+7)</t>
  </si>
  <si>
    <t>411163046</t>
  </si>
  <si>
    <t>Strop z nosníkov keramických dĺ. 5500 mm a stropných vložiek  15/50, s podoprením a dobetónovaním medzi vložkami</t>
  </si>
  <si>
    <t>2133911492</t>
  </si>
  <si>
    <t>"doska nad 1.NP D2" 9,52*5,55+5,4*7,8</t>
  </si>
  <si>
    <t>"doska nad 2.NP D3" 9,52*5,55+5,4*7,8</t>
  </si>
  <si>
    <t>411163361</t>
  </si>
  <si>
    <t>Nadbetonávka stropu betónom C 20/25 hrúbky 60 mm</t>
  </si>
  <si>
    <t>-127321673</t>
  </si>
  <si>
    <t>-1638390072</t>
  </si>
  <si>
    <t>"D2"  0,2615*1,05</t>
  </si>
  <si>
    <t>"D3"  0,2615*1,05</t>
  </si>
  <si>
    <t>411351103.S</t>
  </si>
  <si>
    <t>Debnenie stropov vložkovych zhotovenie</t>
  </si>
  <si>
    <t>-1968046852</t>
  </si>
  <si>
    <t>"doska D2 nad 1.NP podhľad" 9,25*5+5,1*7,6</t>
  </si>
  <si>
    <t>"D2 obvod"  (9,55+10,95+7,8)*0,21</t>
  </si>
  <si>
    <t>"doska D3 nad 2.NP podhľad" 9,25*5+5,1*7,6</t>
  </si>
  <si>
    <t>"D3 obvod"  (9,55+10,95+7,8)*0,21</t>
  </si>
  <si>
    <t>411351104.S</t>
  </si>
  <si>
    <t>Debnenie stropov vložkovych odstránenie</t>
  </si>
  <si>
    <t>1178920309</t>
  </si>
  <si>
    <t>413351041.S</t>
  </si>
  <si>
    <t>Montáž podperného systému pre montované stropy</t>
  </si>
  <si>
    <t>1365789237</t>
  </si>
  <si>
    <t>"doska nad 1.NP podhľad" 9,25*5+5,1*7,6</t>
  </si>
  <si>
    <t>"doska nad 2.NP podhľad" 9,25*5+5,1*7,6</t>
  </si>
  <si>
    <t>413351051.S</t>
  </si>
  <si>
    <t>Demontáž podperného systému pre montované stropy</t>
  </si>
  <si>
    <t>129791718</t>
  </si>
  <si>
    <t>417321515.S</t>
  </si>
  <si>
    <t>Betón stužujúcich pásov a vencov železový tr. C 25/30</t>
  </si>
  <si>
    <t>474721161</t>
  </si>
  <si>
    <t>"V21, V22, V23"  (11+9,3*2+7,6)*0,25*0,075</t>
  </si>
  <si>
    <t>"V31, V32, V33"  (11+9,3*2+7,6)*0,25*0,175</t>
  </si>
  <si>
    <t>417351115.S</t>
  </si>
  <si>
    <t>Debnenie bočníc stužujúcich pásov a vencov vrátane vzpier zhotovenie</t>
  </si>
  <si>
    <t>-1050937587</t>
  </si>
  <si>
    <t>"podbetonávka pod doskou D2 "  (9,3*2+11+7,6)*0,075*2</t>
  </si>
  <si>
    <t>"vence pod doskou D3 "  (9,3*2+11+7,6)*0,175*2</t>
  </si>
  <si>
    <t>417351116.S</t>
  </si>
  <si>
    <t>Debnenie bočníc stužujúcich pásov a vencov vrátane vzpier odstránenie</t>
  </si>
  <si>
    <t>-2025556630</t>
  </si>
  <si>
    <t>417361821.S</t>
  </si>
  <si>
    <t>Výstuž stužujúcich pásov a vencov z betonárskej ocele B500 (10505)</t>
  </si>
  <si>
    <t>-1684350249</t>
  </si>
  <si>
    <t>"V31, V32, V33"  (0,0524+0,0918+0,0369)*1,05</t>
  </si>
  <si>
    <t>718227761</t>
  </si>
  <si>
    <t>"doska nad 1.PP  D1  " (9,5*11-5,4*1,75-1,3*3,2)*0,15</t>
  </si>
  <si>
    <t>1999162728</t>
  </si>
  <si>
    <t>"doska nad 1.PP podhľad" (9,2*5+5,1*7,55-1,3*2,9)</t>
  </si>
  <si>
    <t>"doska nad 1.PP obvod"  (9,55+11+7,8+5,4+3,2*2)*0,15</t>
  </si>
  <si>
    <t>164923771</t>
  </si>
  <si>
    <t>357900427</t>
  </si>
  <si>
    <t>-1004075434</t>
  </si>
  <si>
    <t>-510957927</t>
  </si>
  <si>
    <t>"D1" (0,1539+0,2056)*1,05</t>
  </si>
  <si>
    <t>-1321223384</t>
  </si>
  <si>
    <t>"doska nad 1.PP  D1  " 0,1781*1,05</t>
  </si>
  <si>
    <t>417391151.S</t>
  </si>
  <si>
    <t>Montáž obkladu betónových konštrukcií vykonaný súčasne s betónovaním extrudovaným polystyrénom</t>
  </si>
  <si>
    <t>-672458958</t>
  </si>
  <si>
    <t>"D1 "  (9,55+11+7,8)*0,15</t>
  </si>
  <si>
    <t>"D2 +podbetonávka 73mm"  (9,55+10,95+7,8)*(0,21+0,073)</t>
  </si>
  <si>
    <t>"D3 obvod + venie 175 mm"  (9,55+10,95+7,8)*(0,21+0,175)</t>
  </si>
  <si>
    <t>283750000700.S</t>
  </si>
  <si>
    <t>Doska XPS hr. 50 mm, zateplenie soklov, suterénov, podláh</t>
  </si>
  <si>
    <t>2076476121</t>
  </si>
  <si>
    <t>23,158*1,05 'Prepočítané koeficientom množstva</t>
  </si>
  <si>
    <t>-719931502</t>
  </si>
  <si>
    <t>"podstupňová doska a podesta" (1,05*0,16+2,1*0,16)*1,3</t>
  </si>
  <si>
    <t>"stupne na 1.NP"   0,172*0,287/2*7*1,3</t>
  </si>
  <si>
    <t>-957450743</t>
  </si>
  <si>
    <t>" n1 2ks "  0,3204*1,05</t>
  </si>
  <si>
    <t>"schodisko "  0,0989*1,05</t>
  </si>
  <si>
    <t>-282673102</t>
  </si>
  <si>
    <t>"podstupňová doska a podesta" (1,05+2,1)*1,3</t>
  </si>
  <si>
    <t>-412623434</t>
  </si>
  <si>
    <t>328434917</t>
  </si>
  <si>
    <t>"stupne na 1.NP"   (0,172+0,287)*7*1,3</t>
  </si>
  <si>
    <t>781331177</t>
  </si>
  <si>
    <t>-891732262</t>
  </si>
  <si>
    <t>"dvere  15"  1,2*2,6*2</t>
  </si>
  <si>
    <t>"okná"  ((1,75*1,1)*13+(1,75*1,2)+(0,6*1,1)*7)*2</t>
  </si>
  <si>
    <t>611460151.S</t>
  </si>
  <si>
    <t>Príprava vnútorného podkladu stropov cementovým prednástrekom, hr. 3 mm</t>
  </si>
  <si>
    <t>1506346005</t>
  </si>
  <si>
    <t>"01.15-01.22"7,77+7,2+15,54+11,94+12,12+5,73+11,84+5,51</t>
  </si>
  <si>
    <t>1907471713</t>
  </si>
  <si>
    <t>314149083</t>
  </si>
  <si>
    <t>"1.13-1.17" 15,77+15,77+11,94+18,17+7,91</t>
  </si>
  <si>
    <t>"2.16-2.18, 2.20" 21,91+22,58+16,68+10,92</t>
  </si>
  <si>
    <t>"1.18+1.19" 2,6*1,8*2</t>
  </si>
  <si>
    <t>"2.19+2.36" 2,12*2,835+2,12*0,975</t>
  </si>
  <si>
    <t>-77644123</t>
  </si>
  <si>
    <t>"01.15-01.17" (3,39*6+2,22*2+2,06*2+4,55*2)*3-(1,1*0,6*4+0,9*2*3)</t>
  </si>
  <si>
    <t>"01.18"   (9,3+9,8)*3 - 0,9*2*5</t>
  </si>
  <si>
    <t>"01.19"  (5,1*2+2,41*2)*3-(1,1*0,6+0,9*2*2)</t>
  </si>
  <si>
    <t>"01.20-01.22" (2,48*6+2,35*4+4,8*2)*3-(1,1*0,6*2+0,9*2*6)</t>
  </si>
  <si>
    <t>"1.13,1.14" (3,55*4+4,5*4)*3,2 - (1,1*1,75*4+0,9*2*2)</t>
  </si>
  <si>
    <t>"1.15" (9,5*2+1,3)*3,2-0,9*2*4</t>
  </si>
  <si>
    <t>"1.16" (5,1*2+4,6*2)*3,2-(0,9*2+1,1*1,75+0,8*2)</t>
  </si>
  <si>
    <t>"1.17" (3,165*2+2,6*2)*3,2-(0,9*2+0,8*2)</t>
  </si>
  <si>
    <t>"1.18,1.19 v.o.2,4m"  ((1,8*2+2,6*2)*3,2-(0,8*2+1,1*1,75))*2</t>
  </si>
  <si>
    <t>Medzisúčet  1NP</t>
  </si>
  <si>
    <t>"2.16,2.17" (5*4+4,42*2+4,56*2)*3,2-(1,1*1,75*5+1*2+0,9*2*2)</t>
  </si>
  <si>
    <t>"2.18"(5,1*2+3,3*2)*3,2-(1,1*1,75+1,2*2+1*2)</t>
  </si>
  <si>
    <t>"2.20"(2,845*2+3,96*2)*3,2-(1+0,9+1,1+0,8)*2-1,65*2,4</t>
  </si>
  <si>
    <t>"2.19 v.o. 2,4m" (2,12*2+2,84*2)*3,2-(1,1*1,75+1*2)</t>
  </si>
  <si>
    <t>"2.36 v.o. 1,2m" (2,12*2+0,98*2)*3,2-0,8*2</t>
  </si>
  <si>
    <t>"ostenia okná" (0,6*14+1,1*7+1,75*28+1,1*14+1,16+2,6*2)*0,25</t>
  </si>
  <si>
    <t>"ostenia vn. dvere"  (1,1*10+2,1*20)*0,16</t>
  </si>
  <si>
    <t>Vnútorná omietka stien vápennocementová jadrová (hrubá), hr. 10 mm</t>
  </si>
  <si>
    <t>708796328</t>
  </si>
  <si>
    <t>202688782</t>
  </si>
  <si>
    <t>"1.18,1.19 v.o.2,4m"  (1,8*2+2,6*2)*0,6*2</t>
  </si>
  <si>
    <t>"2.19 v.o. 2,4m" (2,12*2+2,84*2)*0,6</t>
  </si>
  <si>
    <t>"2.36 v.o. 1,2m" (2,12*2+0,98*2)*2-0,8*0,8</t>
  </si>
  <si>
    <t>-195506480</t>
  </si>
  <si>
    <t>"15% plochy"  835*0,15</t>
  </si>
  <si>
    <t>-220010050</t>
  </si>
  <si>
    <t>"steny"  209,153</t>
  </si>
  <si>
    <t>"vonk. ostenia"  17,4</t>
  </si>
  <si>
    <t>"fasádny profil nad oknami 1.PP a 2.NP príplatok"  57,5*0,3</t>
  </si>
  <si>
    <t>"vonkajší fasádny obklad"  -(0,8+1,25+4,25)*6,4</t>
  </si>
  <si>
    <t>"sokel travertín"  -((9,8+11,4+8-1,1)*0,82-1,1*0,6*7)</t>
  </si>
  <si>
    <t>"rímsa po obvode strechy"  (0,35+0,1)*(9,7+12+8,3)</t>
  </si>
  <si>
    <t>1140933289</t>
  </si>
  <si>
    <t>"sokel travertín"  ((9,8+11,4+8-1,1)*0,82-1,1*0,6*7)</t>
  </si>
  <si>
    <t>796874739</t>
  </si>
  <si>
    <t>"zateplenie podzemných stien"  (9,8+11,35+8,1)*2,8</t>
  </si>
  <si>
    <t>1643528295</t>
  </si>
  <si>
    <t>"fasáda prístavby"  (9,8+11,36+8)*9</t>
  </si>
  <si>
    <t>"dvere  15"  -1,2*2,6</t>
  </si>
  <si>
    <t>"sokel travertín" - ((9,8+11,4+8-1,1)*0,82-1,1*0,6*7)</t>
  </si>
  <si>
    <t>"okná" - ((1,75*1,1)*13+(1,75*1,2)+(0,6*1,1)*7)</t>
  </si>
  <si>
    <t>612558866</t>
  </si>
  <si>
    <t>"dvere  15"  (1,2+2,6*2)*0,2</t>
  </si>
  <si>
    <t>"okná" ((1,75*2+1,1)*13+(1,75*2+1,2)+(0,6*2+1,1)*7)*0,2</t>
  </si>
  <si>
    <t>631316180.S</t>
  </si>
  <si>
    <t>Povrchová úprava vsypovou zmesou kryštalickej izolácie na cementovej báze pre betónové podlahy</t>
  </si>
  <si>
    <t>-538408775</t>
  </si>
  <si>
    <t>"základová platňa" (11*7,89+5,6*1,7)</t>
  </si>
  <si>
    <t>-1267799458</t>
  </si>
  <si>
    <t>"P3"  77,65</t>
  </si>
  <si>
    <t>"P8 + P9" 78,74</t>
  </si>
  <si>
    <t>"P12" 80,03</t>
  </si>
  <si>
    <t>-1934128823</t>
  </si>
  <si>
    <t>236,42*0,22</t>
  </si>
  <si>
    <t>1000592889</t>
  </si>
  <si>
    <t>"01.15-01.22  P2, P3 "7,77+7,2+15,54+11,94+12,12+5,73+11,84+5,51</t>
  </si>
  <si>
    <t>"1.13-1.17  P9 " 15,77+15,77+(11,94-1,31*3)+18,17+7,91</t>
  </si>
  <si>
    <t>"1.18+1.19  P10  " 2,6*1,8*2</t>
  </si>
  <si>
    <t>"2.16-2.18, 2.20  P12  " 21,91+22,58+16,68+10,92</t>
  </si>
  <si>
    <t>"2.19+2.36  P13  " 2,12*2,835+2,12*0,975</t>
  </si>
  <si>
    <t>1500975430</t>
  </si>
  <si>
    <t>"P8 + P9" 15,77+15,77+11,94+18,17+7,91</t>
  </si>
  <si>
    <t>931981126.S</t>
  </si>
  <si>
    <t>Vložky do dilatačných škár zvislé, spolu s dodaním, z dosiek izolačných XPS  hr. 50 mm</t>
  </si>
  <si>
    <t>-793151624</t>
  </si>
  <si>
    <t>"dilatácia medzi novou a starou budovou" (5,6+1,7+5,4)*10,7-(1,3*2,8*2+1,6*2,4)</t>
  </si>
  <si>
    <t>-1337864801</t>
  </si>
  <si>
    <t>"lešenie k fasáde"  (11+12+9)*8</t>
  </si>
  <si>
    <t>-472426049</t>
  </si>
  <si>
    <t>256*2</t>
  </si>
  <si>
    <t>-156492966</t>
  </si>
  <si>
    <t>-1302278505</t>
  </si>
  <si>
    <t>"1.PP" 7,77+7,2+15,54+11,94+12,12+5,73+11,84+5,51</t>
  </si>
  <si>
    <t>"1.NP" 15,77+15,77+11,94+18,17+7,91+4,59*2</t>
  </si>
  <si>
    <t>"2.NP" 21,91+22,58+16,68+5,93+10,92+2,01</t>
  </si>
  <si>
    <t>-1890715198</t>
  </si>
  <si>
    <t>2122792669</t>
  </si>
  <si>
    <t>"dekoračný profil nad oknami 1.PP"  9,8+11,5+8-1,16</t>
  </si>
  <si>
    <t>"dekoračný profil nad oknami 2.NP" 9,8+11,5+8</t>
  </si>
  <si>
    <t>309028891</t>
  </si>
  <si>
    <t>953995428.S</t>
  </si>
  <si>
    <t>Dilatačný profil s integrovanou sieťovinou univerzálny (priebežný/rohový)</t>
  </si>
  <si>
    <t>-1434875447</t>
  </si>
  <si>
    <t>"dilatácia fasády - prístavba/pôvodná "  9*2</t>
  </si>
  <si>
    <t>911990000.R</t>
  </si>
  <si>
    <t>Demontáž do sute -    prístavok     -0,1000 t</t>
  </si>
  <si>
    <t>-1712373020</t>
  </si>
  <si>
    <t>"prístavok pri sociálkach"  1,3*3*2,6</t>
  </si>
  <si>
    <t>-328276285</t>
  </si>
  <si>
    <t>"sociálky"  (3,3+1,82*2+4,4+1,42)*3,8-0,6*2*6</t>
  </si>
  <si>
    <t>-1008931125</t>
  </si>
  <si>
    <t>"sociálky" ((4,9+3,3+3,25)*3,8-0,6*1,2*6)*0,5</t>
  </si>
  <si>
    <t>"sociálky atika"  (4,9+3,8+3,25)*0,5*0,2</t>
  </si>
  <si>
    <t>971024651.S</t>
  </si>
  <si>
    <t>Vybúranie otvorov v murive kamennom alebo zmiešanom plochy do 4 m2 hr. do 600 mm,  -2,30000t</t>
  </si>
  <si>
    <t>-1984553812</t>
  </si>
  <si>
    <t>"otvor v suteréne do prístavby" 1,62*2,4*0,5</t>
  </si>
  <si>
    <t>1760189317</t>
  </si>
  <si>
    <t>"1.PP - otvor do prístavby pre osadenie prekladov "  2</t>
  </si>
  <si>
    <t>961043111.S</t>
  </si>
  <si>
    <t>Búranie základov alebo vybúranie otvorov plochy nad 4 m2 z betónu prostého alebo preloženého kameňom,  -2,20000t</t>
  </si>
  <si>
    <t>-1448715630</t>
  </si>
  <si>
    <t>"základy pre sociálky + chodník"  (5+3,2+3,3)*1*0,7 + (5+3,3)*0,65*0,15</t>
  </si>
  <si>
    <t>1844258438</t>
  </si>
  <si>
    <t>"zákl. doska sociálok"  (4,9*4,27-1,8*1,6)*0,2</t>
  </si>
  <si>
    <t>-704667116</t>
  </si>
  <si>
    <t>"strop sociálky" (4,27*4,9-1,8*1,6)*0,2</t>
  </si>
  <si>
    <t>Búranie nášlapných vrstiev podláh, mazanín vrátane tepelnej izolácie, plochy nad 4 m2 -2,20000t</t>
  </si>
  <si>
    <t>1478657117</t>
  </si>
  <si>
    <t>"podlaha sociálok"  (4,9*4,27-1,8*1,6)*0,1</t>
  </si>
  <si>
    <t>1282316903</t>
  </si>
  <si>
    <t>"sociálky"  0,6*1,2*6</t>
  </si>
  <si>
    <t>-1759482990</t>
  </si>
  <si>
    <t>"obklad na zostávajúcej stene" 1,8*2</t>
  </si>
  <si>
    <t>658450275</t>
  </si>
  <si>
    <t>-1212009531</t>
  </si>
  <si>
    <t>"sociálky"  0,6*2*6</t>
  </si>
  <si>
    <t>-1385854607</t>
  </si>
  <si>
    <t>"strecha + atika"  4,9*4,27-1,8*1,6</t>
  </si>
  <si>
    <t>Demontáž do sute - elektroinštalácie vrátane odpojenia, a zariaďovacích predmetov ZTI s armatúrou   -0,02000 t</t>
  </si>
  <si>
    <t>-1809286924</t>
  </si>
  <si>
    <t>1402099293</t>
  </si>
  <si>
    <t>Odvoz sutiny a vybúraných hmôt na skládku za každý ďalší 1 km (+9km)</t>
  </si>
  <si>
    <t>920016452</t>
  </si>
  <si>
    <t>96,083*9 'Prepočítané koeficientom množstva</t>
  </si>
  <si>
    <t>1672199801</t>
  </si>
  <si>
    <t>Vnútrostavenisková doprava sutiny a vybúraných hmôt za každých ďalších 5 m</t>
  </si>
  <si>
    <t>-1103221669</t>
  </si>
  <si>
    <t>-481636364</t>
  </si>
  <si>
    <t>96,083-36,813-0,468-0,282-0,901</t>
  </si>
  <si>
    <t>1446813870</t>
  </si>
  <si>
    <t>-338013617</t>
  </si>
  <si>
    <t>1414182611</t>
  </si>
  <si>
    <t>Skladovanie - kovy (meď, bronz, mosadz atď.) (17 04 ), - zhodnotenie druhotnej suroviny</t>
  </si>
  <si>
    <t>842233235</t>
  </si>
  <si>
    <t>998011002.S</t>
  </si>
  <si>
    <t>Presun hmôt pre budovy (801, 803, 812), zvislá konštr. z tehál, tvárnic, z kovu výšky do 12 m</t>
  </si>
  <si>
    <t>503191501</t>
  </si>
  <si>
    <t>467992285</t>
  </si>
  <si>
    <t>"podlahová doska " (11*7,89+5,6*1,7)</t>
  </si>
  <si>
    <t>-167410655</t>
  </si>
  <si>
    <t>"izolácia podzemných stien"  (9,73+11,35+8,065)*2,8</t>
  </si>
  <si>
    <t>"sokel pod travertín"  (9,8+11,4+8-1,1)*0,82-1,1*0,6*7</t>
  </si>
  <si>
    <t>687571610</t>
  </si>
  <si>
    <t>(96,31+100,028)</t>
  </si>
  <si>
    <t>196,338*0,3 'Prepočítané koeficientom množstva</t>
  </si>
  <si>
    <t>-1519897281</t>
  </si>
  <si>
    <t>"+10%"   236,737*0,1</t>
  </si>
  <si>
    <t>-1418950540</t>
  </si>
  <si>
    <t>260,411*1,15 'Prepočítané koeficientom množstva</t>
  </si>
  <si>
    <t>1381753780</t>
  </si>
  <si>
    <t>952851067</t>
  </si>
  <si>
    <t>"izolácia podzemných stien"  (9,8+11,4+8,1)*2,8</t>
  </si>
  <si>
    <t>-1240536242</t>
  </si>
  <si>
    <t>96,31+100,462</t>
  </si>
  <si>
    <t>196,772*1,15 'Prepočítané koeficientom množstva</t>
  </si>
  <si>
    <t>-719327987</t>
  </si>
  <si>
    <t>-1800328322</t>
  </si>
  <si>
    <t>82,04*1,05 'Prepočítané koeficientom množstva</t>
  </si>
  <si>
    <t>-791482849</t>
  </si>
  <si>
    <t>"01.21"  11,84</t>
  </si>
  <si>
    <t>-1279388992</t>
  </si>
  <si>
    <t>"1.18,1.19 v.o.2,4m"  ((1,8*2+2,6*2)*2,4-(0,8*2+1,1*1,5))*2</t>
  </si>
  <si>
    <t>"2.19 v.o. 2,4m" (2,12*2+2,84*2)*2,4-(1,1*1,5+1*2)</t>
  </si>
  <si>
    <t>"2.36 v.o. 1,2m" (2,12*2+0,98)*1,2</t>
  </si>
  <si>
    <t>998711202.S</t>
  </si>
  <si>
    <t>Presun hmôt pre izoláciu proti vode v objektoch výšky nad 6 do 12 m</t>
  </si>
  <si>
    <t>-294882363</t>
  </si>
  <si>
    <t>-887851519</t>
  </si>
  <si>
    <t>"strecha + atika"  4,9*4,27-0,5*1,6</t>
  </si>
  <si>
    <t>-37016577</t>
  </si>
  <si>
    <t>"St2a" 12*8,3+6*1,4</t>
  </si>
  <si>
    <t>-1996246885</t>
  </si>
  <si>
    <t>108,0*1,15</t>
  </si>
  <si>
    <t>1699207380</t>
  </si>
  <si>
    <t>"atika " (9,2+11+7,7)*0,25*2</t>
  </si>
  <si>
    <t>-1458185620</t>
  </si>
  <si>
    <t>121,95*0,3</t>
  </si>
  <si>
    <t>688133035</t>
  </si>
  <si>
    <t>"strecha St2a " 11,4*8+5,6*1,4</t>
  </si>
  <si>
    <t>Hydroizolačný pás z fólie PVC-P  818/V-UV, hr.1,5 mm, š. 2,05m, s UV ochranou, sivá</t>
  </si>
  <si>
    <t>178747450</t>
  </si>
  <si>
    <t>99,04*1,15</t>
  </si>
  <si>
    <t>-1419678642</t>
  </si>
  <si>
    <t>"styk strecha-stena" (5,8+1,5)</t>
  </si>
  <si>
    <t>Detaily k termoplastom všeobecne, oplechovanie okraja odkvapovou lištou z hrubopolpast. plechu RŠ 200 mm</t>
  </si>
  <si>
    <t>1696524979</t>
  </si>
  <si>
    <t>"odkvapová hrana strechy St2a"  9,4+11,4+8</t>
  </si>
  <si>
    <t>712973900.S</t>
  </si>
  <si>
    <t>Zhotovenie izolácie dilatačnej škáry v ploche strechy priebežnou príponkou z pozinovaného plechu</t>
  </si>
  <si>
    <t>-1393443861</t>
  </si>
  <si>
    <t>"dilatácia prístavby"  5,7</t>
  </si>
  <si>
    <t>937582399</t>
  </si>
  <si>
    <t>Položenie geotextílie vodorovne alebo zvislo na strechy ploché do 10°</t>
  </si>
  <si>
    <t>444462400</t>
  </si>
  <si>
    <t>"St2a" (11*8+5,5*1,4)*1,1*2</t>
  </si>
  <si>
    <t>-1481003731</t>
  </si>
  <si>
    <t>210,54*1,1</t>
  </si>
  <si>
    <t>-150309580</t>
  </si>
  <si>
    <t>"lemovanie zelenej strechy" 9,4*2+11,4+5,8</t>
  </si>
  <si>
    <t>-947512305</t>
  </si>
  <si>
    <t>15*2,5</t>
  </si>
  <si>
    <t>-2108227690</t>
  </si>
  <si>
    <t>"zelená strecha" 11,4*8+5,6*1,4</t>
  </si>
  <si>
    <t>1491672283</t>
  </si>
  <si>
    <t>"atika (spevnenie ukončenia) strechy"  9,4+11,4+8</t>
  </si>
  <si>
    <t>-1346624788</t>
  </si>
  <si>
    <t>28,8*8+4,6</t>
  </si>
  <si>
    <t>-2012055376</t>
  </si>
  <si>
    <t>"atika strechy"  28,8*0,5*1,15</t>
  </si>
  <si>
    <t>998712202.S</t>
  </si>
  <si>
    <t>Presun hmôt pre izoláciu povlakovej krytiny v objektoch výšky nad 6 do 12 m</t>
  </si>
  <si>
    <t>922823811</t>
  </si>
  <si>
    <t>-451325907</t>
  </si>
  <si>
    <t>1901188911</t>
  </si>
  <si>
    <t>2136013237</t>
  </si>
  <si>
    <t>Medzisúčet EPS hr.150 mm</t>
  </si>
  <si>
    <t>Medzisúčet EPS 50 mm</t>
  </si>
  <si>
    <t>283720009201.S</t>
  </si>
  <si>
    <t>Doska EPS hr. 150 mm, pevnosť v tlaku 150 kPa, na zateplenie podláh a plochých striech</t>
  </si>
  <si>
    <t>1371440542</t>
  </si>
  <si>
    <t>77,65*1,02 'Prepočítané koeficientom množstva</t>
  </si>
  <si>
    <t>283720000900.S</t>
  </si>
  <si>
    <t>Doska EPS hr. 50 mm, pevnosť v tlaku 150 kPa, na zateplenie podláh a plochých striech</t>
  </si>
  <si>
    <t>918484793</t>
  </si>
  <si>
    <t>-2127185489</t>
  </si>
  <si>
    <t>"vrstva spádová" 10,7*7,7+5,3*1,4</t>
  </si>
  <si>
    <t>658132319</t>
  </si>
  <si>
    <t>"vrstva spádová" (10,7*7,7+5,3*1,4)*0,055</t>
  </si>
  <si>
    <t>-357229966</t>
  </si>
  <si>
    <t>"St2a dve vrstvy " 10,7*7,7+5,3*1,4</t>
  </si>
  <si>
    <t>-2099382943</t>
  </si>
  <si>
    <t>89,81*2,04 'Prepočítané koeficientom množstva</t>
  </si>
  <si>
    <t>998713202.S</t>
  </si>
  <si>
    <t>Presun hmôt pre izolácie tepelné v objektoch výšky nad 6 m do 12 m</t>
  </si>
  <si>
    <t>-2024881612</t>
  </si>
  <si>
    <t>763125480.S</t>
  </si>
  <si>
    <t>Šachtová SDK predsadená stena, dvojitá kca 2xCW+2xUW 50, dvojito opláštené doskou protipožiarnou DF 2x12,5 mm</t>
  </si>
  <si>
    <t>-610328632</t>
  </si>
  <si>
    <t>"kapotáž zhodu prádla" 0,45*2*(2,81+3,32+3,56)</t>
  </si>
  <si>
    <t>Podhľad SDK závesný na jednoúrovňovej oceľovej podkonštrukcií CD+UD, doska impregnovaná H2 12.5 mm    Ph2</t>
  </si>
  <si>
    <t>-1854093839</t>
  </si>
  <si>
    <t>-1103147082</t>
  </si>
  <si>
    <t>910158704</t>
  </si>
  <si>
    <t>-11031614</t>
  </si>
  <si>
    <t>Žľaby z hliníkového Al plechu, pododkvapové polkruhové r.š. 280 mm   K1a</t>
  </si>
  <si>
    <t>-1820749434</t>
  </si>
  <si>
    <t>9,6+11,7+8</t>
  </si>
  <si>
    <t>Zvodové rúry z hliníkového Al plechu, kruhové priemer 150 mm  K1</t>
  </si>
  <si>
    <t>1387719703</t>
  </si>
  <si>
    <t>9*2</t>
  </si>
  <si>
    <t>-203271093</t>
  </si>
  <si>
    <t>9,7+12+8</t>
  </si>
  <si>
    <t>764396520.S</t>
  </si>
  <si>
    <t>Pripojovacia lišta dilatačná z lesklého titánzinkového TiZn plechu, r.š. 160 mm</t>
  </si>
  <si>
    <t>-253903064</t>
  </si>
  <si>
    <t>"dilatácia strešnej krytiny"  5,7</t>
  </si>
  <si>
    <t>998764202.S</t>
  </si>
  <si>
    <t>Presun hmôt pre konštrukcie klampiarske v objektoch výšky nad 6 do 12 m</t>
  </si>
  <si>
    <t>332720286</t>
  </si>
  <si>
    <t>Montáž okien plastových s hydroizolačnými páskami paropriepustnými, s variabilným difúznym odporom</t>
  </si>
  <si>
    <t>1612660465</t>
  </si>
  <si>
    <t>(1,1*13+1,75*14+1,162+1,1*7+0,6*7)*2</t>
  </si>
  <si>
    <t>642491745</t>
  </si>
  <si>
    <t>106,048*1,05</t>
  </si>
  <si>
    <t>-410954074</t>
  </si>
  <si>
    <t>1156230356</t>
  </si>
  <si>
    <t>6459320</t>
  </si>
  <si>
    <t>611410091.O5</t>
  </si>
  <si>
    <t>Okno plastové O+OS+FIX nadsvetlík, izolačné trojsklo, rozmer 1162x1750mm, vrátane exteriérových a interiérových parapetov  O5</t>
  </si>
  <si>
    <t>1696233982</t>
  </si>
  <si>
    <t>611410091.O8</t>
  </si>
  <si>
    <t>Okno plastové sklopné, izolačné trojsklo, rozmer 1100x600mm, vrátane exteriérových a interiérových parapetov  O8</t>
  </si>
  <si>
    <t>-50683118</t>
  </si>
  <si>
    <t>-1514299925</t>
  </si>
  <si>
    <t>"O4"  0,525*1,208*13</t>
  </si>
  <si>
    <t>"O5"  0,556*1,208</t>
  </si>
  <si>
    <t>"O8"  1,1*0,6*7</t>
  </si>
  <si>
    <t>-1103380811</t>
  </si>
  <si>
    <t>1788459363</t>
  </si>
  <si>
    <t>"O4"  1,1*1,75*13</t>
  </si>
  <si>
    <t>"O5"1,162*1,75</t>
  </si>
  <si>
    <t>-289937225</t>
  </si>
  <si>
    <t>758843382</t>
  </si>
  <si>
    <t>(1,162+2,615)*2</t>
  </si>
  <si>
    <t>-1100055914</t>
  </si>
  <si>
    <t>7,554*1,05</t>
  </si>
  <si>
    <t>-427711444</t>
  </si>
  <si>
    <t>553680032301</t>
  </si>
  <si>
    <t>Dvere plastové exteriérové, jednokrídlové, otočné,  bezpečnostné RC1, presklené s nadsvetlíkom šxv 1162x2615 mm, nepriezvučnosť 37-48dB, zámok vložkový, systém gener. kľúča  D15</t>
  </si>
  <si>
    <t>-2017156318</t>
  </si>
  <si>
    <t>766661601.R</t>
  </si>
  <si>
    <t>-165888656</t>
  </si>
  <si>
    <t>766661602.R</t>
  </si>
  <si>
    <t>Dodávka a montáž interierových dverí s oceľovou zárubňou š. 150 mm, plné, 800/1970 mm s kovaním, nepriezvučnosť 32 dB, zámok vložkový, systém gener. kľúča  D2</t>
  </si>
  <si>
    <t>199476517</t>
  </si>
  <si>
    <t>766661603.R</t>
  </si>
  <si>
    <t>-1869190585</t>
  </si>
  <si>
    <t>766661604.R</t>
  </si>
  <si>
    <t>1099215916</t>
  </si>
  <si>
    <t>7668990L2</t>
  </si>
  <si>
    <t>Kuchynská linka v dennej miestnosti pre zamestnancov  dĺ. 3300 mm, s osvetlením, drezom, batériou, digestorom a varnou doskou  D+M  m.č.1.14</t>
  </si>
  <si>
    <t>1788476937</t>
  </si>
  <si>
    <t>998766202.S</t>
  </si>
  <si>
    <t>Presun hmot pre konštrukcie stolárske v objektoch výšky nad 6 do 12 m</t>
  </si>
  <si>
    <t>2108402150</t>
  </si>
  <si>
    <t>Montáž a dodávka schodiskového madla z nerezovej ocele D55/1,5mm, kotvené na stenu  Z1P + Z1Ľ</t>
  </si>
  <si>
    <t>-880182687</t>
  </si>
  <si>
    <t>(0,15+2,181)*2</t>
  </si>
  <si>
    <t>767896009R</t>
  </si>
  <si>
    <t>Montáž + dodávka ostatných doplnkov stavieb, nerezová šachta D 300 mm v. 6,5m + dotykové dvierka 2 ks   Sp4</t>
  </si>
  <si>
    <t>-1002453172</t>
  </si>
  <si>
    <t>998767202.S</t>
  </si>
  <si>
    <t>Presun hmôt pre kovové stavebné doplnkové konštrukcie v objektoch výšky nad 6 do 12 m</t>
  </si>
  <si>
    <t>-674814748</t>
  </si>
  <si>
    <t>951758075</t>
  </si>
  <si>
    <t>"nástupnice, podstupnice, podesta" (3,3+1,2)*1,31</t>
  </si>
  <si>
    <t>-515491919</t>
  </si>
  <si>
    <t>5*7</t>
  </si>
  <si>
    <t>-1643116209</t>
  </si>
  <si>
    <t>"1.PP" (2,2*2+2,1*2+4,6*2+3,4*6-0,9*3+9,3*2+1,3-0,9*5+5,1*2+2,4*2-0,9*2+2,5*6+2,35*2+4,8*2-0,9*6)</t>
  </si>
  <si>
    <t>-95405304</t>
  </si>
  <si>
    <t>"1.PP"7,77+7,2+15,54+11,94+12,12+5,73+11,84+5,51</t>
  </si>
  <si>
    <t>"1.NP"  4,59*2</t>
  </si>
  <si>
    <t>"2.NP" 5,93+2,01</t>
  </si>
  <si>
    <t>-1821110398</t>
  </si>
  <si>
    <t>"podstupnice, podesta" (1,3+0,2*7)*1,31</t>
  </si>
  <si>
    <t>"podlahy"  94,77</t>
  </si>
  <si>
    <t>"sokle"  88*0,15</t>
  </si>
  <si>
    <t>111,507*1,04 'Prepočítané koeficientom množstva</t>
  </si>
  <si>
    <t>-208919051</t>
  </si>
  <si>
    <t>"3kg/m2" (5,895+88*0,1+94,77)*3</t>
  </si>
  <si>
    <t>-450286078</t>
  </si>
  <si>
    <t>"1kg/m2" (5,895+88*0,1+94,77)</t>
  </si>
  <si>
    <t>-1702027971</t>
  </si>
  <si>
    <t>"sokle"  88*50/310</t>
  </si>
  <si>
    <t>"kúpelky a WC" (1,8*4+2,6*4-0,8*2+2,12*4+2,8*2+1*2-0,08-1)*50/310</t>
  </si>
  <si>
    <t>998771202.S</t>
  </si>
  <si>
    <t>Presun hmôt pre podlahy z dlaždíc v objektoch výšky nad 6 do 12 m</t>
  </si>
  <si>
    <t>-1691293153</t>
  </si>
  <si>
    <t>-87712843</t>
  </si>
  <si>
    <t>"zadný vstup"  1,31*7</t>
  </si>
  <si>
    <t>Lepenie podlahových soklov z PVC vytiahnutím</t>
  </si>
  <si>
    <t>1066441160</t>
  </si>
  <si>
    <t>"1.NP" 3,55*4+4,5*4+9,3*2+4,6*2+5,1*2+2,6*2+3,1*2-(0,9*8+0,8*2)</t>
  </si>
  <si>
    <t>"2.NP"5*4+4,5*4+5,1*2+3,3*2+3*2+4*2-(1*5+1,2*2+0,9*2+1,65+0,8)</t>
  </si>
  <si>
    <t>-730236598</t>
  </si>
  <si>
    <t>648977612</t>
  </si>
  <si>
    <t xml:space="preserve">(158,77+9,17*(0,3+0,17)+129,95*0,1)*1,03 </t>
  </si>
  <si>
    <t>998776202.S</t>
  </si>
  <si>
    <t>Presun hmôt pre podlahy povlakové v objektoch výšky nad 6 do 12 m</t>
  </si>
  <si>
    <t>-373073777</t>
  </si>
  <si>
    <t>Montáž obkladov vnútor. stien z obkladačiek kladených do tmelu veľ. 300x200 mm</t>
  </si>
  <si>
    <t>-2002836612</t>
  </si>
  <si>
    <t>-391713587</t>
  </si>
  <si>
    <t>62,162*1,04 'Prepočítané koeficientom množstva</t>
  </si>
  <si>
    <t>781731051.S</t>
  </si>
  <si>
    <t>Montáž obkladov vonk. stien z obkladačiek tehlových kladených do malty, škár. hmotou škárovacou, veľ. 210 x 65 x 23 mm</t>
  </si>
  <si>
    <t>816310693</t>
  </si>
  <si>
    <t>"vonkajší fasádny obklad"  (0,8+1,25+4,25)*6,4</t>
  </si>
  <si>
    <t>1819060656</t>
  </si>
  <si>
    <t>40,32*60 'Prepočítané koeficientom množstva</t>
  </si>
  <si>
    <t>1490021460</t>
  </si>
  <si>
    <t>"3kg/m2" 62,162*3</t>
  </si>
  <si>
    <t>"5kg/m2" 40,32*5</t>
  </si>
  <si>
    <t>388,086*1,06 'Prepočítané koeficientom množstva</t>
  </si>
  <si>
    <t>837051288</t>
  </si>
  <si>
    <t>"1kg/m2" 62,162*1</t>
  </si>
  <si>
    <t>"5kg/m2"  40,32*5</t>
  </si>
  <si>
    <t>263,762*1,06 'Prepočítané koeficientom množstva</t>
  </si>
  <si>
    <t>998781202.S</t>
  </si>
  <si>
    <t>Presun hmôt pre obklady keramické v objektoch výšky nad 6 do 12 m</t>
  </si>
  <si>
    <t>-1289090752</t>
  </si>
  <si>
    <t>-1235821527</t>
  </si>
  <si>
    <t>"sokel travertín"  (9,8+11,4+8-1,1)*0,82-1,1*0,6*7</t>
  </si>
  <si>
    <t>-1801943009</t>
  </si>
  <si>
    <t>"5kg/m2 fasáda" 18,422*5</t>
  </si>
  <si>
    <t>33704708</t>
  </si>
  <si>
    <t>18,422*1,05 'Prepočítané koeficientom množstva</t>
  </si>
  <si>
    <t>998782202.S</t>
  </si>
  <si>
    <t>Presun hmôt pre kamenné obklady v objektoch výšky nad 6 do 12 m</t>
  </si>
  <si>
    <t>-1035600386</t>
  </si>
  <si>
    <t>-709932567</t>
  </si>
  <si>
    <t>"stropy 1.PP"  77,65</t>
  </si>
  <si>
    <t>1212430043</t>
  </si>
  <si>
    <t>"01.15-01.17" (3,39*6+2,22*2+2,06*2+4,55*2)*2,8</t>
  </si>
  <si>
    <t>"01.18"   (9,3+9,8)*2,8</t>
  </si>
  <si>
    <t>"01.19"  (5,1*2+2,41*2)*2,8</t>
  </si>
  <si>
    <t>"01.20-01.22" (2,48*6+2,35*4+4,8*2)*2,8</t>
  </si>
  <si>
    <t>"1.13,1.14" (3,55*4+4,5*4)*2,86</t>
  </si>
  <si>
    <t>"1.15" (9,5*2+1,3)*2,86</t>
  </si>
  <si>
    <t>"1.16" (5,1*2+4,6*2)*2,86</t>
  </si>
  <si>
    <t>"1.17" (3,165*2+2,6*2)*2,86</t>
  </si>
  <si>
    <t>"2.16,2.17" (5*4+4,42*2+4,56*2)*2,86</t>
  </si>
  <si>
    <t>"2.18"(5,1*2+3,3*2)*2,86</t>
  </si>
  <si>
    <t>"2.20"(2,845*2+3,96*2)*2,86</t>
  </si>
  <si>
    <t>"2.36 v.o. 1,2m" (2,12*2+0,98*2)*2</t>
  </si>
  <si>
    <t>-1619031881</t>
  </si>
  <si>
    <t>"podhľady  Ph2"   159,087</t>
  </si>
  <si>
    <t>-1635403862</t>
  </si>
  <si>
    <t>1479229521</t>
  </si>
  <si>
    <t>-864839490</t>
  </si>
  <si>
    <t>-1268923925</t>
  </si>
  <si>
    <t>b1 - E1.4a  Zdravotechnická inštalácia - prestavba</t>
  </si>
  <si>
    <t>Roman Kostelník</t>
  </si>
  <si>
    <t>D1 - PRÁCE A DODÁVKY HSV</t>
  </si>
  <si>
    <t xml:space="preserve">    6 - ÚPRAVY POVRCHOV, PODLAHY, VÝPLNE</t>
  </si>
  <si>
    <t xml:space="preserve">    8 - RÚROVÉ VEDENIA</t>
  </si>
  <si>
    <t xml:space="preserve">    9 - OSTATNÉ KONŠTRUKCIE A PRÁCE</t>
  </si>
  <si>
    <t>D2 - PRÁCE A DODÁVKY PSV</t>
  </si>
  <si>
    <t xml:space="preserve">    721 - Vnútorná kanalizácia</t>
  </si>
  <si>
    <t xml:space="preserve">    722 - Vnútorný vodovod</t>
  </si>
  <si>
    <t xml:space="preserve">    725 - Zariaďovacie predmety</t>
  </si>
  <si>
    <t xml:space="preserve">    767 - Konštrukcie doplnk. kovové stavebné</t>
  </si>
  <si>
    <t>D1</t>
  </si>
  <si>
    <t>PRÁCE A DODÁVKY HSV</t>
  </si>
  <si>
    <t>13220-1202</t>
  </si>
  <si>
    <t>Hĺbenie rýh šírka do 2 m v horn. tr. 3 do 1000 m3</t>
  </si>
  <si>
    <t>13220-1209</t>
  </si>
  <si>
    <t>Príplatok za lepivosť horniny tr.3</t>
  </si>
  <si>
    <t>13220-1210</t>
  </si>
  <si>
    <t>Piesok pre obsyp</t>
  </si>
  <si>
    <t>16110-1101</t>
  </si>
  <si>
    <t>Zvislé premiestnenie výkopu horn. tr. 1-4 do 2,5 m</t>
  </si>
  <si>
    <t>2012120464</t>
  </si>
  <si>
    <t>"výkopy"  85</t>
  </si>
  <si>
    <t>" zásyp výkopkom"  -(55+19)</t>
  </si>
  <si>
    <t xml:space="preserve">Súčet  prebytok zeminy  </t>
  </si>
  <si>
    <t>-679761363</t>
  </si>
  <si>
    <t>11*7</t>
  </si>
  <si>
    <t>-1133204387</t>
  </si>
  <si>
    <t>1211765860</t>
  </si>
  <si>
    <t>-1670029196</t>
  </si>
  <si>
    <t>"1m3 = 1,8T"  11*1,8</t>
  </si>
  <si>
    <t>17410-1101</t>
  </si>
  <si>
    <t>Zásyp zhutnený jám, rýh, šachiet alebo okolo objektu</t>
  </si>
  <si>
    <t>17510-1101</t>
  </si>
  <si>
    <t>Obsyp potrubia bez prehodenia sypaniny</t>
  </si>
  <si>
    <t>17510-1109</t>
  </si>
  <si>
    <t>Obsyp potrubia príplatok za prehodenie sypaniny</t>
  </si>
  <si>
    <t>ÚPRAVY POVRCHOV, PODLAHY, VÝPLNE</t>
  </si>
  <si>
    <t>61240-3399</t>
  </si>
  <si>
    <t>Zaplnenie rýh v stenách maltou</t>
  </si>
  <si>
    <t>RÚROVÉ VEDENIA</t>
  </si>
  <si>
    <t>89422-1326</t>
  </si>
  <si>
    <t>Odlučovač tukov prietok 2l/s , objem kalový priestor 200l, tukový priestor 830l</t>
  </si>
  <si>
    <t>kus</t>
  </si>
  <si>
    <t>89422-1327</t>
  </si>
  <si>
    <t>Montáž odlučovača</t>
  </si>
  <si>
    <t>89950-2412</t>
  </si>
  <si>
    <t>Prečerp. zariadenie splaškové rezacie 300 l/min, H=30m</t>
  </si>
  <si>
    <t>89950-2413</t>
  </si>
  <si>
    <t>Montáž prečerp. zariadenia</t>
  </si>
  <si>
    <t>89950-24131</t>
  </si>
  <si>
    <t>Čerpadlo na kondenz 240V, 75W</t>
  </si>
  <si>
    <t>89950-24132</t>
  </si>
  <si>
    <t>Montáž čerpadla</t>
  </si>
  <si>
    <t>OSTATNÉ KONŠTRUKCIE A PRÁCE</t>
  </si>
  <si>
    <t>97403-1144</t>
  </si>
  <si>
    <t>Vysekanie rýh v tehelnom murive hl. do 7 cm š. do 15 cm     0,01900t</t>
  </si>
  <si>
    <t>-1458456944</t>
  </si>
  <si>
    <t>Odvoz sutiny a vybúraných hmôt na skládku za každý ďalší 1 km</t>
  </si>
  <si>
    <t>1561696662</t>
  </si>
  <si>
    <t>3,381*8 'Prepočítané koeficientom množstva</t>
  </si>
  <si>
    <t>-1134306899</t>
  </si>
  <si>
    <t>-367512812</t>
  </si>
  <si>
    <t>-1822535836</t>
  </si>
  <si>
    <t>D2</t>
  </si>
  <si>
    <t>PRÁCE A DODÁVKY PSV</t>
  </si>
  <si>
    <t>71346-2142</t>
  </si>
  <si>
    <t xml:space="preserve">Montáž tep.izolácie potrubia trubice </t>
  </si>
  <si>
    <t>71346-2144</t>
  </si>
  <si>
    <t>Tepelná izolácia trubice hr. 22/10</t>
  </si>
  <si>
    <t>-1878950234</t>
  </si>
  <si>
    <t>71346-2145</t>
  </si>
  <si>
    <t>Tepelná izolácia trubice hr. 28/10</t>
  </si>
  <si>
    <t>-673085332</t>
  </si>
  <si>
    <t>71346-2146</t>
  </si>
  <si>
    <t>Tepelná izolácia trubice hr. 35/10</t>
  </si>
  <si>
    <t>662849058</t>
  </si>
  <si>
    <t>71346-2147</t>
  </si>
  <si>
    <t>Tepelná izolácia trubice hr. 40/10</t>
  </si>
  <si>
    <t>-154060534</t>
  </si>
  <si>
    <t>71346-2148</t>
  </si>
  <si>
    <t>Tepelná izolácia trubice hr. 50/10</t>
  </si>
  <si>
    <t>656903164</t>
  </si>
  <si>
    <t>71346-2149</t>
  </si>
  <si>
    <t>Tepelná izolácia trubice hr. 22/20</t>
  </si>
  <si>
    <t>-1921722026</t>
  </si>
  <si>
    <t>71346-2150</t>
  </si>
  <si>
    <t>Tepelná izolácia trubice hr. 28/30</t>
  </si>
  <si>
    <t>1509536466</t>
  </si>
  <si>
    <t>71346-21501</t>
  </si>
  <si>
    <t>Tepelná izolácia trubice hr. 35/30</t>
  </si>
  <si>
    <t>2010861771</t>
  </si>
  <si>
    <t>71346-2161</t>
  </si>
  <si>
    <t>Izolácia tepelná miner. vlna s AL fóliou  AF--40</t>
  </si>
  <si>
    <t>-1900845810</t>
  </si>
  <si>
    <t>71346-2162</t>
  </si>
  <si>
    <t>Izolácia tepelná miner. vlna s AL fóliou  AF--50</t>
  </si>
  <si>
    <t>-1720811002</t>
  </si>
  <si>
    <t>721</t>
  </si>
  <si>
    <t>Vnútorná kanalizácia</t>
  </si>
  <si>
    <t>72117-0952</t>
  </si>
  <si>
    <t>Potrubie kanal. z PP do 95°C odpadné D40x1,8</t>
  </si>
  <si>
    <t>72117-0953</t>
  </si>
  <si>
    <t>Potrubie kanal. z PP do 95°C odpadné D50x1,8</t>
  </si>
  <si>
    <t>72117-0955</t>
  </si>
  <si>
    <t>Potrubie kanal. z PP do 95°C odpadné D75x1,9</t>
  </si>
  <si>
    <t>72117-0956</t>
  </si>
  <si>
    <t>Potrubie kanal. z PP do 95°C odpadné D110x2,2</t>
  </si>
  <si>
    <t>72117-0957</t>
  </si>
  <si>
    <t>Potrubie kanal. z PP do 95°C odpadné D125x3,2</t>
  </si>
  <si>
    <t>72117-1109</t>
  </si>
  <si>
    <t>Potrubie kanal. z PVC-U rúr hrdlových odpadné D 110X2,2</t>
  </si>
  <si>
    <t>72117-1110</t>
  </si>
  <si>
    <t>Potrubie kanal. z PVC-U rúr hrdlových odpadné D 125X3,2mm</t>
  </si>
  <si>
    <t>72117-1112</t>
  </si>
  <si>
    <t>Potrubie kanal. z PVC-U rúr hrdlových odpadné D 160/3,2</t>
  </si>
  <si>
    <t>72117-1115</t>
  </si>
  <si>
    <t>Potrubie kanal. z PP 3/4" odvod kondenzu</t>
  </si>
  <si>
    <t>72117-1803</t>
  </si>
  <si>
    <t>Demontáž potrubia pôvodnej kanalizácie</t>
  </si>
  <si>
    <t>721140802.S</t>
  </si>
  <si>
    <t>Demontáž potrubia z liatinových rúr odpadového alebo dažďového do DN 100,  -0,01492t</t>
  </si>
  <si>
    <t>-800220295</t>
  </si>
  <si>
    <t>721171808.S</t>
  </si>
  <si>
    <t>Demontáž potrubia z PVC-U rúr odpadového alebo pripojovacieho nad D 75 mm - D 114 mm,  -0,00198 t</t>
  </si>
  <si>
    <t>30819444</t>
  </si>
  <si>
    <t>721290823.S</t>
  </si>
  <si>
    <t>Vnútrostav. premiestnenie vybúraných hmôt vnútor. kanal. vodorovne do 100 m z budov vysokých do 24 m</t>
  </si>
  <si>
    <t>-1545633499</t>
  </si>
  <si>
    <t>72117-3204</t>
  </si>
  <si>
    <t>Potrubie kanal. z PVC rúr pripojovacie D 40x1.8</t>
  </si>
  <si>
    <t>72117-3205</t>
  </si>
  <si>
    <t>Potrubie kanal. z PVC rúr pripojovacie D 50x1.8</t>
  </si>
  <si>
    <t>72117-3206</t>
  </si>
  <si>
    <t>Potrubie kanal. z PVC rúr pripojovacie D 63x1.8</t>
  </si>
  <si>
    <t>72117-3308</t>
  </si>
  <si>
    <t>Montáž kanalizačného potrubia</t>
  </si>
  <si>
    <t>72119-4104</t>
  </si>
  <si>
    <t>Vyvedenie a upevnenie kanal. výpustiek D 40x1.8</t>
  </si>
  <si>
    <t>72119-4105</t>
  </si>
  <si>
    <t>Vyvedenie a upevnenie kanal. výpustiek D 50x1.8</t>
  </si>
  <si>
    <t>72119-4107</t>
  </si>
  <si>
    <t>Vyvedenie a upevnenie kanal. výpustiek D 75x1.9</t>
  </si>
  <si>
    <t>72119-4109</t>
  </si>
  <si>
    <t>Vyvedenie a upevnenie kanal. výpustiek D 110x2.3</t>
  </si>
  <si>
    <t>72121-1120</t>
  </si>
  <si>
    <t>Podomietková zápachová uzávierka pre kondenz + montáž</t>
  </si>
  <si>
    <t>72121-1122</t>
  </si>
  <si>
    <t>Ventilačná hlavica splaškovej kalnalizácie + montáž</t>
  </si>
  <si>
    <t>72121-1123</t>
  </si>
  <si>
    <t>Montáž podlahových vpustov</t>
  </si>
  <si>
    <t>72121-1203</t>
  </si>
  <si>
    <t>Žlab podlahový dl.2m 1x zvislý odtok DN100,rošt nerez</t>
  </si>
  <si>
    <t>72121-1205</t>
  </si>
  <si>
    <t>Žlab podlahový dl.1,5m 1x zvislý odtok DN100,rošt nerez</t>
  </si>
  <si>
    <t>72121-1206</t>
  </si>
  <si>
    <t>Montáž štrbinových žlabov</t>
  </si>
  <si>
    <t>72121-1305</t>
  </si>
  <si>
    <t>Podlahové vpusty so zvislým odtokom zápach. nezámrznou klapkou DN100 + montáž</t>
  </si>
  <si>
    <t>72122-3420</t>
  </si>
  <si>
    <t>Zápachové uzávery pod umývadlo+montáž</t>
  </si>
  <si>
    <t>72122-3421</t>
  </si>
  <si>
    <t>Zápachové uzávery pod drez+montáž</t>
  </si>
  <si>
    <t>72122-4206</t>
  </si>
  <si>
    <t>Zápachové uzávery vaňové+montáž</t>
  </si>
  <si>
    <t>72122-4208</t>
  </si>
  <si>
    <t>Zápachové uzávery sprchové+montáž</t>
  </si>
  <si>
    <t>72122-5204</t>
  </si>
  <si>
    <t>Sprchový žlab dl.600mm+montáž</t>
  </si>
  <si>
    <t>72129-0111</t>
  </si>
  <si>
    <t>Skúška tesnosti kanalizácie vodou do DN 150</t>
  </si>
  <si>
    <t>722</t>
  </si>
  <si>
    <t>Vnútorný vodovod</t>
  </si>
  <si>
    <t>72213-0213</t>
  </si>
  <si>
    <t>Potrubie vod. z ocel. rúrok závit. pozink. 11353 DN 25</t>
  </si>
  <si>
    <t>72213-0214</t>
  </si>
  <si>
    <t>Potrubie vod. z ocel. rúrok závit. pozink. 11353 DN 32</t>
  </si>
  <si>
    <t>72213-0215</t>
  </si>
  <si>
    <t>Potrubie vod. z ocel. rúrok závit. pozink. 11353 DN 40</t>
  </si>
  <si>
    <t>722130802.S</t>
  </si>
  <si>
    <t>Demontáž potrubia z oceľových rúrok závitových nad DN 25 do DN 40,  -0,00497t</t>
  </si>
  <si>
    <t>-643212332</t>
  </si>
  <si>
    <t>422 3A0901</t>
  </si>
  <si>
    <t>Kohút guľový na vodu rohový 3/8"</t>
  </si>
  <si>
    <t>422 3A0902</t>
  </si>
  <si>
    <t>Kohút guľový na vodu rohový 1/2"</t>
  </si>
  <si>
    <t>422 3A0903</t>
  </si>
  <si>
    <t>Kohút guľový na vodu práčkový 1/2"</t>
  </si>
  <si>
    <t>422 3A0904</t>
  </si>
  <si>
    <t>Kohút guľový na vodu záhradný s výv. na hadicu 1/2"</t>
  </si>
  <si>
    <t>422 3A0905</t>
  </si>
  <si>
    <t>Kohút guľový na vodu práčkový 3/4"</t>
  </si>
  <si>
    <t>422 3A1103</t>
  </si>
  <si>
    <t>Kohút guľový na vodu - G1"</t>
  </si>
  <si>
    <t>422 3A1105</t>
  </si>
  <si>
    <t>Kohút guľový na vodu - G1 1/2"</t>
  </si>
  <si>
    <t>72217-1225</t>
  </si>
  <si>
    <t>Potrubie vodov. z rúrok HDPE D50x4,6</t>
  </si>
  <si>
    <t>72217-1251</t>
  </si>
  <si>
    <t>Rúrky plasthliník. D20x2</t>
  </si>
  <si>
    <t>72217-1252</t>
  </si>
  <si>
    <t>Rúrky plasthliník D26x2</t>
  </si>
  <si>
    <t>72217-1253</t>
  </si>
  <si>
    <t>Rúrky plasthliník D32x3</t>
  </si>
  <si>
    <t>72217-1254</t>
  </si>
  <si>
    <t>Rúrky plasthliník D40x3,5</t>
  </si>
  <si>
    <t>72217-1255</t>
  </si>
  <si>
    <t>Rúrky plasthliník D50x4</t>
  </si>
  <si>
    <t>72217-1256</t>
  </si>
  <si>
    <t>Fitinky pre potrubie plasthliník</t>
  </si>
  <si>
    <t>sub</t>
  </si>
  <si>
    <t>72217-1257</t>
  </si>
  <si>
    <t>Montáž potrubia plasthliník</t>
  </si>
  <si>
    <t>72222-1120</t>
  </si>
  <si>
    <t>Ventil výtokový s prípojom na hadičku G 1/2</t>
  </si>
  <si>
    <t>72222-1128</t>
  </si>
  <si>
    <t>Armat. vodov. s 1 závitom, ventil výtokový K3D G 3/4</t>
  </si>
  <si>
    <t>72223-1197</t>
  </si>
  <si>
    <t>Vypúšťací kohút DN 20</t>
  </si>
  <si>
    <t>72223-1199</t>
  </si>
  <si>
    <t>Poistný ventil DN32</t>
  </si>
  <si>
    <t>72223-1200</t>
  </si>
  <si>
    <t>Expanzná nádrž tlaková 60l + prietočná armatúra 5/4"</t>
  </si>
  <si>
    <t>72223-1201</t>
  </si>
  <si>
    <t>Automat. doplňovacia stanica R1/2" 230V, 0,4 m3/h</t>
  </si>
  <si>
    <t>72223-1202</t>
  </si>
  <si>
    <t>Čerpadlo do potrubia 1,5m3/h, 230V</t>
  </si>
  <si>
    <t>72223-1203</t>
  </si>
  <si>
    <t>Ohrievač vody 1000l, s dvomi výmenníkmi</t>
  </si>
  <si>
    <t>72223-1204</t>
  </si>
  <si>
    <t>Elektronická úprava vody na potrubie D32</t>
  </si>
  <si>
    <t>72223-1210</t>
  </si>
  <si>
    <t>Spätná klapka DN40</t>
  </si>
  <si>
    <t>72223-1211</t>
  </si>
  <si>
    <t>Filter DN40</t>
  </si>
  <si>
    <t>72223-1234</t>
  </si>
  <si>
    <t>Neutralizátor kondenzu</t>
  </si>
  <si>
    <t>72223-1284</t>
  </si>
  <si>
    <t>Montáž zariadenia</t>
  </si>
  <si>
    <t>72225-9115</t>
  </si>
  <si>
    <t>Požiarny had. navijak DN 25/30+montáž</t>
  </si>
  <si>
    <t>72229-0226</t>
  </si>
  <si>
    <t>Tlakové skúšky vodov. potrubia do DN 50</t>
  </si>
  <si>
    <t>72229-0234</t>
  </si>
  <si>
    <t>Preplachovanie a dezinfekcia vodov. potrubia do DN 80</t>
  </si>
  <si>
    <t>Zariaďovacie predmety</t>
  </si>
  <si>
    <t>72511-2300</t>
  </si>
  <si>
    <t>Záchodová misa z diturvitu kompletná, so sedátkom a splachovacou nádržou, štandardná kvalita</t>
  </si>
  <si>
    <t>72511-2301</t>
  </si>
  <si>
    <t>Záchodová misa z diturvitu kompletná, so sedátkom a splachovacou nádržou, pre imobilných</t>
  </si>
  <si>
    <t>72511-9305</t>
  </si>
  <si>
    <t>Montáž záchodovým mís kombinovaných</t>
  </si>
  <si>
    <t>72511-9309</t>
  </si>
  <si>
    <t>Príplatok za použitie silikónového tmelu 0,30 kg/kus</t>
  </si>
  <si>
    <t>72512-2100</t>
  </si>
  <si>
    <t>Pisoárové záchody z diturvitu s radar. splach.</t>
  </si>
  <si>
    <t>72512-9202</t>
  </si>
  <si>
    <t>Montáž pisoárov keramických</t>
  </si>
  <si>
    <t>72521-1681</t>
  </si>
  <si>
    <t>Umývadlo diturvitové pre imobilných</t>
  </si>
  <si>
    <t>súbor</t>
  </si>
  <si>
    <t>-1846096004</t>
  </si>
  <si>
    <t>642110004300.S</t>
  </si>
  <si>
    <t>Umývadlo keramické bežný typ</t>
  </si>
  <si>
    <t>-482983721</t>
  </si>
  <si>
    <t>72521-9401</t>
  </si>
  <si>
    <t>Montáž umývadiel včetne kuch.</t>
  </si>
  <si>
    <t>72522-4139</t>
  </si>
  <si>
    <t>Vaňa akrylátová, 2070/820mm, výškovo nastaviteľná 685-935mm, plne motorizovaná, bezpečnostné madlá, automatická dezinfekcia, hydromasáž, ergonomické opierky pre ruky, posuvná opierka na nohy</t>
  </si>
  <si>
    <t>"vyžaduje elektroprípojku 230V/50Hz, s prúdovým chráničom"  1</t>
  </si>
  <si>
    <t>72522-9101</t>
  </si>
  <si>
    <t>Montáž vaní akrylátových</t>
  </si>
  <si>
    <t>725291114.S</t>
  </si>
  <si>
    <t>Montáž doplnkov zariadení kúpeľní a záchodov, madlá</t>
  </si>
  <si>
    <t>-1892396541</t>
  </si>
  <si>
    <t>BM 301100601</t>
  </si>
  <si>
    <t>Toaletné madlo nerezové, nástenné pevné 60cm k WC</t>
  </si>
  <si>
    <t>985739379</t>
  </si>
  <si>
    <t>BM 301406301</t>
  </si>
  <si>
    <t>Toaletné madlo nerezové, sklopné s držiakom toal. papiera 76,6x25 cm  k WC</t>
  </si>
  <si>
    <t>157503247</t>
  </si>
  <si>
    <t>BM 301102051</t>
  </si>
  <si>
    <t>Toaletné madlo nerezové, pevné  62x25 cm  k umývadlu 2x</t>
  </si>
  <si>
    <t>-183627169</t>
  </si>
  <si>
    <t>BM 301102011</t>
  </si>
  <si>
    <t>Toaletné madlo nerezové nástenné, pevné  67x40x10,5 cm  do sprchy</t>
  </si>
  <si>
    <t>-952218409</t>
  </si>
  <si>
    <t>72531-9201</t>
  </si>
  <si>
    <t>Montáž  drezov včetne kuch</t>
  </si>
  <si>
    <t>72531-9202</t>
  </si>
  <si>
    <t>Príplatok za použitie silikónového tmelu 0,2 kg/kus</t>
  </si>
  <si>
    <t>72533-9103</t>
  </si>
  <si>
    <t>Výlevka diturvit.</t>
  </si>
  <si>
    <t>72533-91103</t>
  </si>
  <si>
    <t>Montáž výlevky</t>
  </si>
  <si>
    <t>72533-91104</t>
  </si>
  <si>
    <t>Montáž úpravne vody</t>
  </si>
  <si>
    <t>72582-0600</t>
  </si>
  <si>
    <t>Batéria drezová 1-páková nástenná G 1/2 x 100 štandardná kvalita</t>
  </si>
  <si>
    <t>72582-1300</t>
  </si>
  <si>
    <t>Batéria umývadlová stojanková G 1/2 štandardná kvalita</t>
  </si>
  <si>
    <t>72582-9601</t>
  </si>
  <si>
    <t>Montáž batérie umývadlovej jednopákovej do 1 otvoru</t>
  </si>
  <si>
    <t>72582-9801</t>
  </si>
  <si>
    <t>Montáž batérie drezovej 1-pákovej nástennej</t>
  </si>
  <si>
    <t>72583-0200</t>
  </si>
  <si>
    <t>Batéria vaňová nástenná, termostatická s ochranou proti obareniu, s ručnou sprchou</t>
  </si>
  <si>
    <t>72583-9203</t>
  </si>
  <si>
    <t>Montáž batérií vaňových nást.  G 1/2</t>
  </si>
  <si>
    <t>72584-0200</t>
  </si>
  <si>
    <t>Batéria sprchová nástenná komplet G 1/2 štandardná kvalita</t>
  </si>
  <si>
    <t>72584-9200</t>
  </si>
  <si>
    <t>Montáž batérií sprch. násten. s nastav. výškou</t>
  </si>
  <si>
    <t>Konštrukcie doplnk. kovové stavebné</t>
  </si>
  <si>
    <t>76799-9906</t>
  </si>
  <si>
    <t>Montáž úchytenia potrubia, úchytky do 5 kg</t>
  </si>
  <si>
    <t>76799-9907</t>
  </si>
  <si>
    <t>Úchytky potrubia</t>
  </si>
  <si>
    <t>b2 - E1.4b  Zdravotechnická inštalácia - prístavba</t>
  </si>
  <si>
    <t>851440144</t>
  </si>
  <si>
    <t>"výkopy"  22</t>
  </si>
  <si>
    <t>" zásyp výkopkom"  -(13+5)</t>
  </si>
  <si>
    <t>-612617821</t>
  </si>
  <si>
    <t>4*7</t>
  </si>
  <si>
    <t>506459514</t>
  </si>
  <si>
    <t>-318452623</t>
  </si>
  <si>
    <t>-88233836</t>
  </si>
  <si>
    <t>"1m3 = 1,8T"  4*1,8</t>
  </si>
  <si>
    <t>Vysekanie rýh v tehelnom murive hl. do 7 cm š. do 15 cm</t>
  </si>
  <si>
    <t>-1036599090</t>
  </si>
  <si>
    <t>119351252</t>
  </si>
  <si>
    <t>-723034388</t>
  </si>
  <si>
    <t>-2089650697</t>
  </si>
  <si>
    <t>-162526520</t>
  </si>
  <si>
    <t>-2144406585</t>
  </si>
  <si>
    <t>72121-1119</t>
  </si>
  <si>
    <t>Podomietková zápachová uzávierka práčková  s napúšťacím ventilom+montáž</t>
  </si>
  <si>
    <t>Podomietková zápachová uzávierka pre kondenz+montáž</t>
  </si>
  <si>
    <t>Ventilačná hlavica splaškovej kanalizácie+montáž</t>
  </si>
  <si>
    <t>Podlahové vpusty so zvislým odtokom zápach. nezámrznou klapkou DN100+montáž</t>
  </si>
  <si>
    <t>Rúrky plasthliník D20x2</t>
  </si>
  <si>
    <t>Montáž záchodových mís kombinovaných</t>
  </si>
  <si>
    <t>-2080089556</t>
  </si>
  <si>
    <t>1661234369</t>
  </si>
  <si>
    <t>Montáž umývadiel</t>
  </si>
  <si>
    <t>485003630</t>
  </si>
  <si>
    <t>-2099950515</t>
  </si>
  <si>
    <t>-1028864977</t>
  </si>
  <si>
    <t>-2098767131</t>
  </si>
  <si>
    <t>-1462403116</t>
  </si>
  <si>
    <t>72531-4371</t>
  </si>
  <si>
    <t>Drez jednoduchý nerezový 56x53 mm</t>
  </si>
  <si>
    <t>Montáž  drezov</t>
  </si>
  <si>
    <t>Batéria sprchová nástenná G 1/2 štandardná kvalita</t>
  </si>
  <si>
    <t>b3 - E1.4c  Vnútorný plynovod - prestavba</t>
  </si>
  <si>
    <t>Ing. Vladimír Štrifler</t>
  </si>
  <si>
    <t xml:space="preserve">    8 - Rúrové vedenie</t>
  </si>
  <si>
    <t xml:space="preserve">    723 - Zdravotechnika - vnútorný plynovod</t>
  </si>
  <si>
    <t xml:space="preserve">    734 - Ústredné kúrenie - armatúry</t>
  </si>
  <si>
    <t xml:space="preserve">    23-M - Montáže potrubia</t>
  </si>
  <si>
    <t xml:space="preserve">    95-M - Revízie</t>
  </si>
  <si>
    <t>HZS - Hodinové zúčtovacie sadzby</t>
  </si>
  <si>
    <t>Rúrové vedenie</t>
  </si>
  <si>
    <t>899721121.S</t>
  </si>
  <si>
    <t>Signalizačný vodič na potrubí PVC DN do 150</t>
  </si>
  <si>
    <t>1350434163</t>
  </si>
  <si>
    <t>345810006700.S</t>
  </si>
  <si>
    <t>Koncovka káblová pre vyvedeni signalizačného vodiča (autozásuvka)</t>
  </si>
  <si>
    <t>-1310028332</t>
  </si>
  <si>
    <t>899721133.S</t>
  </si>
  <si>
    <t>Označenie plynovodného potrubia žltou výstražnou fóliou</t>
  </si>
  <si>
    <t>-1440061040</t>
  </si>
  <si>
    <t>723</t>
  </si>
  <si>
    <t>Zdravotechnika - vnútorný plynovod</t>
  </si>
  <si>
    <t>723120202.S</t>
  </si>
  <si>
    <t>Potrubie z oceľových rúrok závitových čiernych spájaných zvarovaním - akosť 11 353.0 DN 15</t>
  </si>
  <si>
    <t>1607373549</t>
  </si>
  <si>
    <t>723120203.S</t>
  </si>
  <si>
    <t>Potrubie z oceľových rúrok závitových čiernych spájaných zvarovaním - akosť 11 353.0 DN 20</t>
  </si>
  <si>
    <t>741539404</t>
  </si>
  <si>
    <t>723120204.S</t>
  </si>
  <si>
    <t>Potrubie z oceľových rúrok závitových čiernych spájaných zvarovaním - akosť 11 353.0 DN 25</t>
  </si>
  <si>
    <t>-1179109199</t>
  </si>
  <si>
    <t>723120206.S</t>
  </si>
  <si>
    <t>Potrubie z oceľových rúrok závitových čiernych spájaných zvarovaním - akosť 11 353.0 DN 40</t>
  </si>
  <si>
    <t>-1189345713</t>
  </si>
  <si>
    <t>723150312.S</t>
  </si>
  <si>
    <t>Potrubie z oceľových rúrok hladkých čiernych spájaných zvarov. akosť 11 353.0 Dxt 57x2, 9 mm</t>
  </si>
  <si>
    <t>-1381644095</t>
  </si>
  <si>
    <t>723130255.S</t>
  </si>
  <si>
    <t>Montáž potrubia plynovodného PE</t>
  </si>
  <si>
    <t>101210341</t>
  </si>
  <si>
    <t>286130007100.S</t>
  </si>
  <si>
    <t>Rúra jednovrstvová pre zemný plyn SDR11, 63x5,8x100 m, materiál: PE 100 RC</t>
  </si>
  <si>
    <t>-266078499</t>
  </si>
  <si>
    <t>723150317.S</t>
  </si>
  <si>
    <t>Potrubie z oceľových rúrok hladkých čiernych spájaných zvarov. akosť 11 353.0 Dxt 168/4,0 mm</t>
  </si>
  <si>
    <t>197306860</t>
  </si>
  <si>
    <t>723150365.S</t>
  </si>
  <si>
    <t>Potrubie z oceľových rúrok hladkých čiernych, chránička Dxt 38x2,6 mm</t>
  </si>
  <si>
    <t>-2098084185</t>
  </si>
  <si>
    <t>723150366.S</t>
  </si>
  <si>
    <t>Potrubie z oceľových rúrok hladkých čiernych, chránička Dxt 44,5x2 mm</t>
  </si>
  <si>
    <t>1067990052</t>
  </si>
  <si>
    <t>723150368.S</t>
  </si>
  <si>
    <t>Potrubie z oceľových rúrok hladkých čiernych, chránička Dxt 76x3,2 mm</t>
  </si>
  <si>
    <t>-253343774</t>
  </si>
  <si>
    <t>723150369.S</t>
  </si>
  <si>
    <t>Potrubie z oceľových rúrok hladkých čiernych, chránička Dxt 89x3,6 mm</t>
  </si>
  <si>
    <t>2071708293</t>
  </si>
  <si>
    <t>723150369.S2</t>
  </si>
  <si>
    <t>Potrubie z plastových rúrok PE-SDR11, chránička Dxt 90 mm</t>
  </si>
  <si>
    <t>846443105</t>
  </si>
  <si>
    <t>723170000.S</t>
  </si>
  <si>
    <t>Montáž plynovej nerezovej vlnovcovej rúry DN 15</t>
  </si>
  <si>
    <t>174045442</t>
  </si>
  <si>
    <t>141310100100.S</t>
  </si>
  <si>
    <t>Rúra ohybná vlnovcová z ušľachtilej ocele DN 15 (1/2")</t>
  </si>
  <si>
    <t>929258412</t>
  </si>
  <si>
    <t>197730059710.S</t>
  </si>
  <si>
    <t>Spojka DN 15, mosadz, pre rúry ohybné vlnovcové z ušľachtilej ocele</t>
  </si>
  <si>
    <t>-1414011093</t>
  </si>
  <si>
    <t>723170010.S</t>
  </si>
  <si>
    <t>Montáž plynovej nerezovej vlnovcovej rúry DN 25</t>
  </si>
  <si>
    <t>-2122854505</t>
  </si>
  <si>
    <t>141310100190.S</t>
  </si>
  <si>
    <t>Rúra ohybná vlnovcová z ušľachtilej ocele DN 25 (1")</t>
  </si>
  <si>
    <t>-266156487</t>
  </si>
  <si>
    <t>197730059731.S</t>
  </si>
  <si>
    <t>Spojka redukovaná DN 25xDN 20, mosadz, pre rúry ohybné vlnovcové z ušľachtilej ocele</t>
  </si>
  <si>
    <t>1053304669</t>
  </si>
  <si>
    <t>723190204.S</t>
  </si>
  <si>
    <t>Prípojka plynovodná z oceľových rúrok závitových čiernych spájaných na závit DN 25</t>
  </si>
  <si>
    <t>1772691398</t>
  </si>
  <si>
    <t>723221009.S</t>
  </si>
  <si>
    <t>Montáž prechodky PE/oceľ, pre rozvod plynu</t>
  </si>
  <si>
    <t>1498889267</t>
  </si>
  <si>
    <t>197730051000.S</t>
  </si>
  <si>
    <t>Prechodka PE-oceľ D 63x2" kovový vonkajší závit, systém pre rozvod plynu</t>
  </si>
  <si>
    <t>-1250513612</t>
  </si>
  <si>
    <t>723231006.S</t>
  </si>
  <si>
    <t>Montáž guľového uzáveru plynu priameho G 1/2</t>
  </si>
  <si>
    <t>1520114594</t>
  </si>
  <si>
    <t>551340004700.S</t>
  </si>
  <si>
    <t>Guľový uzáver na plyn 1/2", plnoprietokový s obojstranne predĺženým závitom, niklovaná mosadz</t>
  </si>
  <si>
    <t>1364959840</t>
  </si>
  <si>
    <t>551340005900.S</t>
  </si>
  <si>
    <t>Guľový uzáver na plyn 1/2", FF, páčka, plnoprietokový, niklovaná mosadz. nástavec na odber vzorky</t>
  </si>
  <si>
    <t>2046002361</t>
  </si>
  <si>
    <t>723231012.S</t>
  </si>
  <si>
    <t>Montáž guľového uzáveru plynu priameho G 1</t>
  </si>
  <si>
    <t>-1977385033</t>
  </si>
  <si>
    <t>551340004900.S</t>
  </si>
  <si>
    <t>Guľový uzáver na plyn 1", plnoprietokový s obojstranne predĺženým závitom, niklovaná mosadz</t>
  </si>
  <si>
    <t>1324773117</t>
  </si>
  <si>
    <t>998723203.S</t>
  </si>
  <si>
    <t>Presun hmôt pre vnútorný plynovod v objektoch výšky nad 12 do 24 m</t>
  </si>
  <si>
    <t>-1791871814</t>
  </si>
  <si>
    <t>725619101.S</t>
  </si>
  <si>
    <t>Montáž plynového sporáka bez regulátora tlaku, svietiplynový,metánový</t>
  </si>
  <si>
    <t>-952722892</t>
  </si>
  <si>
    <t>-1796606586</t>
  </si>
  <si>
    <t>734</t>
  </si>
  <si>
    <t>Ústredné kúrenie - armatúry</t>
  </si>
  <si>
    <t>734424140.S</t>
  </si>
  <si>
    <t>Montáž tlakomera - manometra radiálneho priemer 63 mm</t>
  </si>
  <si>
    <t>-595628022</t>
  </si>
  <si>
    <t>388430003900.S</t>
  </si>
  <si>
    <t>Manometer radiálny d 63 mm, pripojenie 1/4" spodné, 0-0,6 MPa</t>
  </si>
  <si>
    <t>-368566554</t>
  </si>
  <si>
    <t>551240012200.S</t>
  </si>
  <si>
    <t>Kohút tlakomerový obyčajný M 20x1,5 mm</t>
  </si>
  <si>
    <t>1439224384</t>
  </si>
  <si>
    <t>551290000100.S</t>
  </si>
  <si>
    <t>Kondenzačná slučka zahnutá PN 250, k privareniu M20x1,5 mm</t>
  </si>
  <si>
    <t>1274874143</t>
  </si>
  <si>
    <t>998734203.S</t>
  </si>
  <si>
    <t>Presun hmôt pre armatúry v objektoch výšky nad 6 do 24 m</t>
  </si>
  <si>
    <t>-1808024849</t>
  </si>
  <si>
    <t>783424141.S</t>
  </si>
  <si>
    <t>Nátery kov.potr.a armatúr v kanáloch a šachtách syntetické potrubie do DN 50 mm dvojnás. so základným náterom - 105µm</t>
  </si>
  <si>
    <t>-1099180207</t>
  </si>
  <si>
    <t>23-M</t>
  </si>
  <si>
    <t>Montáže potrubia</t>
  </si>
  <si>
    <t>230230001.S</t>
  </si>
  <si>
    <t>Predbežná tlaková skúška vodou DN 50</t>
  </si>
  <si>
    <t>1580532595</t>
  </si>
  <si>
    <t>230230016.S</t>
  </si>
  <si>
    <t>Tlaková skúška, potrubie do  DN 50</t>
  </si>
  <si>
    <t>-8365368</t>
  </si>
  <si>
    <t>230230121.S</t>
  </si>
  <si>
    <t>Príprava na tlakovú skúšku vzduchom a vodou do 0,6 MPa</t>
  </si>
  <si>
    <t>úsek</t>
  </si>
  <si>
    <t>903058795</t>
  </si>
  <si>
    <t>95-M</t>
  </si>
  <si>
    <t>Revízie</t>
  </si>
  <si>
    <t>950506102.S</t>
  </si>
  <si>
    <t>Nízkotlakové plynovody-kontrola plynovodu nadzemného nad 20 do 100 m</t>
  </si>
  <si>
    <t>-1925922711</t>
  </si>
  <si>
    <t>950506105.S</t>
  </si>
  <si>
    <t>Nízkotlakové plynovody-kontrola plynovodu podzemného nad 20 do 100 m</t>
  </si>
  <si>
    <t>342436216</t>
  </si>
  <si>
    <t>HZS</t>
  </si>
  <si>
    <t>Hodinové zúčtovacie sadzby</t>
  </si>
  <si>
    <t>HZS000114.S</t>
  </si>
  <si>
    <t>Stavebno montážne práce najnáročnejšie na odbornosť - prehliadky pracoviska a revízie (Tr. 4) v rozsahu viac ako 8 hodín</t>
  </si>
  <si>
    <t>512</t>
  </si>
  <si>
    <t>1003965373</t>
  </si>
  <si>
    <t>c - E1.5  Vykurovanie</t>
  </si>
  <si>
    <t xml:space="preserve">Centrum sociálnych služieb LÚČ </t>
  </si>
  <si>
    <t xml:space="preserve">    722 - Zdravotechnika - vnútorný vodovod</t>
  </si>
  <si>
    <t xml:space="preserve">    724 - Zdravotechnika - strojné vybavenie</t>
  </si>
  <si>
    <t xml:space="preserve">    731 - Ústredné kúrenie - kotolne</t>
  </si>
  <si>
    <t xml:space="preserve">    732 - Ústredné kúrenie - strojovne</t>
  </si>
  <si>
    <t xml:space="preserve">    733 - Ústredné kúrenie - rozvodné potrubie</t>
  </si>
  <si>
    <t xml:space="preserve">    735 - Ústredné kúrenie - vykurovacie telesá</t>
  </si>
  <si>
    <t>713311112.S</t>
  </si>
  <si>
    <t>Montáž izolácie tepelnej telies pásmi, rohožami pripevnenými, plôch rovných dvojvrstvová</t>
  </si>
  <si>
    <t>azf1262-2</t>
  </si>
  <si>
    <t>Tepelná izolácia zo syntetického kaučuku, z pásov, hr. 50 mm (ekvivalent - Armaflex ACe 50-99 / P9 izolácia-pás)</t>
  </si>
  <si>
    <t>713411111.S</t>
  </si>
  <si>
    <t>Montáž izolácie tepelnej potrubia a ohybov pásmi jednovrstvová</t>
  </si>
  <si>
    <t>azf1262</t>
  </si>
  <si>
    <t>713482121.S</t>
  </si>
  <si>
    <t>Montáž trubíc z PE, hr.15-20 mm,vnút.priemer do 38 mm</t>
  </si>
  <si>
    <t>azf1227</t>
  </si>
  <si>
    <t>Tepelná izolácia zo syntetického kaučuku, trubica, hr. 22 mm (ekvivalent - Armaflex ACe 19x22</t>
  </si>
  <si>
    <t>azf1228</t>
  </si>
  <si>
    <t>Tepelná izolácia zo syntetického kaučuku, trubica, hr. 28 mm (ekvivalent - Armaflex ACe 19x28 trubica)</t>
  </si>
  <si>
    <t>713482131.S</t>
  </si>
  <si>
    <t>Montáž trubíc z PE, hr.30 mm,vnút.priemer do 38 mm</t>
  </si>
  <si>
    <t>azf3032</t>
  </si>
  <si>
    <t>Tepelná izolácia zo syntetického kaučuku, trubica, hr. 32 mm (ekvivalent -Armaflex ACe/Plus 32x035 trubica)</t>
  </si>
  <si>
    <t>azf3033</t>
  </si>
  <si>
    <t>Tepelná izolácia zo syntetického kaučuku, trubica, hr. 32 mm (ekvivalent - Armaflex ACe/Plus 32x042 trubica)</t>
  </si>
  <si>
    <t>713482132.S</t>
  </si>
  <si>
    <t>Montáž trubíc z PE, hr.30 mm,vnút.priemer 39-70 mm</t>
  </si>
  <si>
    <t>azf3034</t>
  </si>
  <si>
    <t>Tepelná izolácia zo syntetického kaučuku, trubica, hr. 32 mm (ekvivalent - Armaflex ACe/Plus 32x048 trubica)</t>
  </si>
  <si>
    <t>Zdravotechnika - vnútorný vodovod</t>
  </si>
  <si>
    <t>722221010.S</t>
  </si>
  <si>
    <t>Montáž guľového kohúta závitového priameho pre vodu G 1/2</t>
  </si>
  <si>
    <t>551110004900.S</t>
  </si>
  <si>
    <t>Guľový uzáver pre vodu 1/2", niklovaná mosadz</t>
  </si>
  <si>
    <t>722221015.S</t>
  </si>
  <si>
    <t>Montáž guľového kohúta závitového priameho pre vodu G 3/4</t>
  </si>
  <si>
    <t>551110005000.S</t>
  </si>
  <si>
    <t>Guľový uzáver pre vodu 3/4", niklovaná mosadz</t>
  </si>
  <si>
    <t>722221025.S</t>
  </si>
  <si>
    <t>Montáž guľového kohúta závitového priameho pre vodu G 5/4</t>
  </si>
  <si>
    <t>551110005200.S</t>
  </si>
  <si>
    <t>Guľový uzáver pre vodu 5/4", niklovaná mosadz</t>
  </si>
  <si>
    <t>722221170.S</t>
  </si>
  <si>
    <t>Montáž poistného ventilu závitového pre vodu G 1/2</t>
  </si>
  <si>
    <t>691520.90</t>
  </si>
  <si>
    <t>Poistný ventil pre teplú vodu - 1/2"Fx3/4"F; Kv 0,540; 9bar; (ekvivalent - KB15 DUCO)</t>
  </si>
  <si>
    <t>722270006.S</t>
  </si>
  <si>
    <t>Montáž úpravne vody pre doplňovanie vykurovacích systémov</t>
  </si>
  <si>
    <t>7938283</t>
  </si>
  <si>
    <t>Úpravňa vody pre teplovodný vykurovcí systém do 100 kW (ekvivalent - Aquaset 500-N)</t>
  </si>
  <si>
    <t>7419725</t>
  </si>
  <si>
    <t>Regenračná soľ pre obnovu (balenie25kg)</t>
  </si>
  <si>
    <t>998722202.S</t>
  </si>
  <si>
    <t>Presun hmôt pre vnútorný vodovod v objektoch výšky nad 6 do 12 m</t>
  </si>
  <si>
    <t>724</t>
  </si>
  <si>
    <t>Zdravotechnika - strojné vybavenie</t>
  </si>
  <si>
    <t>724312030.S</t>
  </si>
  <si>
    <t>Montáž tlakovej nádoby pre úžitkovú vodu s vakom vertikálnej, objem 60 l</t>
  </si>
  <si>
    <t>7309000</t>
  </si>
  <si>
    <t>Tlaková expanzná nádoba, objem 60 l, PN 10 bar, (ekvivalent - Refix DT 60, zelená, 10 bar, flow-_x000D_
through, shut-off and discharge valve)</t>
  </si>
  <si>
    <t>9111066</t>
  </si>
  <si>
    <t>Bezpečnotný ventil so zaistením DN32 (ekvivalent Flowjet 5/4")</t>
  </si>
  <si>
    <t>998724202.S</t>
  </si>
  <si>
    <t>Presun hmôt pre strojné vybavenie v objektoch výšky nad 6 do 12 m</t>
  </si>
  <si>
    <t>731</t>
  </si>
  <si>
    <t>Ústredné kúrenie - kotolne</t>
  </si>
  <si>
    <t>731261070.S</t>
  </si>
  <si>
    <t>Montáž kaskády plynových 2ks kotlov do 100 kW</t>
  </si>
  <si>
    <t>Z019400</t>
  </si>
  <si>
    <t>Plynový kondenzačný kotol s výkonom 32 kW (ekvivalent - Vitodens 200-W B2HF 32kW 3,5" vykur)</t>
  </si>
  <si>
    <t>7722636</t>
  </si>
  <si>
    <t>Rozšírenie regulácie pre 2.+3. okruh (ekvivalent - HK MW2B)</t>
  </si>
  <si>
    <t>ZK02631</t>
  </si>
  <si>
    <t>Sada pre odvod kondnezátu</t>
  </si>
  <si>
    <t>7441823</t>
  </si>
  <si>
    <t>Neutralizačné zariadenie kondenzátu z kotla pre kotly s výkonom do 100 kW (ekvivalent - GENO-Neutra V N-70)</t>
  </si>
  <si>
    <t>9521702</t>
  </si>
  <si>
    <t>Neutralizačný granulát (balenie 8 kg)</t>
  </si>
  <si>
    <t>7415056</t>
  </si>
  <si>
    <t>konektor č. 20 pre čerpadlo</t>
  </si>
  <si>
    <t>7415057</t>
  </si>
  <si>
    <t>konektor č. 52 pre motor zmiešavača</t>
  </si>
  <si>
    <t>7426463</t>
  </si>
  <si>
    <t>príložný snímač teploty NTC. 2 l=5800</t>
  </si>
  <si>
    <t>731370035.S</t>
  </si>
  <si>
    <t>Montáž hydraulického vyrovnávača dynamických tlakov - anuloidu prírubového, prietok 8 m3/h, DN 80</t>
  </si>
  <si>
    <t>ZK02627</t>
  </si>
  <si>
    <t>Hydraulická výhybka DN80</t>
  </si>
  <si>
    <t>731380055.S</t>
  </si>
  <si>
    <t>Montáž  odvodu spalín</t>
  </si>
  <si>
    <t>ZK00675</t>
  </si>
  <si>
    <t>Kaskáda splaín, pre 2-kotlové zariadenie</t>
  </si>
  <si>
    <t>7516590</t>
  </si>
  <si>
    <t>revízny kus priamy D=160mm PPs</t>
  </si>
  <si>
    <t>7516581</t>
  </si>
  <si>
    <t>rúra 1,00m D=160mm PPs</t>
  </si>
  <si>
    <t>7516584</t>
  </si>
  <si>
    <t>rúra 0,50m D=150mm PPs</t>
  </si>
  <si>
    <t>7516593</t>
  </si>
  <si>
    <t>koleno 87° D=160mm PPs</t>
  </si>
  <si>
    <t>7180237</t>
  </si>
  <si>
    <t>základný balík šachta D=160</t>
  </si>
  <si>
    <t>7516599</t>
  </si>
  <si>
    <t>prevzdušňovacia clona D=160mm PPs</t>
  </si>
  <si>
    <t>7516578</t>
  </si>
  <si>
    <t>rúra 2,00m D=160mm PPs</t>
  </si>
  <si>
    <t>7516579</t>
  </si>
  <si>
    <t>upevňovacia objímka pre potrubie D160 mm PPs</t>
  </si>
  <si>
    <t>7547833</t>
  </si>
  <si>
    <t>UDP kotla 32 kW (ekvivalent - Vitodens 200-W)</t>
  </si>
  <si>
    <t>7547840</t>
  </si>
  <si>
    <t>UDP riadiaceho systému (ekvivalent - Vitotronic 300 CM1, 300-K MW1B/MW2B)</t>
  </si>
  <si>
    <t>7547828</t>
  </si>
  <si>
    <t>UDP rozširovacej sady pre 1 vykur. okruh</t>
  </si>
  <si>
    <t>7547870</t>
  </si>
  <si>
    <t>UDP úpravne vody (ekvivalent - Aquaset)</t>
  </si>
  <si>
    <t>7001506</t>
  </si>
  <si>
    <t>obhliadka pred uvedením do prevádzky</t>
  </si>
  <si>
    <t>998731202.S</t>
  </si>
  <si>
    <t>Presun hmôt pre kotolne umiestnené vo výške (hĺbke) nad 6 do 12 m</t>
  </si>
  <si>
    <t>732</t>
  </si>
  <si>
    <t>Ústredné kúrenie - strojovne</t>
  </si>
  <si>
    <t>732111402.S</t>
  </si>
  <si>
    <t>Montáž rozdeľovača a zberača združeného prietok Q 10 m3/h (modul 100 mm)</t>
  </si>
  <si>
    <t>484650000200.S</t>
  </si>
  <si>
    <t>Rozdeľovač a zberač modul 100 mm, max. prietok 10 m3/hod, prevádzková teplota 110°C, pretlak 0,6 Mpa, DN50</t>
  </si>
  <si>
    <t>484650038700.S</t>
  </si>
  <si>
    <t>Pevný stojan modul 100 mm, výška 200 - 800 mm pre rozdeľovače a zberače</t>
  </si>
  <si>
    <t>732219225.S</t>
  </si>
  <si>
    <t>Montáž zásobníkového ohrievača vody pre ohrev pitnej vody v spojení s kotlami objem 750-1000 l</t>
  </si>
  <si>
    <t>Z015312</t>
  </si>
  <si>
    <t>Zásobníkový ohrievač vody, objem 900 - 1000 l, (ekvivalent - Vitocell 100-V typ CVAA 950l)</t>
  </si>
  <si>
    <t>732331006.S</t>
  </si>
  <si>
    <t>Montáž expanznej nádoby tlak do 6 bar s membránou 18 l</t>
  </si>
  <si>
    <t>8204301</t>
  </si>
  <si>
    <t>Tlaková expanzná nádoba, objem 18 l, PN  4 bar (ekvivalent - Reflex N 18, šedá, 4 bar / 1,5 bar)</t>
  </si>
  <si>
    <t>732331018.S</t>
  </si>
  <si>
    <t>Montáž expanznej nádoby tlak do 6 bar s membránou 80 l</t>
  </si>
  <si>
    <t>8210200</t>
  </si>
  <si>
    <t>Tlaková expanzná nádoba, objem 80 l, PN  6 bar (ekvivalent -Reflex N 80, šedá, 6 bar / 1,5 bar)</t>
  </si>
  <si>
    <t>7613000</t>
  </si>
  <si>
    <t>Guľový kohút so zaistením DN 20 (ekvivalent - REFLEX MK 3/4")</t>
  </si>
  <si>
    <t>7613100</t>
  </si>
  <si>
    <t>Guľový kohút so zaistením DN 25 (ekvivalent - REFLEX MK 1")</t>
  </si>
  <si>
    <t>732331921.S</t>
  </si>
  <si>
    <t>Montáž automatického doplňovacieho zariadenia a kontrola tlaku vody,  do 10 bar/60st.C</t>
  </si>
  <si>
    <t>6811500</t>
  </si>
  <si>
    <t>Zariadenie pre kontrolované automatické doplňovanie vykurovacej vody so systému, so systémvým oddeľovačom, snímanie min. / max. pretlaku Guľový kohút so zaistením DN 20 (ekvivalent - Fillcontrol Smart)</t>
  </si>
  <si>
    <t>7945680</t>
  </si>
  <si>
    <t>Uvedenie do prevádzky automatického zariadenia pre doplňovanie (ekvivalent - Fillcontrol Plus Compact)</t>
  </si>
  <si>
    <t>732429111.S</t>
  </si>
  <si>
    <t>Montáž čerpadla (do potrubia) obehového špirálového DN 25</t>
  </si>
  <si>
    <t>4244393</t>
  </si>
  <si>
    <t>Obehové čerpadlo DN25, q= 2000 kg/h, p= 42 kPa (ekvivalent - Stratos PICO 25/0,5-4 (180mm))</t>
  </si>
  <si>
    <t>732429112.S</t>
  </si>
  <si>
    <t>Montáž čerpadla (do potrubia) obehového špirálového DN 40</t>
  </si>
  <si>
    <t>2217897</t>
  </si>
  <si>
    <t>Obehové čerpadlo DN40, q= 4450 kg/h, p= 20 kPa (ekvivalent - Stratos MAXO 40/0,5-4 R7)</t>
  </si>
  <si>
    <t>732429113.S</t>
  </si>
  <si>
    <t>Montáž čerpadla (do potrubia) obehového špirálového DN 50</t>
  </si>
  <si>
    <t>2217953</t>
  </si>
  <si>
    <t>Obehové čerpadlo DN50, q= 3000 kg/h, p= 15 kPa (ekvivalent - Stratos MAXO 50/0,5-6 R7)</t>
  </si>
  <si>
    <t>998732202.S</t>
  </si>
  <si>
    <t>Presun hmôt pre strojovne v objektoch výšky nad 6 m do 12 m</t>
  </si>
  <si>
    <t>733</t>
  </si>
  <si>
    <t>Ústredné kúrenie - rozvodné potrubie</t>
  </si>
  <si>
    <t>733111113.S</t>
  </si>
  <si>
    <t>Potrubie z rúrok závitových oceľových bezšvových bežných strednotlakových DN 15</t>
  </si>
  <si>
    <t>733111114.S</t>
  </si>
  <si>
    <t>Potrubie z rúrok závitových oceľových bezšvových bežných strednotlakových DN 20</t>
  </si>
  <si>
    <t>733111115.S</t>
  </si>
  <si>
    <t>Potrubie z rúrok závitových oceľových bezšvových bežných strednotlakových DN 25</t>
  </si>
  <si>
    <t>733111116.S</t>
  </si>
  <si>
    <t>Potrubie z rúrok závitových oceľových bezšvových bežných strednotlakových DN 32</t>
  </si>
  <si>
    <t>733111117.S</t>
  </si>
  <si>
    <t>Potrubie z rúrok závitových oceľových bezšvových bežných strednotlakových DN 40</t>
  </si>
  <si>
    <t>733111118.S</t>
  </si>
  <si>
    <t>Potrubie z rúrok závitových oceľových bezšvových bežných strednotlakových DN 50</t>
  </si>
  <si>
    <t>733166104</t>
  </si>
  <si>
    <t>Plasthliníkové potrubie Herz PE-RT v tyčiach pre vykurovanie spájané lisovaním dxt 26x3 mm</t>
  </si>
  <si>
    <t>733166108</t>
  </si>
  <si>
    <t>Plasthliníkové potrubie Herz PE-RT v tyčiach pre vykurovanie spájané lisovaním dxt 40x3,5 mm</t>
  </si>
  <si>
    <t>733181400.S</t>
  </si>
  <si>
    <t>Montáž odkalovača privarovacieho DN 50</t>
  </si>
  <si>
    <t>8252100</t>
  </si>
  <si>
    <t>Zariadenie pre odkaľovanie a odvzdušnenie sústavy DN50, 110°C, 10 bar (ekvivalent - Reflex Exdirt D 60.3, separátor kalov Welding connection)</t>
  </si>
  <si>
    <t>998733203.S</t>
  </si>
  <si>
    <t>Presun hmôt pre rozvody potrubia v objektoch výšky nad 6 do 24 m</t>
  </si>
  <si>
    <t>734209112.S</t>
  </si>
  <si>
    <t>Montáž závitovej armatúry s 2 závitmi do G 1/2</t>
  </si>
  <si>
    <t>S372401</t>
  </si>
  <si>
    <t>Ventil do spiatočky, DN 15, priamy, prípojka na vykurovacie teleso s kužeľovým tesnením, pripojenie na rúru univerzálnym hrdlom (ekvivalent - HEIMEIER ventil do spiatočky REGULUX, DN 15)</t>
  </si>
  <si>
    <t>734213250.S</t>
  </si>
  <si>
    <t>Montáž ventilu odvzdušňovacieho závitového automatického G 1/2</t>
  </si>
  <si>
    <t>89000</t>
  </si>
  <si>
    <t>Automatický odvzdušňovací ventil 1/2" (ekvivalent -Flexvent 1/2)</t>
  </si>
  <si>
    <t>734223120.S</t>
  </si>
  <si>
    <t>Montáž ventilu závitového termostatického rohového jednoregulačného G 1/2</t>
  </si>
  <si>
    <t>1772367</t>
  </si>
  <si>
    <t>Ventil DN 15, termostatický, priamy, s plynulým skrytým prednastavením, prípojka na vykurovacie teleso s kužeľovým tesnením, pripojenie na rúru univerzálnym hrdlom (ekvivalent - HEIMEIER ECLIPSE DN 15)</t>
  </si>
  <si>
    <t>734223208.S</t>
  </si>
  <si>
    <t>Montáž termostatickej hlavice kvapalinovej jednoduchej</t>
  </si>
  <si>
    <t>1923098</t>
  </si>
  <si>
    <t>Hlavica termostatická, nulová poloha, pracovný zozsah 0 - 30°C, protimrazová ochrana (ekvivalent - HEIMEIER hlavica termostatická s polohou "0", nastaviteľná protimrazová ochrana pri cca 8°C, teplotný rozsah 0 - 30 °C)</t>
  </si>
  <si>
    <t>734224006.S</t>
  </si>
  <si>
    <t>Montáž guľového kohúta závitového G 1/2</t>
  </si>
  <si>
    <t>551210044600.S</t>
  </si>
  <si>
    <t>Guľový ventil 1/2”, páčka chróm</t>
  </si>
  <si>
    <t>551210044600.S2</t>
  </si>
  <si>
    <t>Guľový ventil 1/2”, páčka chróm - vypúšťací</t>
  </si>
  <si>
    <t>734224009.S</t>
  </si>
  <si>
    <t>Montáž guľového kohúta závitového G 3/4</t>
  </si>
  <si>
    <t>551210044700.S</t>
  </si>
  <si>
    <t>Guľový ventil 3/4”, páčka chróm</t>
  </si>
  <si>
    <t>734224021.S</t>
  </si>
  <si>
    <t>Montáž guľového kohúta závitového G 2</t>
  </si>
  <si>
    <t>551210045100.S</t>
  </si>
  <si>
    <t>Guľový ventil 2”, páčka chróm</t>
  </si>
  <si>
    <t>734240000.S</t>
  </si>
  <si>
    <t>Montáž spätnej klapky závitovej G 1/2</t>
  </si>
  <si>
    <t>551190000800.S</t>
  </si>
  <si>
    <t>Spätná klapka vodorovná závitová 1/2", PN 10, pre vodu, mosadz</t>
  </si>
  <si>
    <t>734240005.S</t>
  </si>
  <si>
    <t>Montáž spätnej klapky závitovej G 3/4</t>
  </si>
  <si>
    <t>551190000900.S</t>
  </si>
  <si>
    <t>Spätná klapka vodorovná závitová 3/4", PN 10, pre vodu, mosadz</t>
  </si>
  <si>
    <t>734240025.S</t>
  </si>
  <si>
    <t>Montáž spätnej klapky závitovej G 2</t>
  </si>
  <si>
    <t>551190001300.S</t>
  </si>
  <si>
    <t>Spätná klapka vodorovná závitová 2", PN 10, pre vodu, mosadz</t>
  </si>
  <si>
    <t>734291320.S</t>
  </si>
  <si>
    <t>Montáž filtra závitového G 1/2</t>
  </si>
  <si>
    <t>422010002900</t>
  </si>
  <si>
    <t>Filter závitový DN15 (ekvivalent - 1/2"FF, FIV.08412, PN 20, 400 µm, Kv 4,477, mosadz CW617N, IVAR)</t>
  </si>
  <si>
    <t>734291330.S</t>
  </si>
  <si>
    <t>Montáž filtra závitového G 3/4</t>
  </si>
  <si>
    <t>7731598</t>
  </si>
  <si>
    <t>plynový filter Rp 3/4</t>
  </si>
  <si>
    <t>422010003000</t>
  </si>
  <si>
    <t>Filter závitový DN20 (ekvivalent - 3/4"FF, FIV.08412, PN 20, 400 µm, Kv 7,857, mosadz CW617N, IVAR)</t>
  </si>
  <si>
    <t>734291370.S</t>
  </si>
  <si>
    <t>Montáž filtra závitového G 2 PN</t>
  </si>
  <si>
    <t>422010003400</t>
  </si>
  <si>
    <t>Filter závitový DN50 (ekvivalent - 2"FF, FIV.08412, PN 16, 500 µm, Kv 36,00, mosadz CW617N, IVAR)</t>
  </si>
  <si>
    <t>734296160.S</t>
  </si>
  <si>
    <t>Montáž zmiešavacej armatúry trojcestnej DN 20 so servopohonom</t>
  </si>
  <si>
    <t>197009</t>
  </si>
  <si>
    <t>Ventil zmiešavací 3-cestný, DN15, Kvs 2,5 (ekvivalent - ESB11600500 VRG131, DN15, Rp 1/2", Kvs 2,5</t>
  </si>
  <si>
    <t>734296210.S</t>
  </si>
  <si>
    <t>Montáž zmiešavacej armatúry trojcestnej DN 50 so servopohonom</t>
  </si>
  <si>
    <t>250434</t>
  </si>
  <si>
    <t>Ventil zmiešavací 3-cestný, DN50, Kvs 40 (ekvivalent - ESB11603600 VRG131, DN50, Rp 2", Kvs 40</t>
  </si>
  <si>
    <t>196615</t>
  </si>
  <si>
    <t>Servopohon 3-bodový, 230 VAC, 6Nm, 120s (ekvivalent - ESB12101300 ARA661, 3-bodový, 230 VAC, 6Nm, 120s)</t>
  </si>
  <si>
    <t>734411111.S</t>
  </si>
  <si>
    <t>Teplomer technický s ochranným púzdrom - priamy typ 160 prev."A"</t>
  </si>
  <si>
    <t>388320000100.S</t>
  </si>
  <si>
    <t>Teplomer bimetalový DN 63, jímka 50 mm, rozsah 0-120 °C</t>
  </si>
  <si>
    <t>388430003900.S2</t>
  </si>
  <si>
    <t>Manometer radiálny d 63 mm, pripojenie 1/4" spodné, 0-1,6 MPa</t>
  </si>
  <si>
    <t>734494214.S</t>
  </si>
  <si>
    <t>Ostatné meracie armatúry, návarok s rúrkovým závitom akosť mat. 22 353.0 G 3/4</t>
  </si>
  <si>
    <t>735</t>
  </si>
  <si>
    <t>Ústredné kúrenie - vykurovacie telesá</t>
  </si>
  <si>
    <t>735154010.S</t>
  </si>
  <si>
    <t>Montáž vykurovacieho telesa panelového jednoradového výšky 300 mm/ dĺžky 400-600 mm</t>
  </si>
  <si>
    <t>11030050-50L0010</t>
  </si>
  <si>
    <t>Vykurovacie teleso panelové 10K 300/500 (ekvivalent - RADIK LINE KLASIK 10-0300/0500)</t>
  </si>
  <si>
    <t>735154040.S</t>
  </si>
  <si>
    <t>Montáž vykurovacieho telesa panelového jednoradového 600 mm/ dĺžky 400-600 mm</t>
  </si>
  <si>
    <t>11060040-50L0010</t>
  </si>
  <si>
    <t>Vykurovacie teleso panelové 10K 600/400 (ekvivalent -RADIK LINE KLASIK 10-0600/0400)</t>
  </si>
  <si>
    <t>735154140.S</t>
  </si>
  <si>
    <t>Montáž vykurovacieho telesa panelového dvojradového výšky 600 mm/ dĺžky 400-600 mm</t>
  </si>
  <si>
    <t>20060050-5U-0010</t>
  </si>
  <si>
    <t>Vykurovacie teleso panelové 21K 600/500 (ekvivalent -RADIK LINE KLASIK 21-0600/0500)</t>
  </si>
  <si>
    <t>20060060-5U-0010</t>
  </si>
  <si>
    <t>Vykurovacie teleso panelové 21K 600/600 (ekvivalent -RADIK LINE KLASIK -21-0600/0600)</t>
  </si>
  <si>
    <t>20060040-5U-0010</t>
  </si>
  <si>
    <t>Vykurovacie teleso panelové 21K 600/400 (ekvivalent -RADIK LINE KLASIK - 21-0600/0400)</t>
  </si>
  <si>
    <t>21060040-50Z0010</t>
  </si>
  <si>
    <t>21060040-50Z00102</t>
  </si>
  <si>
    <t>21060050-50-0010</t>
  </si>
  <si>
    <t>21060060-50Z0010</t>
  </si>
  <si>
    <t>Vykurovacie teleso panelové 21K 600/600 (ekvivalent -RADIK LINE KLASIK - 21-0600/0600)</t>
  </si>
  <si>
    <t>21060060-50-0010</t>
  </si>
  <si>
    <t>Vykurovacie teleso panelové 21K 600/600 (ekvivalent -RADIK LINE KLASIK 21-0600/0600)</t>
  </si>
  <si>
    <t>21060050-50Z0010</t>
  </si>
  <si>
    <t>Vykurovacie teleso panelové 21K 600/500 (ekvivalent -RADIK LINE KLASIK - 21-0600/0500)</t>
  </si>
  <si>
    <t>21060040-50-0010</t>
  </si>
  <si>
    <t>Vykurovacie teleso panelové 21K 600/400 (ekvivalent -RADIK LINE KLASIK 21-0600/0400)</t>
  </si>
  <si>
    <t>735154141.S</t>
  </si>
  <si>
    <t>Montáž vykurovacieho telesa panelového dvojradového výšky 600 mm/ dĺžky 700-900 mm</t>
  </si>
  <si>
    <t>21060070-50-0010</t>
  </si>
  <si>
    <t>Vykurovacie teleso panelové 21K 600/700 (ekvivalent -RADIK LINE KLASIK 21-0600/0700)</t>
  </si>
  <si>
    <t>21060070-50Z0010</t>
  </si>
  <si>
    <t>Vykurovacie teleso panelové 21K 600/700 (ekvivalent -RADIK LINE KLASIK - 21-0600/0700)</t>
  </si>
  <si>
    <t>21060090-50-00102</t>
  </si>
  <si>
    <t>Vykurovacie teleso panelové 21K 600/900 (ekvivalent -RADIK LINE KLASIK 21-0600/0900)</t>
  </si>
  <si>
    <t>21060090-50-0010</t>
  </si>
  <si>
    <t>21060080-50-00102</t>
  </si>
  <si>
    <t>Vykurovacie teleso panelové 21K 600/800 (ekvivalent -RADIK LINE KLASIK 21-0600/0800)</t>
  </si>
  <si>
    <t>21060080-50-0010</t>
  </si>
  <si>
    <t>735154142.S</t>
  </si>
  <si>
    <t>Montáž vykurovacieho telesa panelového dvojradového výšky 600 mm/ dĺžky 1000-1200 mm</t>
  </si>
  <si>
    <t>21060100-50-0010</t>
  </si>
  <si>
    <t>Vykurovacie teleso panelové 21K 600/1000 (ekvivalent -RADIK LINE KLASIK 21-0600/1000)</t>
  </si>
  <si>
    <t>21060110-50-0010</t>
  </si>
  <si>
    <t>Vykurovacie teleso panelové 21K 600/1100 (ekvivalent -RADIK LINE KLASIK 21-0600/1100)</t>
  </si>
  <si>
    <t>21060120-50-00102</t>
  </si>
  <si>
    <t>Vykurovacie teleso panelové 21K 600/1200 (ekvivalent -RADIK LINE KLASIK 21-0600/1200)</t>
  </si>
  <si>
    <t>21060120-50-0010</t>
  </si>
  <si>
    <t>21060140-50-0010</t>
  </si>
  <si>
    <t>Vykurovacie teleso panelové 21K 600/1400 (ekvivalent -RADIK LINE KLASIK 21-0600/1400)</t>
  </si>
  <si>
    <t>21060110-50-00102</t>
  </si>
  <si>
    <t>21060100-50-00102</t>
  </si>
  <si>
    <t>735154230.S</t>
  </si>
  <si>
    <t>Montáž vykurovacieho telesa panelového trojradového výšky 500 mm/ dĺžky 400-600 mm</t>
  </si>
  <si>
    <t>33060060-50-0010</t>
  </si>
  <si>
    <t>Vykurovacie teleso panelové 33K 600/600 (ekvivalent -RADIK LINE KLASIK 33-0600/0600)</t>
  </si>
  <si>
    <t>33060090-50-0010</t>
  </si>
  <si>
    <t>Vykurovacie teleso panelové 33K 600/900 (ekvivalent -RADIK LINE KLASIK 33-0600/0900)</t>
  </si>
  <si>
    <t>33060120-50-0010</t>
  </si>
  <si>
    <t>Vykurovacie teleso panelové 33K 600/1200 (ekvivalent -RADIK LINE KLASIK 33-0600/1200)</t>
  </si>
  <si>
    <t>998735202.S</t>
  </si>
  <si>
    <t>Presun hmôt pre vykurovacie telesá v objektoch výšky nad 6 do 12 m</t>
  </si>
  <si>
    <t>230170001.S</t>
  </si>
  <si>
    <t>Príprava pre skúšku tesnosti DN do - 40</t>
  </si>
  <si>
    <t>230170002.S</t>
  </si>
  <si>
    <t>Príprava pre skúšku tesnosti DN 50 - 80</t>
  </si>
  <si>
    <t>230170011.S</t>
  </si>
  <si>
    <t>Skúška tesnosti potrubia podľa STN 13 0020 do DN 40</t>
  </si>
  <si>
    <t>230170012.S</t>
  </si>
  <si>
    <t>Skúška tesnosti potrubia podľa STN 13 0020 DN 50 - 80</t>
  </si>
  <si>
    <t>950201001.S</t>
  </si>
  <si>
    <t>Prevádzková revízia tlakových nádob stabilných o obsahu do 0, 2 m3</t>
  </si>
  <si>
    <t>950201003.S</t>
  </si>
  <si>
    <t>Prevádzková revízia tlakových nádob stabilných o obsahu nad 0, 8 do 1,5 m3</t>
  </si>
  <si>
    <t>d1 - E1.6a  Vzduchotechnické zariadenia - prestavba</t>
  </si>
  <si>
    <t>Ing. Štefan Glovaťák</t>
  </si>
  <si>
    <t xml:space="preserve">B - Vzduchotechnika </t>
  </si>
  <si>
    <t xml:space="preserve">    1. - Vetranie hygienických priestorov</t>
  </si>
  <si>
    <t xml:space="preserve">    2. - Vetranie recepcie</t>
  </si>
  <si>
    <t xml:space="preserve">    3. - Vetranie izieb</t>
  </si>
  <si>
    <t xml:space="preserve">    4. - Vetranie kuchyne</t>
  </si>
  <si>
    <t xml:space="preserve">    5. - Klimatizácia</t>
  </si>
  <si>
    <t xml:space="preserve">    6. - Procesné chladenie</t>
  </si>
  <si>
    <t xml:space="preserve">    7. - Vetranie EVA výťahu</t>
  </si>
  <si>
    <t xml:space="preserve">    8. - Vetranie kotolne</t>
  </si>
  <si>
    <t xml:space="preserve">    95-M - Sprevádzkovanie a revízie</t>
  </si>
  <si>
    <t>B</t>
  </si>
  <si>
    <t xml:space="preserve">Vzduchotechnika </t>
  </si>
  <si>
    <t>1.</t>
  </si>
  <si>
    <t>Vetranie hygienických priestorov</t>
  </si>
  <si>
    <t>1.01</t>
  </si>
  <si>
    <t>Nástenný ventilátor 60m3/h @ 80Pa, vybavený spätnou klapkou a časovačom dobehu, podobný ako Multivac Elix 100T</t>
  </si>
  <si>
    <t>1.02</t>
  </si>
  <si>
    <t>Nástenný ventilátor 160m3/h @ 80Pa, vybavený spätnou klapkou a časovačom dobehu, podobný ako Multivac Elpress 100T</t>
  </si>
  <si>
    <t>1.03</t>
  </si>
  <si>
    <t>Montáž nástenného ventilátora</t>
  </si>
  <si>
    <t>1.04</t>
  </si>
  <si>
    <t>Výfuková mriežka 100x100 x napojením D100, podobná ako Multivac WSK100</t>
  </si>
  <si>
    <t>1.05</t>
  </si>
  <si>
    <t>Výfuková mriežka 160x160 x napojením D160, podobná ako Multivac WSK160</t>
  </si>
  <si>
    <t>1.06</t>
  </si>
  <si>
    <t>Montáž výfukovej mriežky</t>
  </si>
  <si>
    <t>1.07</t>
  </si>
  <si>
    <t>Potrubie kruhové, špirálne, pozinkované, DN100</t>
  </si>
  <si>
    <t>bm</t>
  </si>
  <si>
    <t>1.08</t>
  </si>
  <si>
    <t>Potrubie kruhové, špirálne, pozinkované, DN160</t>
  </si>
  <si>
    <t>1.09</t>
  </si>
  <si>
    <t>Montáž vzduchotechnického potrubia</t>
  </si>
  <si>
    <t>1.10</t>
  </si>
  <si>
    <t>Hliníkové flexibilné potrubie dn100, podobné ako AluVac100</t>
  </si>
  <si>
    <t>1.11</t>
  </si>
  <si>
    <t>Montáž flexibilného potrubia</t>
  </si>
  <si>
    <t>1.12</t>
  </si>
  <si>
    <t>Pomocný, spojovací a montážny materiál</t>
  </si>
  <si>
    <t>2.</t>
  </si>
  <si>
    <t>Vetranie recepcie</t>
  </si>
  <si>
    <t>2.01</t>
  </si>
  <si>
    <t>Nástenná rekuperačná vzduchotechnická jednotka 550m3/h, 100Pa s vybavená filtráciou G4, elektrickým dohrevom, s autonómnym riadiacim systémom s možnosťou vzdialenej správy cez internet, ovládanie jednoduchým nástenným ovládačom, podobná ako Atrea duplex 5</t>
  </si>
  <si>
    <t>2.02</t>
  </si>
  <si>
    <t>Fasádna protidažďová mriežka 250x250, podobná ako Multivac WFK25</t>
  </si>
  <si>
    <t>2.03</t>
  </si>
  <si>
    <t>Odvodná štvorhranná výustka 200x100 s reguláciou</t>
  </si>
  <si>
    <t>2.04</t>
  </si>
  <si>
    <t>Odvodný tanierový ventil D200</t>
  </si>
  <si>
    <t>2.05</t>
  </si>
  <si>
    <t>Prívodná štvorhranná výustka 200x100 s reguláciou</t>
  </si>
  <si>
    <t>2.06</t>
  </si>
  <si>
    <t>Hluktlmiace flexibilné potrubie dn200, podobné ako Sonovac200</t>
  </si>
  <si>
    <t>2.07</t>
  </si>
  <si>
    <t>Potrubie kruhové, špirálne, pozinkované, DN125 do 30% tvarovky</t>
  </si>
  <si>
    <t>2.08</t>
  </si>
  <si>
    <t>Potrubie kruhové, špirálne, pozinkované, DN160 do 30% tvarovky</t>
  </si>
  <si>
    <t>2.09</t>
  </si>
  <si>
    <t>Potrubie kruhové, špirálne, pozinkované, DN200 do 30% tvarovky</t>
  </si>
  <si>
    <t>2.10</t>
  </si>
  <si>
    <t>Montáž rekuperačnej jednotky</t>
  </si>
  <si>
    <t>2.11</t>
  </si>
  <si>
    <t>2.12</t>
  </si>
  <si>
    <t>Montáž tanierového ventila, výustky</t>
  </si>
  <si>
    <t>2.13</t>
  </si>
  <si>
    <t>2.14</t>
  </si>
  <si>
    <t>Pomocný a montážny materiál</t>
  </si>
  <si>
    <t>3.</t>
  </si>
  <si>
    <t>Vetranie izieb</t>
  </si>
  <si>
    <t>3.01</t>
  </si>
  <si>
    <t>Nástenná rekuperačná vzduchotechnická jednotka 560m3/h, 100Pa s vybavená filtráciou G4, elektrickým dohrevom, s autonómnym riadiacim systémom s možnosťou vzdialenej správy cez internet, ovládanie jednoduchým nástenným ovládačom, podobná ako Atrea duplex 5</t>
  </si>
  <si>
    <t>3.02</t>
  </si>
  <si>
    <t>3.03</t>
  </si>
  <si>
    <t>Odvodný tanierový ventil D100</t>
  </si>
  <si>
    <t>3.04</t>
  </si>
  <si>
    <t>Odvodný tanierový ventil D125</t>
  </si>
  <si>
    <t>3.05</t>
  </si>
  <si>
    <t>Prívodný tanierový ventil D100</t>
  </si>
  <si>
    <t>3.06</t>
  </si>
  <si>
    <t>Prívodný tanierový ventil D125</t>
  </si>
  <si>
    <t>3.07</t>
  </si>
  <si>
    <t>Potrubie kruhové, špirálne, pozinkované, DN100 do 30% tvarovky</t>
  </si>
  <si>
    <t>3.08</t>
  </si>
  <si>
    <t>3.09</t>
  </si>
  <si>
    <t>3.10</t>
  </si>
  <si>
    <t>3.11</t>
  </si>
  <si>
    <t>Hluktlmiace flexibilné potrubie dn200, podobné ako SonoVac200</t>
  </si>
  <si>
    <t>3.12</t>
  </si>
  <si>
    <t>Hliníkové flexibilné potrubie dn100, podobné ako Aluvac100</t>
  </si>
  <si>
    <t>3.13</t>
  </si>
  <si>
    <t>Hliníkové flexibilné potrubie dn125, podobné ako Aluvac125</t>
  </si>
  <si>
    <t>3.14</t>
  </si>
  <si>
    <t>3.15</t>
  </si>
  <si>
    <t>Montáž mriežky</t>
  </si>
  <si>
    <t>3.16</t>
  </si>
  <si>
    <t>Montáž tanierového ventila</t>
  </si>
  <si>
    <t>3.17</t>
  </si>
  <si>
    <t>3.18</t>
  </si>
  <si>
    <t>3.19</t>
  </si>
  <si>
    <t>4.</t>
  </si>
  <si>
    <t>Vetranie kuchyne</t>
  </si>
  <si>
    <t>4.01</t>
  </si>
  <si>
    <t>Stojacia rekuperačná vzduchotechnická jednotka 3100m3/h, 300Pa s vybavená filtráciou G4, uzatváracími klapkami, tlmiacími vložkami, teplovodným dohrevom, s autonómnym riadiacim systémom s možnosťou vzdialenej správy cez internet, ovládanie jednoduchým nás</t>
  </si>
  <si>
    <t>4.02</t>
  </si>
  <si>
    <t>Fasádna protidažďová mriežka 500x600, so sitom</t>
  </si>
  <si>
    <t>4.03</t>
  </si>
  <si>
    <t>Stredový odsávací digestor 2200x1600 H300 s labirintovými filtrami a osvetlením</t>
  </si>
  <si>
    <t>4.04</t>
  </si>
  <si>
    <t>Požiarna klapka 800x160 .11 vybavené koncovým spínačom pre odstavenie vzduchotechnickej jednotky</t>
  </si>
  <si>
    <t>4.05</t>
  </si>
  <si>
    <t>Tlmič hluku 500x400/1000 bunkový</t>
  </si>
  <si>
    <t>4.06</t>
  </si>
  <si>
    <t>Odvodná štvorhranná výustka 300x100 s reguláciou</t>
  </si>
  <si>
    <t>4.07</t>
  </si>
  <si>
    <t>Prívodná štvorhranná výustka 400x100 s reguláciou</t>
  </si>
  <si>
    <t>4.08</t>
  </si>
  <si>
    <t>Prívodná štvorhranná výustka 300x160 s reguláciou</t>
  </si>
  <si>
    <t>4.09</t>
  </si>
  <si>
    <t>4.10</t>
  </si>
  <si>
    <t>Odvodný tanierový ventil D160</t>
  </si>
  <si>
    <t>4.11</t>
  </si>
  <si>
    <t>Prívodný tanierový ventil D160</t>
  </si>
  <si>
    <t>4.12</t>
  </si>
  <si>
    <t>Prívodný tanierový ventil D200</t>
  </si>
  <si>
    <t>4.13</t>
  </si>
  <si>
    <t>4.14</t>
  </si>
  <si>
    <t>4.15</t>
  </si>
  <si>
    <t>4.16</t>
  </si>
  <si>
    <t>Potrubie štvorhranné Sk. I., pozinkované, do 30% tvarovky</t>
  </si>
  <si>
    <t>4.17</t>
  </si>
  <si>
    <t>Tepelná izolácia vzduchotechnického potrubia, kaučuková hrúbky 19mm s kašírovaním hlinikovou fóliou</t>
  </si>
  <si>
    <t>4.18</t>
  </si>
  <si>
    <t>Montáž tepelnej izolácie vzduchotechnického potrubia</t>
  </si>
  <si>
    <t>4.19</t>
  </si>
  <si>
    <t>4.20</t>
  </si>
  <si>
    <t>4.21</t>
  </si>
  <si>
    <t>4.22</t>
  </si>
  <si>
    <t>4.23</t>
  </si>
  <si>
    <t>5.</t>
  </si>
  <si>
    <t>Klimatizácia</t>
  </si>
  <si>
    <t>5.01</t>
  </si>
  <si>
    <t>Kondenzačná jednotka 21kW, Qe=7,24kW 400V, typu VRV s možnosťou funkcie v režime tepelného čerpadla, podobná ako Daikin RXYSQ8TY1</t>
  </si>
  <si>
    <t>5.02</t>
  </si>
  <si>
    <t>Nástenná klimatizačná jednotka 4kW, podobná ako Daikin FXAQ40A</t>
  </si>
  <si>
    <t>5.03</t>
  </si>
  <si>
    <t>Nástenná klimatizačná jednotka 6kW, podobná ako Daikin FXAQ63A</t>
  </si>
  <si>
    <t>5.04</t>
  </si>
  <si>
    <t>Potrubný refnet podobný ako Daikin KHRQ22</t>
  </si>
  <si>
    <t>5.05</t>
  </si>
  <si>
    <t>Medené potrubie prpojovacie predizolované Cu6</t>
  </si>
  <si>
    <t>5.06</t>
  </si>
  <si>
    <t>Medené potrubie prpojovacie predizolované Cu10</t>
  </si>
  <si>
    <t>5.07</t>
  </si>
  <si>
    <t>Medené potrubie prpojovacie predizolované Cu12</t>
  </si>
  <si>
    <t>5.08</t>
  </si>
  <si>
    <t>Medené potrubie prpojovacie predizolované Cu16</t>
  </si>
  <si>
    <t>5.09</t>
  </si>
  <si>
    <t>Medené potrubie prpojovacie predizolované Cu18</t>
  </si>
  <si>
    <t>5.10</t>
  </si>
  <si>
    <t>Prepojovací kábel SYKFY 2x2x0,5</t>
  </si>
  <si>
    <t>5.11</t>
  </si>
  <si>
    <t>Doplnenie chladiva R410A</t>
  </si>
  <si>
    <t>5.12</t>
  </si>
  <si>
    <t>Nástenný ovládač podobný ako Daikin BRC1H52W</t>
  </si>
  <si>
    <t>5.13</t>
  </si>
  <si>
    <t>Montáž kondenzačnej jednotkyjednotky</t>
  </si>
  <si>
    <t>5.14</t>
  </si>
  <si>
    <t>Montáž klimatizačnej jednotky</t>
  </si>
  <si>
    <t>5.15</t>
  </si>
  <si>
    <t>Montáž prepojovacieho potrubia</t>
  </si>
  <si>
    <t>5.16</t>
  </si>
  <si>
    <t>Montáž ovládača a signalizačného kábla</t>
  </si>
  <si>
    <t>5.17</t>
  </si>
  <si>
    <t>6.</t>
  </si>
  <si>
    <t>Procesné chladenie</t>
  </si>
  <si>
    <t>6.01</t>
  </si>
  <si>
    <t>Splitová chladiaca jednotka 1,5kW 4°C, Qe=1kW 400V, ovládaná nástenným ovládačom, podobná ako Daikin SB.MGS110EA11XX</t>
  </si>
  <si>
    <t>6.02</t>
  </si>
  <si>
    <t>6.03</t>
  </si>
  <si>
    <t>6.04</t>
  </si>
  <si>
    <t>Prepojovací kábel CYKY 5x1,5</t>
  </si>
  <si>
    <t>6.05</t>
  </si>
  <si>
    <t>Montáž splitovej jednotky</t>
  </si>
  <si>
    <t>6.06</t>
  </si>
  <si>
    <t>6.07</t>
  </si>
  <si>
    <t>7.</t>
  </si>
  <si>
    <t>Vetranie EVA výťahu</t>
  </si>
  <si>
    <t>7.01</t>
  </si>
  <si>
    <t>Nástenný ventilátor 836m3/h @ 60Pa, vybavený spätnou klapkou a časovačom dobehu, podobný ako Multivac CLC-P-01-300</t>
  </si>
  <si>
    <t>7.02</t>
  </si>
  <si>
    <t>Protidažďová žalúzia 315x315 prevedenie RAL so sitom</t>
  </si>
  <si>
    <t>7.03</t>
  </si>
  <si>
    <t>Uzatváracia klapka Dn300 motorická 230V, pružinová</t>
  </si>
  <si>
    <t>7.04</t>
  </si>
  <si>
    <t>Montáž protidažďovej a krycej mriežky</t>
  </si>
  <si>
    <t>7.05</t>
  </si>
  <si>
    <t>Montáž zostavy ventilátora</t>
  </si>
  <si>
    <t>7.06</t>
  </si>
  <si>
    <t>8.</t>
  </si>
  <si>
    <t>Vetranie kotolne</t>
  </si>
  <si>
    <t>8.01</t>
  </si>
  <si>
    <t>Protidažďová žalúzia 250x600 prevedenie RAL so sitom</t>
  </si>
  <si>
    <t>8.02</t>
  </si>
  <si>
    <t>Krycia mriežka 150x600</t>
  </si>
  <si>
    <t>8.03</t>
  </si>
  <si>
    <t>8.04</t>
  </si>
  <si>
    <t>8.05</t>
  </si>
  <si>
    <t>8.06</t>
  </si>
  <si>
    <t>Sprevádzkovanie a revízie</t>
  </si>
  <si>
    <t>95-1</t>
  </si>
  <si>
    <t>Dopravné náklady a vnútrostaveniskový presun materiálu</t>
  </si>
  <si>
    <t>95-2</t>
  </si>
  <si>
    <t>Uvedenie do prevádzky</t>
  </si>
  <si>
    <t>d2 - E1.6b  Vzduchotechnické zariadenia - prístavba</t>
  </si>
  <si>
    <t>B - Vzduchotechnika prístavba</t>
  </si>
  <si>
    <t xml:space="preserve">    9. - Vetranie izolačky</t>
  </si>
  <si>
    <t xml:space="preserve">    10. - Vetranie práčovne</t>
  </si>
  <si>
    <t xml:space="preserve">    11. - Vetranie priestorov šatne</t>
  </si>
  <si>
    <t>Vzduchotechnika prístavba</t>
  </si>
  <si>
    <t>9.</t>
  </si>
  <si>
    <t>Vetranie izolačky</t>
  </si>
  <si>
    <t>9.01</t>
  </si>
  <si>
    <t>Podstropná rekuperačná vzduchotechnická jednotka 150m3/h, 100Pa s vybavená filtráciou G4, elektrickým dohrevom, s autonómnym riadiacim systémom s možnosťou vzdialenej správy cez internet, ovládanie jednoduchým nástenným ovládačom, podobná ako Atrea duplex</t>
  </si>
  <si>
    <t>9.02</t>
  </si>
  <si>
    <t>Potrubný PWM ohrievač elektrický z tepelných článkov riadený signálom z rekuperačnej jednotky</t>
  </si>
  <si>
    <t>9.03</t>
  </si>
  <si>
    <t>Fasádna protidažďová mriežka 160x160, podobná ako Multivac WFK16</t>
  </si>
  <si>
    <t>9.04</t>
  </si>
  <si>
    <t>9.05</t>
  </si>
  <si>
    <t>9.06</t>
  </si>
  <si>
    <t>9.07</t>
  </si>
  <si>
    <t>9.08</t>
  </si>
  <si>
    <t>Hluktlmiace flexibilné potrubie dn125, podobné ako Sonovac125</t>
  </si>
  <si>
    <t>9.09</t>
  </si>
  <si>
    <t>9.10</t>
  </si>
  <si>
    <t>Montáž rekuperačnej jednotky a ohrievača</t>
  </si>
  <si>
    <t>9.11</t>
  </si>
  <si>
    <t>9.12</t>
  </si>
  <si>
    <t>9.13</t>
  </si>
  <si>
    <t>9.14</t>
  </si>
  <si>
    <t>10.</t>
  </si>
  <si>
    <t>Vetranie práčovne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</si>
  <si>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</si>
  <si>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</si>
  <si>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</si>
  <si>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</si>
  <si>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</si>
  <si>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</si>
  <si>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</si>
  <si>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</si>
  <si>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</si>
  <si>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10.10</t>
  </si>
  <si>
    <t>10.11</t>
  </si>
  <si>
    <t>Hliníkové flexibilné potrubie dn160, podobné ako Aluvac160</t>
  </si>
  <si>
    <t>10.12</t>
  </si>
  <si>
    <t>10.13</t>
  </si>
  <si>
    <t>10.14</t>
  </si>
  <si>
    <t>10.15</t>
  </si>
  <si>
    <t>10.16</t>
  </si>
  <si>
    <t>10.17</t>
  </si>
  <si>
    <t>11.</t>
  </si>
  <si>
    <t>Vetranie priestorov šatne</t>
  </si>
  <si>
    <t>11.01</t>
  </si>
  <si>
    <t>Podstropná rekuperačná vzduchotechnická jednotka 300m3/h, 100Pa s vybavená filtráciou G4, elektrickým dohrevom, s autonómnym riadiacim systémom s možnosťou vzdialenej správy cez internet, ovládanie jednoduchým nástenným ovládačom, podobná ako Atrea duplex</t>
  </si>
  <si>
    <t>11.02</t>
  </si>
  <si>
    <t>Fasádna protidažďová mriežka 200x200, podobná ako Multivac WFK20</t>
  </si>
  <si>
    <t>11.03</t>
  </si>
  <si>
    <t>11.04</t>
  </si>
  <si>
    <t>11.05</t>
  </si>
  <si>
    <t>Hluktlmiace flexibilné potrubie dn160, podobné ako Sonovac160</t>
  </si>
  <si>
    <t>11.06</t>
  </si>
  <si>
    <t>11.07</t>
  </si>
  <si>
    <t>11.08</t>
  </si>
  <si>
    <t>11.09</t>
  </si>
  <si>
    <t>11.10</t>
  </si>
  <si>
    <t>11.11</t>
  </si>
  <si>
    <t>11.12</t>
  </si>
  <si>
    <t>11.13</t>
  </si>
  <si>
    <t>11.14</t>
  </si>
  <si>
    <t>e - E1.7  Umelé osvetlenie a vnútorné elektroinštalačné rozvody</t>
  </si>
  <si>
    <t>Ing. Richard Ďuriš</t>
  </si>
  <si>
    <t>HSV - Dodávky</t>
  </si>
  <si>
    <t xml:space="preserve">    D1 - 1. Rozvádzač HR:</t>
  </si>
  <si>
    <t xml:space="preserve">    D2 - 2. Rozvádzač RS1:</t>
  </si>
  <si>
    <t xml:space="preserve">    D3 - 3. Rozvádzač RS2:</t>
  </si>
  <si>
    <t xml:space="preserve">    D4 - 4. Rozvádzač RS3:</t>
  </si>
  <si>
    <t xml:space="preserve">PSV - Práce a dodávky PSV   </t>
  </si>
  <si>
    <t xml:space="preserve">    713 - 5. Izolácie tepelné   </t>
  </si>
  <si>
    <t xml:space="preserve">M - Práce a dodávky M   </t>
  </si>
  <si>
    <t xml:space="preserve">    D5 - 6. Montážný materiál:</t>
  </si>
  <si>
    <t xml:space="preserve">    D6 - Žlaby MERKUR 2 - káblový nosný systém, spojky</t>
  </si>
  <si>
    <t xml:space="preserve">    D7 - Slaboprúdové rozvody</t>
  </si>
  <si>
    <t xml:space="preserve">    D8 - Ovládacie prvky, zásuvky</t>
  </si>
  <si>
    <t xml:space="preserve">    D9 - Svietidlá</t>
  </si>
  <si>
    <t xml:space="preserve">    D10 - Núdzové svietidlá</t>
  </si>
  <si>
    <t xml:space="preserve">    D11 - Záložné napájanie výťahov</t>
  </si>
  <si>
    <t xml:space="preserve">    D12 - Trasy a vŕtanie</t>
  </si>
  <si>
    <t xml:space="preserve">    D13 - Ostatné</t>
  </si>
  <si>
    <t xml:space="preserve">    D14 - 7.Ostatné konštrukcie a práce-búranie:</t>
  </si>
  <si>
    <t xml:space="preserve">HZS - Hodinové zúčtovacie sadzby   </t>
  </si>
  <si>
    <t>Dodávky</t>
  </si>
  <si>
    <t>1. Rozvádzač HR:</t>
  </si>
  <si>
    <t>Pol209</t>
  </si>
  <si>
    <t>Oceloplechový rozvádzač zapustený, rozmery: 2000x1600x400mm, (v x š x h), IP40/20,                                                                             referenčný výrobok: ATYP, 2000x1600x400mm, (v x š x h), IP44/20, Promel s.r.o.</t>
  </si>
  <si>
    <t>Pol210</t>
  </si>
  <si>
    <t>Zvodič prepätia 280V/25kA, TN-C, T1+T2+T3 (B+C+D)       referenčný výrobok: POm I 3 LCF 75, TN-C, T1+T2+T3 (B+C+D), KIWA, obj.č. 81.130</t>
  </si>
  <si>
    <t>Pol211</t>
  </si>
  <si>
    <t>Hlavný vypínač, In=200A, 36kA, 3P, 400V/AC                                                referenčný výrobok: LN2-200-I, EATON</t>
  </si>
  <si>
    <t>Pol212</t>
  </si>
  <si>
    <t>Podpäťová spúšť pre vypínač, 24V                                              referenčný výrobok: NZM2/3-XU24AC, Eaton</t>
  </si>
  <si>
    <t>Pol213</t>
  </si>
  <si>
    <t>Poistkový odpínač do 160A, 3P, veľkosť 00,                                                referenčný výrobok: XNH00-A160, Eaton</t>
  </si>
  <si>
    <t>Pol214</t>
  </si>
  <si>
    <t>Nožové poistky, 160A, gG,referenčný výrook: 3x 125NHG00B, EATON</t>
  </si>
  <si>
    <t>Pol215</t>
  </si>
  <si>
    <t>Istič B63/3, In=63A, 10kA,                                                         referenčný výrobok: PL7-B63/3, Eaton</t>
  </si>
  <si>
    <t>Pol216</t>
  </si>
  <si>
    <t>Istič B50/3, In=50A, 10kA,                                                         referenčný výrobok: PL7-B50/3, Eaton</t>
  </si>
  <si>
    <t>Pol217</t>
  </si>
  <si>
    <t>Istič B32/3, In=32A, 10kA,                                                         referenčný výrobok: PL7-B32/3, Eaton</t>
  </si>
  <si>
    <t>Pol218</t>
  </si>
  <si>
    <t>Istič B25/3, In=25A, 10kA,                                                         referenčný výrobok: PL7-B25/3, Eaton</t>
  </si>
  <si>
    <t>Pol219</t>
  </si>
  <si>
    <t>Istič B25/1, In=25A, 10kA,                                                         referenčný výrobok: PL7-B25/1, Eaton</t>
  </si>
  <si>
    <t>Pol220</t>
  </si>
  <si>
    <t>Istič B16/3, In=16A, 10kA,                                                         referenčný výrobok: PL7-B16/3, Eaton</t>
  </si>
  <si>
    <t>Pol221</t>
  </si>
  <si>
    <t>Istič B16/1, In=16A, 10kA,                                                         referenčný výrobok: PL7-B16/1, Eaton</t>
  </si>
  <si>
    <t>Pol222</t>
  </si>
  <si>
    <t>Istič C10/3, In=10A, 10kA,                                                         referenčný výrobok: PL7-C10/3, Eaton</t>
  </si>
  <si>
    <t>Pol223</t>
  </si>
  <si>
    <t>Istič C10/1, In=10A, 10kA,                                                         referenčný výrobok: PL7-C10/1, Eaton</t>
  </si>
  <si>
    <t>Pol224</t>
  </si>
  <si>
    <t>Istič B6/1, In=6A, 10kA,                                                         referenčný výrobok: PL7-B6/1, Eaton</t>
  </si>
  <si>
    <t>Pol225</t>
  </si>
  <si>
    <t>Istič B2/3, In=2A, 10kA,                                                         referenčný výrobok: PL7-B2/3, Eaton</t>
  </si>
  <si>
    <t>Pol226</t>
  </si>
  <si>
    <t>Istič B2/1, In=2A, 10kA,                                                         referenčný výrobok: PL7-B2/1, Eaton</t>
  </si>
  <si>
    <t>Pol227</t>
  </si>
  <si>
    <t>Prúdový chránič s nadpr. ochr. 10B/1N/003-A, 30mA, In=10A,                     referenčný výrobok: PFL7-10B/1N/003-A, Eaton</t>
  </si>
  <si>
    <t>Pol228</t>
  </si>
  <si>
    <t>Prúdový chránič 25/2/003-A, 30mA, In=25A, typ A                        referenčný výrobok: PF7-25/2/003-A, Eaton</t>
  </si>
  <si>
    <t>Pol229</t>
  </si>
  <si>
    <t>Prúdový chránič 25/4/003-A, 30mA, In=25A, typ A                        referenčný výrobok: PF7-25/4/003-A, Eaton</t>
  </si>
  <si>
    <t>Pol230</t>
  </si>
  <si>
    <t>Prúdový chránič 40/4/003-A, 30mA, In=40A, typ A                        referenčný výrobok: PF7-40/4/003-A, Eaton</t>
  </si>
  <si>
    <t>Pol231</t>
  </si>
  <si>
    <t>Prúdový chránič 63/4/003-A, 30mA, In=63A, typ A                        referenčný výrobok: PF7-63/4/003-A, Eaton</t>
  </si>
  <si>
    <t>Pol232</t>
  </si>
  <si>
    <t>Sieťový zdroj 24V/DC, 120W/5A                                          referenčný výrobok: NDR-120-24, MeanWell</t>
  </si>
  <si>
    <t>Pol233</t>
  </si>
  <si>
    <t>Batéria AGM 12V, 2.8Ah 12V/DC,                                          referenčný výrobok: AGM42, 12V 2.8Ah, Green Cell</t>
  </si>
  <si>
    <t>Pol234</t>
  </si>
  <si>
    <t>Inštalačný stýkač 2P, 25A, 230V AC                                        referenčný výrobok: Z-SCH230/1/25-20, Eaton</t>
  </si>
  <si>
    <t>Pol235</t>
  </si>
  <si>
    <t>Digitálne astronomické spínacie hodiny, 16A, 230V AC                                        referenčný výrobok: TSDW1COA-1, Eaton</t>
  </si>
  <si>
    <t>Pol236</t>
  </si>
  <si>
    <t>Otočný prepínač 22mm, AUTO-0-MAN., s adaptérom na nosnú lištu a kontaktnými prvkami 2x230V/AC,                                          referenčný výrobok: M22-WR3-X94+M22-IVS+M22-CK20, Eaton</t>
  </si>
  <si>
    <t>Pol237</t>
  </si>
  <si>
    <t>Sledovač stavu napätia 400V/AC, referenčný výrobok: ONLINE central eBox BPD, Zumtobel</t>
  </si>
  <si>
    <t>Pol238</t>
  </si>
  <si>
    <t>Radové svorky, skrutkové do pr.150mm2</t>
  </si>
  <si>
    <t>Pol239</t>
  </si>
  <si>
    <t>Radové svorky, skrutkové do pr.25mm2</t>
  </si>
  <si>
    <t>Pol240</t>
  </si>
  <si>
    <t>Radové svorky, skrutkové do pr.16mm2</t>
  </si>
  <si>
    <t>Pol241</t>
  </si>
  <si>
    <t>Radové svorky, skrutkové do pr.10mm2</t>
  </si>
  <si>
    <t>Pol242</t>
  </si>
  <si>
    <t>Radové svorky, skrutkové do pr.6mm2</t>
  </si>
  <si>
    <t>Pol243</t>
  </si>
  <si>
    <t>Radové svorky, pružinové do pr.4mm2</t>
  </si>
  <si>
    <t>Pol244</t>
  </si>
  <si>
    <t>Radové svorky, pružinové do pr.2,5mm2</t>
  </si>
  <si>
    <t>Pol245</t>
  </si>
  <si>
    <t>Podružný materiál</t>
  </si>
  <si>
    <t>sada</t>
  </si>
  <si>
    <t>Pol246</t>
  </si>
  <si>
    <t>Montáž rozvádzača</t>
  </si>
  <si>
    <t>Pol247</t>
  </si>
  <si>
    <t>Kompletizácia rozvádzača</t>
  </si>
  <si>
    <t>2. Rozvádzač RS1:</t>
  </si>
  <si>
    <t>Pol248</t>
  </si>
  <si>
    <t>Oceloplechový rozvádzač zapustený, rozmery: 963x864x158mm, (v x š x h), počet modulov: 5x36, IP40/20, referenčný výrobok: typ: Legrand Box XL3 S-160, 963x864x158mm, (v x š x h), IP40/20, Legrand</t>
  </si>
  <si>
    <t>Pol249</t>
  </si>
  <si>
    <t>Zvodič prepätia 280V/40kA, TN-S, T2+T3 (C+D)               referenčný výrobok: PO II 4, T2+T3 (C+D), KIWA</t>
  </si>
  <si>
    <t>Pol250</t>
  </si>
  <si>
    <t>Hlavný vypínač, In=63A, 12,5kA, 3P, 400V/AC                                                referenčný výrobok: IS-63/3, EATON</t>
  </si>
  <si>
    <t>Pol251</t>
  </si>
  <si>
    <t>Prúdový chránič s nadpr. ochr. 16B/1N/003-A, 30mA, In=16A,                     referenčný výrobok: PFL7-16B/1N/003-A, Eaton</t>
  </si>
  <si>
    <t>Pol252</t>
  </si>
  <si>
    <t>Impulzné relé 1P, 16A, 230V AC                                        referenčný výrobok: Z-S230/S, Eaton</t>
  </si>
  <si>
    <t>Pol253</t>
  </si>
  <si>
    <t>Pol254</t>
  </si>
  <si>
    <t>Pol255</t>
  </si>
  <si>
    <t>D3</t>
  </si>
  <si>
    <t>3. Rozvádzač RS2:</t>
  </si>
  <si>
    <t>Pol256</t>
  </si>
  <si>
    <t>D4</t>
  </si>
  <si>
    <t>4. Rozvádzač RS3:</t>
  </si>
  <si>
    <t>Pol257</t>
  </si>
  <si>
    <t xml:space="preserve">Práce a dodávky PSV   </t>
  </si>
  <si>
    <t xml:space="preserve">5. Izolácie tepelné   </t>
  </si>
  <si>
    <t>713530900.S</t>
  </si>
  <si>
    <t>Tesnenie prestupov káblov cez strop, plocha otvoru do 0,006 m2, zaplnenie 30%, protipožiarnym tmelom El90</t>
  </si>
  <si>
    <t>713530920.S</t>
  </si>
  <si>
    <t>Tesnenie prestupov káblov cez strop, plocha otvoru 0,02-0,025 m2, zaplnenie 30%, protipožiarnym tmelom El90</t>
  </si>
  <si>
    <t>713530950.S</t>
  </si>
  <si>
    <t>Tesnenie prestupov káblov cez stenu, plocha otvoru do 0,006 m2, zaplnenie 30%, protipožiarnym tmelom El90</t>
  </si>
  <si>
    <t>-1449937172</t>
  </si>
  <si>
    <t xml:space="preserve">Práce a dodávky M   </t>
  </si>
  <si>
    <t>D5</t>
  </si>
  <si>
    <t>6. Montážný materiál:</t>
  </si>
  <si>
    <t>Pol258</t>
  </si>
  <si>
    <t>Kábel N2XH-J 5x25</t>
  </si>
  <si>
    <t>Pol259</t>
  </si>
  <si>
    <t>Montáž káblov N2XH-J 5x25</t>
  </si>
  <si>
    <t>Pol260</t>
  </si>
  <si>
    <t>Kábel N2XH-J 5x16</t>
  </si>
  <si>
    <t>Pol261</t>
  </si>
  <si>
    <t>Montáž káblov N2XH-J 5x16</t>
  </si>
  <si>
    <t>Pol262</t>
  </si>
  <si>
    <t>Kábel N2XH-J 5x10</t>
  </si>
  <si>
    <t>Pol263</t>
  </si>
  <si>
    <t>Kábel H07RN-F 5Gx10</t>
  </si>
  <si>
    <t>Pol264</t>
  </si>
  <si>
    <t>Montáž káblov 5x10</t>
  </si>
  <si>
    <t>Pol265</t>
  </si>
  <si>
    <t>Kábel N2XH-J 5x6</t>
  </si>
  <si>
    <t>Pol266</t>
  </si>
  <si>
    <t>Kábel H07RN-F 5Gx6</t>
  </si>
  <si>
    <t>Pol267</t>
  </si>
  <si>
    <t>Kábel N2XH-J 3x6</t>
  </si>
  <si>
    <t>Pol268</t>
  </si>
  <si>
    <t>Montáž káblov 5x6</t>
  </si>
  <si>
    <t>Pol269</t>
  </si>
  <si>
    <t>Kábel N2XH-J 3x4</t>
  </si>
  <si>
    <t>Pol270</t>
  </si>
  <si>
    <t>Montáž káblov 3x6</t>
  </si>
  <si>
    <t>Pol271</t>
  </si>
  <si>
    <t>Kábel N2XH-J 3x2,5</t>
  </si>
  <si>
    <t>Pol272</t>
  </si>
  <si>
    <t>Kábel H07RN-F 3Gx2,5</t>
  </si>
  <si>
    <t>Pol273</t>
  </si>
  <si>
    <t>Kábel N2XH-J 5x1,5</t>
  </si>
  <si>
    <t>Pol274</t>
  </si>
  <si>
    <t>Kábel N2XH-J 5x2,5</t>
  </si>
  <si>
    <t>Pol275</t>
  </si>
  <si>
    <t>Kábel H07RN-F 5Gx2,5</t>
  </si>
  <si>
    <t>Pol177</t>
  </si>
  <si>
    <t>Kábel N2XH-J 3x1,5</t>
  </si>
  <si>
    <t>Pol276</t>
  </si>
  <si>
    <t>Kábel N2XH-O 3x1,5</t>
  </si>
  <si>
    <t>Pol277</t>
  </si>
  <si>
    <t>Kábel N2XH-O 2x1,5</t>
  </si>
  <si>
    <t>Pol278</t>
  </si>
  <si>
    <t>Kábel J-Y(ST)Y 2x2x0,8</t>
  </si>
  <si>
    <t>Pol279</t>
  </si>
  <si>
    <t>Montáž káblov N2XH-J do pr.2,5</t>
  </si>
  <si>
    <t>Pol280</t>
  </si>
  <si>
    <t>Vodič Cu 35mm (vrátane príslušenstva na pospájanie)</t>
  </si>
  <si>
    <t>Pol281</t>
  </si>
  <si>
    <t>Vodič Cu 16mm (vrátane príslušenstva na pospájanie)</t>
  </si>
  <si>
    <t>Pol282</t>
  </si>
  <si>
    <t>Vodič Cu 6mm (vrátane príslušenstva na pospájanie)</t>
  </si>
  <si>
    <t>Pol283</t>
  </si>
  <si>
    <t>Vodič Cu 4mm (vrátane príslušenstva na pospájanie)</t>
  </si>
  <si>
    <t>Pol179</t>
  </si>
  <si>
    <t>Montáž vodičov Cu</t>
  </si>
  <si>
    <t>Pol284</t>
  </si>
  <si>
    <t>Rúrka FXP 16 vrátane príchytiek CL16</t>
  </si>
  <si>
    <t>Pol285</t>
  </si>
  <si>
    <t>Rúrka FXP 20 vrátane príchytiek CL20</t>
  </si>
  <si>
    <t>Pol286</t>
  </si>
  <si>
    <t>Rúrka FXP 40 vrátane príchytiek CL40</t>
  </si>
  <si>
    <t>Pol287</t>
  </si>
  <si>
    <t>Montáž rúrky FXP vrátane príchytiek CL</t>
  </si>
  <si>
    <t>Pol288</t>
  </si>
  <si>
    <t>STOP tlačidlo na povrch 10A, 250V/AC, IP20</t>
  </si>
  <si>
    <t>Pol289</t>
  </si>
  <si>
    <t>Montáž STOP tlačidlo na povrch 10A, 250V/AC, IP20</t>
  </si>
  <si>
    <t>D6</t>
  </si>
  <si>
    <t>Žlaby MERKUR 2 - káblový nosný systém, spojky</t>
  </si>
  <si>
    <t>Pol290</t>
  </si>
  <si>
    <t>Žlab MERKUR 2 - 400/50 "GZ" - vzdial.podpier cca 1,5 m;                    ID Kód: ARK-211170</t>
  </si>
  <si>
    <t>Pol291</t>
  </si>
  <si>
    <t>Veko VZM 400 "SZ"; ID Kód: ARK-222040</t>
  </si>
  <si>
    <t>Pol292</t>
  </si>
  <si>
    <t>Žlab MERKUR 2 - 300/50 "GZ" - vzdial.podpier cca 1,5 m;                    ID Kód: ARK-211160</t>
  </si>
  <si>
    <t>Pol293</t>
  </si>
  <si>
    <t>Veko VZM 300 "SZ"; ID Kód: ARK-222030</t>
  </si>
  <si>
    <t>Pol294</t>
  </si>
  <si>
    <t>Spojka SZM 1 "GZ" - pre spojenie "žľab-žľab"                                          ID Kód: ARK-213010</t>
  </si>
  <si>
    <t>Pol295</t>
  </si>
  <si>
    <t>Spojka SVM 1 "GZ" - pre veko, ID Kód: ARK-213085</t>
  </si>
  <si>
    <t>Pol296</t>
  </si>
  <si>
    <t>Nosník NZMC 400 "SZ" - pre žlab 400/50; 400/100;                                  ID Kód: ARK-225240</t>
  </si>
  <si>
    <t>Pol297</t>
  </si>
  <si>
    <t>Podpera PZM 400 "GZ"  - pre žlab 400/50; 400/100;                                  ID Kód: ARK-216040</t>
  </si>
  <si>
    <t>Pol298</t>
  </si>
  <si>
    <t>Podpera PZM 300 "GZ"  - pre žlab 300/50; 300/100;                                  ID Kód: ARK-216030</t>
  </si>
  <si>
    <t>Pol299</t>
  </si>
  <si>
    <t>Nosník-C žlabu LINEAR+  NCL-B 300 "SZ";                                   ID Kód: ARB-14520309</t>
  </si>
  <si>
    <t>Pol300</t>
  </si>
  <si>
    <t>Rozperka C-nosníku LINEAR+  RCL-B "SZ";                                   ID Kód: ARB-14520390</t>
  </si>
  <si>
    <t>Pol301</t>
  </si>
  <si>
    <t>Závitová tyč 8 mm/1 m "GZ"; ID Kód: ARK-219021</t>
  </si>
  <si>
    <t>Pol302</t>
  </si>
  <si>
    <t>Kovová hmoždinka M8 "GZ"; ID Kód: ARK-219065</t>
  </si>
  <si>
    <t>Pol303</t>
  </si>
  <si>
    <t>Spojka SZM 4 "GZ" - pre vytváranie kolien a "T"-kusov                        ID Kód: ARK-213040</t>
  </si>
  <si>
    <t>Pol304</t>
  </si>
  <si>
    <t>Tvarovací pásik TPM 1000 "SZ", ID Kód: ARK-223056</t>
  </si>
  <si>
    <t>Pol305</t>
  </si>
  <si>
    <t>Vrátova skrutka M6/16 "GZ" (bal = 100 ks), ID Kód: ARK-219103</t>
  </si>
  <si>
    <t>bal</t>
  </si>
  <si>
    <t>Pol306</t>
  </si>
  <si>
    <t>Matica M6 límcova (podložková) "GZ" (bal = 100 ks), ID Kód: ARK-219411</t>
  </si>
  <si>
    <t>Pol307</t>
  </si>
  <si>
    <t>Pol308</t>
  </si>
  <si>
    <t>Montáž káblového nosného systému</t>
  </si>
  <si>
    <t>D7</t>
  </si>
  <si>
    <t>Slaboprúdové rozvody</t>
  </si>
  <si>
    <t>Pol309</t>
  </si>
  <si>
    <t>Nástenný RACK 19" rack 7U, 600x450, 65 kg, horizontálný kovový organizér 1U</t>
  </si>
  <si>
    <t>- 2 x ventilátor, 230VA s teplotným čidlom, vyväzovacie oká 87X60 (5ks)</t>
  </si>
  <si>
    <t>- vertikálne lišty 7U (2ks), kef. vstup 298x69mm, napájací blok 9x 230V</t>
  </si>
  <si>
    <t>- metalická infraštruktúra Cat. 6A STP: 19" patchpanel 24x RJ45 (2ks)</t>
  </si>
  <si>
    <t>- kazeta pre 6x RJ45 (8ks), 6x modul RJ45 CAT.6A STP (8ks)</t>
  </si>
  <si>
    <t>- patch kábel CAT.6 F/UTP 1M 48ks)</t>
  </si>
  <si>
    <t>- Optická infraštruktúra OS2: kazetový optický panel 1U, optická kazeta, blok LC APC SM 12VL</t>
  </si>
  <si>
    <t>- zadný manažment káblov, pigtail LC APC OS2 1M (4ks), ochrana zvaru 40MM (100ks), pm</t>
  </si>
  <si>
    <t>Pol310</t>
  </si>
  <si>
    <t>Kábel medený dátový F/UTP Cat 6a, LCS3 kábel F/UTP CAT.6A Dca s2 d2 a1, resp. F/FTP 4x2xAWG23/Cat.6a</t>
  </si>
  <si>
    <t>Pol311</t>
  </si>
  <si>
    <t>Montáž, Kábel F/UTP v rúrkach</t>
  </si>
  <si>
    <t>Pol312</t>
  </si>
  <si>
    <t>Kábel optický 4-vláknový, LCS3 optický kábel 4VL OS2 LT, resp. KDP-Z044, 4-vlákno, SM OS2</t>
  </si>
  <si>
    <t>Pol313</t>
  </si>
  <si>
    <t>Montáž, Kábel optický v rúrkach</t>
  </si>
  <si>
    <t>Pol314</t>
  </si>
  <si>
    <t>Dátová zásuvka 1xRJ45, polozapustená, cat.6a, IP20,             podľa výberu investora</t>
  </si>
  <si>
    <t>Pol315</t>
  </si>
  <si>
    <t>Dátová zásuvka 2xRJ45, polozapustená, cat.6a, IP20,               podľa výberu investora</t>
  </si>
  <si>
    <t>Pol316</t>
  </si>
  <si>
    <t>Montáž dátovej zásuvky, polozapustená, cat.6a</t>
  </si>
  <si>
    <t>Pol317</t>
  </si>
  <si>
    <t>Meranie certifikácie cat.6A, vystavenie protokolu</t>
  </si>
  <si>
    <t>Pol318</t>
  </si>
  <si>
    <t>D8</t>
  </si>
  <si>
    <t>Ovládacie prvky, zásuvky</t>
  </si>
  <si>
    <t>Pol319</t>
  </si>
  <si>
    <t>S1 - Pasívny infračervený detektor pohybu, nástenný, 180°,  r=12m, COM1, IP54, referenčný typ: Steinel, IS 180-2, 4007841 603212, r=12m, COM1, IP54</t>
  </si>
  <si>
    <t>Pol320</t>
  </si>
  <si>
    <t>S2 - Pasívny infračervený detektor pohybu, stropný, 360°, r=8m, COM1, IP54, referenčný typ: Steinel, IS 360-1 DE, 4007841 032845, r=8m, COM1, IP54</t>
  </si>
  <si>
    <t>Pol321</t>
  </si>
  <si>
    <t>S3 - Ultrazvukový detektor prítomnosti, stropný, 360°, r=10m, COM1, IP20, referenčný typ: Steinel, US 360, 4007841 007935, r=10m, COM1, IP20</t>
  </si>
  <si>
    <t>Pol322</t>
  </si>
  <si>
    <t>S4 - Infračervený detektor pohybu pre chodby, stropný, 360°, 23x6m, COM1, IP54, referenčný typ: Steinel, IS 345, 4007841 033811, 23x6m, COM1 IP20</t>
  </si>
  <si>
    <t>Pol323</t>
  </si>
  <si>
    <t>Infračervený detektor prítomnosti, stropný, 360°, 20m, COM1, IP54, referenčný typ: Steinel, IS 3360, 4007841 033446, 20m, COM1, IP54</t>
  </si>
  <si>
    <t>Pol324</t>
  </si>
  <si>
    <t>Montáž snímača prítomnosti PIR</t>
  </si>
  <si>
    <t>Pol325</t>
  </si>
  <si>
    <t>Spínač jednopólový polozapustený 10A, 250V/AC, rad.1, IP20, podla výberu investora</t>
  </si>
  <si>
    <t>Pol326</t>
  </si>
  <si>
    <t>Spínač jednopólový polozapustený 10A, 250V/AC, rad.1, IP44, podla výberu investora</t>
  </si>
  <si>
    <t>Pol327</t>
  </si>
  <si>
    <t>Spínač jednopólový polozapustený 10A, 250V/AC, rad.1, IP55, podla výberu investora</t>
  </si>
  <si>
    <t>Pol328</t>
  </si>
  <si>
    <t>Spínač sériový polozapustený 10A, 250V/AC, rad.5, IP20,            podla výberu investora</t>
  </si>
  <si>
    <t>Pol329</t>
  </si>
  <si>
    <t>Spínač sériový polozapustený 10A, 250V/AC, rad.5, IP44,            podla výberu investora</t>
  </si>
  <si>
    <t>Pol330</t>
  </si>
  <si>
    <t>Spínač sériový polozapustený 10A, 250V/AC, rad.5, IP55,            podla výberu investora</t>
  </si>
  <si>
    <t>Pol331</t>
  </si>
  <si>
    <t>Prepínač striedavý polozapustený 10A, dvojitý, 250V/AC, rad.5B, IP20, podla výberu investora</t>
  </si>
  <si>
    <t>Pol332</t>
  </si>
  <si>
    <t>Prepínač striedavý polozapustený 10A, 250V/AC, rad.6, IP20, podla výberu investora</t>
  </si>
  <si>
    <t>348</t>
  </si>
  <si>
    <t>Pol333</t>
  </si>
  <si>
    <t>Prepínač striedavý polozapustený 10A, 250V/AC, rad.6, IP44, podla výberu investora</t>
  </si>
  <si>
    <t>350</t>
  </si>
  <si>
    <t>Pol334</t>
  </si>
  <si>
    <t>Prepínač striedavý polozapustený 10A, 250V/AC, rad.6, IP55, podla výberu investora</t>
  </si>
  <si>
    <t>352</t>
  </si>
  <si>
    <t>Pol335</t>
  </si>
  <si>
    <t>Prepínač krížový polozapustený 10A, 250V/AC, rad.7, IP44,    podla výberu investora</t>
  </si>
  <si>
    <t>354</t>
  </si>
  <si>
    <t>Pol336</t>
  </si>
  <si>
    <t>Tlačidlový spínač, polozapustený 10A, 250V/AC, IP20,             podla výberu investora</t>
  </si>
  <si>
    <t>356</t>
  </si>
  <si>
    <t>Pol337</t>
  </si>
  <si>
    <t>Montáž spínača, polozapustený, rad. 1,5,6,7, tlačidlového spínača</t>
  </si>
  <si>
    <t>358</t>
  </si>
  <si>
    <t>Pol338</t>
  </si>
  <si>
    <t>Zásuvka s clonkami jednonásobná polozapustená 16A,250V/AC, IP20, podľa výberu investora</t>
  </si>
  <si>
    <t>360</t>
  </si>
  <si>
    <t>Pol339</t>
  </si>
  <si>
    <t>Zásuvka s clonkami jednonásobná polozapustená 16A,250V/AC, IP44, podľa výberu investora</t>
  </si>
  <si>
    <t>362</t>
  </si>
  <si>
    <t>Pol340</t>
  </si>
  <si>
    <t>Zásuvka s clonkami dvojnásobná polozapustená 16A,250V/AC, IP20, podľa výberu investora</t>
  </si>
  <si>
    <t>364</t>
  </si>
  <si>
    <t>Pol341</t>
  </si>
  <si>
    <t>Zásuvka s clonkami dvojnásobná polozapustená 16A,250V/AC, IP44, podľa výberu investora</t>
  </si>
  <si>
    <t>366</t>
  </si>
  <si>
    <t>Pol342</t>
  </si>
  <si>
    <t>Montáž zásuvky s clonkami, jednonásobná polozapustená 16A,250V/AC</t>
  </si>
  <si>
    <t>368</t>
  </si>
  <si>
    <t>Pol343</t>
  </si>
  <si>
    <t>Zásuvka s clonkami jednonásobná na povrch 16A,250V/AC, IP55, podľa výberu investora</t>
  </si>
  <si>
    <t>370</t>
  </si>
  <si>
    <t>Pol344</t>
  </si>
  <si>
    <t>Montáž zásuvky s clonkami, jednonásobná na povrch 16A, 250V/AC, IP55</t>
  </si>
  <si>
    <t>372</t>
  </si>
  <si>
    <t>Pol345</t>
  </si>
  <si>
    <t>Krycí jednorámik pre vypínače a zásuvky,                                      typ podla výberu investora</t>
  </si>
  <si>
    <t>374</t>
  </si>
  <si>
    <t>Pol346</t>
  </si>
  <si>
    <t>Krycí dvoj-rámik pre vypínače a zásuvky,                                        typ podla výberu investora</t>
  </si>
  <si>
    <t>376</t>
  </si>
  <si>
    <t>Pol347</t>
  </si>
  <si>
    <t>Krycí troj-rámik pre vypínače a zásuvky,                                             typ podla výberu investora</t>
  </si>
  <si>
    <t>378</t>
  </si>
  <si>
    <t>Pol348</t>
  </si>
  <si>
    <t>Krycí štvor-rámik pre vypínače a zásuvky,                                             typ podla výberu investora</t>
  </si>
  <si>
    <t>380</t>
  </si>
  <si>
    <t>Pol349</t>
  </si>
  <si>
    <t>Krycí päť-rámik pre vypínače a zásuvky,                                             typ podla výberu investora</t>
  </si>
  <si>
    <t>382</t>
  </si>
  <si>
    <t>Pol350</t>
  </si>
  <si>
    <t>Montáž rámika pre vypínače a zásuvky</t>
  </si>
  <si>
    <t>384</t>
  </si>
  <si>
    <t>Pol351</t>
  </si>
  <si>
    <t>3f zásuvka, na povrch, 5-pólová, IP67, 16A, 400V/AC,                   referenčný typ: SEZ DK, IZG 1653</t>
  </si>
  <si>
    <t>386</t>
  </si>
  <si>
    <t>Pol352</t>
  </si>
  <si>
    <t>Montáž, 3f zásuvka, na povrch, 5-pólová, IP67, 16A, 400V/AC</t>
  </si>
  <si>
    <t>388</t>
  </si>
  <si>
    <t>Pol353</t>
  </si>
  <si>
    <t>3-pólový spínač 25A, 400V/25A, IP55,                                    referenčný typ: Vypínač sporákový zapustený 25A - PRESSTO</t>
  </si>
  <si>
    <t>390</t>
  </si>
  <si>
    <t>Pol354</t>
  </si>
  <si>
    <t>3-pólový spínač 25A, 400V/25A, IP65,                                    referenčný typ: Siemens, 3LD2164-1GP51</t>
  </si>
  <si>
    <t>392</t>
  </si>
  <si>
    <t>Pol355</t>
  </si>
  <si>
    <t>Montáž 3-pólový spínača 25A</t>
  </si>
  <si>
    <t>394</t>
  </si>
  <si>
    <t>Pol3551</t>
  </si>
  <si>
    <t>Montáž, 3f vývodu 400V/AC</t>
  </si>
  <si>
    <t>-1526788062</t>
  </si>
  <si>
    <t>Pol3552</t>
  </si>
  <si>
    <t>Montáž, 1f vývodu 230V/AC</t>
  </si>
  <si>
    <t>1173879399</t>
  </si>
  <si>
    <t>D9</t>
  </si>
  <si>
    <t>Svietidlá</t>
  </si>
  <si>
    <t>Pol356</t>
  </si>
  <si>
    <t>Typ A1 - LED svietidlo/panel 600x600mm, do podhladu, 25W, 4300lm, 4000K, IP40, referenčný typ: LUMEN, LED 25W, HAMSA G2 DMPP 4k2 840, 4300lm, 4000K, IP40</t>
  </si>
  <si>
    <t>396</t>
  </si>
  <si>
    <t>Pol357</t>
  </si>
  <si>
    <t>Typ A2 - LED svietidlo/panel 600x600mm, do podhladu, 34W, 5800lm, 4000K, IP40, referenčný typ: LUMEN, LED 34W, HAMSA G2 DMPP 5k8 840, 5800lm, 4000K, IP40</t>
  </si>
  <si>
    <t>398</t>
  </si>
  <si>
    <t>Pol358</t>
  </si>
  <si>
    <t>Typ A3 - LED svietidlo/panel 600x600mm, do podhladu, 31W, 5300lm, 4000K, IP54, referenčný typ: LUMEN, LED 31W, HAMSA 54 G2 DMPP 5k3 840, 5300lm, 4000K, IP54</t>
  </si>
  <si>
    <t>400</t>
  </si>
  <si>
    <t>Pol359</t>
  </si>
  <si>
    <t>Typ B1 - LED svietidlo/panel 360x360mm, do podhladu, 18W, 2420lm, 3000K, IP40, referenčný typ: LUMEN, LED 18W, GEKKO G1 S DPO 2k4 830, 2420lm, 3000K, IP40</t>
  </si>
  <si>
    <t>402</t>
  </si>
  <si>
    <t>Pol360</t>
  </si>
  <si>
    <t>Typ B2 - LED svietidlo/panel 360x360mm, stropné, 18W, 2500lm, 3000K, IP40, referenčný typ: LUMEN, LED 18W, GEKKO G1 DPO 2k4 830, 2500lm, 3000K, IP40</t>
  </si>
  <si>
    <t>404</t>
  </si>
  <si>
    <t>Pol361</t>
  </si>
  <si>
    <t>Typ C - LED svietidlo, do podhladu, 14W, 1400lm, 4000K, IP40, referenčný typ: LUMEN, LED 14W, JUNO 1k4 840, 1400lm, 4000K, IP40</t>
  </si>
  <si>
    <t>406</t>
  </si>
  <si>
    <t>Pol362</t>
  </si>
  <si>
    <t>Typ D1 - LED svietidlo, stropné/nástenné, 23W, 3038lm, 4000K, IP65, referenčný typ: LUMEN, LED 23W, TARA 3k0 840, 3038lm, 4000K, IP65</t>
  </si>
  <si>
    <t>408</t>
  </si>
  <si>
    <t>Pol363</t>
  </si>
  <si>
    <t>Typ D2 - LED svietidlo so senzorom, stropné/nástenné, 18,4W, 2072lm, 3000K, IP54, referenčný typ: STEINEL, LED 18,4W, RS PRO P3 S, 2072lm, 3000K, IP54</t>
  </si>
  <si>
    <t>410</t>
  </si>
  <si>
    <t>Pol364</t>
  </si>
  <si>
    <t>Typ D3 - LED svietidlo so senzorom, nástenné, 8,8W, 759lm, 3000K, IK03, IP20, referenčný typ: STEINEL, LED 8,8W, RS M1 S, 759lm, 3000K, IK03, IP20</t>
  </si>
  <si>
    <t>412</t>
  </si>
  <si>
    <t>Pol365</t>
  </si>
  <si>
    <t>Typ E1 - LED svietidlo prachotesné, stropné/nástenné, 22W, 3500lm, 4000K, IK08, IP66, referenčný typ: LUMEN, LED 22W, HEFRON PC 15 3k5 840 PP, 3500lm, 4000K, IK08, IP66</t>
  </si>
  <si>
    <t>414</t>
  </si>
  <si>
    <t>Pol366</t>
  </si>
  <si>
    <t>Typ E2 - LED svietidlo prachotesné, stropné/nástenné, 31,4W, 5000lm, 4000K, IK08, IP66, referenčný typ: LUMEN, LED 31,4W, HEFRON PC 15 5k0 840 PP, 5000lm, 4000K, IK08, IP66</t>
  </si>
  <si>
    <t>416</t>
  </si>
  <si>
    <t>Pol367</t>
  </si>
  <si>
    <t>Typ E3 - LED svietidlo prachotesné, stropné/nástenné, 41,6W, 6800lm, 4000K, IK08, IP66, referenčný typ: LUMEN, LED 41,6W, HEFRON PC 15 6k8 840 PP, 6800lm, 4000K, IK08, IP66</t>
  </si>
  <si>
    <t>418</t>
  </si>
  <si>
    <t>Pol368</t>
  </si>
  <si>
    <t>Montáž svietidla stropného, nástenného</t>
  </si>
  <si>
    <t>420</t>
  </si>
  <si>
    <t>D10</t>
  </si>
  <si>
    <t>Núdzové svietidlá</t>
  </si>
  <si>
    <t>Pol369</t>
  </si>
  <si>
    <t>Typ N1 - LED núdzové svietidlo nástenné, LED 10,7W, 133lm, DALI, IP42, referenčný typ: Zumtobel, PURESIGN 150 P MSW ECD ERI WH, 42186023+22168701, LED 10,7W, DALI, 133lm, IP42</t>
  </si>
  <si>
    <t>422</t>
  </si>
  <si>
    <t>Pol370</t>
  </si>
  <si>
    <t>Typ N2 - LED núdzové svietidlo nástenné, LED 4,7W, 60lm, IP42, referenčný typ: Zumtobel, PURESIGN 150 P MSW ECD WH, 42186022+22168695, LED 4,7W, DALI, 60lm, IP42</t>
  </si>
  <si>
    <t>424</t>
  </si>
  <si>
    <t>Pol371</t>
  </si>
  <si>
    <t>Typ N3 - LED núdzové svietidlo, do podhladu, LED 3,9W, 332lm, DALI, IP20, referenčný typ: Zumtobel, RESCLITE PRO MRCR ESC ECD WH, 42185649, LED 4W, DALI, 332lm, IP40</t>
  </si>
  <si>
    <t>426</t>
  </si>
  <si>
    <t>Pol372</t>
  </si>
  <si>
    <t>Typ AP1 - LED antipanikové svietidlo na povrch, LED 4W, 307lm, DALI, IP20, referenčný typ: Zumtobel, RESCLITE PRO MRCR ANT ECD WH, 42185648, LED 4W, DALI, 307lm, IP20</t>
  </si>
  <si>
    <t>428</t>
  </si>
  <si>
    <t>Pol373</t>
  </si>
  <si>
    <t>Typ AP2 - LED antipanikové svietidlo na povrch, LED 4W, 251lm, DALI, IP40, referenčný typ: Zumtobel, RESCLITE PRO MSC ANT ECD WH, 42185713, LED 4W, DALI, 251lm, IP40</t>
  </si>
  <si>
    <t>430</t>
  </si>
  <si>
    <t>Pol374</t>
  </si>
  <si>
    <t xml:space="preserve">Zumtobel, ONLITE central eBox MS1700, komunikačných kariet s DALI výstupom pre núdzové svietidlá, centrálnej batériovej výbavy a snímačov výpadku napájania podružných rozvádzačov s príslušným výstupom na zbernicu eBox. </t>
  </si>
  <si>
    <t>432</t>
  </si>
  <si>
    <t>- Podľa projektovej dokumentácie</t>
  </si>
  <si>
    <t>- Vrátane nastavenia, konfigurácie systému, adresácie svietidiel a uvedenie do prevádzky</t>
  </si>
  <si>
    <t>Pol375</t>
  </si>
  <si>
    <t>Montáž núdzového svietidla stropného, nástenného</t>
  </si>
  <si>
    <t>434</t>
  </si>
  <si>
    <t>D11</t>
  </si>
  <si>
    <t>Záložné napájanie výťahov</t>
  </si>
  <si>
    <t>Pol376</t>
  </si>
  <si>
    <t>UPS: Powerwat+ 3340X, 40kVA/36kW, 3f/3f, on-line, vysoká účinnosť, manažment nabíjania batérií, pre zachovanie optimálnej životnosti batérií, eco režim, motorový režim</t>
  </si>
  <si>
    <t>436</t>
  </si>
  <si>
    <t xml:space="preserve">Príslušenstvo: </t>
  </si>
  <si>
    <t>Bezpotenciálové kontakty pre monitoring UPS prostredníctvom MaR (nutné externé napätie max. 24Vdc / 5A)</t>
  </si>
  <si>
    <t>kontakt EPO pre núdzové vypnutie cez TOTAL STOP (vlastný okruh 24Vdc, NO/NC),</t>
  </si>
  <si>
    <t xml:space="preserve">BM: modul s batériami na dobu zálohy 37min pri  záťaži 23kW, s možnosťou merania </t>
  </si>
  <si>
    <t>každej batérie samostatne, bez nutnosti ich rozpájania a vyberania</t>
  </si>
  <si>
    <t>Batériový kábel do 5m (UPS a BM postavené vedľa seba)</t>
  </si>
  <si>
    <t>Pol377</t>
  </si>
  <si>
    <t>Externý manuálny by-pass R-MB (v oceľovoplechovom rozvádzači, pre zabezpečenie jednoduchého servisu – prepnutie bez výpadku), vrátane pomocného materiálu a montáže Sprievodná techn. dok. (vyhlásenie o zhode, protokol o kusovej skúške, návod na obsluhu)</t>
  </si>
  <si>
    <t>kpl.</t>
  </si>
  <si>
    <t>438</t>
  </si>
  <si>
    <t>Pol378</t>
  </si>
  <si>
    <t>Sada externých odporníkov s riadením pre marenie rekuperačnej energie výťahov, vrátane pomocného materiálu a montáže (pre výťah s rekuperáciou, zákazník dodá k stojisku UPS kábel s informáciou výťah v chode z relé kontaktu výťahu)</t>
  </si>
  <si>
    <t>440</t>
  </si>
  <si>
    <t>Pol379</t>
  </si>
  <si>
    <t>Flexibilný kábel vstup/výstup (medzi UPS a R-MB) do 5m vrátane pomocného materiálu a montáže</t>
  </si>
  <si>
    <t>442</t>
  </si>
  <si>
    <t>Pol380</t>
  </si>
  <si>
    <t>Odborná prehliadka a odborná skúška – Revízia – prepojenia UPS a R-MB v deň inštalácie resp. oživenia (zákazník dodá protokol o určení vonkajších vplyvov pre dotknutú miestnosť)</t>
  </si>
  <si>
    <t>444</t>
  </si>
  <si>
    <t>Pol381</t>
  </si>
  <si>
    <t>Doprava – (UPS+ BM+batérie) Žilina – Bytča a späť Inštalácia – (UPS+ BM+ batérie) na pripravený rozvod, kábl. pripojenie, bez vertikálnych presunov, oživenie UPS a zaškolenie obsluhy v deň inštalácie UPS,  1x doprava servisných pracovníkov na inštaláciiu</t>
  </si>
  <si>
    <t>446</t>
  </si>
  <si>
    <t>1"Sprievodná technická dokumentácia(návod na obsluhu, vyhlásenie o zhode, záručný list)</t>
  </si>
  <si>
    <t>Pol3811</t>
  </si>
  <si>
    <t>Káblové prepojenie R-nezálohovaný s R-MB (UPS) vrátane káblovej trasy, viď. výkresová dokumentácia - kábel N2XH-J 5x25</t>
  </si>
  <si>
    <t>713518172</t>
  </si>
  <si>
    <t>Pol3812</t>
  </si>
  <si>
    <t>Káblové prepojenie R-zálohovaný s R-MB (UPS) vrátane káblovej trasy, viď. výkresová dokumentácia - kábel N2XH-J 5x16</t>
  </si>
  <si>
    <t>422043834</t>
  </si>
  <si>
    <t>D12</t>
  </si>
  <si>
    <t>Trasy a vŕtanie</t>
  </si>
  <si>
    <t>Pol382</t>
  </si>
  <si>
    <t>Jadrové vŕtanie otvoru priemeru 52mm, hĺbky do 95cm</t>
  </si>
  <si>
    <t>448</t>
  </si>
  <si>
    <t>Pol383</t>
  </si>
  <si>
    <t>Jadrové vŕtanie otvoru priemeru 52mm, hĺbky od 96 do 125cm</t>
  </si>
  <si>
    <t>450</t>
  </si>
  <si>
    <t>Pol384</t>
  </si>
  <si>
    <t>Jadrové vŕtanie otvoru priemeru 82mm, hĺbky do 95cm</t>
  </si>
  <si>
    <t>452</t>
  </si>
  <si>
    <t>Pol385</t>
  </si>
  <si>
    <t>Jadrové vŕtanie otvoru priemeru 82mm, hĺbky od 96 do 125cm</t>
  </si>
  <si>
    <t>454</t>
  </si>
  <si>
    <t>Pol386</t>
  </si>
  <si>
    <t>Kotva k upevneniu stojana jadrovej vŕtačky</t>
  </si>
  <si>
    <t>456</t>
  </si>
  <si>
    <t>Pol387</t>
  </si>
  <si>
    <t>Chemická kotva k jadrovej vŕtačke (pre ukotvenie na stenu)</t>
  </si>
  <si>
    <t>458</t>
  </si>
  <si>
    <t>Pol388</t>
  </si>
  <si>
    <t>Drážkovanie frézovaním  - do tehly</t>
  </si>
  <si>
    <t>460</t>
  </si>
  <si>
    <t>Pol389</t>
  </si>
  <si>
    <t>Hrubé vyspravenie drážok omietkou</t>
  </si>
  <si>
    <t>462</t>
  </si>
  <si>
    <t>Pol390</t>
  </si>
  <si>
    <t>Vápená omietka na vyspravenie drážok                                referenčný výrobok: NHL-P Tubag (25kg)</t>
  </si>
  <si>
    <t>464</t>
  </si>
  <si>
    <t>D13</t>
  </si>
  <si>
    <t>Ostatné</t>
  </si>
  <si>
    <t>Pol391</t>
  </si>
  <si>
    <t>Škatuľa prístrojová pod povrchom</t>
  </si>
  <si>
    <t>466</t>
  </si>
  <si>
    <t>Pol392</t>
  </si>
  <si>
    <t>Montáž škatule prístrojovej  pod povrchom</t>
  </si>
  <si>
    <t>468</t>
  </si>
  <si>
    <t>Pol393</t>
  </si>
  <si>
    <t>Škatuľa rozvodná pod povrchom (vrátane svoriek)</t>
  </si>
  <si>
    <t>470</t>
  </si>
  <si>
    <t>Pol394</t>
  </si>
  <si>
    <t>Montáž škatule rozvodnej pod povrchom (vrátane svoriek)</t>
  </si>
  <si>
    <t>472</t>
  </si>
  <si>
    <t>Pol395</t>
  </si>
  <si>
    <t>Škatuľa rozvodná  na povrchu (vrátane svoriek)</t>
  </si>
  <si>
    <t>474</t>
  </si>
  <si>
    <t>Pol396</t>
  </si>
  <si>
    <t>Montáž škatule rozvodnej  na povrchu (vrátane svoriek)</t>
  </si>
  <si>
    <t>476</t>
  </si>
  <si>
    <t>Pol397</t>
  </si>
  <si>
    <t>Škatuľa rozvodná  na povrchu s konštrukciou do drôtenného žľabu (vrátane svoriek)</t>
  </si>
  <si>
    <t>478</t>
  </si>
  <si>
    <t>Pol398</t>
  </si>
  <si>
    <t>480</t>
  </si>
  <si>
    <t>Pol399</t>
  </si>
  <si>
    <t>Škatuľa rozvodná  na povrchu (vrátane svoriek) s požiarnou odolnosťou 90 min</t>
  </si>
  <si>
    <t>482</t>
  </si>
  <si>
    <t>Pol400</t>
  </si>
  <si>
    <t>Montáž škatule rozvodnej  na povrchu (vrátane svoriek) s požiarnou odolnosťou 90 min</t>
  </si>
  <si>
    <t>484</t>
  </si>
  <si>
    <t>Pol401</t>
  </si>
  <si>
    <t>Ukončenie káblov do pr.25</t>
  </si>
  <si>
    <t>486</t>
  </si>
  <si>
    <t>Pol402</t>
  </si>
  <si>
    <t>Ukončenie vodičov do pr.25</t>
  </si>
  <si>
    <t>488</t>
  </si>
  <si>
    <t>Pol403</t>
  </si>
  <si>
    <t>Ukončenie káblov do pr.16</t>
  </si>
  <si>
    <t>490</t>
  </si>
  <si>
    <t>Pol404</t>
  </si>
  <si>
    <t>Ukončenie vodičov do pr.16</t>
  </si>
  <si>
    <t>492</t>
  </si>
  <si>
    <t>Pol405</t>
  </si>
  <si>
    <t>Ukončenie káblov do pr.10</t>
  </si>
  <si>
    <t>494</t>
  </si>
  <si>
    <t>Pol406</t>
  </si>
  <si>
    <t>Ukončenie vodičov do pr.10</t>
  </si>
  <si>
    <t>496</t>
  </si>
  <si>
    <t>Pol407</t>
  </si>
  <si>
    <t>Ukončenie káblov do pr.6</t>
  </si>
  <si>
    <t>498</t>
  </si>
  <si>
    <t>Pol408</t>
  </si>
  <si>
    <t>Ukončenie vodičov do pr.6</t>
  </si>
  <si>
    <t>500</t>
  </si>
  <si>
    <t>Pol409</t>
  </si>
  <si>
    <t>Ukončenie káblov do pr.4</t>
  </si>
  <si>
    <t>502</t>
  </si>
  <si>
    <t>Pol410</t>
  </si>
  <si>
    <t>Ukončenie vodičov do pr.4</t>
  </si>
  <si>
    <t>504</t>
  </si>
  <si>
    <t>Pol411</t>
  </si>
  <si>
    <t>Ukončenie káblov do pr.2,5</t>
  </si>
  <si>
    <t>506</t>
  </si>
  <si>
    <t>Pol412</t>
  </si>
  <si>
    <t>Ukončenie vodičov do pr.2,5</t>
  </si>
  <si>
    <t>508</t>
  </si>
  <si>
    <t>Pol413</t>
  </si>
  <si>
    <t>Ukončenie káblov do pr.1,5</t>
  </si>
  <si>
    <t>510</t>
  </si>
  <si>
    <t>Pol414</t>
  </si>
  <si>
    <t>Ukončenie vodičov do pr.1,5</t>
  </si>
  <si>
    <t>Pol415</t>
  </si>
  <si>
    <t>Ukončenie káblov do pr.0,8</t>
  </si>
  <si>
    <t>514</t>
  </si>
  <si>
    <t>Pol416</t>
  </si>
  <si>
    <t>Ukončenie vodičov do pr.0,8</t>
  </si>
  <si>
    <t>516</t>
  </si>
  <si>
    <t>Pol46</t>
  </si>
  <si>
    <t>Sekacie práce</t>
  </si>
  <si>
    <t>518</t>
  </si>
  <si>
    <t>Pol417</t>
  </si>
  <si>
    <t>Vodič FeZn pr.10</t>
  </si>
  <si>
    <t>520</t>
  </si>
  <si>
    <t>Pol418</t>
  </si>
  <si>
    <t>Montáž, Vodič FeZn pr.10</t>
  </si>
  <si>
    <t>522</t>
  </si>
  <si>
    <t>Pol419</t>
  </si>
  <si>
    <t>Prípojnica potenciálového vyrovnania pre vnútroné prostredie,    referenčný výrobok: OBO 5015650 / 1801 VDE</t>
  </si>
  <si>
    <t>524</t>
  </si>
  <si>
    <t>Pol420</t>
  </si>
  <si>
    <t>Montáž prípojnica potenciálového vyrovnania pre vnútroné prostredie</t>
  </si>
  <si>
    <t>526</t>
  </si>
  <si>
    <t>Pol421</t>
  </si>
  <si>
    <t>Uzemňovacia svorka na žľab, dĺžka medzi svorkami: max. 10m, referenčný výrobok: ARKYS, SVZM3</t>
  </si>
  <si>
    <t>528</t>
  </si>
  <si>
    <t>Pol422</t>
  </si>
  <si>
    <t>Montáž uzemňovacia svorka pre žľab</t>
  </si>
  <si>
    <t>530</t>
  </si>
  <si>
    <t>Pol423</t>
  </si>
  <si>
    <t>532</t>
  </si>
  <si>
    <t>D14</t>
  </si>
  <si>
    <t>7.Ostatné konštrukcie a práce-búranie:</t>
  </si>
  <si>
    <t>961055111</t>
  </si>
  <si>
    <t>Búranie základov  železobetónových,  -2,40000t</t>
  </si>
  <si>
    <t>534</t>
  </si>
  <si>
    <t>979081111</t>
  </si>
  <si>
    <t>536</t>
  </si>
  <si>
    <t>979081121</t>
  </si>
  <si>
    <t>538</t>
  </si>
  <si>
    <t>979089012</t>
  </si>
  <si>
    <t>Poplatok za skladovanie - betón, tehly, dlaždice (17 01 ), ostatné</t>
  </si>
  <si>
    <t>540</t>
  </si>
  <si>
    <t xml:space="preserve">Hodinové zúčtovacie sadzby   </t>
  </si>
  <si>
    <t>HZS-001</t>
  </si>
  <si>
    <t>Protokol o odbornej prehliadke a skúške</t>
  </si>
  <si>
    <t>542</t>
  </si>
  <si>
    <t>HZS-002</t>
  </si>
  <si>
    <t>Konštrukčná dokumentácia</t>
  </si>
  <si>
    <t>544</t>
  </si>
  <si>
    <t>HZS-003</t>
  </si>
  <si>
    <t>Dokumentácia skutočného vyhotovenia</t>
  </si>
  <si>
    <t>546</t>
  </si>
  <si>
    <t>HZS-004</t>
  </si>
  <si>
    <t>Demontáž existujúcej elektroinštalácie vrátane rozvádzačov, káblových vedení, svietidiel, zásuviek a vypínačov</t>
  </si>
  <si>
    <t>548</t>
  </si>
  <si>
    <t>f - E1.8  Fotovoltický zdroj FVZ</t>
  </si>
  <si>
    <t xml:space="preserve">    D1 - 1. Rozvádzač RH - doplnenie el. výzbroje FVZ</t>
  </si>
  <si>
    <t xml:space="preserve">    D2 - 2. Rozvádzač R-DC-FVZ</t>
  </si>
  <si>
    <t xml:space="preserve">    D3 - 3. Menič R-AC-FVZ</t>
  </si>
  <si>
    <t xml:space="preserve">    D4 - 4. Batéria BAT</t>
  </si>
  <si>
    <t xml:space="preserve">    D5 - 5. Montážný materiál</t>
  </si>
  <si>
    <t xml:space="preserve">    HZS - Hodinové zúčtovacie sadzby   </t>
  </si>
  <si>
    <t>1. Rozvádzač RH - doplnenie el. výzbroje FVZ</t>
  </si>
  <si>
    <t>Pol53</t>
  </si>
  <si>
    <t>Istič, PLHT-B32/3, In=32A, 25kA, EATON</t>
  </si>
  <si>
    <t>Pol54</t>
  </si>
  <si>
    <t>Zvodič prepätia 280V/25kA, TN-S, SPD I+II (B+C) referenčný výrobok: 4xPOmILCF12,5, TN-S, SPD I+II (B+C), KIWA</t>
  </si>
  <si>
    <t>Pol55</t>
  </si>
  <si>
    <t>Istič, PL7-B20/3N, In=20A, 10kA, EATON</t>
  </si>
  <si>
    <t>Pol56</t>
  </si>
  <si>
    <t>Istič, PL7-B10/3N, In=10A, 10kA, EATON</t>
  </si>
  <si>
    <t>Pol57</t>
  </si>
  <si>
    <t>Poistkový odpojovač pre trubičkové poistky 5x20, 3f, 400V/AC, 3x poistky T2A 5x20, 2A</t>
  </si>
  <si>
    <t>Pol58</t>
  </si>
  <si>
    <t>Poistkový odpojovač pre trubičkové poistky 5x20, 1f, 230V/AC, 1x poistka T2A 5x20, 2A</t>
  </si>
  <si>
    <t>Pol59</t>
  </si>
  <si>
    <t>Stykač, 3P/25A, c:230V/AC</t>
  </si>
  <si>
    <t>Pol60</t>
  </si>
  <si>
    <t>Power smart senzor HUAWEI, typ DTSU666-H vrátene meracích transformátorov prúdu MTP</t>
  </si>
  <si>
    <t>Pol61</t>
  </si>
  <si>
    <t>Zvodič prepätia, 4x Pom l 4 100 260V/100kA, SPD I+II+III (B+C+D)</t>
  </si>
  <si>
    <t>Pol62</t>
  </si>
  <si>
    <t>U-f guard (napäťová a frekvenčná ochrana) 230V/400V ~50Hz</t>
  </si>
  <si>
    <t>Pol63</t>
  </si>
  <si>
    <t>Radová svorka do DIN, 6 mm²</t>
  </si>
  <si>
    <t>Pol64</t>
  </si>
  <si>
    <t>Radová svorka do DIN, 1 mm²</t>
  </si>
  <si>
    <t>Pol65</t>
  </si>
  <si>
    <t>Pol66</t>
  </si>
  <si>
    <t>2. Rozvádzač R-DC-FVZ</t>
  </si>
  <si>
    <t>Pol67</t>
  </si>
  <si>
    <t>Plastový rozvádzač na omietku, 36 modulový, 435x430x155mm (ŠxVxH), IP65/20</t>
  </si>
  <si>
    <t>Pol68</t>
  </si>
  <si>
    <t>Poistkový odpínač ETI PCF 10 DC</t>
  </si>
  <si>
    <t>Pol69</t>
  </si>
  <si>
    <t>Poistka valcová ETI CH 12gPV 12A min. 900V DC</t>
  </si>
  <si>
    <t>Pol70</t>
  </si>
  <si>
    <t>Zvodič prepätia PO I 3 PV 1000V DC/12,5kA (Typ 1+2), KIWA</t>
  </si>
  <si>
    <t>Pol71</t>
  </si>
  <si>
    <t>Pol72</t>
  </si>
  <si>
    <t>Pol73</t>
  </si>
  <si>
    <t>3. Menič R-AC-FVZ</t>
  </si>
  <si>
    <t>Pol74</t>
  </si>
  <si>
    <t>Menič HUAWEI SUN2000-3-10KTL-M1, 470x525x146,5mm (VxŠxH), 15000Wp, 600V, IP65/20</t>
  </si>
  <si>
    <t>Pol75</t>
  </si>
  <si>
    <t>Pol76</t>
  </si>
  <si>
    <t>Kompletizácia meniča</t>
  </si>
  <si>
    <t>Pol77</t>
  </si>
  <si>
    <t>Montáž meniča</t>
  </si>
  <si>
    <t>4. Batéria BAT</t>
  </si>
  <si>
    <t>Pol78</t>
  </si>
  <si>
    <t>BATERIA HUAWEI LUNA2000-15-S0                                              5kW, 15kWh, Un=600V</t>
  </si>
  <si>
    <t>Pol79</t>
  </si>
  <si>
    <t>Kompletizácia batérie</t>
  </si>
  <si>
    <t>Pol80</t>
  </si>
  <si>
    <t>Montáž batérie</t>
  </si>
  <si>
    <t>5. Montážný materiál</t>
  </si>
  <si>
    <t>Pol81</t>
  </si>
  <si>
    <t>Kábel silový, pevne uložený 2xFLEX-SOL 6mm2</t>
  </si>
  <si>
    <t>Pol82</t>
  </si>
  <si>
    <t>Kábel silový, pevne uložený CYKY-J 5x6</t>
  </si>
  <si>
    <t>Pol83</t>
  </si>
  <si>
    <t>Kábel silový, pevne uložený SYKFY 2x2x0,8</t>
  </si>
  <si>
    <t>Pol84</t>
  </si>
  <si>
    <t>Montáž káblov</t>
  </si>
  <si>
    <t>Pol85</t>
  </si>
  <si>
    <t>Vodič zelenožltý, CY 16</t>
  </si>
  <si>
    <t>Pol86</t>
  </si>
  <si>
    <t>Montáž vodičov do pr. 16</t>
  </si>
  <si>
    <t>Pol87</t>
  </si>
  <si>
    <t>Fotovoltický panel 450Wp, ref. typ. DAH Solar 450Wp (vrátane konštrukcie, uchytenia)</t>
  </si>
  <si>
    <t>Pol88</t>
  </si>
  <si>
    <t>Montáž, Fotovoltický panel 450Wp, ref. typ. DAH Solar 450Wp (vrátane konštrukcie, uchytenia)</t>
  </si>
  <si>
    <t>Pol89</t>
  </si>
  <si>
    <t>Konštrukcia pre uchytenie fotovoltického panela</t>
  </si>
  <si>
    <t>Pol90</t>
  </si>
  <si>
    <t>Montáž, Konštrukcia pre uchytenie fotovoltického panela</t>
  </si>
  <si>
    <t>Pol91</t>
  </si>
  <si>
    <t>Smart PV Optimizer (typ SUN2000-450W-P2)</t>
  </si>
  <si>
    <t>Pol92</t>
  </si>
  <si>
    <t>Montáž, Smart PV Optimizer (typ SUN2000-450W-P2)</t>
  </si>
  <si>
    <t>Pol93</t>
  </si>
  <si>
    <t>Rúra FXPS 50 resp. drôtených káblových žľaboch s krytom</t>
  </si>
  <si>
    <t>Pol94</t>
  </si>
  <si>
    <t>Montáž, Rúra FXPS 50 resp. drôtených káblových žľaboch s krytom</t>
  </si>
  <si>
    <t>Pol95</t>
  </si>
  <si>
    <t>Pol96</t>
  </si>
  <si>
    <t>Káblový prieraz murivom</t>
  </si>
  <si>
    <t>g - E1.9  Bleskozvod</t>
  </si>
  <si>
    <t xml:space="preserve">    D1 - 1. Montážný materiál  </t>
  </si>
  <si>
    <t xml:space="preserve">    D2 - 2. Zemné práce, zem. Tr.3</t>
  </si>
  <si>
    <t xml:space="preserve">1. Montážný materiál  </t>
  </si>
  <si>
    <t>Pol97</t>
  </si>
  <si>
    <t>Vodič AlMgSi ∅8</t>
  </si>
  <si>
    <t>Pol98</t>
  </si>
  <si>
    <t>Montáž, Vodič AlMgSi ∅8</t>
  </si>
  <si>
    <t>Pol99</t>
  </si>
  <si>
    <t>Pol100</t>
  </si>
  <si>
    <t>Pol101</t>
  </si>
  <si>
    <t>Vodič FeZn 30x4</t>
  </si>
  <si>
    <t>Pol102</t>
  </si>
  <si>
    <t>Montáž, Vodič FeZn 30x4</t>
  </si>
  <si>
    <t>Pol103</t>
  </si>
  <si>
    <t>Svorka okapová SO</t>
  </si>
  <si>
    <t>Pol104</t>
  </si>
  <si>
    <t>Montáž, Svorka okapová SO</t>
  </si>
  <si>
    <t>Pol105</t>
  </si>
  <si>
    <t>Svorka spojovacia SS</t>
  </si>
  <si>
    <t>Pol106</t>
  </si>
  <si>
    <t>Montáž, Svorka spojovacia SS</t>
  </si>
  <si>
    <t>Pol107</t>
  </si>
  <si>
    <t>Svorka krížová SK</t>
  </si>
  <si>
    <t>Pol108</t>
  </si>
  <si>
    <t>Montáž, Svorka krížová SK</t>
  </si>
  <si>
    <t>Pol109</t>
  </si>
  <si>
    <t>Svorka na spojenie pásoviny s pásovinou SR02</t>
  </si>
  <si>
    <t>Pol110</t>
  </si>
  <si>
    <t>Montáž, Svorka na spojenie pásoviny s pásovinou SR02</t>
  </si>
  <si>
    <t>Pol111</t>
  </si>
  <si>
    <t>Svorka na spojenie vodiča s pásovinou SR03</t>
  </si>
  <si>
    <t>Pol112</t>
  </si>
  <si>
    <t>Montáž, Svorka na spojenie vodiča s pásovinou SR03</t>
  </si>
  <si>
    <t>Pol113</t>
  </si>
  <si>
    <t>Svorka skúšobná SZ vrátane certifikovanej krabici osadenej na stene</t>
  </si>
  <si>
    <t>Pol114</t>
  </si>
  <si>
    <t>Montáž, Svorka skúšobná SZ vrátane certifikovanej krabici osadenej na stene</t>
  </si>
  <si>
    <t>Pol115</t>
  </si>
  <si>
    <t>Podpera vedenia PV17-4 na zateplené fasády</t>
  </si>
  <si>
    <t>Pol116</t>
  </si>
  <si>
    <t>Podpera vedenia PV16 na hrebeň strechy</t>
  </si>
  <si>
    <t>Pol117</t>
  </si>
  <si>
    <t>Podpera vedenia PV24 na plechové strechy</t>
  </si>
  <si>
    <t>Pol118</t>
  </si>
  <si>
    <t>Ochranný uholník OU 1,7m</t>
  </si>
  <si>
    <t>Pol119</t>
  </si>
  <si>
    <t>Montáž, Ochranný uholník OU 1,7m</t>
  </si>
  <si>
    <t>Pol120</t>
  </si>
  <si>
    <t>Držiak ochranného uholníka DOU vr3</t>
  </si>
  <si>
    <t>Pol121</t>
  </si>
  <si>
    <t>Hlavná uzemňovacia ekvipotenciálna svorka, typ 1801VDE, obj.č. 5015650</t>
  </si>
  <si>
    <t>Pol122</t>
  </si>
  <si>
    <t>Montáž, Hlavná uzemňovacia ekvipotenciálna svorka, typ 1801VDE, obj.č. 5015650</t>
  </si>
  <si>
    <t>Pol123</t>
  </si>
  <si>
    <t>Podružný materiál (drobný montážný materiál súvisiaci s montážou bleskozvodu)</t>
  </si>
  <si>
    <t>Pol124</t>
  </si>
  <si>
    <t>Montáž podružného materiálu</t>
  </si>
  <si>
    <t>Pol125</t>
  </si>
  <si>
    <t>Antikorózny náter - asfalt</t>
  </si>
  <si>
    <t>Pol126</t>
  </si>
  <si>
    <t>Montáž, Antikorózny náter - asfalt</t>
  </si>
  <si>
    <t>2. Zemné práce, zem. Tr.3</t>
  </si>
  <si>
    <t>Pol127</t>
  </si>
  <si>
    <t>Výkop ryhy 35x80</t>
  </si>
  <si>
    <t>Pol128</t>
  </si>
  <si>
    <t>Zához ryhy 35x80</t>
  </si>
  <si>
    <t>Pol129</t>
  </si>
  <si>
    <t>Výstražná fólia š.22 cm</t>
  </si>
  <si>
    <t>Pol130</t>
  </si>
  <si>
    <t>Pol131</t>
  </si>
  <si>
    <t>Vyrovnanie povrchu káblovej ryhy, uloženie výstražnej fólie</t>
  </si>
  <si>
    <t>Pol132</t>
  </si>
  <si>
    <t>Rozbúranie a spätná úprava betónového povrchu</t>
  </si>
  <si>
    <t>Pol133</t>
  </si>
  <si>
    <t>Rozoberanie zámkovej dlažby všetkých druhov v ploche nad 20 m2,  -0,26000t</t>
  </si>
  <si>
    <t>Pol134</t>
  </si>
  <si>
    <t>Odstránenie podkladu v ploche do 200 m2 z kameniva hrubého drveného, hr.100 do 200 mm,  -0,23500t</t>
  </si>
  <si>
    <t>Pol135</t>
  </si>
  <si>
    <t>Pol136</t>
  </si>
  <si>
    <t>Podklad zo štrkodrviny s rozprestretím a zhutnením, po zhutnení hr. 200 mm</t>
  </si>
  <si>
    <t>Pol137</t>
  </si>
  <si>
    <t>Kladenie betónovej zámkovej dlažby komunikácií pre peších hr. 80 mm pre peších do 50 m2 so zriadením lôžka z kameniva hr. 30 mm</t>
  </si>
  <si>
    <t>Pol138</t>
  </si>
  <si>
    <t>Provizórna úprava terénu</t>
  </si>
  <si>
    <t>Pol139</t>
  </si>
  <si>
    <t>Vytýčenie a porealizačné zameranie trasy</t>
  </si>
  <si>
    <t>km</t>
  </si>
  <si>
    <t>Demontáž zariadení</t>
  </si>
  <si>
    <t>Práce s vysokozdvižnou plošinou 17-45m vrátane dopravy</t>
  </si>
  <si>
    <t>h - E1.10  Elektrická požiarna signalizácia EPS</t>
  </si>
  <si>
    <t>Peter Marek</t>
  </si>
  <si>
    <t xml:space="preserve">    22-M - Montáže oznamovacích a zabezpečovacích zariadení</t>
  </si>
  <si>
    <t>22-M</t>
  </si>
  <si>
    <t>Montáže oznamovacích a zabezpečovacích zariadení</t>
  </si>
  <si>
    <t>2203301</t>
  </si>
  <si>
    <t>montáž ústredne</t>
  </si>
  <si>
    <t>85387464</t>
  </si>
  <si>
    <t>2203302</t>
  </si>
  <si>
    <t>Požiarna ústredňa 2kruhy, tlačiareň</t>
  </si>
  <si>
    <t>628109062</t>
  </si>
  <si>
    <t>2203303</t>
  </si>
  <si>
    <t>Popisný štítok SK</t>
  </si>
  <si>
    <t>-1229090236</t>
  </si>
  <si>
    <t>2203304</t>
  </si>
  <si>
    <t>montáž aku</t>
  </si>
  <si>
    <t>1801842421</t>
  </si>
  <si>
    <t>2203305</t>
  </si>
  <si>
    <t>Akumulátor  12V/17Ah</t>
  </si>
  <si>
    <t>390000268</t>
  </si>
  <si>
    <t>2203306</t>
  </si>
  <si>
    <t>montáž hlásiča</t>
  </si>
  <si>
    <t>779217361</t>
  </si>
  <si>
    <t>2203307</t>
  </si>
  <si>
    <t>Kombinovaný hlásič do linky, opticko-dymový</t>
  </si>
  <si>
    <t>-38209630</t>
  </si>
  <si>
    <t>2203308</t>
  </si>
  <si>
    <t>montáž a zapojenie pätice</t>
  </si>
  <si>
    <t>1834386326</t>
  </si>
  <si>
    <t>2203309</t>
  </si>
  <si>
    <t>Pätica hlásiča USB 502 - 1</t>
  </si>
  <si>
    <t>1492110325</t>
  </si>
  <si>
    <t>2203310</t>
  </si>
  <si>
    <t>montáž a zapojenie tl. Hlásiča</t>
  </si>
  <si>
    <t>1771687399</t>
  </si>
  <si>
    <t>2203311</t>
  </si>
  <si>
    <t>Tlačidlový hlásič červený, do linky, na povrch</t>
  </si>
  <si>
    <t>1580378271</t>
  </si>
  <si>
    <t>2203312</t>
  </si>
  <si>
    <t>montáž štítka</t>
  </si>
  <si>
    <t>-1030406233</t>
  </si>
  <si>
    <t>2203313</t>
  </si>
  <si>
    <t>Štítok pre tlač. hlásič</t>
  </si>
  <si>
    <t>-251454665</t>
  </si>
  <si>
    <t>2203314</t>
  </si>
  <si>
    <t>montáž a zapojenie majáku</t>
  </si>
  <si>
    <t>-1119207449</t>
  </si>
  <si>
    <t>2203315</t>
  </si>
  <si>
    <t>Maják na kruhovú linku červený</t>
  </si>
  <si>
    <t>-979662599</t>
  </si>
  <si>
    <t>2203316</t>
  </si>
  <si>
    <t>montáž a zapojenie modulu</t>
  </si>
  <si>
    <t>1848550487</t>
  </si>
  <si>
    <t>2203317</t>
  </si>
  <si>
    <t>Vstupno - výstupný modul 1x výstup, 3x vstup</t>
  </si>
  <si>
    <t>2068174065</t>
  </si>
  <si>
    <t>2203318</t>
  </si>
  <si>
    <t>-1336400865</t>
  </si>
  <si>
    <t>2203319</t>
  </si>
  <si>
    <t>Vstupno - výstupný modul 2x výstup, 4x vstup</t>
  </si>
  <si>
    <t>-292049305</t>
  </si>
  <si>
    <t>2203320</t>
  </si>
  <si>
    <t>montáž a zapojenie relé modulu</t>
  </si>
  <si>
    <t>1414493051</t>
  </si>
  <si>
    <t>2203321</t>
  </si>
  <si>
    <t>Releový modul do linky 4x kontakt</t>
  </si>
  <si>
    <t>91648842</t>
  </si>
  <si>
    <t>2203322</t>
  </si>
  <si>
    <t>montáž a  zapojenie relé</t>
  </si>
  <si>
    <t>ka</t>
  </si>
  <si>
    <t>-1848040358</t>
  </si>
  <si>
    <t>2203323</t>
  </si>
  <si>
    <t>Pomocné relé s päticou 24V, 2x prepínací kontakt</t>
  </si>
  <si>
    <t>-1014020035</t>
  </si>
  <si>
    <t>2203324</t>
  </si>
  <si>
    <t>387780033</t>
  </si>
  <si>
    <t>2203325</t>
  </si>
  <si>
    <t>Siréna červená IP65, na stenu</t>
  </si>
  <si>
    <t>-330156885</t>
  </si>
  <si>
    <t>2203326</t>
  </si>
  <si>
    <t>montáž a zapojenie GSM modulu</t>
  </si>
  <si>
    <t>-912700017</t>
  </si>
  <si>
    <t>2203327</t>
  </si>
  <si>
    <t>GSM modul</t>
  </si>
  <si>
    <t>-521543514</t>
  </si>
  <si>
    <t>2203328</t>
  </si>
  <si>
    <t>uloženie kábla do rúrky</t>
  </si>
  <si>
    <t>53271239</t>
  </si>
  <si>
    <t>2203329</t>
  </si>
  <si>
    <t>Kabel 1x2x0,8 PS30, s bezhalogénovou izoláciou</t>
  </si>
  <si>
    <t>-1877785401</t>
  </si>
  <si>
    <t>2203330</t>
  </si>
  <si>
    <t>Kabel 2x2x0,8 PS30, s bezhalogénovou izoláciou</t>
  </si>
  <si>
    <t>-1292164443</t>
  </si>
  <si>
    <t>2203331</t>
  </si>
  <si>
    <t>Kabel 4pár0,5, LSOH, s bezhalogénovou izoláciou</t>
  </si>
  <si>
    <t>-1188500085</t>
  </si>
  <si>
    <t>2203332</t>
  </si>
  <si>
    <t>uloženie rúrky  do drážky</t>
  </si>
  <si>
    <t>-2133384818</t>
  </si>
  <si>
    <t>2203333</t>
  </si>
  <si>
    <t>Bezhalogénová pevná rúrka 25</t>
  </si>
  <si>
    <t>410201303</t>
  </si>
  <si>
    <t>2203334</t>
  </si>
  <si>
    <t>Bezhalogénová pevná rúrka 32</t>
  </si>
  <si>
    <t>3130510</t>
  </si>
  <si>
    <t>2203335</t>
  </si>
  <si>
    <t>Ohybná rúrka 25</t>
  </si>
  <si>
    <t>516677170</t>
  </si>
  <si>
    <t>2203336</t>
  </si>
  <si>
    <t>Ohybná rúrka 32</t>
  </si>
  <si>
    <t>1857931813</t>
  </si>
  <si>
    <t>2203337</t>
  </si>
  <si>
    <t>montáž príchytky</t>
  </si>
  <si>
    <t>2036518542</t>
  </si>
  <si>
    <t>2203338</t>
  </si>
  <si>
    <t>Príchytka  kovová na káble</t>
  </si>
  <si>
    <t>1567112578</t>
  </si>
  <si>
    <t>2203339</t>
  </si>
  <si>
    <t>montáž inštal.lišty</t>
  </si>
  <si>
    <t>-1388702727</t>
  </si>
  <si>
    <t>2203340</t>
  </si>
  <si>
    <t>Bezhalogénová lišta 25x20</t>
  </si>
  <si>
    <t>209744897</t>
  </si>
  <si>
    <t>2203341</t>
  </si>
  <si>
    <t>275312704</t>
  </si>
  <si>
    <t>2203342</t>
  </si>
  <si>
    <t>Bezhalogénová lišta 40x20</t>
  </si>
  <si>
    <t>-901755813</t>
  </si>
  <si>
    <t>2203343</t>
  </si>
  <si>
    <t>montáž a zapojenie v krabici</t>
  </si>
  <si>
    <t>-644653</t>
  </si>
  <si>
    <t>2203344</t>
  </si>
  <si>
    <t>Inštalačná krabica na povrch 120x120</t>
  </si>
  <si>
    <t>-1959015730</t>
  </si>
  <si>
    <t>2203345</t>
  </si>
  <si>
    <t>zaved.kabla do žľabu</t>
  </si>
  <si>
    <t>-1620285784</t>
  </si>
  <si>
    <t>2203346</t>
  </si>
  <si>
    <t>zavedenie kábla do pevnej rúrky</t>
  </si>
  <si>
    <t>-583445364</t>
  </si>
  <si>
    <t>2203347</t>
  </si>
  <si>
    <t>montáž pevnej rúrky</t>
  </si>
  <si>
    <t>-1224279260</t>
  </si>
  <si>
    <t>2203348</t>
  </si>
  <si>
    <t>otvor pre krabicu</t>
  </si>
  <si>
    <t>-1863029440</t>
  </si>
  <si>
    <t>2203349</t>
  </si>
  <si>
    <t>Inštalačná krabica pod omieku KO68</t>
  </si>
  <si>
    <t>401228338</t>
  </si>
  <si>
    <t>2203350</t>
  </si>
  <si>
    <t>inštalácia krabice</t>
  </si>
  <si>
    <t>-2094643360</t>
  </si>
  <si>
    <t>2203351</t>
  </si>
  <si>
    <t>747389396</t>
  </si>
  <si>
    <t>2203352</t>
  </si>
  <si>
    <t>Bezhalogénová skrinka 150 na povrch</t>
  </si>
  <si>
    <t>-505552005</t>
  </si>
  <si>
    <t>2203353</t>
  </si>
  <si>
    <t>inštalácia a zapojenie sv. v krabici</t>
  </si>
  <si>
    <t>-1021587008</t>
  </si>
  <si>
    <t>2203354</t>
  </si>
  <si>
    <t>Svorkovnica 1,5 mm2 keramická</t>
  </si>
  <si>
    <t>1658450628</t>
  </si>
  <si>
    <t>2203355</t>
  </si>
  <si>
    <t>inštalácia DIN lišty</t>
  </si>
  <si>
    <t>-1107469570</t>
  </si>
  <si>
    <t>2203356</t>
  </si>
  <si>
    <t>DIN lišta</t>
  </si>
  <si>
    <t>923833626</t>
  </si>
  <si>
    <t>2203357</t>
  </si>
  <si>
    <t>Zákaznícky text</t>
  </si>
  <si>
    <t>1184134137</t>
  </si>
  <si>
    <t>2203358</t>
  </si>
  <si>
    <t>Podružný inštalačný materiál</t>
  </si>
  <si>
    <t>1515575512</t>
  </si>
  <si>
    <t>2203359</t>
  </si>
  <si>
    <t>Prevádzková kniha</t>
  </si>
  <si>
    <t>-1616821385</t>
  </si>
  <si>
    <t>2203360</t>
  </si>
  <si>
    <t xml:space="preserve">Protipožiarny tmel </t>
  </si>
  <si>
    <t>2077695088</t>
  </si>
  <si>
    <t>2203361</t>
  </si>
  <si>
    <t>vŕtanie otvoru pre hmož. 6 mm</t>
  </si>
  <si>
    <t>437071596</t>
  </si>
  <si>
    <t>2203362</t>
  </si>
  <si>
    <t>vŕtanie otvoru pre hmož. 12 mm</t>
  </si>
  <si>
    <t>1313388859</t>
  </si>
  <si>
    <t>2203363</t>
  </si>
  <si>
    <t>Skúšobný plyn</t>
  </si>
  <si>
    <t>562527965</t>
  </si>
  <si>
    <t>2203364</t>
  </si>
  <si>
    <t>prieraz v tehlovej stene 30cm</t>
  </si>
  <si>
    <t>-1128804347</t>
  </si>
  <si>
    <t>2203365</t>
  </si>
  <si>
    <t>prieraz v betóne  do 15 cm</t>
  </si>
  <si>
    <t>-146966040</t>
  </si>
  <si>
    <t>2203366</t>
  </si>
  <si>
    <t>Spotrebný materiál</t>
  </si>
  <si>
    <t>263821373</t>
  </si>
  <si>
    <t>2203367</t>
  </si>
  <si>
    <t>programovanie ústredne</t>
  </si>
  <si>
    <t>-2037996380</t>
  </si>
  <si>
    <t>2203368</t>
  </si>
  <si>
    <t>konfigurácia riad. panela</t>
  </si>
  <si>
    <t>-922789554</t>
  </si>
  <si>
    <t>2203369</t>
  </si>
  <si>
    <t>Pripojenie požiar. Linky</t>
  </si>
  <si>
    <t>1915201542</t>
  </si>
  <si>
    <t>2203370</t>
  </si>
  <si>
    <t>Pripojenie riadenáho výstupu</t>
  </si>
  <si>
    <t>1675335570</t>
  </si>
  <si>
    <t>2203371</t>
  </si>
  <si>
    <t>Pripojenie spätného hlásenia</t>
  </si>
  <si>
    <t>-70233346</t>
  </si>
  <si>
    <t>2203372</t>
  </si>
  <si>
    <t>Uvedenie systému do trvalej prevádzky</t>
  </si>
  <si>
    <t>405347693</t>
  </si>
  <si>
    <t>2203373</t>
  </si>
  <si>
    <t>Odovzdanie systému a zaškolenie obsluhy</t>
  </si>
  <si>
    <t>949792084</t>
  </si>
  <si>
    <t>2203374</t>
  </si>
  <si>
    <t>Odborná prehliadka a skúšky elektro</t>
  </si>
  <si>
    <t>457658381</t>
  </si>
  <si>
    <t>2203375</t>
  </si>
  <si>
    <t>Práce vo výškach</t>
  </si>
  <si>
    <t>1191391485</t>
  </si>
  <si>
    <t>2203376</t>
  </si>
  <si>
    <t>Doprava a réžie</t>
  </si>
  <si>
    <t>-1422331609</t>
  </si>
  <si>
    <t>2203377</t>
  </si>
  <si>
    <t>Spracovanie projektu skutočného vyhotovenia</t>
  </si>
  <si>
    <t>-82660209</t>
  </si>
  <si>
    <t>2203378</t>
  </si>
  <si>
    <t>747633599</t>
  </si>
  <si>
    <t>2203379</t>
  </si>
  <si>
    <t>Tlačidlový hlásič červený, do linky na povrch</t>
  </si>
  <si>
    <t>316702567</t>
  </si>
  <si>
    <t>2203380</t>
  </si>
  <si>
    <t>-1788046307</t>
  </si>
  <si>
    <t>2203381</t>
  </si>
  <si>
    <t>684346930</t>
  </si>
  <si>
    <t>2203382</t>
  </si>
  <si>
    <t>2018849144</t>
  </si>
  <si>
    <t>2203383</t>
  </si>
  <si>
    <t>2139642957</t>
  </si>
  <si>
    <t>i - E1.11  Hlasová signalizácia požiaru HSP</t>
  </si>
  <si>
    <t>Ing. Jozef Milde</t>
  </si>
  <si>
    <t>220-33 01</t>
  </si>
  <si>
    <t>Integrovaný  systém Venas intergujúci funkciu evakuačného a ozvučovacieho systému, zabudovaný zosiňovač. 240W/100V,</t>
  </si>
  <si>
    <t>12926018</t>
  </si>
  <si>
    <t>220-33 02</t>
  </si>
  <si>
    <t>-2044391281</t>
  </si>
  <si>
    <t>220-33 03</t>
  </si>
  <si>
    <t>Mikrofón v stolnom prevedení, 10 programovateľných tlačidiel</t>
  </si>
  <si>
    <t>-723665337</t>
  </si>
  <si>
    <t>220-33 04</t>
  </si>
  <si>
    <t>pripojenie mikrofónu</t>
  </si>
  <si>
    <t>275422432</t>
  </si>
  <si>
    <t>220-33 05</t>
  </si>
  <si>
    <t>Tuner, CD/DVD/MP3 prehrávač</t>
  </si>
  <si>
    <t>1520077292</t>
  </si>
  <si>
    <t>220-33 06</t>
  </si>
  <si>
    <t>pripojenie audio zariadenia</t>
  </si>
  <si>
    <t>931482841</t>
  </si>
  <si>
    <t>220-33 07</t>
  </si>
  <si>
    <t>Jednotka zálohového napájania 24Vjs</t>
  </si>
  <si>
    <t>2078844988</t>
  </si>
  <si>
    <t>220-33 08</t>
  </si>
  <si>
    <t>-1853053357</t>
  </si>
  <si>
    <t>220-33 09</t>
  </si>
  <si>
    <t>Stropný reproduktor,  s kovovým protipožiarnym krytom, 6W/100V, odbočky  3W/ 1,5W / 0,8W</t>
  </si>
  <si>
    <t>1118761198</t>
  </si>
  <si>
    <t>220-33 10</t>
  </si>
  <si>
    <t>montáž a zapojenie reproduktora</t>
  </si>
  <si>
    <t>918145797</t>
  </si>
  <si>
    <t>220-33 11</t>
  </si>
  <si>
    <t>Reproduktorová skrinka drevená skrinka + kovová mriežka,odbočky 6W/100V,3W/1,5W/0,8W</t>
  </si>
  <si>
    <t>-1651536929</t>
  </si>
  <si>
    <t>220-33 12</t>
  </si>
  <si>
    <t>-483302025</t>
  </si>
  <si>
    <t>220-33 13</t>
  </si>
  <si>
    <t>Rozširujúca jednotka pre 6 zón,  zosilňovač 240W/100V</t>
  </si>
  <si>
    <t>268729848</t>
  </si>
  <si>
    <t>220-33 14</t>
  </si>
  <si>
    <t>-971192870</t>
  </si>
  <si>
    <t>220-33 15</t>
  </si>
  <si>
    <t>Bezúdržbová batéria 12V/44Ah</t>
  </si>
  <si>
    <t>852777977</t>
  </si>
  <si>
    <t>220-33 16</t>
  </si>
  <si>
    <t>montáž a  zapojenieAKU</t>
  </si>
  <si>
    <t>1639119141</t>
  </si>
  <si>
    <t>220-33 17</t>
  </si>
  <si>
    <t>Nástenný rozvádzač 12U, 600/š/x500/h/, 19", 2x perforácia horného krytu,</t>
  </si>
  <si>
    <t>227251975</t>
  </si>
  <si>
    <t>220-33 18</t>
  </si>
  <si>
    <t>montáž rozvádzača</t>
  </si>
  <si>
    <t>2028862505</t>
  </si>
  <si>
    <t>220-33 19</t>
  </si>
  <si>
    <t>Ventilačná jednotka, 1xventil. bez termost.</t>
  </si>
  <si>
    <t>-1562547451</t>
  </si>
  <si>
    <t>220-33 20</t>
  </si>
  <si>
    <t>montáž a  zapojenie jednotky</t>
  </si>
  <si>
    <t>2024322009</t>
  </si>
  <si>
    <t>220-33 21</t>
  </si>
  <si>
    <t>Rozvodný panel, max.6A, 5x230V</t>
  </si>
  <si>
    <t>1584958854</t>
  </si>
  <si>
    <t>220-33 22</t>
  </si>
  <si>
    <t>montáž panela</t>
  </si>
  <si>
    <t>-1082514768</t>
  </si>
  <si>
    <t>220-33 23</t>
  </si>
  <si>
    <t>Lišta DP-LV-N /pár/</t>
  </si>
  <si>
    <t>143905984</t>
  </si>
  <si>
    <t>220-33 24</t>
  </si>
  <si>
    <t>montáž lišty /pár/</t>
  </si>
  <si>
    <t>676017064</t>
  </si>
  <si>
    <t>220-33 25</t>
  </si>
  <si>
    <t>Ukladacia polica DP-PO-450</t>
  </si>
  <si>
    <t>-1038473777</t>
  </si>
  <si>
    <t>220-33 26</t>
  </si>
  <si>
    <t>montáž police do rozvádzača</t>
  </si>
  <si>
    <t>-1954907662</t>
  </si>
  <si>
    <t>220-33 27</t>
  </si>
  <si>
    <t>vytýčenie káblovej trasy</t>
  </si>
  <si>
    <t>-59203902</t>
  </si>
  <si>
    <t>220-33 28</t>
  </si>
  <si>
    <t>zhotovenie drážky</t>
  </si>
  <si>
    <t>868181704</t>
  </si>
  <si>
    <t>220-33 29</t>
  </si>
  <si>
    <t>Kábel  3x1.5 mm2 /PS30, bezhalogénová izolácia</t>
  </si>
  <si>
    <t>1611293388</t>
  </si>
  <si>
    <t>220-33 30</t>
  </si>
  <si>
    <t>-1855430829</t>
  </si>
  <si>
    <t>220-33 31</t>
  </si>
  <si>
    <t>Kábel 4pár0,5, LSOH, bezhalogénová izolácia</t>
  </si>
  <si>
    <t>-1303060649</t>
  </si>
  <si>
    <t>220-33 32</t>
  </si>
  <si>
    <t>-1111477496</t>
  </si>
  <si>
    <t>220-33 33</t>
  </si>
  <si>
    <t>Rúrka BSSL 32, pevná, bezhalogénová</t>
  </si>
  <si>
    <t>1965243995</t>
  </si>
  <si>
    <t>220-33 34</t>
  </si>
  <si>
    <t>-566013846</t>
  </si>
  <si>
    <t>220-33 35</t>
  </si>
  <si>
    <t>-400882386</t>
  </si>
  <si>
    <t>220-33 36</t>
  </si>
  <si>
    <t>Príchytka  kovová</t>
  </si>
  <si>
    <t>-1002557942</t>
  </si>
  <si>
    <t>220-33 37</t>
  </si>
  <si>
    <t>-1971346628</t>
  </si>
  <si>
    <t>220-33 38</t>
  </si>
  <si>
    <t>Lišta 25x20, bezhalogénová</t>
  </si>
  <si>
    <t>-1098044614</t>
  </si>
  <si>
    <t>220-33 39</t>
  </si>
  <si>
    <t>21157435</t>
  </si>
  <si>
    <t>220-33 40</t>
  </si>
  <si>
    <t>Lišta LHD 40x20, bezhalogénová</t>
  </si>
  <si>
    <t>-714038713</t>
  </si>
  <si>
    <t>220-33 41</t>
  </si>
  <si>
    <t>1139118399</t>
  </si>
  <si>
    <t>220-33 42</t>
  </si>
  <si>
    <t>Inštalačná krabica KO68 pod omietku</t>
  </si>
  <si>
    <t>442047377</t>
  </si>
  <si>
    <t>220-33 43</t>
  </si>
  <si>
    <t>-392113011</t>
  </si>
  <si>
    <t>220-33 44</t>
  </si>
  <si>
    <t>-1452339193</t>
  </si>
  <si>
    <t>220-33 45</t>
  </si>
  <si>
    <t>Záložny zdroj UPS 230V/500VA</t>
  </si>
  <si>
    <t>-1520518952</t>
  </si>
  <si>
    <t>220-33 46</t>
  </si>
  <si>
    <t>montáž a zapojenie zdroja</t>
  </si>
  <si>
    <t>-888686357</t>
  </si>
  <si>
    <t>220-33 47</t>
  </si>
  <si>
    <t>Inštalačná krabica na povrch 120x120, bezhalogénová</t>
  </si>
  <si>
    <t>727649318</t>
  </si>
  <si>
    <t>220-33 48</t>
  </si>
  <si>
    <t>-1526160138</t>
  </si>
  <si>
    <t>220-33 49</t>
  </si>
  <si>
    <t>840913813</t>
  </si>
  <si>
    <t>220-33 50</t>
  </si>
  <si>
    <t>717008737</t>
  </si>
  <si>
    <t>220-33 51</t>
  </si>
  <si>
    <t>1715015991</t>
  </si>
  <si>
    <t>220-33 52</t>
  </si>
  <si>
    <t>924476613</t>
  </si>
  <si>
    <t>220-33 53</t>
  </si>
  <si>
    <t>-2070316004</t>
  </si>
  <si>
    <t>220-33 54</t>
  </si>
  <si>
    <t>1799936192</t>
  </si>
  <si>
    <t>220-33 55</t>
  </si>
  <si>
    <t>-853034582</t>
  </si>
  <si>
    <t>220-33 56</t>
  </si>
  <si>
    <t>-1450486504</t>
  </si>
  <si>
    <t>220-33 57</t>
  </si>
  <si>
    <t>1631302827</t>
  </si>
  <si>
    <t>220-33 58</t>
  </si>
  <si>
    <t>-1112538476</t>
  </si>
  <si>
    <t>220-33 59</t>
  </si>
  <si>
    <t>-1009694734</t>
  </si>
  <si>
    <t>220-33 60</t>
  </si>
  <si>
    <t>-1122495673</t>
  </si>
  <si>
    <t>220-33 61</t>
  </si>
  <si>
    <t>944940343</t>
  </si>
  <si>
    <t>220-33 62</t>
  </si>
  <si>
    <t>-750104978</t>
  </si>
  <si>
    <t>220-33 63</t>
  </si>
  <si>
    <t>127217759</t>
  </si>
  <si>
    <t>j - E1.12  Meranie a regulácia</t>
  </si>
  <si>
    <t xml:space="preserve">    D1 - 1. Periferné zariadenia</t>
  </si>
  <si>
    <t xml:space="preserve">    D2 - 2. Regulácia pre ekvitermické riadenie viacerých kotlov označ. RMaR-1 (dodávka ÚK)</t>
  </si>
  <si>
    <t xml:space="preserve">    D3 - 3. Montážný materiál</t>
  </si>
  <si>
    <t>1. Periferné zariadenia</t>
  </si>
  <si>
    <t>Pol1</t>
  </si>
  <si>
    <t>ZV1.1 Trojcestný zmiešavací ventil (dodávka ÚK)</t>
  </si>
  <si>
    <t>Pol2</t>
  </si>
  <si>
    <t>Montáž, ZV1.1 Trojcestný zmiešavací ventil (dodávka ÚK)</t>
  </si>
  <si>
    <t>Pol3</t>
  </si>
  <si>
    <t>ZV1.2 Trojcestný zmiešavací ventil (dodávka ÚK)</t>
  </si>
  <si>
    <t>Pol4</t>
  </si>
  <si>
    <t>Montáž, ZV1.2 Trojcestný zmiešavací ventil (dodávka ÚK)</t>
  </si>
  <si>
    <t>Pol5</t>
  </si>
  <si>
    <t>Č1.1 Čerpadlo vykurovacieho okruhu (dodávka ÚK)</t>
  </si>
  <si>
    <t>Pol6</t>
  </si>
  <si>
    <t>Montáž, Č1.1 Čerpadlo vykurovacieho okruhu (dodávka ÚK)</t>
  </si>
  <si>
    <t>Pol7</t>
  </si>
  <si>
    <t>Č1.2 Čerpadlo vykurovacieho okruhu (dodávka ÚK)</t>
  </si>
  <si>
    <t>Pol8</t>
  </si>
  <si>
    <t>Montáž, Č1.2 Čerpadlo vykurovacieho okruhu (dodávka ÚK)</t>
  </si>
  <si>
    <t>Pol9</t>
  </si>
  <si>
    <t>Č1.3 Čerpadlo vykurovacieho okruhu (dodávka ÚK)</t>
  </si>
  <si>
    <t>Pol10</t>
  </si>
  <si>
    <t>Montáž, Č1.3 Čerpadlo vykurovacieho okruhu (dodávka ÚK)</t>
  </si>
  <si>
    <t>Pol11</t>
  </si>
  <si>
    <t>T0 Snímač teploty (dodávka ÚK)</t>
  </si>
  <si>
    <t>Pol12</t>
  </si>
  <si>
    <t>Montáž, T0 Snímač teploty (dodávka ÚK)</t>
  </si>
  <si>
    <t>Pol13</t>
  </si>
  <si>
    <t>T1.1 Príložný snímač teploty (dodávka ÚK)</t>
  </si>
  <si>
    <t>Pol14</t>
  </si>
  <si>
    <t>Montáž, T1.1 Príložný snímač teploty (dodávka ÚK)</t>
  </si>
  <si>
    <t>Pol15</t>
  </si>
  <si>
    <t>T1.2 Príložný snímač teploty (dodávka ÚK)</t>
  </si>
  <si>
    <t>Pol16</t>
  </si>
  <si>
    <t>Montáž, T1.2 Príložný snímač teploty (dodávka ÚK)</t>
  </si>
  <si>
    <t>Pol17</t>
  </si>
  <si>
    <t>T1.3 Príložný snímač teploty (dodávka ÚK)</t>
  </si>
  <si>
    <t>Pol18</t>
  </si>
  <si>
    <t>Montáž, T1.3 Príložný snímač teploty (dodávka ÚK)</t>
  </si>
  <si>
    <t>Pol19</t>
  </si>
  <si>
    <t>T2 Snímač teploty (dodávka ÚK)</t>
  </si>
  <si>
    <t>Pol20</t>
  </si>
  <si>
    <t>Montáž, T2 Snímač teploty (dodávka ÚK)</t>
  </si>
  <si>
    <t>Pol21</t>
  </si>
  <si>
    <t>T3 Snímač priestorovej teploty - vonkajšia teplota (dodávka ÚK)</t>
  </si>
  <si>
    <t>Pol22</t>
  </si>
  <si>
    <t>Montáž, T3 Snímač priestorovej teploty - vonkajšia teplota (dodávka ÚK)</t>
  </si>
  <si>
    <t>Pol23</t>
  </si>
  <si>
    <t>PC Snímač tlaku - na rozdeľovači (dodávka ÚK)</t>
  </si>
  <si>
    <t>Pol24</t>
  </si>
  <si>
    <t>Montáž, PC Snímač tlaku - na rozdeľovači (dodávka ÚK)</t>
  </si>
  <si>
    <t>Pol25</t>
  </si>
  <si>
    <t>PTC1,2 Snímač priestorovej teploty - referenčná teplota učebne 1.NP, 2.NP (dodávka ÚK)</t>
  </si>
  <si>
    <t>Pol26</t>
  </si>
  <si>
    <t>Montáž, PTC1,2 Snímač priestorovej teploty - referenčná teplota učebne 1.NP, 2.NP (dodávka ÚK)</t>
  </si>
  <si>
    <t>2. Regulácia pre ekvitermické riadenie viacerých kotlov označ. RMaR-1 (dodávka ÚK)</t>
  </si>
  <si>
    <t>Pol27</t>
  </si>
  <si>
    <t>Regulácia pre ekvitermické riadenie viacerých kotlov Vitotronic, Viessmann</t>
  </si>
  <si>
    <t>Pol28</t>
  </si>
  <si>
    <t>Montáž, Regulácia pre ekvitermické riadenie viacerých kotlov Vitotronic, Viessmann</t>
  </si>
  <si>
    <t>Pol29</t>
  </si>
  <si>
    <t>Podružný materiál, Viessmann</t>
  </si>
  <si>
    <t>Pol30</t>
  </si>
  <si>
    <t>Oživenie a uvedenie do prevádzky, Viessmann</t>
  </si>
  <si>
    <t>3. Montážný materiál</t>
  </si>
  <si>
    <t>Pol31</t>
  </si>
  <si>
    <t>Kábel silový, pevne uložený N2XH-J 3x1,5</t>
  </si>
  <si>
    <t>Pol32</t>
  </si>
  <si>
    <t>Kábel silový, pevne uložený N2XH-J 5x1,5</t>
  </si>
  <si>
    <t>Pol33</t>
  </si>
  <si>
    <t>Kábel silový, pevne uložený N2XH-J 3x2,5</t>
  </si>
  <si>
    <t>Pol34</t>
  </si>
  <si>
    <t>Kábel celoplastový, J-Y(ST)Y 2x2x0,8</t>
  </si>
  <si>
    <t>Pol35</t>
  </si>
  <si>
    <t>Montáž káblov do pr. 2,5</t>
  </si>
  <si>
    <t>Pol36</t>
  </si>
  <si>
    <t>Vodič zelenožltý, CY 6</t>
  </si>
  <si>
    <t>Pol37</t>
  </si>
  <si>
    <t>Vodič zelenožltý, CY 10</t>
  </si>
  <si>
    <t>Pol38</t>
  </si>
  <si>
    <t>Pol39</t>
  </si>
  <si>
    <t>Pol40</t>
  </si>
  <si>
    <t>Bezhalogénová rúrka plastová, ohybná, FXP 16 IES (vedľajšia káblová trasa) vrátane príchytky CL16</t>
  </si>
  <si>
    <t>Pol41</t>
  </si>
  <si>
    <t>Bezhalogénová rúrka plastová, ohybná, FXP 25 IES (vedľajšia káblová trasa) vrátane príchytky CL25</t>
  </si>
  <si>
    <t>Pol42</t>
  </si>
  <si>
    <t>Montáž rúriek FXP</t>
  </si>
  <si>
    <t>Pol43</t>
  </si>
  <si>
    <t>Káblový drôtenný pozink žlab 100x50 vrátane krytu, konzol, spojovacieho materiálu a pod. (hlavná káblová trasa, uchytenie na stene)</t>
  </si>
  <si>
    <t>Pol44</t>
  </si>
  <si>
    <t>Montáž, Káblový drôtenný pozink žlab 100x50 vrátane krytu, konzol, spojovacieho materiálu a pod. (hlavná káblová trasa, uchytenie na stene)</t>
  </si>
  <si>
    <t>Pol45</t>
  </si>
  <si>
    <t>Oceľová nosná konštrukcia všeobecne</t>
  </si>
  <si>
    <t>Pol47</t>
  </si>
  <si>
    <t>Pol48</t>
  </si>
  <si>
    <t>Krabicová rozvodka IP55, referenčný výrobok: 6455-11P</t>
  </si>
  <si>
    <t>Pol49</t>
  </si>
  <si>
    <t>Montáž, Krabicová rozvodka IP55</t>
  </si>
  <si>
    <t>Pol50</t>
  </si>
  <si>
    <t>Svorka pripájacia, SP 1</t>
  </si>
  <si>
    <t>Pol51</t>
  </si>
  <si>
    <t>Svorka Bernard na potrubie, 353-4</t>
  </si>
  <si>
    <t>Pol52</t>
  </si>
  <si>
    <t>Montáž, svoriek SP1, Bernard</t>
  </si>
  <si>
    <t>Realizačný projekt, konštrukčná dokumentácia</t>
  </si>
  <si>
    <t>HZS-005</t>
  </si>
  <si>
    <t>Vyhotovenie dokumentácie údržby zariadení a stanovenie harmonogramu vykonávania údržby</t>
  </si>
  <si>
    <t>HZS-006</t>
  </si>
  <si>
    <t>Zaškolenie obsluhy v rozsahu odovzdávanej dokumentácie</t>
  </si>
  <si>
    <t>k - E1.13  Kamerový systém</t>
  </si>
  <si>
    <t>220-73 01</t>
  </si>
  <si>
    <t>Videorekordér IP sieťový 16-kanálový NVR 5216-EI</t>
  </si>
  <si>
    <t>-4442096</t>
  </si>
  <si>
    <t>220-73 02</t>
  </si>
  <si>
    <t>montáž videorekordéra</t>
  </si>
  <si>
    <t>1317126548</t>
  </si>
  <si>
    <t>220-73 03</t>
  </si>
  <si>
    <t>Nástenný dátový rozvádzač 12U</t>
  </si>
  <si>
    <t>-844214448</t>
  </si>
  <si>
    <t>220-73 04</t>
  </si>
  <si>
    <t>montáž rovádzača</t>
  </si>
  <si>
    <t>-1818181580</t>
  </si>
  <si>
    <t>220-73 05</t>
  </si>
  <si>
    <t>Switch 16 10/100Mbps/1Gbit PFS 3016-16GT</t>
  </si>
  <si>
    <t>-1016274197</t>
  </si>
  <si>
    <t>220-73 06</t>
  </si>
  <si>
    <t>montáž switchu</t>
  </si>
  <si>
    <t>-107896411</t>
  </si>
  <si>
    <t>220-73 07</t>
  </si>
  <si>
    <t>PoE switch 16x10/100/1000Mb/s</t>
  </si>
  <si>
    <t>-1543631098</t>
  </si>
  <si>
    <t>220-73 08</t>
  </si>
  <si>
    <t>-431333913</t>
  </si>
  <si>
    <t>220-73 09</t>
  </si>
  <si>
    <t>4 Mpx dome kamera, prísvit do 30m, Day/Night</t>
  </si>
  <si>
    <t>-59776671</t>
  </si>
  <si>
    <t>220-73 10</t>
  </si>
  <si>
    <t>montáž a zapojenie kamery</t>
  </si>
  <si>
    <t>156849587</t>
  </si>
  <si>
    <t>220-73 11</t>
  </si>
  <si>
    <t>Prídavný límec pre kamery IPC HDW,</t>
  </si>
  <si>
    <t>-387216710</t>
  </si>
  <si>
    <t>220-73 12</t>
  </si>
  <si>
    <t>montáž límca</t>
  </si>
  <si>
    <t>-2055880946</t>
  </si>
  <si>
    <t>220-73 13</t>
  </si>
  <si>
    <t>4MPX kompaktná kamera, exteriérová, Smart IR LED s dovitom 60m</t>
  </si>
  <si>
    <t>-1857072036</t>
  </si>
  <si>
    <t>220-73 14</t>
  </si>
  <si>
    <t>-1339385212</t>
  </si>
  <si>
    <t>220-73 15</t>
  </si>
  <si>
    <t>Prídavný límec pre kamery IFW</t>
  </si>
  <si>
    <t>2055416536</t>
  </si>
  <si>
    <t>220-73 16</t>
  </si>
  <si>
    <t>-1341433658</t>
  </si>
  <si>
    <t>220-73 17</t>
  </si>
  <si>
    <t>Prepäťová ochrana pre kamery</t>
  </si>
  <si>
    <t>1110234876</t>
  </si>
  <si>
    <t>220-73 18</t>
  </si>
  <si>
    <t>montáž a  zapojenie ochrany</t>
  </si>
  <si>
    <t>2126471678</t>
  </si>
  <si>
    <t>220-73 19</t>
  </si>
  <si>
    <t xml:space="preserve">Online UPS zdroj napájania 230VAC/1100VA/800W </t>
  </si>
  <si>
    <t>1378559067</t>
  </si>
  <si>
    <t>220-73 20</t>
  </si>
  <si>
    <t>1661170060</t>
  </si>
  <si>
    <t>220-73 21</t>
  </si>
  <si>
    <t>Kábel trojžilový  J 3x1,5</t>
  </si>
  <si>
    <t>950999911</t>
  </si>
  <si>
    <t>220-73 22</t>
  </si>
  <si>
    <t>montáž a zapojenie kábla</t>
  </si>
  <si>
    <t>-1072457268</t>
  </si>
  <si>
    <t>220-73 23</t>
  </si>
  <si>
    <t>Vodič jednožilový 6ZŽ</t>
  </si>
  <si>
    <t>1769296682</t>
  </si>
  <si>
    <t>220-73 24</t>
  </si>
  <si>
    <t>montáž a zapojenie vodiča</t>
  </si>
  <si>
    <t>2059624826</t>
  </si>
  <si>
    <t>220-73 25</t>
  </si>
  <si>
    <t xml:space="preserve">Kabel s bezhalogénovou izoláciou4pár Cat5E </t>
  </si>
  <si>
    <t>-2067956834</t>
  </si>
  <si>
    <t>220-73 26</t>
  </si>
  <si>
    <t>montáž a pripojenie kábla</t>
  </si>
  <si>
    <t>1763560592</t>
  </si>
  <si>
    <t>220-73 27</t>
  </si>
  <si>
    <t>Rúrka, lišta</t>
  </si>
  <si>
    <t>-1262614787</t>
  </si>
  <si>
    <t>220-73 28</t>
  </si>
  <si>
    <t>uloženie kábla do rúrky/lišty</t>
  </si>
  <si>
    <t>-147541950</t>
  </si>
  <si>
    <t>220-73 29</t>
  </si>
  <si>
    <t xml:space="preserve">Inštalačná krabica na povrch 120x120 bezhalogénová </t>
  </si>
  <si>
    <t>-589846780</t>
  </si>
  <si>
    <t>220-73 30</t>
  </si>
  <si>
    <t>118045294</t>
  </si>
  <si>
    <t>220-73 31</t>
  </si>
  <si>
    <t>Inštalačná krabica pod omietku KO68</t>
  </si>
  <si>
    <t>-2127381300</t>
  </si>
  <si>
    <t>220-73 32</t>
  </si>
  <si>
    <t>-2086059461</t>
  </si>
  <si>
    <t>220-73 33</t>
  </si>
  <si>
    <t>775346343</t>
  </si>
  <si>
    <t>220-73 34</t>
  </si>
  <si>
    <t>365835920</t>
  </si>
  <si>
    <t>220-73 35</t>
  </si>
  <si>
    <t>-510251135</t>
  </si>
  <si>
    <t>220-73 36</t>
  </si>
  <si>
    <t>1032861371</t>
  </si>
  <si>
    <t>220-73 37</t>
  </si>
  <si>
    <t>prieraz v tehlovej stene do 30 cm</t>
  </si>
  <si>
    <t>1602408432</t>
  </si>
  <si>
    <t>220-73 38</t>
  </si>
  <si>
    <t>-1589470648</t>
  </si>
  <si>
    <t>220-73 39</t>
  </si>
  <si>
    <t>1745064161</t>
  </si>
  <si>
    <t>220-73 40</t>
  </si>
  <si>
    <t>1992046454</t>
  </si>
  <si>
    <t>220-73 41</t>
  </si>
  <si>
    <t>-810965685</t>
  </si>
  <si>
    <t>220-73 42</t>
  </si>
  <si>
    <t>1608116156</t>
  </si>
  <si>
    <t>220-73 43</t>
  </si>
  <si>
    <t>1855048079</t>
  </si>
  <si>
    <t>220-73 44</t>
  </si>
  <si>
    <t>536081066</t>
  </si>
  <si>
    <t>220-73 45</t>
  </si>
  <si>
    <t>-725294119</t>
  </si>
  <si>
    <t>220-73 46</t>
  </si>
  <si>
    <t>-746713575</t>
  </si>
  <si>
    <t>220-73 47</t>
  </si>
  <si>
    <t>1812657920</t>
  </si>
  <si>
    <t>220-73 48</t>
  </si>
  <si>
    <t>-240251978</t>
  </si>
  <si>
    <t>l - PS1.1  Stropný zdvíhací systém</t>
  </si>
  <si>
    <t xml:space="preserve">    33-M - Montáže dopravných zariadení, skladových zariadení a váh</t>
  </si>
  <si>
    <t>Montáže dopravných zariadení, skladových zariadení a váh</t>
  </si>
  <si>
    <t>330540999.R</t>
  </si>
  <si>
    <t>Stropný zdvíhací systém Human Care</t>
  </si>
  <si>
    <t>-516179594</t>
  </si>
  <si>
    <t>dištančný popruh                  19 ks</t>
  </si>
  <si>
    <t>koľaj 120 - 4,0 m                     2 ks</t>
  </si>
  <si>
    <t>koľaj 120 - 5,0 m                     4 ks</t>
  </si>
  <si>
    <t xml:space="preserve">koľaj 180 - 5,5 m                    10 ks </t>
  </si>
  <si>
    <t>koľaj 87 - 2,5 m                      24 ks</t>
  </si>
  <si>
    <t>koľaj 87 - 3,0 m                        5 ks</t>
  </si>
  <si>
    <t>koľaj 87 - 7,0 m                        6 ks</t>
  </si>
  <si>
    <t>portálový vozík +                    38 ks</t>
  </si>
  <si>
    <t xml:space="preserve">rameno HC - 45 cm                10 ks </t>
  </si>
  <si>
    <t>vak kúpací                              10 ks</t>
  </si>
  <si>
    <t>viečko 180,0                           20 ks</t>
  </si>
  <si>
    <t>viečko  87                               18 ks</t>
  </si>
  <si>
    <t>vozík na dištanc                      18 ks</t>
  </si>
  <si>
    <t>vozík s hákom                           1 ks</t>
  </si>
  <si>
    <t>zdvíhacia kazeta Altair             1 ks</t>
  </si>
  <si>
    <t>zdvíhacia kazeta Roomer S      9 ks</t>
  </si>
  <si>
    <t>02 - SO-02  Navrhovaná úprava spevnených plôch</t>
  </si>
  <si>
    <t>a - SO-02  Navrhovaná úprava spevnených plôch</t>
  </si>
  <si>
    <t xml:space="preserve">    5 - Komunikácie asfaltové</t>
  </si>
  <si>
    <t xml:space="preserve">    5.1 - Komunikácie pre peších</t>
  </si>
  <si>
    <t xml:space="preserve">    9.1 - Ostatné konštrukcie a práce - Odvoz vybúraných hmôt</t>
  </si>
  <si>
    <t xml:space="preserve">    9.2 - Ostatné konštrukcie - Dopravné značenie</t>
  </si>
  <si>
    <t>113107231.S</t>
  </si>
  <si>
    <t>Odstránenie krytu v ploche nad 200 m2 z betónu prostého, hr. vrstvy do 150 mm,  -0,22500t</t>
  </si>
  <si>
    <t>747898949</t>
  </si>
  <si>
    <t>"Betónová plocha"  6*10+23*13,5+10*7,5</t>
  </si>
  <si>
    <t>"asfaltová plocha podklad" 47*4,5+11*3,5+8*6+11*2+21,6*9,5+14*9  -9,5*1,5</t>
  </si>
  <si>
    <t>113107241.S</t>
  </si>
  <si>
    <t>Odstránenie krytu v ploche nad 200 m2 asfaltového, hr. vrstvy do 50 mm,  -0,12500t</t>
  </si>
  <si>
    <t>-879591820</t>
  </si>
  <si>
    <t>"asfaltová plocha" 47*4,5+11*3,5+8*6+11*2+21,6*9,5+14*9  -9,5*1,5</t>
  </si>
  <si>
    <t>120901122.S</t>
  </si>
  <si>
    <t>Búranie konštrukcií z betónu prostého prekladaného kameňom v odkopávkach   -2,45000t</t>
  </si>
  <si>
    <t>1158325624</t>
  </si>
  <si>
    <t>"rampa "  9,5*0,6*2*1,3</t>
  </si>
  <si>
    <t>"lem betónovej nádrže "13*0,5*0,2</t>
  </si>
  <si>
    <t>122301101.S</t>
  </si>
  <si>
    <t>Odkopávka a prekopávka nezapažená v hornine 4, do 100 m3</t>
  </si>
  <si>
    <t>-1984004329</t>
  </si>
  <si>
    <t>"odkopanie podkladu do úrovne -0,350 od UT" 830*0,1</t>
  </si>
  <si>
    <t>1123706445</t>
  </si>
  <si>
    <t>"výkop pre osadenie odvodňovacieho žlabu"  (26+11+11+4)*0,5*0,3</t>
  </si>
  <si>
    <t>"obrubníky"  (166+146)*0,3*0,2</t>
  </si>
  <si>
    <t>-151132077</t>
  </si>
  <si>
    <t>"výkopy"  83+26,52</t>
  </si>
  <si>
    <t>-1256598841</t>
  </si>
  <si>
    <t>109,52*7 'Prepočítané koeficientom množstva</t>
  </si>
  <si>
    <t>-346644672</t>
  </si>
  <si>
    <t>-1684782237</t>
  </si>
  <si>
    <t>171203111.S</t>
  </si>
  <si>
    <t>Uloženie a hrubé rozhrnutie výkopku bez zhutnenia v rovine alebo na svahu do 1:5</t>
  </si>
  <si>
    <t>1979859602</t>
  </si>
  <si>
    <t>"úprava podkladu pre zelené plochy"  160*0,3</t>
  </si>
  <si>
    <t>1966419938</t>
  </si>
  <si>
    <t>109,52*1,8</t>
  </si>
  <si>
    <t>180402111.S</t>
  </si>
  <si>
    <t>Založenie trávnika parkového výsevom v rovine do 1:5</t>
  </si>
  <si>
    <t>-601609988</t>
  </si>
  <si>
    <t>005720001500.S</t>
  </si>
  <si>
    <t>Osivá tráv - výber trávových semien</t>
  </si>
  <si>
    <t>-625391108</t>
  </si>
  <si>
    <t>161,812*0,0309 'Prepočítané koeficientom množstva</t>
  </si>
  <si>
    <t>-84089523</t>
  </si>
  <si>
    <t>"zhutnenie podkladu po vybúraní"  1082</t>
  </si>
  <si>
    <t>181301101.S</t>
  </si>
  <si>
    <t>Rozprestretie ornice v rovine, plocha do 500 m2, hr.do 100 mm</t>
  </si>
  <si>
    <t>1373429866</t>
  </si>
  <si>
    <t>"tráva"  160</t>
  </si>
  <si>
    <t>"vegetačné tvarovky"  28</t>
  </si>
  <si>
    <t>103110000100.S</t>
  </si>
  <si>
    <t>Rašelina zahradná kompostová tr. 2, vlhká</t>
  </si>
  <si>
    <t>694003298</t>
  </si>
  <si>
    <t>"40kg/m2"  188*0,04</t>
  </si>
  <si>
    <t>Komunikácie asfaltové</t>
  </si>
  <si>
    <t>564851111.S</t>
  </si>
  <si>
    <t>Podklad zo štrkodrviny s rozprestretím a zhutnením, po zhutnení hr. 150 mm</t>
  </si>
  <si>
    <t>-594814995</t>
  </si>
  <si>
    <t>567123114.S</t>
  </si>
  <si>
    <t>Podklad z kameniva stmeleného cementom, s rozprestrenm a zhutnením CBGM C 5/6, po zhutnení hr. 150 mm</t>
  </si>
  <si>
    <t>1759068007</t>
  </si>
  <si>
    <t>573111112.S</t>
  </si>
  <si>
    <t>Postrek asfaltový infiltračný s posypom kamenivom z asfaltu cestného v množstve 1,00 kg/m2</t>
  </si>
  <si>
    <t>-1774446098</t>
  </si>
  <si>
    <t>577144141.S</t>
  </si>
  <si>
    <t>Asfaltový betón vrstva obrusná AC 8 O v pruhu š. nad 3 m z modifik. asfaltu tr. II, po zhutnení hr. 50 mm</t>
  </si>
  <si>
    <t>-3112101</t>
  </si>
  <si>
    <t>5.1</t>
  </si>
  <si>
    <t>Komunikácie pre peších</t>
  </si>
  <si>
    <t>564210111.S</t>
  </si>
  <si>
    <t>Podklad alebo kryt pre mlátový chodník z vápencovej drviny fr. 0-8 mm s rozprestretím, vlhčením a zhutnením do hr. 50 mm, plochy do 200 m2</t>
  </si>
  <si>
    <t>"SP4"  76</t>
  </si>
  <si>
    <t>564750311.S</t>
  </si>
  <si>
    <t>Podklad pre mlátový chodník z kameniva hrubého drveného fr. 16-32 mm s rozprestretím a zhutnením hr. do 150 mm, plochy do 200 m2</t>
  </si>
  <si>
    <t>-1517330435</t>
  </si>
  <si>
    <t>571907118.S</t>
  </si>
  <si>
    <t>Posyp podkladu alebo krytu, kamenivom drveným alebo ťaženým v množstve nad 65 do 70 kg/m2</t>
  </si>
  <si>
    <t>-812391599</t>
  </si>
  <si>
    <t>"SP3 štrkové záhony"  95</t>
  </si>
  <si>
    <t>103210000115.S</t>
  </si>
  <si>
    <t>Kamenivo riečne prané, frakcia 16/32 mm</t>
  </si>
  <si>
    <t>-408573095</t>
  </si>
  <si>
    <t>"SP3 štrkové záhony"  95*0,05</t>
  </si>
  <si>
    <t>564750111.R</t>
  </si>
  <si>
    <t>Podklad alebo kryt z kameniva hrubého drveného veľ. 0-32 mm s rozprestretím a zhutnením hr. 150 mm</t>
  </si>
  <si>
    <t>-1042702004</t>
  </si>
  <si>
    <t>"SP2" 120+216</t>
  </si>
  <si>
    <t>596911143.S</t>
  </si>
  <si>
    <t>Kladenie betónovej zámkovej dlažby komunikácií pre peších hr. 60 mm pre peších nad 100 do 300 m2 so zriadením lôžka z kameniva hr. 30 mm</t>
  </si>
  <si>
    <t>17487294</t>
  </si>
  <si>
    <t>"SP2 zámková dlažba"  216</t>
  </si>
  <si>
    <t>592460007700.S</t>
  </si>
  <si>
    <t>Dlažba betónová škárová, rozmer 200x165x60 mm, prírodná</t>
  </si>
  <si>
    <t>-1654276865</t>
  </si>
  <si>
    <t>216*1,02 'Prepočítané koeficientom množstva</t>
  </si>
  <si>
    <t>596912211.S</t>
  </si>
  <si>
    <t>Kladenie betónovej dlažby z vegetačných tvárnic hr. 80 mm, do lôžka z kameniva ťaženého, veľkosti do 0,25 m2, plochy do 50 m2</t>
  </si>
  <si>
    <t>-1621291932</t>
  </si>
  <si>
    <t>"SP1"   28</t>
  </si>
  <si>
    <t>592460013500</t>
  </si>
  <si>
    <t>Dlažba betónová PREMAC VEGA zatrávňovacia, rozmer 610x405x80 mm, sivá</t>
  </si>
  <si>
    <t>978816797</t>
  </si>
  <si>
    <t>596811321.S</t>
  </si>
  <si>
    <t>Kladenie betónovej dlažby s vyplnením škár do lôžka z kameniva, veľ. do 0,25 m2 plochy od 50 do 100 m2</t>
  </si>
  <si>
    <t>-1171486146</t>
  </si>
  <si>
    <t>592460014500.S</t>
  </si>
  <si>
    <t>Platňa betónová, rozmer 500x500x50 mm, prírodná</t>
  </si>
  <si>
    <t>-1045372257</t>
  </si>
  <si>
    <t>917862112.S</t>
  </si>
  <si>
    <t>Osadenie chodník. obrubníka betónového stojatého do lôžka z betónu prosteho tr. C 16/20 s bočnou oporou</t>
  </si>
  <si>
    <t>238830589</t>
  </si>
  <si>
    <t>13+10+35+15+4+10+25+18+21+15</t>
  </si>
  <si>
    <t>592170001800.S</t>
  </si>
  <si>
    <t>Obrubník parkový, lxšxv 1000x50x200 mm, prírodný</t>
  </si>
  <si>
    <t>-459006182</t>
  </si>
  <si>
    <t>166,336633663366*1,01 'Prepočítané koeficientom množstva</t>
  </si>
  <si>
    <t>916362113.S</t>
  </si>
  <si>
    <t>Osadenie cestného obrubníka betónového stojatého do lôžka z betónu prostého tr. C 20/25 s bočnou oporou</t>
  </si>
  <si>
    <t>802585858</t>
  </si>
  <si>
    <t>15+27+20+40+22*2</t>
  </si>
  <si>
    <t>592170000900.S</t>
  </si>
  <si>
    <t>Obrubník cestný bez skosenia rovný, lxšxv 1000x150x260 mm</t>
  </si>
  <si>
    <t>1237416667</t>
  </si>
  <si>
    <t>592170000100</t>
  </si>
  <si>
    <t>Obrubník PREMAC cestný oblúkový, vonkajší polomer 1 m, lxšxv 780x150(110)x260 mm</t>
  </si>
  <si>
    <t>1565245415</t>
  </si>
  <si>
    <t>935114434.S</t>
  </si>
  <si>
    <t>Osadenie odvodňovacieho betónového žľabu univerzálneho s ochrannou hranou svetlej šírky 200 mm a s roštom triedy D 400</t>
  </si>
  <si>
    <t>-1965272983</t>
  </si>
  <si>
    <t>26+10+11+3,5</t>
  </si>
  <si>
    <t>592270008100.S</t>
  </si>
  <si>
    <t>Čelná koncová stena, pre žľaby betónové s ochrannou hranou svetlej šírky 200 mm</t>
  </si>
  <si>
    <t>-132654704</t>
  </si>
  <si>
    <t>592270017400.S</t>
  </si>
  <si>
    <t>Liatinový rošt, štrbiny 18x220, dĺ. 0,5 m, trieda D 400, s rýchlouzáverom, pre žľaby betónové s ochrannou hranou svetlej šírky 200 mm</t>
  </si>
  <si>
    <t>-2093685583</t>
  </si>
  <si>
    <t>50,5*2</t>
  </si>
  <si>
    <t>592270024200.S</t>
  </si>
  <si>
    <t>Odvodňovací žľab betónový univerzálny s ochrannou hranou, svetlá šírka 200 mm, dĺžky 1 m, bez spádu</t>
  </si>
  <si>
    <t>-1329667306</t>
  </si>
  <si>
    <t>918101111</t>
  </si>
  <si>
    <t>Lôžko pod obrubníky, krajníky alebo obruby z dlažob. kociek z betónu prostého tr. C 12/15</t>
  </si>
  <si>
    <t>-703976265</t>
  </si>
  <si>
    <t>"cestný"  146*0,3*0,25</t>
  </si>
  <si>
    <t>"chodníkový"  166*0,2*0,25</t>
  </si>
  <si>
    <t>"žlab"  51*0,4*0,22</t>
  </si>
  <si>
    <t>936124122.S</t>
  </si>
  <si>
    <t>Osadenie parkovej lavičky kotevnými skrutkami bez zabetónovania nôh na pevný podklad</t>
  </si>
  <si>
    <t>28612834</t>
  </si>
  <si>
    <t>553560002400.S</t>
  </si>
  <si>
    <t>Lavička parková s operadlom, liatinová konštrukcia, sedadlo a operadlo z drevených dosiek, dĺžky 1950 mm</t>
  </si>
  <si>
    <t>1252651981</t>
  </si>
  <si>
    <t>Ostatné konštrukcie a práce - Odvoz vybúraných hmôt</t>
  </si>
  <si>
    <t>976011219.R</t>
  </si>
  <si>
    <t>Búranie oplotenia z bet. pilierov a plotovej dosky betónovej v. do 2,5m  - 0,25000t</t>
  </si>
  <si>
    <t>1429554176</t>
  </si>
  <si>
    <t>-563801264</t>
  </si>
  <si>
    <t>1243707084</t>
  </si>
  <si>
    <t>364,989*8 'Prepočítané koeficientom množstva</t>
  </si>
  <si>
    <t>-227091645</t>
  </si>
  <si>
    <t>580902039</t>
  </si>
  <si>
    <t>-525441121</t>
  </si>
  <si>
    <t>1659358003</t>
  </si>
  <si>
    <t>9.2</t>
  </si>
  <si>
    <t>Ostatné konštrukcie - Dopravné značenie</t>
  </si>
  <si>
    <t>914001111</t>
  </si>
  <si>
    <t>Osadenie a montáž cestnej zvislej dopravnej značky na stľpik, stľp, konzolu alebo objekt</t>
  </si>
  <si>
    <t>-663213406</t>
  </si>
  <si>
    <t>4044800259</t>
  </si>
  <si>
    <t>272 „Označenie vyhrad.parkov.miesta zákl.500x500, dodatk.tabuľky  II.tr.,HIP,10 rokov, plech so založ.Al okraj.profilom</t>
  </si>
  <si>
    <t>129833237</t>
  </si>
  <si>
    <t>4044800244</t>
  </si>
  <si>
    <t>A27 - symboly osoby so zdravotným postihnutím 500x700 mm, dodatkové tabuľky  II. tr., HIP, 10 rokov, plech so založeným Al okrajovým profilom</t>
  </si>
  <si>
    <t>1058165413</t>
  </si>
  <si>
    <t>5534683800.1</t>
  </si>
  <si>
    <t>Stĺpik D60 mm dlžka 2500 mm pozinkovaný</t>
  </si>
  <si>
    <t>867158257</t>
  </si>
  <si>
    <t>915701112.S</t>
  </si>
  <si>
    <t>Zhotovenie vodorov. značenia z náterových hmôt hr. 2,5 až 3 mm - deliace čiary</t>
  </si>
  <si>
    <t>305895769</t>
  </si>
  <si>
    <t>"parkovacie plochy"  (22,5*3+10*8)*0,125</t>
  </si>
  <si>
    <t>915721111</t>
  </si>
  <si>
    <t>Vodorovné značenie krytu striekané farbou stopčiar, zebier, tieňov, šípok nápisov, prechodov a pod.</t>
  </si>
  <si>
    <t>-1095126167</t>
  </si>
  <si>
    <t>"Parkovanie imobilných" 7,5*5*0,1</t>
  </si>
  <si>
    <t>404460002022.S</t>
  </si>
  <si>
    <t>Farba akrylátová biela pre značenie ciest na asfalt alebo betón</t>
  </si>
  <si>
    <t>-1478899590</t>
  </si>
  <si>
    <t>(18,438+3,75)*1,5</t>
  </si>
  <si>
    <t>998225111.S</t>
  </si>
  <si>
    <t>Presun hmôt pre pozemnú komunikáciu a letisko s krytom asfaltovým akejkoľvek dĺžky objektu</t>
  </si>
  <si>
    <t>1683143522</t>
  </si>
  <si>
    <t>b - E2.21  Vonkajšie silnoprúdové rozvody NN</t>
  </si>
  <si>
    <t xml:space="preserve">HSV - Práce a dodávky HSV   </t>
  </si>
  <si>
    <t>D1 - 1.Rozvádzač RS.ALT</t>
  </si>
  <si>
    <t xml:space="preserve">    21-M - 2.Montážný materiál:</t>
  </si>
  <si>
    <t xml:space="preserve">    D2 - 3.Zemné práce, zemina triedy 3:      </t>
  </si>
  <si>
    <t xml:space="preserve">HZS - Hodinové zúčtovacie sadzby </t>
  </si>
  <si>
    <t xml:space="preserve">Práce a dodávky HSV   </t>
  </si>
  <si>
    <t>1.Rozvádzač RS.ALT</t>
  </si>
  <si>
    <t>Pol160</t>
  </si>
  <si>
    <t>Plastová rozvodnica na povrch, rozmery: 384x319x144mm, (v x š x h), IP65/20, prívod zdola, vývody zhora,                                       referenčný výrobok:  Noark, 24 modul, IP65/20, 231029</t>
  </si>
  <si>
    <t>Pol161</t>
  </si>
  <si>
    <t>Zvodič prepätia 280V/12,5kA, TN-S, T1+T2+T3 (B+C+D)                  referenčný výrobok: PO II 3+1, TN-S, T1+T2+T3, (B+C+D), KIWA 81.027</t>
  </si>
  <si>
    <t>Pol162</t>
  </si>
  <si>
    <t>Hlavný vypínač 32/3, In=32A, 12,5kA,                                                referenčný výrobok: IS-21/3, Eaton</t>
  </si>
  <si>
    <t>Pol163</t>
  </si>
  <si>
    <t>Kombinovaný prúdový chránič s nadprúdovou ochranou 10/1N/B/003-A, 30mA, In=10A, charakt. B, typ A                        referenčný výrobok: PFL7-10/1N/B/003-A, Eaton</t>
  </si>
  <si>
    <t>Pol164</t>
  </si>
  <si>
    <t>Kombinovaný prúdový chránič s nadprúdovou ochranou 16/1N/B/003-A, 30mA, In=16A, charakt. B, typ A                        referenčný výrobok: PFL7-16/1N/B/003-A, Eaton</t>
  </si>
  <si>
    <t>Pol165</t>
  </si>
  <si>
    <t>Radové svorky do pr.6mm2</t>
  </si>
  <si>
    <t>Pol166</t>
  </si>
  <si>
    <t>Radové svorky do pr.2,5mm2</t>
  </si>
  <si>
    <t>Pol167</t>
  </si>
  <si>
    <t>Pol168</t>
  </si>
  <si>
    <t>Pol169</t>
  </si>
  <si>
    <t>21-M</t>
  </si>
  <si>
    <t>2.Montážný materiál:</t>
  </si>
  <si>
    <t>Pol170</t>
  </si>
  <si>
    <t>Kábel NAYY-J 4x150mm²</t>
  </si>
  <si>
    <t>Pol171</t>
  </si>
  <si>
    <t>Silový kábel 750 - 1000V /mm2/ voľne uložený CYKY-J 750V 4x150</t>
  </si>
  <si>
    <t>Pol172</t>
  </si>
  <si>
    <t>Kábel CYKY-J 5x6</t>
  </si>
  <si>
    <t>Pol173</t>
  </si>
  <si>
    <t>Montáž, Kábel medený uložený pevne CYKY 450/750 V 5x6</t>
  </si>
  <si>
    <t>Pol174</t>
  </si>
  <si>
    <t>Kábel CYKY-J 3x4</t>
  </si>
  <si>
    <t>Pol175</t>
  </si>
  <si>
    <t>Montáž, Kábel medený uložený pevne CYKY 450/750 V 3x4</t>
  </si>
  <si>
    <t>Pol176</t>
  </si>
  <si>
    <t>210800146</t>
  </si>
  <si>
    <t>Montáž, Kábel medený uložený pevne N2XH-J 450/750 V 3x2,5</t>
  </si>
  <si>
    <t>210800146.1</t>
  </si>
  <si>
    <t>Montáž, Kábel medený uložený pevne N2XH-J 450/750 V 3x1,5</t>
  </si>
  <si>
    <t>Pol178</t>
  </si>
  <si>
    <t>Pol180</t>
  </si>
  <si>
    <t>Zvodový drôt FeZn pr. 10</t>
  </si>
  <si>
    <t>210220021</t>
  </si>
  <si>
    <t>Montáž, Uzemňovacie vedenie v zemi včít. svoriek,prepojenia, izolácie spojov FeZn D 8 - 10 mm</t>
  </si>
  <si>
    <t>Pol181</t>
  </si>
  <si>
    <t>210220022</t>
  </si>
  <si>
    <t>Pol182</t>
  </si>
  <si>
    <t>Korugovaná chránička HDPE pr. 110, referenčný typ: KOPOFLEX® KF 09110 BA, 110mm, 450N - 50m - KF 09110_BA</t>
  </si>
  <si>
    <t>210010160</t>
  </si>
  <si>
    <t>Montáž, Korugovaná chránička HDPE pr. 110, referenčný typ: KOPOFLEX® KF 09110 BA, 110mm, 450N - 50m - KF 09110_BA</t>
  </si>
  <si>
    <t>Pol183</t>
  </si>
  <si>
    <t>Korugovaná chránička FXKVR 40</t>
  </si>
  <si>
    <t>210010160.1</t>
  </si>
  <si>
    <t>Montáž, Korugovaná chránička FXKVR 40</t>
  </si>
  <si>
    <t>Pol184</t>
  </si>
  <si>
    <t>Rúrka pancierová ohybná elektroinštalačná typ FXPS 40, 1250N (Káblová chránička pre prechod základom do stožiara)</t>
  </si>
  <si>
    <t>2100100065</t>
  </si>
  <si>
    <t>Rúrka ohybná elektroinštalačná, typ 23 - 48 mm (Káblová chránička pre prechod základom do stožiara)</t>
  </si>
  <si>
    <t>Pol185</t>
  </si>
  <si>
    <t>Typ S1 - Parkové LED svietidlo; 30,5W; 4018lm; 4000K; IP65                                                 referenčný typ: PHILIPS, QUEBEC LED, BRP775 LED49-4S/740 PSD DW50 PGR BK D9</t>
  </si>
  <si>
    <t>Pol186</t>
  </si>
  <si>
    <t>Typ S2 - Parkové LED svietidlo; 30,5W; 4018lm; 4000K; IP65                                                 referenčný typ: PHILIPS, QUEBEC LED, BRP776 LED49-4S/740 PSD DW50 PGR BK D9 S</t>
  </si>
  <si>
    <t>Pol187</t>
  </si>
  <si>
    <t>Typ S3 - LED reflektor; 57,8W; 9283lm; 4000K; IP66                                                 referenčný typ: LUMEN, NITYA S G2 II C51 10k7 740 B541</t>
  </si>
  <si>
    <t>Pol188</t>
  </si>
  <si>
    <t>Typ S4 - LED svietidlo na stlpiku, symetrické, 360°, l=1,0m, LED 12W, 1000lm, 3000K, IK10, IP65,                                                      referenčný typ: Philips, LED 12W, BCP155 LED100/WW PSU 220-240V S 7043, 1000lm, 3000K, IK10, IP65</t>
  </si>
  <si>
    <t>210203040</t>
  </si>
  <si>
    <t>Montáž, Svietidlo LED</t>
  </si>
  <si>
    <t>Pol189</t>
  </si>
  <si>
    <t>Zemniaci diel pre svietidlá S4, d=ø100mm, l=500mm,                                           referenčný typ: Philips, ZCP150 ANB L500</t>
  </si>
  <si>
    <t>Pol190</t>
  </si>
  <si>
    <t>Montáž, zemniaci diel pre svietidlá S4,                       d=ø100mm, l=500mm</t>
  </si>
  <si>
    <t>Pol191</t>
  </si>
  <si>
    <t>Poistka 1xE27/6A,</t>
  </si>
  <si>
    <t>Pol192</t>
  </si>
  <si>
    <t>Svorka na pripojenie kovových častí SP1</t>
  </si>
  <si>
    <t>Pol193</t>
  </si>
  <si>
    <t>Svorka na pripojenie pásov v zemi SR03</t>
  </si>
  <si>
    <t>Pol194</t>
  </si>
  <si>
    <t>Svorka na pojenie pásoviny s pásovinou v zemi SR02</t>
  </si>
  <si>
    <t>Pol195</t>
  </si>
  <si>
    <t>Farba syntetická S2003-07-29</t>
  </si>
  <si>
    <t>Pol196</t>
  </si>
  <si>
    <t>Riedidlo S 6001</t>
  </si>
  <si>
    <t>Pol197</t>
  </si>
  <si>
    <t>Antikorózna ochrana</t>
  </si>
  <si>
    <t>Pol198</t>
  </si>
  <si>
    <t>Pol199</t>
  </si>
  <si>
    <t>Prepäťová ochrana PO I LED 230V/12,5kA obj.č.92.204, 10/350, 12,5kA, 8/20, 30kA, 1,5kV - umiestnená v päte stožiara v elektrovýzbroji stožiara, zapojená podľa priloženého manuálu</t>
  </si>
  <si>
    <t>Pol200</t>
  </si>
  <si>
    <t>Ocelový kuželový stožiar s prírubou, dĺžka 4m, referenčný typ: ELV, STK 60/40/3PK12-Z</t>
  </si>
  <si>
    <t>210204011</t>
  </si>
  <si>
    <t>Montáž, osvetľovací stožiar - oceľový do dĺžky 12m</t>
  </si>
  <si>
    <t>Pol201</t>
  </si>
  <si>
    <t>Oceľová konzola l=1m, referenčný typ: ELV, STK 60/40/3PK12-Z</t>
  </si>
  <si>
    <t>Pol202</t>
  </si>
  <si>
    <t>Montáž, oceľová konzola l=1m</t>
  </si>
  <si>
    <t>Pol203</t>
  </si>
  <si>
    <t>Oceľová konzola l=0,5m, referenčný typ: ELV, STK 60/40/3PK12-Z</t>
  </si>
  <si>
    <t>Pol204</t>
  </si>
  <si>
    <t>Montáž, oceľová konzola l=0,5m</t>
  </si>
  <si>
    <t xml:space="preserve">3.Zemné práce, zemina triedy 3:      </t>
  </si>
  <si>
    <t>Pol205</t>
  </si>
  <si>
    <t>Výstražná fólia š=22cm</t>
  </si>
  <si>
    <t>460490011</t>
  </si>
  <si>
    <t>Rozvinutie a uloženie výstražnej fólie z PVC do ryhy,šírka 22cm</t>
  </si>
  <si>
    <t>Pol153</t>
  </si>
  <si>
    <t>Vytýčenie existujúcej trasy kábelových vedení v zastavanom teréne</t>
  </si>
  <si>
    <t>Pol206</t>
  </si>
  <si>
    <t>Hĺbenie káblovej ryhy 35 cm širokej a 120 cm hlbokej, v zemine triedy 3</t>
  </si>
  <si>
    <t>Pol207</t>
  </si>
  <si>
    <t>Ručný zásyp nezap. káblovej ryhy bez zhutn. zeminy, 35 cm širokej, 120 cm hlbokej v zemine tr. 3</t>
  </si>
  <si>
    <t>460200163</t>
  </si>
  <si>
    <t>Hĺbenie káblovej ryhy 35 cm širokej a 80 cm hlbokej, v zemine triedy 3</t>
  </si>
  <si>
    <t>460560163</t>
  </si>
  <si>
    <t>Ručný zásyp nezap. káblovej ryhy bez zhutn. zeminy, 35 cm širokej, 80 cm hlbokej v zemine tr. 3</t>
  </si>
  <si>
    <t>460420001</t>
  </si>
  <si>
    <t>Zriadenie káblového lôžka z preosiatej zeminy v ryhe šírky do 65 cm, hrúbky vrstvy 5 cm.</t>
  </si>
  <si>
    <t>460620013</t>
  </si>
  <si>
    <t>Proviz. úprava terénu v zemine tr. 3, aby nerovnosti terénu neboli väčšie ako 2 cm od vodor.hladiny</t>
  </si>
  <si>
    <t>Pol158</t>
  </si>
  <si>
    <t>Geodetické zameranie po montáži</t>
  </si>
  <si>
    <t>Pol159</t>
  </si>
  <si>
    <t>Zistenie inžinierských sieti v trase</t>
  </si>
  <si>
    <t>Pol208</t>
  </si>
  <si>
    <t>Základ pre stĺpik VO , votknutý</t>
  </si>
  <si>
    <t>460100001</t>
  </si>
  <si>
    <t>Montáž, Púzdrový základ pre stožiar verejného osvetlenia mimo osi trasy kábla</t>
  </si>
  <si>
    <t>460050004</t>
  </si>
  <si>
    <t>Jama pre betonový základ 300x300x500</t>
  </si>
  <si>
    <t xml:space="preserve">Hodinové zúčtovacie sadzby </t>
  </si>
  <si>
    <t>Protokol o meraní funkčnosti systému KS</t>
  </si>
  <si>
    <t>Vysokozdvižná plošina</t>
  </si>
  <si>
    <t>03 - SO-03  Navrhované nové oplotenie</t>
  </si>
  <si>
    <t>133211101.S</t>
  </si>
  <si>
    <t>Hĺbenie šachiet v  hornine tr. 3 súdržných - ručným náradím plocha výkopu do 4 m2</t>
  </si>
  <si>
    <t>221144145</t>
  </si>
  <si>
    <t>"pätky"  0,3*0,3*0,6*(50+8)</t>
  </si>
  <si>
    <t>95384359</t>
  </si>
  <si>
    <t>932116256</t>
  </si>
  <si>
    <t>-12804427</t>
  </si>
  <si>
    <t>3,132*7</t>
  </si>
  <si>
    <t>458453708</t>
  </si>
  <si>
    <t>3,132*1,8</t>
  </si>
  <si>
    <t>275313611.S</t>
  </si>
  <si>
    <t>Betón základových pätiek, prostý tr. C 16/20</t>
  </si>
  <si>
    <t>809292141</t>
  </si>
  <si>
    <t>"pätky"  0,3*0,3*0,6*(50+8)*1,05</t>
  </si>
  <si>
    <t>966067112.S</t>
  </si>
  <si>
    <t>Rozobratie plotov výšky do 250 cm, z drôteného pletiva alebo z plechu,  -0,01000t</t>
  </si>
  <si>
    <t>-1355558978</t>
  </si>
  <si>
    <t>23+32+23+13+29</t>
  </si>
  <si>
    <t>767658802.R</t>
  </si>
  <si>
    <t>Demontáž brány dvojkrídlovej otočnej plochy nad 6 do 9 m2, -0,281t</t>
  </si>
  <si>
    <t>-1829348498</t>
  </si>
  <si>
    <t>-948621946</t>
  </si>
  <si>
    <t>-452159873</t>
  </si>
  <si>
    <t>1,481*8 'Prepočítané koeficientom množstva</t>
  </si>
  <si>
    <t>1923607247</t>
  </si>
  <si>
    <t>-1667428112</t>
  </si>
  <si>
    <t>998151111.S</t>
  </si>
  <si>
    <t>Presun hmôt pre oplotenie obj.8152, 8153,8159, zvislá nosná konštr. z tehál, tvárnic, blokov výšky do 10 m</t>
  </si>
  <si>
    <t>-1587294597</t>
  </si>
  <si>
    <t>338171112</t>
  </si>
  <si>
    <t>Osadenie stĺpika oceľového plotového do výšky 2.60m so zabetónovaním</t>
  </si>
  <si>
    <t>570036421</t>
  </si>
  <si>
    <t>13+12+25</t>
  </si>
  <si>
    <t>553stlpik</t>
  </si>
  <si>
    <t>Stlpik  poplastovaný  40x60mm  v.2,0m</t>
  </si>
  <si>
    <t>1342834637</t>
  </si>
  <si>
    <t>5535855604</t>
  </si>
  <si>
    <t>Držiak podhrabovej dosky</t>
  </si>
  <si>
    <t>-147574059</t>
  </si>
  <si>
    <t>348121123</t>
  </si>
  <si>
    <t>Osadenie dosky plotovej železobetónovej prefabrikovanej dlžky do 2500 mm, vrátane úpravy dĺžky</t>
  </si>
  <si>
    <t>-301992321</t>
  </si>
  <si>
    <t>10+10+22+1</t>
  </si>
  <si>
    <t>592333389</t>
  </si>
  <si>
    <t>Betónový prefabrikát plotová podhrabová doska 2450x250x40 mm</t>
  </si>
  <si>
    <t>-2058010868</t>
  </si>
  <si>
    <t>767914150.S</t>
  </si>
  <si>
    <t>Montáž oplotenia panelového z pletiva na stĺpiky výšky do 2,2 m</t>
  </si>
  <si>
    <t>1297139497</t>
  </si>
  <si>
    <t>10+13+32+1,5+21,5+5,5+10,5+6</t>
  </si>
  <si>
    <t>553510028700.S</t>
  </si>
  <si>
    <t>Panel pre panelový plotový systém, veľkosť oka 100x50 mm, vxl 1,23x2,48 m, poplastovaný na pozinkovanej oceli</t>
  </si>
  <si>
    <t>-789241776</t>
  </si>
  <si>
    <t>767920210.S</t>
  </si>
  <si>
    <t>Montáž vrát a vrátok k oploteniu osadzovaných na stĺpiky oceľové, s plochou jednotlivo do 2 m2</t>
  </si>
  <si>
    <t>-1571637467</t>
  </si>
  <si>
    <t>553510010201.S</t>
  </si>
  <si>
    <t>Bránka jednokrídlová, šxv 1,2x1,53 m</t>
  </si>
  <si>
    <t>-295402397</t>
  </si>
  <si>
    <t>553510009901.S</t>
  </si>
  <si>
    <t>Bránka jednokrídlová, šxv 0,6x1,53 m</t>
  </si>
  <si>
    <t>-794345677</t>
  </si>
  <si>
    <t>767920230.S</t>
  </si>
  <si>
    <t>Montáž vrát a vrátok k oploteniu osadzovaných na stĺpiky oceľové, s plochou jednotlivo nad 4 do 6 m2</t>
  </si>
  <si>
    <t>-853872619</t>
  </si>
  <si>
    <t>553410060601.S</t>
  </si>
  <si>
    <t>Vráta oceľové 3500x1530 mm s oceľovými stĺpikmi + elektrozámok</t>
  </si>
  <si>
    <t>1180417469</t>
  </si>
  <si>
    <t>553410060501.S</t>
  </si>
  <si>
    <t>Vráta oceľové 3000x1530 mm s oceľovými stĺpikmi</t>
  </si>
  <si>
    <t>704088810</t>
  </si>
  <si>
    <t>998767201.S</t>
  </si>
  <si>
    <t>Presun hmôt pre kovové stavebné doplnkové konštrukcie v objektoch výšky do 6 m</t>
  </si>
  <si>
    <t>-543098341</t>
  </si>
  <si>
    <t>04 - SO-04  Navrhovaný Altán</t>
  </si>
  <si>
    <t xml:space="preserve">    5 - Komunikácie</t>
  </si>
  <si>
    <t xml:space="preserve">    9 - Ostatné konštrukcie a práce-búranie</t>
  </si>
  <si>
    <t>2008388084</t>
  </si>
  <si>
    <t>"odkopanie terénu -1,25/-1,44" 5*5*0,19</t>
  </si>
  <si>
    <t>-1272083946</t>
  </si>
  <si>
    <t>781832195</t>
  </si>
  <si>
    <t>"výkop pre pätky -1,44/-2,5"  0,6*0,6*1,06 * 6</t>
  </si>
  <si>
    <t>133211109.S</t>
  </si>
  <si>
    <t>Príplatok za lepivosť pri hĺbení šachiet ručným alebo pneumatickým náradím v horninách tr. 3</t>
  </si>
  <si>
    <t>-1634320669</t>
  </si>
  <si>
    <t>249249758</t>
  </si>
  <si>
    <t>4,75+2,29</t>
  </si>
  <si>
    <t>-569122663</t>
  </si>
  <si>
    <t>7,04*7</t>
  </si>
  <si>
    <t>-1168476062</t>
  </si>
  <si>
    <t>-1733731416</t>
  </si>
  <si>
    <t>-1263440270</t>
  </si>
  <si>
    <t>7,04*1,8</t>
  </si>
  <si>
    <t>1354000301</t>
  </si>
  <si>
    <t>5*5</t>
  </si>
  <si>
    <t>275313612.S</t>
  </si>
  <si>
    <t>Betón základových pätiek, prostý tr. C 20/25</t>
  </si>
  <si>
    <t>1903982483</t>
  </si>
  <si>
    <t>"pätky -1,30/-2,50"  0,6*0,6*1,2 * 6 *1,1</t>
  </si>
  <si>
    <t>Komunikácie</t>
  </si>
  <si>
    <t>564750111.S</t>
  </si>
  <si>
    <t>Podklad alebo kryt z kameniva hrubého drveného veľ. 8-16 mm s rozprestretím a zhutnením hr. 150 mm</t>
  </si>
  <si>
    <t>-1935678768</t>
  </si>
  <si>
    <t>"pod altán" 4,5*4,5</t>
  </si>
  <si>
    <t>596811320.S</t>
  </si>
  <si>
    <t>Kladenie betónovej dlažby s vyplnením škár do lôžka z kameniva, veľ. do 0,25 m2 plochy do 50 m2</t>
  </si>
  <si>
    <t>-1251375299</t>
  </si>
  <si>
    <t>-219328490</t>
  </si>
  <si>
    <t>9*9+2</t>
  </si>
  <si>
    <t>356574055</t>
  </si>
  <si>
    <t>4,5+4,5+2,5+1,5</t>
  </si>
  <si>
    <t>-648587248</t>
  </si>
  <si>
    <t>918101112.S</t>
  </si>
  <si>
    <t>Lôžko pod obrubníky, krajníky alebo obruby z dlažobných kociek z betónu prostého tr. C 16/20</t>
  </si>
  <si>
    <t>-1178714659</t>
  </si>
  <si>
    <t>13*0,2*0,25</t>
  </si>
  <si>
    <t>Ostatné konštrukcie a práce-búranie</t>
  </si>
  <si>
    <t>953943122.S</t>
  </si>
  <si>
    <t>Osadenie drobných kovových predmetov do betónu pred zabetónovaním, hmotnosti 1-5 kg/kus (bez dodávky)</t>
  </si>
  <si>
    <t>-1330948221</t>
  </si>
  <si>
    <t>311740010000.S</t>
  </si>
  <si>
    <t xml:space="preserve">Oceľový trn  DN20 mm, kotviaca noha pre osadenie stĺpa </t>
  </si>
  <si>
    <t>-1851521002</t>
  </si>
  <si>
    <t>Presun hmôt na novostavbách a zmenách objektov pre oplotenie,  objekty pozemné rôzne (815 9 JKSO) so zvislou nosnou konštr. drevenou</t>
  </si>
  <si>
    <t>833401699</t>
  </si>
  <si>
    <t>762135114.S</t>
  </si>
  <si>
    <t>Montáž debnenia stien z hrubých lát s medzerami 40 - 60 mm prierezovej plochy do 25 cm2</t>
  </si>
  <si>
    <t>585116849</t>
  </si>
  <si>
    <t>(2,6+2,4)*2+2,2*1</t>
  </si>
  <si>
    <t>605460002600.S</t>
  </si>
  <si>
    <t>Dosky zo smreku hobľované hr. 25 mm, sušené 14±2%, triedy 3A STN 480055, bez defektov, hniloby, hrčí, impregnované</t>
  </si>
  <si>
    <t>1097159049</t>
  </si>
  <si>
    <t>56*0,025*0,2*1,05</t>
  </si>
  <si>
    <t>0,294*1,1 'Prepočítané koeficientom množstva</t>
  </si>
  <si>
    <t>2060073636</t>
  </si>
  <si>
    <t xml:space="preserve">"krokva 120x180mm"  44,5  </t>
  </si>
  <si>
    <t>"stĺp 150x150 mm" 2,1*6</t>
  </si>
  <si>
    <t>"diagonály 150x150 mm"  2,5*2+3*2</t>
  </si>
  <si>
    <t>762332140.S</t>
  </si>
  <si>
    <t>Montáž viazaných konštrukcií krovov striech z reziva priemernej plochy 288 - 450 cm2</t>
  </si>
  <si>
    <t>1156316994</t>
  </si>
  <si>
    <t>"trám 150x200mm"  4,5*4</t>
  </si>
  <si>
    <t>Hranoly z mäkkého reziva neopracované hranené akosť I  impregnované</t>
  </si>
  <si>
    <t>-272104159</t>
  </si>
  <si>
    <t xml:space="preserve">"krokva 120x180mm"  44,5*0,12*0,18*1,05  </t>
  </si>
  <si>
    <t>"trám 150x200mm"  4,5*4*0,15*0,2*1,05</t>
  </si>
  <si>
    <t>"stĺp 150x150 mm" 2,1*6*0,15*0,15*1,05</t>
  </si>
  <si>
    <t>"diagonály 150x150 mm"  (2,5*2+3*2)*0,15*0,15*1,05</t>
  </si>
  <si>
    <t>1331363518</t>
  </si>
  <si>
    <t>607260000906</t>
  </si>
  <si>
    <t>Doska OSB 3 Kronospan P+D nebrúsené hrxlxš 25x2500x625 mm, JAFHOLZ</t>
  </si>
  <si>
    <t>1138776405</t>
  </si>
  <si>
    <t>30*1,05</t>
  </si>
  <si>
    <t>885739400</t>
  </si>
  <si>
    <t>0,323+2,134+31,5*0,025</t>
  </si>
  <si>
    <t>998762202.S</t>
  </si>
  <si>
    <t>Presun hmôt pre konštrukcie tesárske v objektoch výšky do 12 m</t>
  </si>
  <si>
    <t>-512700982</t>
  </si>
  <si>
    <t>-1767174042</t>
  </si>
  <si>
    <t>764352612.S</t>
  </si>
  <si>
    <t>Zvodové rúry z hliníkového farebného Al plechu, kruhové priemer 100 mm</t>
  </si>
  <si>
    <t>-1918329447</t>
  </si>
  <si>
    <t>2,5*2</t>
  </si>
  <si>
    <t>764352812.S</t>
  </si>
  <si>
    <t>Žľaby z hliníkového farebného Al plechu, pododkvapové polkruhové r.š. 280 mm</t>
  </si>
  <si>
    <t>1102092004</t>
  </si>
  <si>
    <t>5,5*4</t>
  </si>
  <si>
    <t>968775513</t>
  </si>
  <si>
    <t>998764201.S</t>
  </si>
  <si>
    <t>Presun hmôt pre konštrukcie klampiarske v objektoch výšky do 6 m</t>
  </si>
  <si>
    <t>954373841</t>
  </si>
  <si>
    <t>783726000.S</t>
  </si>
  <si>
    <t>Nátery tesárskych konštrukcií syntetické lazurovacím lakom napustením</t>
  </si>
  <si>
    <t>2858584</t>
  </si>
  <si>
    <t>" steny"  56*(0,025*2+0,2*2)</t>
  </si>
  <si>
    <t xml:space="preserve">"krokva 120x180mm"  44,5*(0,12+0,18*2) </t>
  </si>
  <si>
    <t>"trám 150x200mm"  4,5*4*(0,15+0,2)*2</t>
  </si>
  <si>
    <t>"stĺp 150x150 mm" 2,1*6*0,15*4</t>
  </si>
  <si>
    <t>"diagonály 150x150 mm"  (2,5*2+3*2)*0,15*3</t>
  </si>
  <si>
    <t>"OSB záklop z pohľadovej strany"  30</t>
  </si>
  <si>
    <t>783726200.S</t>
  </si>
  <si>
    <t>Nátery tesárskych konštrukcií syntetické na vzduchu schnúce lazurovacím lakom 2x lakovaním</t>
  </si>
  <si>
    <t>-58586197</t>
  </si>
  <si>
    <t>05 - SO-05  Objekt garáže určený na kompletnú asanáciu</t>
  </si>
  <si>
    <t>-260805155</t>
  </si>
  <si>
    <t>"základy garáž"  (7,2*2+2,77*2+0,415*2)*1,09*0,6</t>
  </si>
  <si>
    <t>-792872061</t>
  </si>
  <si>
    <t>"doska garáž" 7,2*4*0,16</t>
  </si>
  <si>
    <t>Búranie muriva alebo vybúranie otvorov plochy nad 4 m2 nadzákladového z tehál pálených maloformátových alebo vápennopieskových, na maltu vápennú alebo vápennocementovú,  -1,800 t</t>
  </si>
  <si>
    <t>-1465780948</t>
  </si>
  <si>
    <t>"garáž" ((7,2*2+3,7+1)*2,1+7,2*0,4)*0,33</t>
  </si>
  <si>
    <t>-514115456</t>
  </si>
  <si>
    <t>"preklad a veniec garáž"  4,4*0,4*0,33+(6,9+7,2+3,7)*0,2*0,33</t>
  </si>
  <si>
    <t>968072559.S</t>
  </si>
  <si>
    <t>Vybúranie kovových vrát plochy nad 5 m2,  -0,06600t</t>
  </si>
  <si>
    <t>-375823067</t>
  </si>
  <si>
    <t>"vráta garáž"  3*2,1</t>
  </si>
  <si>
    <t>705723170</t>
  </si>
  <si>
    <t>261657611</t>
  </si>
  <si>
    <t>-1338014631</t>
  </si>
  <si>
    <t>72,685*8 'Prepočítané koeficientom množstva</t>
  </si>
  <si>
    <t>1136080038</t>
  </si>
  <si>
    <t>-195037174</t>
  </si>
  <si>
    <t>536549457</t>
  </si>
  <si>
    <t>-279260056</t>
  </si>
  <si>
    <t>-1427988732</t>
  </si>
  <si>
    <t>1472424024</t>
  </si>
  <si>
    <t>762331812.S</t>
  </si>
  <si>
    <t>Demontáž viazaných konštrukcií krovov so sklonom do 60°, prierezovej plochy 120 - 224 cm2, -0,01400 t</t>
  </si>
  <si>
    <t>-1401089620</t>
  </si>
  <si>
    <t>"garáž" 4,8*8</t>
  </si>
  <si>
    <t>762331814.S</t>
  </si>
  <si>
    <t>Demontáž viazaných konštrukcií krovov so sklonom do 60°, prierezovej plochy 288 - 450 cm2, -0,03200 t</t>
  </si>
  <si>
    <t>2124583408</t>
  </si>
  <si>
    <t>"garáž pomúrnice"  7,2*3</t>
  </si>
  <si>
    <t>1940052998</t>
  </si>
  <si>
    <t>1629039939</t>
  </si>
  <si>
    <t>1883210957</t>
  </si>
  <si>
    <t>"strecha garáž"  8*(5+0,25*2)</t>
  </si>
  <si>
    <t>06 - SO-06  Prípojka vody</t>
  </si>
  <si>
    <t xml:space="preserve">    5 - KOMUNIKÁCIE</t>
  </si>
  <si>
    <t xml:space="preserve">    9.1 - Ostatné konštrukcie a práce </t>
  </si>
  <si>
    <t>11310-7122</t>
  </si>
  <si>
    <t>Odstr. podkl. krytov z kamen. drv. hr. do 20 cm, do 200 m2</t>
  </si>
  <si>
    <t>11310-7131</t>
  </si>
  <si>
    <t>Odstr. podkl. krytov z bet. prost. hr. do 15 cm, do 200 m2</t>
  </si>
  <si>
    <t>13120-1101</t>
  </si>
  <si>
    <t>Hĺbenie jám nezapaž. v horn. tr. 3 do 100 m3</t>
  </si>
  <si>
    <t>13120-1109</t>
  </si>
  <si>
    <t>Príplatok za lepivosť v horn. tr. 3</t>
  </si>
  <si>
    <t>13220-1201</t>
  </si>
  <si>
    <t>Hĺbenie rýh šírka do 2 m v horn. tr. 3 do 100 m3</t>
  </si>
  <si>
    <t>600062698</t>
  </si>
  <si>
    <t>"výkopy" 7,5+16,5</t>
  </si>
  <si>
    <t>" zásyp výkopkom"  -(12+3)</t>
  </si>
  <si>
    <t>2105713163</t>
  </si>
  <si>
    <t>9*7</t>
  </si>
  <si>
    <t>484548775</t>
  </si>
  <si>
    <t>1387886264</t>
  </si>
  <si>
    <t>-332585039</t>
  </si>
  <si>
    <t>"1m3 = 1,8T"  9*1,8</t>
  </si>
  <si>
    <t>KOMUNIKÁCIE</t>
  </si>
  <si>
    <t>56465-1111</t>
  </si>
  <si>
    <t>Podklad z kameniva hrub. drveného 63-125 mm hr. 15 cm</t>
  </si>
  <si>
    <t>56712-1115</t>
  </si>
  <si>
    <t>Podklad z prostého betónu tr. B 7,5 hr. 15 cm</t>
  </si>
  <si>
    <t>57814-2111</t>
  </si>
  <si>
    <t>Liaty asfalt z kameniva stred., hrubozr. š. do 3 m hr. 4 cm</t>
  </si>
  <si>
    <t>57890-1111</t>
  </si>
  <si>
    <t>Zdrsňovací posyp liateho asfaltu z kamen. obal. asf. 4 kg/m2</t>
  </si>
  <si>
    <t>85124-1122</t>
  </si>
  <si>
    <t>Montáž odbočnej tvarovky 160/40</t>
  </si>
  <si>
    <t>87117-1121</t>
  </si>
  <si>
    <t>Montáž potrubia z tlakových rúrok polyetyl. DN 40</t>
  </si>
  <si>
    <t>286 138730</t>
  </si>
  <si>
    <t>Rúrka tlaková LPE d50x4,6x6000 ťažká</t>
  </si>
  <si>
    <t>87917-2199</t>
  </si>
  <si>
    <t>Prípl. za montáž vodov. prípojok DN 32-80</t>
  </si>
  <si>
    <t>89118-1111</t>
  </si>
  <si>
    <t>Montáž vodov. posúvačov v otv. výk. alebo šachte DN 40</t>
  </si>
  <si>
    <t>89118-5321</t>
  </si>
  <si>
    <t>Montáž spätných klapiek DN 40</t>
  </si>
  <si>
    <t>89124-5323</t>
  </si>
  <si>
    <t>Montáž ventila výtokového DN20</t>
  </si>
  <si>
    <t>89149-532</t>
  </si>
  <si>
    <t>Montáž filtrov DN40</t>
  </si>
  <si>
    <t>286 1382712</t>
  </si>
  <si>
    <t>286 138915</t>
  </si>
  <si>
    <t>Vodomerná šachta 2050x1400x1800mm</t>
  </si>
  <si>
    <t>422 007100</t>
  </si>
  <si>
    <t>Príklop ventilový podzemný súprava</t>
  </si>
  <si>
    <t>422 243651</t>
  </si>
  <si>
    <t>Šupátko Hawle DN40</t>
  </si>
  <si>
    <t>422 243653</t>
  </si>
  <si>
    <t>Zemná súprava teleskop</t>
  </si>
  <si>
    <t>422 2A2900</t>
  </si>
  <si>
    <t>Spätná klapka DN 40</t>
  </si>
  <si>
    <t>89149-533</t>
  </si>
  <si>
    <t>Výtokový venti Ke 3T</t>
  </si>
  <si>
    <t>89149-535</t>
  </si>
  <si>
    <t>Montáž vodomeru</t>
  </si>
  <si>
    <t>286 138925</t>
  </si>
  <si>
    <t>Vodomer M-N QN6 s impulzným výstupom</t>
  </si>
  <si>
    <t>89156-2121</t>
  </si>
  <si>
    <t>Montáž vodomerných šácht</t>
  </si>
  <si>
    <t>89910-2111</t>
  </si>
  <si>
    <t>Osadenie poklopov liatinových, ocel. s rámom do 100 kg</t>
  </si>
  <si>
    <t>552 421500</t>
  </si>
  <si>
    <t>Poklop vstupný-nosnosť 15T 60x60</t>
  </si>
  <si>
    <t xml:space="preserve">Ostatné konštrukcie a práce </t>
  </si>
  <si>
    <t>870789091</t>
  </si>
  <si>
    <t>-980754557</t>
  </si>
  <si>
    <t>3,404*9 'Prepočítané koeficientom množstva</t>
  </si>
  <si>
    <t>-1011689331</t>
  </si>
  <si>
    <t>Vnútrostavenisková doprava sutiny a vybúraných hmôt za každých ďalších 5 m  (+2x5m)</t>
  </si>
  <si>
    <t>1629661499</t>
  </si>
  <si>
    <t>3,404*2 'Prepočítané koeficientom množstva</t>
  </si>
  <si>
    <t>1802707320</t>
  </si>
  <si>
    <t>72225-9116</t>
  </si>
  <si>
    <t>Navrtávacia armatúra na potr. oceľové DN100/D50</t>
  </si>
  <si>
    <t>72225-9118</t>
  </si>
  <si>
    <t>Montáž navrtávacej armatúry</t>
  </si>
  <si>
    <t>07 - SO-07  Prípojka splaškovej kanalizácie</t>
  </si>
  <si>
    <t>9.1 - Ostatné konštrukcie a práce - Búranie</t>
  </si>
  <si>
    <t>1850880704</t>
  </si>
  <si>
    <t>"výkopy"  3,5+27,5</t>
  </si>
  <si>
    <t>" zásyp výkopkom"  -(22+3,5)</t>
  </si>
  <si>
    <t>-2077491518</t>
  </si>
  <si>
    <t>1102309416</t>
  </si>
  <si>
    <t>-290334125</t>
  </si>
  <si>
    <t>-1816696309</t>
  </si>
  <si>
    <t>"1m3=1,8T"  5,5*1,8</t>
  </si>
  <si>
    <t>85031-5121</t>
  </si>
  <si>
    <t>Výrez alebo výsek na potrubí DN 150</t>
  </si>
  <si>
    <t>85047-5121</t>
  </si>
  <si>
    <t>Vodotesné zhotovenie spoja potrubí</t>
  </si>
  <si>
    <t>87131-3121</t>
  </si>
  <si>
    <t>Montáž potrubia z kanaliz. rúr tvr. PVC otv. výk. DN150</t>
  </si>
  <si>
    <t>286 111200</t>
  </si>
  <si>
    <t>Rúrka PVC kanaliz. hrdlovaná 160x4,0x5000</t>
  </si>
  <si>
    <t>89440-1111</t>
  </si>
  <si>
    <t>Osadenie bet. dielcov šachiet, skruže rovné TBS 29/80/9</t>
  </si>
  <si>
    <t>592 238640</t>
  </si>
  <si>
    <t>Prstenec vyrovnávací TBV 10A 39x6x5</t>
  </si>
  <si>
    <t>592 238660</t>
  </si>
  <si>
    <t>Skruž prechodová TBV 11 45/27x32,5x5</t>
  </si>
  <si>
    <t>592 240010</t>
  </si>
  <si>
    <t>Skruž šachtová TBH 100/50-S 100x50x9</t>
  </si>
  <si>
    <t>89441-1111</t>
  </si>
  <si>
    <t>Zhot. šachiet z bet. dielcov, dno betón IV na potrubí DN 200</t>
  </si>
  <si>
    <t>592 240949</t>
  </si>
  <si>
    <t>Liatinový poklop D600</t>
  </si>
  <si>
    <t>-1654404219</t>
  </si>
  <si>
    <t>-1027553214</t>
  </si>
  <si>
    <t>4,6*9 'Prepočítané koeficientom množstva</t>
  </si>
  <si>
    <t>-1709281294</t>
  </si>
  <si>
    <t>-1434330612</t>
  </si>
  <si>
    <t>4,6*2 'Prepočítané koeficientom množstva</t>
  </si>
  <si>
    <t>200620916</t>
  </si>
  <si>
    <t xml:space="preserve">08 - SO-08  HDS/RIS Prípojka NN a navrhovaná rozpáj. a istiaca skrina, s el.rozvádzačom s hl.ističom    </t>
  </si>
  <si>
    <t>Ing Richard Ďuriš</t>
  </si>
  <si>
    <t xml:space="preserve">    D1 - 1. Doplnenie el. výzbroje do rozvádzača trafostanice TS 201/ts/458:</t>
  </si>
  <si>
    <t xml:space="preserve">    D2 - 2.Rozvádzač RE1:</t>
  </si>
  <si>
    <t xml:space="preserve">    D3 - 3.Zemné práce, zemina triedy 3:      </t>
  </si>
  <si>
    <t xml:space="preserve">      D4 - Zemné práce, zemina triedy 3, výkop</t>
  </si>
  <si>
    <t>1. Doplnenie el. výzbroje do rozvádzača trafostanice TS 201/ts/458:</t>
  </si>
  <si>
    <t>Pol140</t>
  </si>
  <si>
    <t>Nožová poistka 224A, gG</t>
  </si>
  <si>
    <t>Pol141</t>
  </si>
  <si>
    <t>Pol142</t>
  </si>
  <si>
    <t>2.Rozvádzač RE1:</t>
  </si>
  <si>
    <t>Pol143</t>
  </si>
  <si>
    <t>Elektromerový rozvádzač, 1T, 3F, 160A - jednotarifný trojfázový, polopriame meranie 160A, Výrobca: PROMEL s.r.o., zámok štvorhran 6x6, Obsahuje skriňu, 2x káblový priestor a základový diel - samostatne stojaci pilierový rozvádzač. Menov. elektr. údaje: 40</t>
  </si>
  <si>
    <t>Pol144</t>
  </si>
  <si>
    <t>Montáž, kompletizácia rozvádzača RE1</t>
  </si>
  <si>
    <t>Pol145</t>
  </si>
  <si>
    <t>Kábel NAYY-J 4x150</t>
  </si>
  <si>
    <t>Pol146</t>
  </si>
  <si>
    <t>Montáž, Kábel NAYY-J 4x150</t>
  </si>
  <si>
    <t>Pol147</t>
  </si>
  <si>
    <t>Pásik FeZn 30x4mm</t>
  </si>
  <si>
    <t>Pol148</t>
  </si>
  <si>
    <t>Montáž, Pásik FezN 30x4mm</t>
  </si>
  <si>
    <t>Pol149</t>
  </si>
  <si>
    <t>Pol150</t>
  </si>
  <si>
    <t>Rozvinutie a uloženie výstražnej fólie z PVC do ryhy,šírka 22 cm</t>
  </si>
  <si>
    <t>Pol151</t>
  </si>
  <si>
    <t>Káblová chránička pr.110mm</t>
  </si>
  <si>
    <t>Pol152</t>
  </si>
  <si>
    <t>Montáž, Rúrka tuhá elektroinštalačná z HDPE, D 110uložená voľne</t>
  </si>
  <si>
    <t>Zemné práce, zemina triedy 3, výkop</t>
  </si>
  <si>
    <t>Pol154</t>
  </si>
  <si>
    <t>Pol155</t>
  </si>
  <si>
    <t>Pol156</t>
  </si>
  <si>
    <t>Pol157</t>
  </si>
  <si>
    <t>09 - SO-09  HUP+DRZ  Prípojka plynu s HUP s plynomernou zostavou a reg. tlaku</t>
  </si>
  <si>
    <t>ing. Vladimír Štrifler</t>
  </si>
  <si>
    <t>-796716587</t>
  </si>
  <si>
    <t>937293808</t>
  </si>
  <si>
    <t>673295959</t>
  </si>
  <si>
    <t>2016640188</t>
  </si>
  <si>
    <t>167554279</t>
  </si>
  <si>
    <t>Potrubie z plastových rúrok PE-SDR11, chránička Dxt 63 mm</t>
  </si>
  <si>
    <t>-1586120064</t>
  </si>
  <si>
    <t>-1781430507</t>
  </si>
  <si>
    <t>723160336.S</t>
  </si>
  <si>
    <t>Prípojka k plynomeru zvarená, rozpierka prípojky G 6/4</t>
  </si>
  <si>
    <t>-431480397</t>
  </si>
  <si>
    <t xml:space="preserve">Montáž prechodky PE/oceľ, pre rozvod plynu </t>
  </si>
  <si>
    <t>544273907</t>
  </si>
  <si>
    <t>Prechodka PE-oceľ D 32x1" kovový vonkajší závit, systém pre rozvod plynu</t>
  </si>
  <si>
    <t>-1734341296</t>
  </si>
  <si>
    <t>197730051000</t>
  </si>
  <si>
    <t>-528729543</t>
  </si>
  <si>
    <t>1491607910</t>
  </si>
  <si>
    <t>-693801830</t>
  </si>
  <si>
    <t>-1129602033</t>
  </si>
  <si>
    <t>-1613520150</t>
  </si>
  <si>
    <t>723231021.S</t>
  </si>
  <si>
    <t>Montáž guľového uzáveru plynu priameho G 2</t>
  </si>
  <si>
    <t>-555546673</t>
  </si>
  <si>
    <t>551340005200.S</t>
  </si>
  <si>
    <t>Guľový uzáver na plyn 2", plnoprietokový s obojstranne predĺženým závitom, niklovaná mosadz</t>
  </si>
  <si>
    <t>-1883442682</t>
  </si>
  <si>
    <t>723261915.S</t>
  </si>
  <si>
    <t>Montáž plynomera s odvzdušnením a odskúšaním G-16</t>
  </si>
  <si>
    <t>1980647584</t>
  </si>
  <si>
    <t>197730055319.S</t>
  </si>
  <si>
    <t>Prlynomer membránový BK-16T-G16, DN 40, q= 25 m3/h</t>
  </si>
  <si>
    <t>1803056343</t>
  </si>
  <si>
    <t>998723201.S</t>
  </si>
  <si>
    <t>Presun hmôt pre vnútorný plynovod v objektoch výšky do 6 m</t>
  </si>
  <si>
    <t>-1011764572</t>
  </si>
  <si>
    <t>-1682385977</t>
  </si>
  <si>
    <t>Manometer radiálny d 63 mm, pripojenie 1/4" spodné, 0-6 kPa</t>
  </si>
  <si>
    <t>622460348</t>
  </si>
  <si>
    <t>-874264807</t>
  </si>
  <si>
    <t>-1202191916</t>
  </si>
  <si>
    <t>908832159</t>
  </si>
  <si>
    <t>255967159</t>
  </si>
  <si>
    <t>230072302.S</t>
  </si>
  <si>
    <t>Montáž regulátorov tlaku plynu s 2 závitmi  1"</t>
  </si>
  <si>
    <t>1624284939</t>
  </si>
  <si>
    <t>551340010700.S</t>
  </si>
  <si>
    <t>Regulátor tlaku plynu FE 25-S, 20 - 27 mbar</t>
  </si>
  <si>
    <t>-628032736</t>
  </si>
  <si>
    <t>230201003.S</t>
  </si>
  <si>
    <t>Montáž plynového potrubia z dvojvsrtvového PE 100 SDR11 zváraných natupo D 32x3,0 mm</t>
  </si>
  <si>
    <t>-851956057</t>
  </si>
  <si>
    <t>286130035900.S</t>
  </si>
  <si>
    <t>Rúra HDPE na plyn PE100 SDR11 32x3,0x100 m</t>
  </si>
  <si>
    <t>379500090</t>
  </si>
  <si>
    <t>Hlavná tlaková skúška vzduchom 0, 6 MPa DN 50</t>
  </si>
  <si>
    <t>179819839</t>
  </si>
  <si>
    <t>-344016691</t>
  </si>
  <si>
    <t>230260031.S</t>
  </si>
  <si>
    <t>Montáž skriky MaRZ</t>
  </si>
  <si>
    <t>6657220</t>
  </si>
  <si>
    <t>404660002000.S</t>
  </si>
  <si>
    <t>Skrinka MaRZ 1200x550x1000 mm</t>
  </si>
  <si>
    <t>2045814360</t>
  </si>
  <si>
    <t>950506204.S</t>
  </si>
  <si>
    <t>Strednotlakové plynovody-kontrola plynovodu podzemného do 50 m</t>
  </si>
  <si>
    <t>1168496069</t>
  </si>
  <si>
    <t>-1863047125</t>
  </si>
  <si>
    <t>10 - SO-10  Prípojka dažďovej kanalizácie</t>
  </si>
  <si>
    <t>-599295662</t>
  </si>
  <si>
    <t>"výkopy"  3,5+56</t>
  </si>
  <si>
    <t>" zásyp výkopkom"  -(44,5+7,9)</t>
  </si>
  <si>
    <t>423313858</t>
  </si>
  <si>
    <t>-1195611619</t>
  </si>
  <si>
    <t>-1888736833</t>
  </si>
  <si>
    <t>407882762</t>
  </si>
  <si>
    <t>"1m3=1,8T" 7,1*1,8</t>
  </si>
  <si>
    <t>Zdsňovací posyp liateho asfaltu z kamen. obal. asf. 4 kg/m2</t>
  </si>
  <si>
    <t>85035-5121</t>
  </si>
  <si>
    <t>Výrez alebo výsek na potrubí z rúr liat. tlakových DN 200</t>
  </si>
  <si>
    <t>87135-3121</t>
  </si>
  <si>
    <t>Montáž potrubia z kanaliz. rúr tvr. PVC otv. výk. DN200</t>
  </si>
  <si>
    <t>286 111210</t>
  </si>
  <si>
    <t>Rúrka PVC kanaliz. hrdlovaná 200x4,9x5000</t>
  </si>
  <si>
    <t>1265277713</t>
  </si>
  <si>
    <t>-1235689581</t>
  </si>
  <si>
    <t>11,04*9 'Prepočítané koeficientom množstva</t>
  </si>
  <si>
    <t>720955846</t>
  </si>
  <si>
    <t>-1800609572</t>
  </si>
  <si>
    <t>11,04*2 'Prepočítané koeficientom množstva</t>
  </si>
  <si>
    <t>-1038763446</t>
  </si>
  <si>
    <t>11 - RN      Retenčná nádrž na dažďovú vodu</t>
  </si>
  <si>
    <t xml:space="preserve">    1 - ZEMNE PRÁCE</t>
  </si>
  <si>
    <t xml:space="preserve">    4 - VODOROVNÉ KONŠTRUKCIE</t>
  </si>
  <si>
    <t>D3 - PRÁCE A DODÁVKY M</t>
  </si>
  <si>
    <t xml:space="preserve">    M23 - 157 Montáž potrubia</t>
  </si>
  <si>
    <t>ZEMNE PRÁCE</t>
  </si>
  <si>
    <t>-1332503307</t>
  </si>
  <si>
    <t>814975293</t>
  </si>
  <si>
    <t>830842126</t>
  </si>
  <si>
    <t>-943603499</t>
  </si>
  <si>
    <t>653035283</t>
  </si>
  <si>
    <t>-1628908863</t>
  </si>
  <si>
    <t>602490819</t>
  </si>
  <si>
    <t>"výkopy" 29,5+395</t>
  </si>
  <si>
    <t>" zásyp výkopkom"  -(280+88)</t>
  </si>
  <si>
    <t>1338506886</t>
  </si>
  <si>
    <t>56,5*7</t>
  </si>
  <si>
    <t>522671283</t>
  </si>
  <si>
    <t>-793841967</t>
  </si>
  <si>
    <t>1109641022</t>
  </si>
  <si>
    <t>"1m3 = 1,8T"  56,5*1,8</t>
  </si>
  <si>
    <t>-942258940</t>
  </si>
  <si>
    <t>-615821780</t>
  </si>
  <si>
    <t>-65561986</t>
  </si>
  <si>
    <t>VODOROVNÉ KONŠTRUKCIE</t>
  </si>
  <si>
    <t>45154-1111</t>
  </si>
  <si>
    <t>Lôžko pod retenčnú nádrž, stoky v otv. výk. zo štrkodrvy</t>
  </si>
  <si>
    <t>1883557332</t>
  </si>
  <si>
    <t>583 373430</t>
  </si>
  <si>
    <t>Štrk riečny fr. 8-16</t>
  </si>
  <si>
    <t>-1894908928</t>
  </si>
  <si>
    <t>-1689487272</t>
  </si>
  <si>
    <t>Rúrka tlaková LPE d50x4,6x6000 ľažka</t>
  </si>
  <si>
    <t>456403946</t>
  </si>
  <si>
    <t>87131-3120</t>
  </si>
  <si>
    <t>Montáž potrubia z kanaliz. rúr tvr. PVC otv. výk. DN125</t>
  </si>
  <si>
    <t>2144903921</t>
  </si>
  <si>
    <t>589636879</t>
  </si>
  <si>
    <t>-660364140</t>
  </si>
  <si>
    <t>286 110150</t>
  </si>
  <si>
    <t>Rúrka PVC kanaliz. hrdlovaná 125x3,7x5000</t>
  </si>
  <si>
    <t>-205722586</t>
  </si>
  <si>
    <t>198522713</t>
  </si>
  <si>
    <t>-24539099</t>
  </si>
  <si>
    <t>1511743629</t>
  </si>
  <si>
    <t>-1618167494</t>
  </si>
  <si>
    <t>-785833747</t>
  </si>
  <si>
    <t>82477694</t>
  </si>
  <si>
    <t>256520053</t>
  </si>
  <si>
    <t>-1483860649</t>
  </si>
  <si>
    <t>1215738108</t>
  </si>
  <si>
    <t>89950-21112</t>
  </si>
  <si>
    <t>Šachta plastová DN400</t>
  </si>
  <si>
    <t>-1770849074</t>
  </si>
  <si>
    <t>89950-21113</t>
  </si>
  <si>
    <t>Dno šachtové DN400</t>
  </si>
  <si>
    <t>-749210708</t>
  </si>
  <si>
    <t>89950-2211</t>
  </si>
  <si>
    <t>Poklop šachtový DN400</t>
  </si>
  <si>
    <t>-608761169</t>
  </si>
  <si>
    <t>89950-2311</t>
  </si>
  <si>
    <t>Montáž šachty plastovej DN400</t>
  </si>
  <si>
    <t>1217374863</t>
  </si>
  <si>
    <t>72124-2114</t>
  </si>
  <si>
    <t>Lapače strešných spavenín  DN 110</t>
  </si>
  <si>
    <t>-1260672089</t>
  </si>
  <si>
    <t>PRÁCE A DODÁVKY M</t>
  </si>
  <si>
    <t>M23</t>
  </si>
  <si>
    <t>157 Montáž potrubia</t>
  </si>
  <si>
    <t>23006-0001</t>
  </si>
  <si>
    <t>Montáž nádrže retenčnej 15 m3</t>
  </si>
  <si>
    <t>1768922251</t>
  </si>
  <si>
    <t>429 223200</t>
  </si>
  <si>
    <t>Nádrž retenčná plastová pochôdzna 15m3 s čerpadlom, plavákovým spínačom, spátným a uzatváracím ventilom, sacou a výtlačnou hadicou, el. príslušenstvom, filtračným zariadením</t>
  </si>
  <si>
    <t>1343154888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</si>
</sst>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5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4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5" fillId="4" borderId="0" xfId="0" applyFont="1" applyFill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3" fillId="0" borderId="14" xfId="0" applyNumberFormat="1" applyFont="1" applyBorder="1" applyAlignment="1">
      <alignment vertical="center"/>
    </xf>
    <xf numFmtId="4" fontId="23" fillId="0" borderId="0" xfId="0" applyNumberFormat="1" applyFont="1" applyAlignment="1">
      <alignment vertical="center"/>
    </xf>
    <xf numFmtId="166" fontId="23" fillId="0" borderId="0" xfId="0" applyNumberFormat="1" applyFont="1" applyAlignment="1">
      <alignment vertical="center"/>
    </xf>
    <xf numFmtId="4" fontId="23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1" fillId="0" borderId="14" xfId="0" applyNumberFormat="1" applyFont="1" applyBorder="1" applyAlignment="1">
      <alignment vertical="center"/>
    </xf>
    <xf numFmtId="4" fontId="31" fillId="0" borderId="0" xfId="0" applyNumberFormat="1" applyFont="1" applyAlignment="1">
      <alignment vertical="center"/>
    </xf>
    <xf numFmtId="166" fontId="31" fillId="0" borderId="0" xfId="0" applyNumberFormat="1" applyFont="1" applyAlignment="1">
      <alignment vertical="center"/>
    </xf>
    <xf numFmtId="4" fontId="31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31" fillId="0" borderId="19" xfId="0" applyNumberFormat="1" applyFont="1" applyBorder="1" applyAlignment="1">
      <alignment vertical="center"/>
    </xf>
    <xf numFmtId="4" fontId="31" fillId="0" borderId="20" xfId="0" applyNumberFormat="1" applyFont="1" applyBorder="1" applyAlignment="1">
      <alignment vertical="center"/>
    </xf>
    <xf numFmtId="166" fontId="31" fillId="0" borderId="20" xfId="0" applyNumberFormat="1" applyFont="1" applyBorder="1" applyAlignment="1">
      <alignment vertical="center"/>
    </xf>
    <xf numFmtId="4" fontId="31" fillId="0" borderId="21" xfId="0" applyNumberFormat="1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0" fontId="25" fillId="4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5" fillId="4" borderId="16" xfId="0" applyFont="1" applyFill="1" applyBorder="1" applyAlignment="1">
      <alignment horizontal="center" vertical="center" wrapText="1"/>
    </xf>
    <xf numFmtId="0" fontId="25" fillId="4" borderId="17" xfId="0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4" fontId="27" fillId="0" borderId="0" xfId="0" applyNumberFormat="1" applyFont="1"/>
    <xf numFmtId="166" fontId="36" fillId="0" borderId="12" xfId="0" applyNumberFormat="1" applyFont="1" applyBorder="1"/>
    <xf numFmtId="166" fontId="36" fillId="0" borderId="13" xfId="0" applyNumberFormat="1" applyFont="1" applyBorder="1"/>
    <xf numFmtId="4" fontId="37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5" fillId="0" borderId="22" xfId="0" applyFont="1" applyBorder="1" applyAlignment="1">
      <alignment horizontal="center" vertical="center"/>
    </xf>
    <xf numFmtId="49" fontId="25" fillId="0" borderId="22" xfId="0" applyNumberFormat="1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center" vertical="center" wrapText="1"/>
    </xf>
    <xf numFmtId="167" fontId="25" fillId="0" borderId="22" xfId="0" applyNumberFormat="1" applyFont="1" applyBorder="1" applyAlignment="1">
      <alignment vertical="center"/>
    </xf>
    <xf numFmtId="4" fontId="25" fillId="2" borderId="22" xfId="0" applyNumberFormat="1" applyFont="1" applyFill="1" applyBorder="1" applyAlignment="1" applyProtection="1">
      <alignment vertical="center"/>
      <protection locked="0"/>
    </xf>
    <xf numFmtId="4" fontId="25" fillId="0" borderId="22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0" fontId="26" fillId="2" borderId="14" xfId="0" applyFont="1" applyFill="1" applyBorder="1" applyAlignment="1" applyProtection="1">
      <alignment horizontal="left" vertical="center"/>
      <protection locked="0"/>
    </xf>
    <xf numFmtId="0" fontId="26" fillId="0" borderId="0" xfId="0" applyFont="1" applyAlignment="1">
      <alignment horizontal="center" vertical="center"/>
    </xf>
    <xf numFmtId="166" fontId="26" fillId="0" borderId="0" xfId="0" applyNumberFormat="1" applyFont="1" applyAlignment="1">
      <alignment vertical="center"/>
    </xf>
    <xf numFmtId="166" fontId="26" fillId="0" borderId="15" xfId="0" applyNumberFormat="1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9" fillId="0" borderId="22" xfId="0" applyFont="1" applyBorder="1" applyAlignment="1">
      <alignment horizontal="center" vertical="center"/>
    </xf>
    <xf numFmtId="49" fontId="39" fillId="0" borderId="22" xfId="0" applyNumberFormat="1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center" vertical="center" wrapText="1"/>
    </xf>
    <xf numFmtId="167" fontId="39" fillId="0" borderId="22" xfId="0" applyNumberFormat="1" applyFont="1" applyBorder="1" applyAlignment="1">
      <alignment vertical="center"/>
    </xf>
    <xf numFmtId="4" fontId="39" fillId="2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>
      <alignment vertical="center"/>
    </xf>
    <xf numFmtId="0" fontId="40" fillId="0" borderId="22" xfId="0" applyFont="1" applyBorder="1" applyAlignment="1">
      <alignment vertical="center"/>
    </xf>
    <xf numFmtId="0" fontId="40" fillId="0" borderId="3" xfId="0" applyFont="1" applyBorder="1" applyAlignment="1">
      <alignment vertical="center"/>
    </xf>
    <xf numFmtId="0" fontId="39" fillId="2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167" fontId="25" fillId="2" borderId="22" xfId="0" applyNumberFormat="1" applyFont="1" applyFill="1" applyBorder="1" applyAlignment="1" applyProtection="1">
      <alignment vertical="center"/>
      <protection locked="0"/>
    </xf>
    <xf numFmtId="0" fontId="39" fillId="2" borderId="19" xfId="0" applyFont="1" applyFill="1" applyBorder="1" applyAlignment="1" applyProtection="1">
      <alignment horizontal="left" vertical="center"/>
      <protection locked="0"/>
    </xf>
    <xf numFmtId="0" fontId="39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166" fontId="26" fillId="0" borderId="21" xfId="0" applyNumberFormat="1" applyFont="1" applyBorder="1" applyAlignment="1">
      <alignment vertical="center"/>
    </xf>
    <xf numFmtId="0" fontId="26" fillId="2" borderId="19" xfId="0" applyFont="1" applyFill="1" applyBorder="1" applyAlignment="1" applyProtection="1">
      <alignment horizontal="left" vertical="center"/>
      <protection locked="0"/>
    </xf>
    <xf numFmtId="0" fontId="26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33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vertical="center"/>
    </xf>
    <xf numFmtId="4" fontId="30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left" vertical="center"/>
    </xf>
    <xf numFmtId="0" fontId="25" fillId="4" borderId="6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4" borderId="7" xfId="0" applyFont="1" applyFill="1" applyBorder="1" applyAlignment="1">
      <alignment horizontal="right" vertical="center"/>
    </xf>
    <xf numFmtId="0" fontId="25" fillId="4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8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25"/>
  <sheetViews>
    <sheetView showGridLines="0" tabSelected="1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ht="36.950000000000003" customHeight="1"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S2" s="17" t="s">
        <v>6</v>
      </c>
      <c r="BT2" s="17" t="s">
        <v>7</v>
      </c>
    </row>
    <row r="3" spans="1:74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7</v>
      </c>
    </row>
    <row r="4" spans="1:74" ht="24.95" customHeight="1">
      <c r="B4" s="20"/>
      <c r="D4" s="21" t="s">
        <v>8</v>
      </c>
      <c r="AR4" s="20"/>
      <c r="AS4" s="22" t="s">
        <v>9</v>
      </c>
      <c r="BE4" s="23" t="s">
        <v>10</v>
      </c>
      <c r="BS4" s="17" t="s">
        <v>11</v>
      </c>
    </row>
    <row r="5" spans="1:74" ht="12" customHeight="1">
      <c r="B5" s="20"/>
      <c r="D5" s="24" t="s">
        <v>12</v>
      </c>
      <c r="K5" s="233" t="s">
        <v>13</v>
      </c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234"/>
      <c r="AO5" s="234"/>
      <c r="AR5" s="20"/>
      <c r="BE5" s="230" t="s">
        <v>14</v>
      </c>
      <c r="BS5" s="17" t="s">
        <v>6</v>
      </c>
    </row>
    <row r="6" spans="1:74" ht="36.950000000000003" customHeight="1">
      <c r="B6" s="20"/>
      <c r="D6" s="26" t="s">
        <v>15</v>
      </c>
      <c r="K6" s="235" t="s">
        <v>16</v>
      </c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R6" s="20"/>
      <c r="BE6" s="231"/>
      <c r="BS6" s="17" t="s">
        <v>6</v>
      </c>
    </row>
    <row r="7" spans="1:74" ht="12" customHeight="1">
      <c r="B7" s="20"/>
      <c r="D7" s="27" t="s">
        <v>17</v>
      </c>
      <c r="K7" s="25" t="s">
        <v>1</v>
      </c>
      <c r="AK7" s="27" t="s">
        <v>18</v>
      </c>
      <c r="AN7" s="25" t="s">
        <v>1</v>
      </c>
      <c r="AR7" s="20"/>
      <c r="BE7" s="231"/>
      <c r="BS7" s="17" t="s">
        <v>6</v>
      </c>
    </row>
    <row r="8" spans="1:74" ht="12" customHeight="1">
      <c r="B8" s="20"/>
      <c r="D8" s="27" t="s">
        <v>19</v>
      </c>
      <c r="K8" s="25" t="s">
        <v>20</v>
      </c>
      <c r="AK8" s="27" t="s">
        <v>21</v>
      </c>
      <c r="AN8" s="28" t="s">
        <v>22</v>
      </c>
      <c r="AR8" s="20"/>
      <c r="BE8" s="231"/>
      <c r="BS8" s="17" t="s">
        <v>6</v>
      </c>
    </row>
    <row r="9" spans="1:74" ht="14.45" customHeight="1">
      <c r="B9" s="20"/>
      <c r="AR9" s="20"/>
      <c r="BE9" s="231"/>
      <c r="BS9" s="17" t="s">
        <v>6</v>
      </c>
    </row>
    <row r="10" spans="1:74" ht="12" customHeight="1">
      <c r="B10" s="20"/>
      <c r="D10" s="27" t="s">
        <v>23</v>
      </c>
      <c r="AK10" s="27" t="s">
        <v>24</v>
      </c>
      <c r="AN10" s="25" t="s">
        <v>1</v>
      </c>
      <c r="AR10" s="20"/>
      <c r="BE10" s="231"/>
      <c r="BS10" s="17" t="s">
        <v>6</v>
      </c>
    </row>
    <row r="11" spans="1:74" ht="18.399999999999999" customHeight="1">
      <c r="B11" s="20"/>
      <c r="E11" s="25" t="s">
        <v>25</v>
      </c>
      <c r="AK11" s="27" t="s">
        <v>26</v>
      </c>
      <c r="AN11" s="25" t="s">
        <v>1</v>
      </c>
      <c r="AR11" s="20"/>
      <c r="BE11" s="231"/>
      <c r="BS11" s="17" t="s">
        <v>6</v>
      </c>
    </row>
    <row r="12" spans="1:74" ht="6.95" customHeight="1">
      <c r="B12" s="20"/>
      <c r="AR12" s="20"/>
      <c r="BE12" s="231"/>
      <c r="BS12" s="17" t="s">
        <v>6</v>
      </c>
    </row>
    <row r="13" spans="1:74" ht="12" customHeight="1">
      <c r="B13" s="20"/>
      <c r="D13" s="27" t="s">
        <v>27</v>
      </c>
      <c r="AK13" s="27" t="s">
        <v>24</v>
      </c>
      <c r="AN13" s="29" t="s">
        <v>28</v>
      </c>
      <c r="AR13" s="20"/>
      <c r="BE13" s="231"/>
      <c r="BS13" s="17" t="s">
        <v>6</v>
      </c>
    </row>
    <row r="14" spans="1:74" ht="12.75">
      <c r="B14" s="20"/>
      <c r="E14" s="236" t="s">
        <v>28</v>
      </c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37"/>
      <c r="AI14" s="237"/>
      <c r="AJ14" s="237"/>
      <c r="AK14" s="27" t="s">
        <v>26</v>
      </c>
      <c r="AN14" s="29" t="s">
        <v>28</v>
      </c>
      <c r="AR14" s="20"/>
      <c r="BE14" s="231"/>
      <c r="BS14" s="17" t="s">
        <v>6</v>
      </c>
    </row>
    <row r="15" spans="1:74" ht="6.95" customHeight="1">
      <c r="B15" s="20"/>
      <c r="AR15" s="20"/>
      <c r="BE15" s="231"/>
      <c r="BS15" s="17" t="s">
        <v>4</v>
      </c>
    </row>
    <row r="16" spans="1:74" ht="12" customHeight="1">
      <c r="B16" s="20"/>
      <c r="D16" s="27" t="s">
        <v>29</v>
      </c>
      <c r="AK16" s="27" t="s">
        <v>24</v>
      </c>
      <c r="AN16" s="25" t="s">
        <v>1</v>
      </c>
      <c r="AR16" s="20"/>
      <c r="BE16" s="231"/>
      <c r="BS16" s="17" t="s">
        <v>4</v>
      </c>
    </row>
    <row r="17" spans="2:71" ht="18.399999999999999" customHeight="1">
      <c r="B17" s="20"/>
      <c r="E17" s="25" t="s">
        <v>30</v>
      </c>
      <c r="AK17" s="27" t="s">
        <v>26</v>
      </c>
      <c r="AN17" s="25" t="s">
        <v>1</v>
      </c>
      <c r="AR17" s="20"/>
      <c r="BE17" s="231"/>
      <c r="BS17" s="17" t="s">
        <v>31</v>
      </c>
    </row>
    <row r="18" spans="2:71" ht="6.95" customHeight="1">
      <c r="B18" s="20"/>
      <c r="AR18" s="20"/>
      <c r="BE18" s="231"/>
      <c r="BS18" s="17" t="s">
        <v>6</v>
      </c>
    </row>
    <row r="19" spans="2:71" ht="12" customHeight="1">
      <c r="B19" s="20"/>
      <c r="D19" s="27" t="s">
        <v>32</v>
      </c>
      <c r="AK19" s="27" t="s">
        <v>24</v>
      </c>
      <c r="AN19" s="25" t="s">
        <v>1</v>
      </c>
      <c r="AR19" s="20"/>
      <c r="BE19" s="231"/>
      <c r="BS19" s="17" t="s">
        <v>6</v>
      </c>
    </row>
    <row r="20" spans="2:71" ht="18.399999999999999" customHeight="1">
      <c r="B20" s="20"/>
      <c r="E20" s="25" t="s">
        <v>33</v>
      </c>
      <c r="AK20" s="27" t="s">
        <v>26</v>
      </c>
      <c r="AN20" s="25" t="s">
        <v>1</v>
      </c>
      <c r="AR20" s="20"/>
      <c r="BE20" s="231"/>
      <c r="BS20" s="17" t="s">
        <v>31</v>
      </c>
    </row>
    <row r="21" spans="2:71" ht="6.95" customHeight="1">
      <c r="B21" s="20"/>
      <c r="AR21" s="20"/>
      <c r="BE21" s="231"/>
    </row>
    <row r="22" spans="2:71" ht="12" customHeight="1">
      <c r="B22" s="20"/>
      <c r="D22" s="27" t="s">
        <v>34</v>
      </c>
      <c r="AR22" s="20"/>
      <c r="BE22" s="231"/>
    </row>
    <row r="23" spans="2:71" ht="72" customHeight="1">
      <c r="B23" s="20"/>
      <c r="E23" s="238" t="s">
        <v>35</v>
      </c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238"/>
      <c r="X23" s="238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  <c r="AJ23" s="238"/>
      <c r="AK23" s="238"/>
      <c r="AL23" s="238"/>
      <c r="AM23" s="238"/>
      <c r="AN23" s="238"/>
      <c r="AR23" s="20"/>
      <c r="BE23" s="231"/>
    </row>
    <row r="24" spans="2:71" ht="6.95" customHeight="1">
      <c r="B24" s="20"/>
      <c r="AR24" s="20"/>
      <c r="BE24" s="231"/>
    </row>
    <row r="25" spans="2:71" ht="6.95" customHeight="1">
      <c r="B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R25" s="20"/>
      <c r="BE25" s="231"/>
    </row>
    <row r="26" spans="2:71" s="1" customFormat="1" ht="25.9" customHeight="1">
      <c r="B26" s="32"/>
      <c r="D26" s="33" t="s">
        <v>36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39">
        <f>ROUND(AG94,2)</f>
        <v>0</v>
      </c>
      <c r="AL26" s="240"/>
      <c r="AM26" s="240"/>
      <c r="AN26" s="240"/>
      <c r="AO26" s="240"/>
      <c r="AR26" s="32"/>
      <c r="BE26" s="231"/>
    </row>
    <row r="27" spans="2:71" s="1" customFormat="1" ht="6.95" customHeight="1">
      <c r="B27" s="32"/>
      <c r="AR27" s="32"/>
      <c r="BE27" s="231"/>
    </row>
    <row r="28" spans="2:71" s="1" customFormat="1" ht="12.75">
      <c r="B28" s="32"/>
      <c r="L28" s="241" t="s">
        <v>37</v>
      </c>
      <c r="M28" s="241"/>
      <c r="N28" s="241"/>
      <c r="O28" s="241"/>
      <c r="P28" s="241"/>
      <c r="W28" s="241" t="s">
        <v>38</v>
      </c>
      <c r="X28" s="241"/>
      <c r="Y28" s="241"/>
      <c r="Z28" s="241"/>
      <c r="AA28" s="241"/>
      <c r="AB28" s="241"/>
      <c r="AC28" s="241"/>
      <c r="AD28" s="241"/>
      <c r="AE28" s="241"/>
      <c r="AK28" s="241" t="s">
        <v>39</v>
      </c>
      <c r="AL28" s="241"/>
      <c r="AM28" s="241"/>
      <c r="AN28" s="241"/>
      <c r="AO28" s="241"/>
      <c r="AR28" s="32"/>
      <c r="BE28" s="231"/>
    </row>
    <row r="29" spans="2:71" s="2" customFormat="1" ht="14.45" customHeight="1">
      <c r="B29" s="36"/>
      <c r="D29" s="27" t="s">
        <v>40</v>
      </c>
      <c r="F29" s="37" t="s">
        <v>41</v>
      </c>
      <c r="L29" s="244">
        <v>0.23</v>
      </c>
      <c r="M29" s="243"/>
      <c r="N29" s="243"/>
      <c r="O29" s="243"/>
      <c r="P29" s="243"/>
      <c r="Q29" s="38"/>
      <c r="R29" s="38"/>
      <c r="S29" s="38"/>
      <c r="T29" s="38"/>
      <c r="U29" s="38"/>
      <c r="V29" s="38"/>
      <c r="W29" s="242">
        <f>ROUND(AZ94, 2)</f>
        <v>0</v>
      </c>
      <c r="X29" s="243"/>
      <c r="Y29" s="243"/>
      <c r="Z29" s="243"/>
      <c r="AA29" s="243"/>
      <c r="AB29" s="243"/>
      <c r="AC29" s="243"/>
      <c r="AD29" s="243"/>
      <c r="AE29" s="243"/>
      <c r="AF29" s="38"/>
      <c r="AG29" s="38"/>
      <c r="AH29" s="38"/>
      <c r="AI29" s="38"/>
      <c r="AJ29" s="38"/>
      <c r="AK29" s="242">
        <f>ROUND(AV94, 2)</f>
        <v>0</v>
      </c>
      <c r="AL29" s="243"/>
      <c r="AM29" s="243"/>
      <c r="AN29" s="243"/>
      <c r="AO29" s="243"/>
      <c r="AP29" s="38"/>
      <c r="AQ29" s="38"/>
      <c r="AR29" s="39"/>
      <c r="AS29" s="38"/>
      <c r="AT29" s="38"/>
      <c r="AU29" s="38"/>
      <c r="AV29" s="38"/>
      <c r="AW29" s="38"/>
      <c r="AX29" s="38"/>
      <c r="AY29" s="38"/>
      <c r="AZ29" s="38"/>
      <c r="BE29" s="232"/>
    </row>
    <row r="30" spans="2:71" s="2" customFormat="1" ht="14.45" customHeight="1">
      <c r="B30" s="36"/>
      <c r="F30" s="37" t="s">
        <v>42</v>
      </c>
      <c r="L30" s="247">
        <v>0.23</v>
      </c>
      <c r="M30" s="246"/>
      <c r="N30" s="246"/>
      <c r="O30" s="246"/>
      <c r="P30" s="246"/>
      <c r="W30" s="245">
        <f>ROUND(BA94, 2)</f>
        <v>0</v>
      </c>
      <c r="X30" s="246"/>
      <c r="Y30" s="246"/>
      <c r="Z30" s="246"/>
      <c r="AA30" s="246"/>
      <c r="AB30" s="246"/>
      <c r="AC30" s="246"/>
      <c r="AD30" s="246"/>
      <c r="AE30" s="246"/>
      <c r="AK30" s="245">
        <f>ROUND(AW94, 2)</f>
        <v>0</v>
      </c>
      <c r="AL30" s="246"/>
      <c r="AM30" s="246"/>
      <c r="AN30" s="246"/>
      <c r="AO30" s="246"/>
      <c r="AR30" s="36"/>
      <c r="BE30" s="232"/>
    </row>
    <row r="31" spans="2:71" s="2" customFormat="1" ht="14.45" hidden="1" customHeight="1">
      <c r="B31" s="36"/>
      <c r="F31" s="27" t="s">
        <v>43</v>
      </c>
      <c r="L31" s="247">
        <v>0.23</v>
      </c>
      <c r="M31" s="246"/>
      <c r="N31" s="246"/>
      <c r="O31" s="246"/>
      <c r="P31" s="246"/>
      <c r="W31" s="245">
        <f>ROUND(BB94, 2)</f>
        <v>0</v>
      </c>
      <c r="X31" s="246"/>
      <c r="Y31" s="246"/>
      <c r="Z31" s="246"/>
      <c r="AA31" s="246"/>
      <c r="AB31" s="246"/>
      <c r="AC31" s="246"/>
      <c r="AD31" s="246"/>
      <c r="AE31" s="246"/>
      <c r="AK31" s="245">
        <v>0</v>
      </c>
      <c r="AL31" s="246"/>
      <c r="AM31" s="246"/>
      <c r="AN31" s="246"/>
      <c r="AO31" s="246"/>
      <c r="AR31" s="36"/>
      <c r="BE31" s="232"/>
    </row>
    <row r="32" spans="2:71" s="2" customFormat="1" ht="14.45" hidden="1" customHeight="1">
      <c r="B32" s="36"/>
      <c r="F32" s="27" t="s">
        <v>44</v>
      </c>
      <c r="L32" s="247">
        <v>0.23</v>
      </c>
      <c r="M32" s="246"/>
      <c r="N32" s="246"/>
      <c r="O32" s="246"/>
      <c r="P32" s="246"/>
      <c r="W32" s="245">
        <f>ROUND(BC94, 2)</f>
        <v>0</v>
      </c>
      <c r="X32" s="246"/>
      <c r="Y32" s="246"/>
      <c r="Z32" s="246"/>
      <c r="AA32" s="246"/>
      <c r="AB32" s="246"/>
      <c r="AC32" s="246"/>
      <c r="AD32" s="246"/>
      <c r="AE32" s="246"/>
      <c r="AK32" s="245">
        <v>0</v>
      </c>
      <c r="AL32" s="246"/>
      <c r="AM32" s="246"/>
      <c r="AN32" s="246"/>
      <c r="AO32" s="246"/>
      <c r="AR32" s="36"/>
      <c r="BE32" s="232"/>
    </row>
    <row r="33" spans="2:57" s="2" customFormat="1" ht="14.45" hidden="1" customHeight="1">
      <c r="B33" s="36"/>
      <c r="F33" s="37" t="s">
        <v>45</v>
      </c>
      <c r="L33" s="244">
        <v>0</v>
      </c>
      <c r="M33" s="243"/>
      <c r="N33" s="243"/>
      <c r="O33" s="243"/>
      <c r="P33" s="243"/>
      <c r="Q33" s="38"/>
      <c r="R33" s="38"/>
      <c r="S33" s="38"/>
      <c r="T33" s="38"/>
      <c r="U33" s="38"/>
      <c r="V33" s="38"/>
      <c r="W33" s="242">
        <f>ROUND(BD94, 2)</f>
        <v>0</v>
      </c>
      <c r="X33" s="243"/>
      <c r="Y33" s="243"/>
      <c r="Z33" s="243"/>
      <c r="AA33" s="243"/>
      <c r="AB33" s="243"/>
      <c r="AC33" s="243"/>
      <c r="AD33" s="243"/>
      <c r="AE33" s="243"/>
      <c r="AF33" s="38"/>
      <c r="AG33" s="38"/>
      <c r="AH33" s="38"/>
      <c r="AI33" s="38"/>
      <c r="AJ33" s="38"/>
      <c r="AK33" s="242">
        <v>0</v>
      </c>
      <c r="AL33" s="243"/>
      <c r="AM33" s="243"/>
      <c r="AN33" s="243"/>
      <c r="AO33" s="243"/>
      <c r="AP33" s="38"/>
      <c r="AQ33" s="38"/>
      <c r="AR33" s="39"/>
      <c r="AS33" s="38"/>
      <c r="AT33" s="38"/>
      <c r="AU33" s="38"/>
      <c r="AV33" s="38"/>
      <c r="AW33" s="38"/>
      <c r="AX33" s="38"/>
      <c r="AY33" s="38"/>
      <c r="AZ33" s="38"/>
      <c r="BE33" s="232"/>
    </row>
    <row r="34" spans="2:57" s="1" customFormat="1" ht="6.95" customHeight="1">
      <c r="B34" s="32"/>
      <c r="AR34" s="32"/>
      <c r="BE34" s="231"/>
    </row>
    <row r="35" spans="2:57" s="1" customFormat="1" ht="25.9" customHeight="1">
      <c r="B35" s="32"/>
      <c r="C35" s="40"/>
      <c r="D35" s="41" t="s">
        <v>46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47</v>
      </c>
      <c r="U35" s="42"/>
      <c r="V35" s="42"/>
      <c r="W35" s="42"/>
      <c r="X35" s="251" t="s">
        <v>48</v>
      </c>
      <c r="Y35" s="249"/>
      <c r="Z35" s="249"/>
      <c r="AA35" s="249"/>
      <c r="AB35" s="249"/>
      <c r="AC35" s="42"/>
      <c r="AD35" s="42"/>
      <c r="AE35" s="42"/>
      <c r="AF35" s="42"/>
      <c r="AG35" s="42"/>
      <c r="AH35" s="42"/>
      <c r="AI35" s="42"/>
      <c r="AJ35" s="42"/>
      <c r="AK35" s="248">
        <f>SUM(AK26:AK33)</f>
        <v>0</v>
      </c>
      <c r="AL35" s="249"/>
      <c r="AM35" s="249"/>
      <c r="AN35" s="249"/>
      <c r="AO35" s="250"/>
      <c r="AP35" s="40"/>
      <c r="AQ35" s="40"/>
      <c r="AR35" s="32"/>
    </row>
    <row r="36" spans="2:57" s="1" customFormat="1" ht="6.95" customHeight="1">
      <c r="B36" s="32"/>
      <c r="AR36" s="32"/>
    </row>
    <row r="37" spans="2:57" s="1" customFormat="1" ht="14.45" customHeight="1">
      <c r="B37" s="32"/>
      <c r="AR37" s="32"/>
    </row>
    <row r="38" spans="2:57" ht="14.45" customHeight="1">
      <c r="B38" s="20"/>
      <c r="AR38" s="20"/>
    </row>
    <row r="39" spans="2:57" ht="14.45" customHeight="1">
      <c r="B39" s="20"/>
      <c r="AR39" s="20"/>
    </row>
    <row r="40" spans="2:57" ht="14.45" customHeight="1">
      <c r="B40" s="20"/>
      <c r="AR40" s="20"/>
    </row>
    <row r="41" spans="2:57" ht="14.45" customHeight="1">
      <c r="B41" s="20"/>
      <c r="AR41" s="20"/>
    </row>
    <row r="42" spans="2:57" ht="14.45" customHeight="1">
      <c r="B42" s="20"/>
      <c r="AR42" s="20"/>
    </row>
    <row r="43" spans="2:57" ht="14.45" customHeight="1">
      <c r="B43" s="20"/>
      <c r="AR43" s="20"/>
    </row>
    <row r="44" spans="2:57" ht="14.45" customHeight="1">
      <c r="B44" s="20"/>
      <c r="AR44" s="20"/>
    </row>
    <row r="45" spans="2:57" ht="14.45" customHeight="1">
      <c r="B45" s="20"/>
      <c r="AR45" s="20"/>
    </row>
    <row r="46" spans="2:57" ht="14.45" customHeight="1">
      <c r="B46" s="20"/>
      <c r="AR46" s="20"/>
    </row>
    <row r="47" spans="2:57" ht="14.45" customHeight="1">
      <c r="B47" s="20"/>
      <c r="AR47" s="20"/>
    </row>
    <row r="48" spans="2:57" ht="14.45" customHeight="1">
      <c r="B48" s="20"/>
      <c r="AR48" s="20"/>
    </row>
    <row r="49" spans="2:44" s="1" customFormat="1" ht="14.45" customHeight="1">
      <c r="B49" s="32"/>
      <c r="D49" s="44" t="s">
        <v>49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4" t="s">
        <v>50</v>
      </c>
      <c r="AI49" s="45"/>
      <c r="AJ49" s="45"/>
      <c r="AK49" s="45"/>
      <c r="AL49" s="45"/>
      <c r="AM49" s="45"/>
      <c r="AN49" s="45"/>
      <c r="AO49" s="45"/>
      <c r="AR49" s="32"/>
    </row>
    <row r="50" spans="2:44" ht="11.25">
      <c r="B50" s="20"/>
      <c r="AR50" s="20"/>
    </row>
    <row r="51" spans="2:44" ht="11.25">
      <c r="B51" s="20"/>
      <c r="AR51" s="20"/>
    </row>
    <row r="52" spans="2:44" ht="11.25">
      <c r="B52" s="20"/>
      <c r="AR52" s="20"/>
    </row>
    <row r="53" spans="2:44" ht="11.25">
      <c r="B53" s="20"/>
      <c r="AR53" s="20"/>
    </row>
    <row r="54" spans="2:44" ht="11.25">
      <c r="B54" s="20"/>
      <c r="AR54" s="20"/>
    </row>
    <row r="55" spans="2:44" ht="11.25">
      <c r="B55" s="20"/>
      <c r="AR55" s="20"/>
    </row>
    <row r="56" spans="2:44" ht="11.25">
      <c r="B56" s="20"/>
      <c r="AR56" s="20"/>
    </row>
    <row r="57" spans="2:44" ht="11.25">
      <c r="B57" s="20"/>
      <c r="AR57" s="20"/>
    </row>
    <row r="58" spans="2:44" ht="11.25">
      <c r="B58" s="20"/>
      <c r="AR58" s="20"/>
    </row>
    <row r="59" spans="2:44" ht="11.25">
      <c r="B59" s="20"/>
      <c r="AR59" s="20"/>
    </row>
    <row r="60" spans="2:44" s="1" customFormat="1" ht="12.75">
      <c r="B60" s="32"/>
      <c r="D60" s="46" t="s">
        <v>51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6" t="s">
        <v>52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6" t="s">
        <v>51</v>
      </c>
      <c r="AI60" s="34"/>
      <c r="AJ60" s="34"/>
      <c r="AK60" s="34"/>
      <c r="AL60" s="34"/>
      <c r="AM60" s="46" t="s">
        <v>52</v>
      </c>
      <c r="AN60" s="34"/>
      <c r="AO60" s="34"/>
      <c r="AR60" s="32"/>
    </row>
    <row r="61" spans="2:44" ht="11.25">
      <c r="B61" s="20"/>
      <c r="AR61" s="20"/>
    </row>
    <row r="62" spans="2:44" ht="11.25">
      <c r="B62" s="20"/>
      <c r="AR62" s="20"/>
    </row>
    <row r="63" spans="2:44" ht="11.25">
      <c r="B63" s="20"/>
      <c r="AR63" s="20"/>
    </row>
    <row r="64" spans="2:44" s="1" customFormat="1" ht="12.75">
      <c r="B64" s="32"/>
      <c r="D64" s="44" t="s">
        <v>53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4" t="s">
        <v>54</v>
      </c>
      <c r="AI64" s="45"/>
      <c r="AJ64" s="45"/>
      <c r="AK64" s="45"/>
      <c r="AL64" s="45"/>
      <c r="AM64" s="45"/>
      <c r="AN64" s="45"/>
      <c r="AO64" s="45"/>
      <c r="AR64" s="32"/>
    </row>
    <row r="65" spans="2:44" ht="11.25">
      <c r="B65" s="20"/>
      <c r="AR65" s="20"/>
    </row>
    <row r="66" spans="2:44" ht="11.25">
      <c r="B66" s="20"/>
      <c r="AR66" s="20"/>
    </row>
    <row r="67" spans="2:44" ht="11.25">
      <c r="B67" s="20"/>
      <c r="AR67" s="20"/>
    </row>
    <row r="68" spans="2:44" ht="11.25">
      <c r="B68" s="20"/>
      <c r="AR68" s="20"/>
    </row>
    <row r="69" spans="2:44" ht="11.25">
      <c r="B69" s="20"/>
      <c r="AR69" s="20"/>
    </row>
    <row r="70" spans="2:44" ht="11.25">
      <c r="B70" s="20"/>
      <c r="AR70" s="20"/>
    </row>
    <row r="71" spans="2:44" ht="11.25">
      <c r="B71" s="20"/>
      <c r="AR71" s="20"/>
    </row>
    <row r="72" spans="2:44" ht="11.25">
      <c r="B72" s="20"/>
      <c r="AR72" s="20"/>
    </row>
    <row r="73" spans="2:44" ht="11.25">
      <c r="B73" s="20"/>
      <c r="AR73" s="20"/>
    </row>
    <row r="74" spans="2:44" ht="11.25">
      <c r="B74" s="20"/>
      <c r="AR74" s="20"/>
    </row>
    <row r="75" spans="2:44" s="1" customFormat="1" ht="12.75">
      <c r="B75" s="32"/>
      <c r="D75" s="46" t="s">
        <v>51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6" t="s">
        <v>52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6" t="s">
        <v>51</v>
      </c>
      <c r="AI75" s="34"/>
      <c r="AJ75" s="34"/>
      <c r="AK75" s="34"/>
      <c r="AL75" s="34"/>
      <c r="AM75" s="46" t="s">
        <v>52</v>
      </c>
      <c r="AN75" s="34"/>
      <c r="AO75" s="34"/>
      <c r="AR75" s="32"/>
    </row>
    <row r="76" spans="2:44" s="1" customFormat="1" ht="11.25">
      <c r="B76" s="32"/>
      <c r="AR76" s="32"/>
    </row>
    <row r="77" spans="2:44" s="1" customFormat="1" ht="6.9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2"/>
    </row>
    <row r="81" spans="1:91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2"/>
    </row>
    <row r="82" spans="1:91" s="1" customFormat="1" ht="24.95" customHeight="1">
      <c r="B82" s="32"/>
      <c r="C82" s="21" t="s">
        <v>55</v>
      </c>
      <c r="AR82" s="32"/>
    </row>
    <row r="83" spans="1:91" s="1" customFormat="1" ht="6.95" customHeight="1">
      <c r="B83" s="32"/>
      <c r="AR83" s="32"/>
    </row>
    <row r="84" spans="1:91" s="3" customFormat="1" ht="12" customHeight="1">
      <c r="B84" s="51"/>
      <c r="C84" s="27" t="s">
        <v>12</v>
      </c>
      <c r="L84" s="3" t="str">
        <f>K5</f>
        <v>-VO2-</v>
      </c>
      <c r="AR84" s="51"/>
    </row>
    <row r="85" spans="1:91" s="4" customFormat="1" ht="36.950000000000003" customHeight="1">
      <c r="B85" s="52"/>
      <c r="C85" s="53" t="s">
        <v>15</v>
      </c>
      <c r="L85" s="214" t="str">
        <f>K6</f>
        <v>Sociálno-zdravotné nízkokapacitné zariadenie s kapacitou 24 miest - CSS LÚČ</v>
      </c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R85" s="52"/>
    </row>
    <row r="86" spans="1:91" s="1" customFormat="1" ht="6.95" customHeight="1">
      <c r="B86" s="32"/>
      <c r="AR86" s="32"/>
    </row>
    <row r="87" spans="1:91" s="1" customFormat="1" ht="12" customHeight="1">
      <c r="B87" s="32"/>
      <c r="C87" s="27" t="s">
        <v>19</v>
      </c>
      <c r="L87" s="54" t="str">
        <f>IF(K8="","",K8)</f>
        <v>Bytča</v>
      </c>
      <c r="AI87" s="27" t="s">
        <v>21</v>
      </c>
      <c r="AM87" s="219" t="str">
        <f>IF(AN8= "","",AN8)</f>
        <v>22. 6. 2026</v>
      </c>
      <c r="AN87" s="219"/>
      <c r="AR87" s="32"/>
    </row>
    <row r="88" spans="1:91" s="1" customFormat="1" ht="6.95" customHeight="1">
      <c r="B88" s="32"/>
      <c r="AR88" s="32"/>
    </row>
    <row r="89" spans="1:91" s="1" customFormat="1" ht="15.2" customHeight="1">
      <c r="B89" s="32"/>
      <c r="C89" s="27" t="s">
        <v>23</v>
      </c>
      <c r="L89" s="3" t="str">
        <f>IF(E11= "","",E11)</f>
        <v>Centrum sociálnych služieb LÚČ</v>
      </c>
      <c r="AI89" s="27" t="s">
        <v>29</v>
      </c>
      <c r="AM89" s="220" t="str">
        <f>IF(E17="","",E17)</f>
        <v>expo AIR s.r.o.</v>
      </c>
      <c r="AN89" s="221"/>
      <c r="AO89" s="221"/>
      <c r="AP89" s="221"/>
      <c r="AR89" s="32"/>
      <c r="AS89" s="222" t="s">
        <v>56</v>
      </c>
      <c r="AT89" s="223"/>
      <c r="AU89" s="56"/>
      <c r="AV89" s="56"/>
      <c r="AW89" s="56"/>
      <c r="AX89" s="56"/>
      <c r="AY89" s="56"/>
      <c r="AZ89" s="56"/>
      <c r="BA89" s="56"/>
      <c r="BB89" s="56"/>
      <c r="BC89" s="56"/>
      <c r="BD89" s="57"/>
    </row>
    <row r="90" spans="1:91" s="1" customFormat="1" ht="15.2" customHeight="1">
      <c r="B90" s="32"/>
      <c r="C90" s="27" t="s">
        <v>27</v>
      </c>
      <c r="L90" s="3" t="str">
        <f>IF(E14= "Vyplň údaj","",E14)</f>
        <v/>
      </c>
      <c r="AI90" s="27" t="s">
        <v>32</v>
      </c>
      <c r="AM90" s="220" t="str">
        <f>IF(E20="","",E20)</f>
        <v>Lacková</v>
      </c>
      <c r="AN90" s="221"/>
      <c r="AO90" s="221"/>
      <c r="AP90" s="221"/>
      <c r="AR90" s="32"/>
      <c r="AS90" s="224"/>
      <c r="AT90" s="225"/>
      <c r="BD90" s="59"/>
    </row>
    <row r="91" spans="1:91" s="1" customFormat="1" ht="10.9" customHeight="1">
      <c r="B91" s="32"/>
      <c r="AR91" s="32"/>
      <c r="AS91" s="224"/>
      <c r="AT91" s="225"/>
      <c r="BD91" s="59"/>
    </row>
    <row r="92" spans="1:91" s="1" customFormat="1" ht="29.25" customHeight="1">
      <c r="B92" s="32"/>
      <c r="C92" s="218" t="s">
        <v>57</v>
      </c>
      <c r="D92" s="217"/>
      <c r="E92" s="217"/>
      <c r="F92" s="217"/>
      <c r="G92" s="217"/>
      <c r="H92" s="60"/>
      <c r="I92" s="216" t="s">
        <v>58</v>
      </c>
      <c r="J92" s="217"/>
      <c r="K92" s="217"/>
      <c r="L92" s="217"/>
      <c r="M92" s="217"/>
      <c r="N92" s="217"/>
      <c r="O92" s="217"/>
      <c r="P92" s="217"/>
      <c r="Q92" s="217"/>
      <c r="R92" s="217"/>
      <c r="S92" s="217"/>
      <c r="T92" s="217"/>
      <c r="U92" s="217"/>
      <c r="V92" s="217"/>
      <c r="W92" s="217"/>
      <c r="X92" s="217"/>
      <c r="Y92" s="217"/>
      <c r="Z92" s="217"/>
      <c r="AA92" s="217"/>
      <c r="AB92" s="217"/>
      <c r="AC92" s="217"/>
      <c r="AD92" s="217"/>
      <c r="AE92" s="217"/>
      <c r="AF92" s="217"/>
      <c r="AG92" s="226" t="s">
        <v>59</v>
      </c>
      <c r="AH92" s="217"/>
      <c r="AI92" s="217"/>
      <c r="AJ92" s="217"/>
      <c r="AK92" s="217"/>
      <c r="AL92" s="217"/>
      <c r="AM92" s="217"/>
      <c r="AN92" s="216" t="s">
        <v>60</v>
      </c>
      <c r="AO92" s="217"/>
      <c r="AP92" s="227"/>
      <c r="AQ92" s="61" t="s">
        <v>61</v>
      </c>
      <c r="AR92" s="32"/>
      <c r="AS92" s="62" t="s">
        <v>62</v>
      </c>
      <c r="AT92" s="63" t="s">
        <v>63</v>
      </c>
      <c r="AU92" s="63" t="s">
        <v>64</v>
      </c>
      <c r="AV92" s="63" t="s">
        <v>65</v>
      </c>
      <c r="AW92" s="63" t="s">
        <v>66</v>
      </c>
      <c r="AX92" s="63" t="s">
        <v>67</v>
      </c>
      <c r="AY92" s="63" t="s">
        <v>68</v>
      </c>
      <c r="AZ92" s="63" t="s">
        <v>69</v>
      </c>
      <c r="BA92" s="63" t="s">
        <v>70</v>
      </c>
      <c r="BB92" s="63" t="s">
        <v>71</v>
      </c>
      <c r="BC92" s="63" t="s">
        <v>72</v>
      </c>
      <c r="BD92" s="64" t="s">
        <v>73</v>
      </c>
    </row>
    <row r="93" spans="1:91" s="1" customFormat="1" ht="10.9" customHeight="1">
      <c r="B93" s="32"/>
      <c r="AR93" s="32"/>
      <c r="AS93" s="65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7"/>
    </row>
    <row r="94" spans="1:91" s="5" customFormat="1" ht="32.450000000000003" customHeight="1">
      <c r="B94" s="66"/>
      <c r="C94" s="67" t="s">
        <v>74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228">
        <f>ROUND(AG95+AG112+SUM(AG115:AG123),2)</f>
        <v>0</v>
      </c>
      <c r="AH94" s="228"/>
      <c r="AI94" s="228"/>
      <c r="AJ94" s="228"/>
      <c r="AK94" s="228"/>
      <c r="AL94" s="228"/>
      <c r="AM94" s="228"/>
      <c r="AN94" s="229">
        <f t="shared" ref="AN94:AN123" si="0">SUM(AG94,AT94)</f>
        <v>0</v>
      </c>
      <c r="AO94" s="229"/>
      <c r="AP94" s="229"/>
      <c r="AQ94" s="70" t="s">
        <v>1</v>
      </c>
      <c r="AR94" s="66"/>
      <c r="AS94" s="71">
        <f>ROUND(AS95+AS112+SUM(AS115:AS123),2)</f>
        <v>0</v>
      </c>
      <c r="AT94" s="72">
        <f t="shared" ref="AT94:AT123" si="1">ROUND(SUM(AV94:AW94),2)</f>
        <v>0</v>
      </c>
      <c r="AU94" s="73">
        <f>ROUND(AU95+AU112+SUM(AU115:AU123),5)</f>
        <v>0</v>
      </c>
      <c r="AV94" s="72">
        <f>ROUND(AZ94*L29,2)</f>
        <v>0</v>
      </c>
      <c r="AW94" s="72">
        <f>ROUND(BA94*L30,2)</f>
        <v>0</v>
      </c>
      <c r="AX94" s="72">
        <f>ROUND(BB94*L29,2)</f>
        <v>0</v>
      </c>
      <c r="AY94" s="72">
        <f>ROUND(BC94*L30,2)</f>
        <v>0</v>
      </c>
      <c r="AZ94" s="72">
        <f>ROUND(AZ95+AZ112+SUM(AZ115:AZ123),2)</f>
        <v>0</v>
      </c>
      <c r="BA94" s="72">
        <f>ROUND(BA95+BA112+SUM(BA115:BA123),2)</f>
        <v>0</v>
      </c>
      <c r="BB94" s="72">
        <f>ROUND(BB95+BB112+SUM(BB115:BB123),2)</f>
        <v>0</v>
      </c>
      <c r="BC94" s="72">
        <f>ROUND(BC95+BC112+SUM(BC115:BC123),2)</f>
        <v>0</v>
      </c>
      <c r="BD94" s="74">
        <f>ROUND(BD95+BD112+SUM(BD115:BD123),2)</f>
        <v>0</v>
      </c>
      <c r="BS94" s="75" t="s">
        <v>75</v>
      </c>
      <c r="BT94" s="75" t="s">
        <v>76</v>
      </c>
      <c r="BU94" s="76" t="s">
        <v>77</v>
      </c>
      <c r="BV94" s="75" t="s">
        <v>78</v>
      </c>
      <c r="BW94" s="75" t="s">
        <v>5</v>
      </c>
      <c r="BX94" s="75" t="s">
        <v>79</v>
      </c>
      <c r="CL94" s="75" t="s">
        <v>1</v>
      </c>
    </row>
    <row r="95" spans="1:91" s="6" customFormat="1" ht="24.75" customHeight="1">
      <c r="B95" s="77"/>
      <c r="C95" s="78"/>
      <c r="D95" s="208" t="s">
        <v>80</v>
      </c>
      <c r="E95" s="208"/>
      <c r="F95" s="208"/>
      <c r="G95" s="208"/>
      <c r="H95" s="208"/>
      <c r="I95" s="79"/>
      <c r="J95" s="208" t="s">
        <v>81</v>
      </c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208"/>
      <c r="AG95" s="211">
        <f>ROUND(SUM(AG96:AG111),2)</f>
        <v>0</v>
      </c>
      <c r="AH95" s="212"/>
      <c r="AI95" s="212"/>
      <c r="AJ95" s="212"/>
      <c r="AK95" s="212"/>
      <c r="AL95" s="212"/>
      <c r="AM95" s="212"/>
      <c r="AN95" s="213">
        <f t="shared" si="0"/>
        <v>0</v>
      </c>
      <c r="AO95" s="212"/>
      <c r="AP95" s="212"/>
      <c r="AQ95" s="80" t="s">
        <v>82</v>
      </c>
      <c r="AR95" s="77"/>
      <c r="AS95" s="81">
        <f>ROUND(SUM(AS96:AS111),2)</f>
        <v>0</v>
      </c>
      <c r="AT95" s="82">
        <f t="shared" si="1"/>
        <v>0</v>
      </c>
      <c r="AU95" s="83">
        <f>ROUND(SUM(AU96:AU111),5)</f>
        <v>0</v>
      </c>
      <c r="AV95" s="82">
        <f>ROUND(AZ95*L29,2)</f>
        <v>0</v>
      </c>
      <c r="AW95" s="82">
        <f>ROUND(BA95*L30,2)</f>
        <v>0</v>
      </c>
      <c r="AX95" s="82">
        <f>ROUND(BB95*L29,2)</f>
        <v>0</v>
      </c>
      <c r="AY95" s="82">
        <f>ROUND(BC95*L30,2)</f>
        <v>0</v>
      </c>
      <c r="AZ95" s="82">
        <f>ROUND(SUM(AZ96:AZ111),2)</f>
        <v>0</v>
      </c>
      <c r="BA95" s="82">
        <f>ROUND(SUM(BA96:BA111),2)</f>
        <v>0</v>
      </c>
      <c r="BB95" s="82">
        <f>ROUND(SUM(BB96:BB111),2)</f>
        <v>0</v>
      </c>
      <c r="BC95" s="82">
        <f>ROUND(SUM(BC96:BC111),2)</f>
        <v>0</v>
      </c>
      <c r="BD95" s="84">
        <f>ROUND(SUM(BD96:BD111),2)</f>
        <v>0</v>
      </c>
      <c r="BS95" s="85" t="s">
        <v>75</v>
      </c>
      <c r="BT95" s="85" t="s">
        <v>83</v>
      </c>
      <c r="BU95" s="85" t="s">
        <v>77</v>
      </c>
      <c r="BV95" s="85" t="s">
        <v>78</v>
      </c>
      <c r="BW95" s="85" t="s">
        <v>84</v>
      </c>
      <c r="BX95" s="85" t="s">
        <v>5</v>
      </c>
      <c r="CL95" s="85" t="s">
        <v>1</v>
      </c>
      <c r="CM95" s="85" t="s">
        <v>76</v>
      </c>
    </row>
    <row r="96" spans="1:91" s="3" customFormat="1" ht="23.25" customHeight="1">
      <c r="A96" s="86" t="s">
        <v>85</v>
      </c>
      <c r="B96" s="51"/>
      <c r="C96" s="9"/>
      <c r="D96" s="9"/>
      <c r="E96" s="207" t="s">
        <v>86</v>
      </c>
      <c r="F96" s="207"/>
      <c r="G96" s="207"/>
      <c r="H96" s="207"/>
      <c r="I96" s="207"/>
      <c r="J96" s="9"/>
      <c r="K96" s="207" t="s">
        <v>87</v>
      </c>
      <c r="L96" s="207"/>
      <c r="M96" s="207"/>
      <c r="N96" s="207"/>
      <c r="O96" s="207"/>
      <c r="P96" s="207"/>
      <c r="Q96" s="207"/>
      <c r="R96" s="207"/>
      <c r="S96" s="207"/>
      <c r="T96" s="207"/>
      <c r="U96" s="207"/>
      <c r="V96" s="207"/>
      <c r="W96" s="207"/>
      <c r="X96" s="207"/>
      <c r="Y96" s="207"/>
      <c r="Z96" s="207"/>
      <c r="AA96" s="207"/>
      <c r="AB96" s="207"/>
      <c r="AC96" s="207"/>
      <c r="AD96" s="207"/>
      <c r="AE96" s="207"/>
      <c r="AF96" s="207"/>
      <c r="AG96" s="209">
        <f>'a1 - E1.1a  Architektonic...'!J32</f>
        <v>0</v>
      </c>
      <c r="AH96" s="210"/>
      <c r="AI96" s="210"/>
      <c r="AJ96" s="210"/>
      <c r="AK96" s="210"/>
      <c r="AL96" s="210"/>
      <c r="AM96" s="210"/>
      <c r="AN96" s="209">
        <f t="shared" si="0"/>
        <v>0</v>
      </c>
      <c r="AO96" s="210"/>
      <c r="AP96" s="210"/>
      <c r="AQ96" s="87" t="s">
        <v>88</v>
      </c>
      <c r="AR96" s="51"/>
      <c r="AS96" s="88">
        <v>0</v>
      </c>
      <c r="AT96" s="89">
        <f t="shared" si="1"/>
        <v>0</v>
      </c>
      <c r="AU96" s="90">
        <f>'a1 - E1.1a  Architektonic...'!P149</f>
        <v>0</v>
      </c>
      <c r="AV96" s="89">
        <f>'a1 - E1.1a  Architektonic...'!J35</f>
        <v>0</v>
      </c>
      <c r="AW96" s="89">
        <f>'a1 - E1.1a  Architektonic...'!J36</f>
        <v>0</v>
      </c>
      <c r="AX96" s="89">
        <f>'a1 - E1.1a  Architektonic...'!J37</f>
        <v>0</v>
      </c>
      <c r="AY96" s="89">
        <f>'a1 - E1.1a  Architektonic...'!J38</f>
        <v>0</v>
      </c>
      <c r="AZ96" s="89">
        <f>'a1 - E1.1a  Architektonic...'!F35</f>
        <v>0</v>
      </c>
      <c r="BA96" s="89">
        <f>'a1 - E1.1a  Architektonic...'!F36</f>
        <v>0</v>
      </c>
      <c r="BB96" s="89">
        <f>'a1 - E1.1a  Architektonic...'!F37</f>
        <v>0</v>
      </c>
      <c r="BC96" s="89">
        <f>'a1 - E1.1a  Architektonic...'!F38</f>
        <v>0</v>
      </c>
      <c r="BD96" s="91">
        <f>'a1 - E1.1a  Architektonic...'!F39</f>
        <v>0</v>
      </c>
      <c r="BT96" s="25" t="s">
        <v>89</v>
      </c>
      <c r="BV96" s="25" t="s">
        <v>78</v>
      </c>
      <c r="BW96" s="25" t="s">
        <v>90</v>
      </c>
      <c r="BX96" s="25" t="s">
        <v>84</v>
      </c>
      <c r="CL96" s="25" t="s">
        <v>1</v>
      </c>
    </row>
    <row r="97" spans="1:91" s="3" customFormat="1" ht="23.25" customHeight="1">
      <c r="A97" s="86" t="s">
        <v>85</v>
      </c>
      <c r="B97" s="51"/>
      <c r="C97" s="9"/>
      <c r="D97" s="9"/>
      <c r="E97" s="207" t="s">
        <v>91</v>
      </c>
      <c r="F97" s="207"/>
      <c r="G97" s="207"/>
      <c r="H97" s="207"/>
      <c r="I97" s="207"/>
      <c r="J97" s="9"/>
      <c r="K97" s="207" t="s">
        <v>92</v>
      </c>
      <c r="L97" s="207"/>
      <c r="M97" s="207"/>
      <c r="N97" s="207"/>
      <c r="O97" s="207"/>
      <c r="P97" s="207"/>
      <c r="Q97" s="207"/>
      <c r="R97" s="207"/>
      <c r="S97" s="207"/>
      <c r="T97" s="207"/>
      <c r="U97" s="207"/>
      <c r="V97" s="207"/>
      <c r="W97" s="207"/>
      <c r="X97" s="207"/>
      <c r="Y97" s="207"/>
      <c r="Z97" s="207"/>
      <c r="AA97" s="207"/>
      <c r="AB97" s="207"/>
      <c r="AC97" s="207"/>
      <c r="AD97" s="207"/>
      <c r="AE97" s="207"/>
      <c r="AF97" s="207"/>
      <c r="AG97" s="209">
        <f>'a2 - E1.1b  Architektonic...'!J32</f>
        <v>0</v>
      </c>
      <c r="AH97" s="210"/>
      <c r="AI97" s="210"/>
      <c r="AJ97" s="210"/>
      <c r="AK97" s="210"/>
      <c r="AL97" s="210"/>
      <c r="AM97" s="210"/>
      <c r="AN97" s="209">
        <f t="shared" si="0"/>
        <v>0</v>
      </c>
      <c r="AO97" s="210"/>
      <c r="AP97" s="210"/>
      <c r="AQ97" s="87" t="s">
        <v>88</v>
      </c>
      <c r="AR97" s="51"/>
      <c r="AS97" s="88">
        <v>0</v>
      </c>
      <c r="AT97" s="89">
        <f t="shared" si="1"/>
        <v>0</v>
      </c>
      <c r="AU97" s="90">
        <f>'a2 - E1.1b  Architektonic...'!P144</f>
        <v>0</v>
      </c>
      <c r="AV97" s="89">
        <f>'a2 - E1.1b  Architektonic...'!J35</f>
        <v>0</v>
      </c>
      <c r="AW97" s="89">
        <f>'a2 - E1.1b  Architektonic...'!J36</f>
        <v>0</v>
      </c>
      <c r="AX97" s="89">
        <f>'a2 - E1.1b  Architektonic...'!J37</f>
        <v>0</v>
      </c>
      <c r="AY97" s="89">
        <f>'a2 - E1.1b  Architektonic...'!J38</f>
        <v>0</v>
      </c>
      <c r="AZ97" s="89">
        <f>'a2 - E1.1b  Architektonic...'!F35</f>
        <v>0</v>
      </c>
      <c r="BA97" s="89">
        <f>'a2 - E1.1b  Architektonic...'!F36</f>
        <v>0</v>
      </c>
      <c r="BB97" s="89">
        <f>'a2 - E1.1b  Architektonic...'!F37</f>
        <v>0</v>
      </c>
      <c r="BC97" s="89">
        <f>'a2 - E1.1b  Architektonic...'!F38</f>
        <v>0</v>
      </c>
      <c r="BD97" s="91">
        <f>'a2 - E1.1b  Architektonic...'!F39</f>
        <v>0</v>
      </c>
      <c r="BT97" s="25" t="s">
        <v>89</v>
      </c>
      <c r="BV97" s="25" t="s">
        <v>78</v>
      </c>
      <c r="BW97" s="25" t="s">
        <v>93</v>
      </c>
      <c r="BX97" s="25" t="s">
        <v>84</v>
      </c>
      <c r="CL97" s="25" t="s">
        <v>1</v>
      </c>
    </row>
    <row r="98" spans="1:91" s="3" customFormat="1" ht="23.25" customHeight="1">
      <c r="A98" s="86" t="s">
        <v>85</v>
      </c>
      <c r="B98" s="51"/>
      <c r="C98" s="9"/>
      <c r="D98" s="9"/>
      <c r="E98" s="207" t="s">
        <v>94</v>
      </c>
      <c r="F98" s="207"/>
      <c r="G98" s="207"/>
      <c r="H98" s="207"/>
      <c r="I98" s="207"/>
      <c r="J98" s="9"/>
      <c r="K98" s="207" t="s">
        <v>95</v>
      </c>
      <c r="L98" s="207"/>
      <c r="M98" s="207"/>
      <c r="N98" s="207"/>
      <c r="O98" s="207"/>
      <c r="P98" s="207"/>
      <c r="Q98" s="207"/>
      <c r="R98" s="207"/>
      <c r="S98" s="207"/>
      <c r="T98" s="207"/>
      <c r="U98" s="207"/>
      <c r="V98" s="207"/>
      <c r="W98" s="207"/>
      <c r="X98" s="207"/>
      <c r="Y98" s="207"/>
      <c r="Z98" s="207"/>
      <c r="AA98" s="207"/>
      <c r="AB98" s="207"/>
      <c r="AC98" s="207"/>
      <c r="AD98" s="207"/>
      <c r="AE98" s="207"/>
      <c r="AF98" s="207"/>
      <c r="AG98" s="209">
        <f>'b1 - E1.4a  Zdravotechnic...'!J32</f>
        <v>0</v>
      </c>
      <c r="AH98" s="210"/>
      <c r="AI98" s="210"/>
      <c r="AJ98" s="210"/>
      <c r="AK98" s="210"/>
      <c r="AL98" s="210"/>
      <c r="AM98" s="210"/>
      <c r="AN98" s="209">
        <f t="shared" si="0"/>
        <v>0</v>
      </c>
      <c r="AO98" s="210"/>
      <c r="AP98" s="210"/>
      <c r="AQ98" s="87" t="s">
        <v>88</v>
      </c>
      <c r="AR98" s="51"/>
      <c r="AS98" s="88">
        <v>0</v>
      </c>
      <c r="AT98" s="89">
        <f t="shared" si="1"/>
        <v>0</v>
      </c>
      <c r="AU98" s="90">
        <f>'b1 - E1.4a  Zdravotechnic...'!P131</f>
        <v>0</v>
      </c>
      <c r="AV98" s="89">
        <f>'b1 - E1.4a  Zdravotechnic...'!J35</f>
        <v>0</v>
      </c>
      <c r="AW98" s="89">
        <f>'b1 - E1.4a  Zdravotechnic...'!J36</f>
        <v>0</v>
      </c>
      <c r="AX98" s="89">
        <f>'b1 - E1.4a  Zdravotechnic...'!J37</f>
        <v>0</v>
      </c>
      <c r="AY98" s="89">
        <f>'b1 - E1.4a  Zdravotechnic...'!J38</f>
        <v>0</v>
      </c>
      <c r="AZ98" s="89">
        <f>'b1 - E1.4a  Zdravotechnic...'!F35</f>
        <v>0</v>
      </c>
      <c r="BA98" s="89">
        <f>'b1 - E1.4a  Zdravotechnic...'!F36</f>
        <v>0</v>
      </c>
      <c r="BB98" s="89">
        <f>'b1 - E1.4a  Zdravotechnic...'!F37</f>
        <v>0</v>
      </c>
      <c r="BC98" s="89">
        <f>'b1 - E1.4a  Zdravotechnic...'!F38</f>
        <v>0</v>
      </c>
      <c r="BD98" s="91">
        <f>'b1 - E1.4a  Zdravotechnic...'!F39</f>
        <v>0</v>
      </c>
      <c r="BT98" s="25" t="s">
        <v>89</v>
      </c>
      <c r="BV98" s="25" t="s">
        <v>78</v>
      </c>
      <c r="BW98" s="25" t="s">
        <v>96</v>
      </c>
      <c r="BX98" s="25" t="s">
        <v>84</v>
      </c>
      <c r="CL98" s="25" t="s">
        <v>1</v>
      </c>
    </row>
    <row r="99" spans="1:91" s="3" customFormat="1" ht="23.25" customHeight="1">
      <c r="A99" s="86" t="s">
        <v>85</v>
      </c>
      <c r="B99" s="51"/>
      <c r="C99" s="9"/>
      <c r="D99" s="9"/>
      <c r="E99" s="207" t="s">
        <v>97</v>
      </c>
      <c r="F99" s="207"/>
      <c r="G99" s="207"/>
      <c r="H99" s="207"/>
      <c r="I99" s="207"/>
      <c r="J99" s="9"/>
      <c r="K99" s="207" t="s">
        <v>98</v>
      </c>
      <c r="L99" s="207"/>
      <c r="M99" s="207"/>
      <c r="N99" s="207"/>
      <c r="O99" s="207"/>
      <c r="P99" s="207"/>
      <c r="Q99" s="207"/>
      <c r="R99" s="207"/>
      <c r="S99" s="207"/>
      <c r="T99" s="207"/>
      <c r="U99" s="207"/>
      <c r="V99" s="207"/>
      <c r="W99" s="207"/>
      <c r="X99" s="207"/>
      <c r="Y99" s="207"/>
      <c r="Z99" s="207"/>
      <c r="AA99" s="207"/>
      <c r="AB99" s="207"/>
      <c r="AC99" s="207"/>
      <c r="AD99" s="207"/>
      <c r="AE99" s="207"/>
      <c r="AF99" s="207"/>
      <c r="AG99" s="209">
        <f>'b2 - E1.4b  Zdravotechnic...'!J32</f>
        <v>0</v>
      </c>
      <c r="AH99" s="210"/>
      <c r="AI99" s="210"/>
      <c r="AJ99" s="210"/>
      <c r="AK99" s="210"/>
      <c r="AL99" s="210"/>
      <c r="AM99" s="210"/>
      <c r="AN99" s="209">
        <f t="shared" si="0"/>
        <v>0</v>
      </c>
      <c r="AO99" s="210"/>
      <c r="AP99" s="210"/>
      <c r="AQ99" s="87" t="s">
        <v>88</v>
      </c>
      <c r="AR99" s="51"/>
      <c r="AS99" s="88">
        <v>0</v>
      </c>
      <c r="AT99" s="89">
        <f t="shared" si="1"/>
        <v>0</v>
      </c>
      <c r="AU99" s="90">
        <f>'b2 - E1.4b  Zdravotechnic...'!P130</f>
        <v>0</v>
      </c>
      <c r="AV99" s="89">
        <f>'b2 - E1.4b  Zdravotechnic...'!J35</f>
        <v>0</v>
      </c>
      <c r="AW99" s="89">
        <f>'b2 - E1.4b  Zdravotechnic...'!J36</f>
        <v>0</v>
      </c>
      <c r="AX99" s="89">
        <f>'b2 - E1.4b  Zdravotechnic...'!J37</f>
        <v>0</v>
      </c>
      <c r="AY99" s="89">
        <f>'b2 - E1.4b  Zdravotechnic...'!J38</f>
        <v>0</v>
      </c>
      <c r="AZ99" s="89">
        <f>'b2 - E1.4b  Zdravotechnic...'!F35</f>
        <v>0</v>
      </c>
      <c r="BA99" s="89">
        <f>'b2 - E1.4b  Zdravotechnic...'!F36</f>
        <v>0</v>
      </c>
      <c r="BB99" s="89">
        <f>'b2 - E1.4b  Zdravotechnic...'!F37</f>
        <v>0</v>
      </c>
      <c r="BC99" s="89">
        <f>'b2 - E1.4b  Zdravotechnic...'!F38</f>
        <v>0</v>
      </c>
      <c r="BD99" s="91">
        <f>'b2 - E1.4b  Zdravotechnic...'!F39</f>
        <v>0</v>
      </c>
      <c r="BT99" s="25" t="s">
        <v>89</v>
      </c>
      <c r="BV99" s="25" t="s">
        <v>78</v>
      </c>
      <c r="BW99" s="25" t="s">
        <v>99</v>
      </c>
      <c r="BX99" s="25" t="s">
        <v>84</v>
      </c>
      <c r="CL99" s="25" t="s">
        <v>1</v>
      </c>
    </row>
    <row r="100" spans="1:91" s="3" customFormat="1" ht="16.5" customHeight="1">
      <c r="A100" s="86" t="s">
        <v>85</v>
      </c>
      <c r="B100" s="51"/>
      <c r="C100" s="9"/>
      <c r="D100" s="9"/>
      <c r="E100" s="207" t="s">
        <v>100</v>
      </c>
      <c r="F100" s="207"/>
      <c r="G100" s="207"/>
      <c r="H100" s="207"/>
      <c r="I100" s="207"/>
      <c r="J100" s="9"/>
      <c r="K100" s="207" t="s">
        <v>101</v>
      </c>
      <c r="L100" s="207"/>
      <c r="M100" s="207"/>
      <c r="N100" s="207"/>
      <c r="O100" s="207"/>
      <c r="P100" s="207"/>
      <c r="Q100" s="207"/>
      <c r="R100" s="207"/>
      <c r="S100" s="207"/>
      <c r="T100" s="207"/>
      <c r="U100" s="207"/>
      <c r="V100" s="207"/>
      <c r="W100" s="207"/>
      <c r="X100" s="207"/>
      <c r="Y100" s="207"/>
      <c r="Z100" s="207"/>
      <c r="AA100" s="207"/>
      <c r="AB100" s="207"/>
      <c r="AC100" s="207"/>
      <c r="AD100" s="207"/>
      <c r="AE100" s="207"/>
      <c r="AF100" s="207"/>
      <c r="AG100" s="209">
        <f>'b3 - E1.4c  Vnútorný plyn...'!J32</f>
        <v>0</v>
      </c>
      <c r="AH100" s="210"/>
      <c r="AI100" s="210"/>
      <c r="AJ100" s="210"/>
      <c r="AK100" s="210"/>
      <c r="AL100" s="210"/>
      <c r="AM100" s="210"/>
      <c r="AN100" s="209">
        <f t="shared" si="0"/>
        <v>0</v>
      </c>
      <c r="AO100" s="210"/>
      <c r="AP100" s="210"/>
      <c r="AQ100" s="87" t="s">
        <v>88</v>
      </c>
      <c r="AR100" s="51"/>
      <c r="AS100" s="88">
        <v>0</v>
      </c>
      <c r="AT100" s="89">
        <f t="shared" si="1"/>
        <v>0</v>
      </c>
      <c r="AU100" s="90">
        <f>'b3 - E1.4c  Vnútorný plyn...'!P131</f>
        <v>0</v>
      </c>
      <c r="AV100" s="89">
        <f>'b3 - E1.4c  Vnútorný plyn...'!J35</f>
        <v>0</v>
      </c>
      <c r="AW100" s="89">
        <f>'b3 - E1.4c  Vnútorný plyn...'!J36</f>
        <v>0</v>
      </c>
      <c r="AX100" s="89">
        <f>'b3 - E1.4c  Vnútorný plyn...'!J37</f>
        <v>0</v>
      </c>
      <c r="AY100" s="89">
        <f>'b3 - E1.4c  Vnútorný plyn...'!J38</f>
        <v>0</v>
      </c>
      <c r="AZ100" s="89">
        <f>'b3 - E1.4c  Vnútorný plyn...'!F35</f>
        <v>0</v>
      </c>
      <c r="BA100" s="89">
        <f>'b3 - E1.4c  Vnútorný plyn...'!F36</f>
        <v>0</v>
      </c>
      <c r="BB100" s="89">
        <f>'b3 - E1.4c  Vnútorný plyn...'!F37</f>
        <v>0</v>
      </c>
      <c r="BC100" s="89">
        <f>'b3 - E1.4c  Vnútorný plyn...'!F38</f>
        <v>0</v>
      </c>
      <c r="BD100" s="91">
        <f>'b3 - E1.4c  Vnútorný plyn...'!F39</f>
        <v>0</v>
      </c>
      <c r="BT100" s="25" t="s">
        <v>89</v>
      </c>
      <c r="BV100" s="25" t="s">
        <v>78</v>
      </c>
      <c r="BW100" s="25" t="s">
        <v>102</v>
      </c>
      <c r="BX100" s="25" t="s">
        <v>84</v>
      </c>
      <c r="CL100" s="25" t="s">
        <v>1</v>
      </c>
    </row>
    <row r="101" spans="1:91" s="3" customFormat="1" ht="16.5" customHeight="1">
      <c r="A101" s="86" t="s">
        <v>85</v>
      </c>
      <c r="B101" s="51"/>
      <c r="C101" s="9"/>
      <c r="D101" s="9"/>
      <c r="E101" s="207" t="s">
        <v>103</v>
      </c>
      <c r="F101" s="207"/>
      <c r="G101" s="207"/>
      <c r="H101" s="207"/>
      <c r="I101" s="207"/>
      <c r="J101" s="9"/>
      <c r="K101" s="207" t="s">
        <v>104</v>
      </c>
      <c r="L101" s="207"/>
      <c r="M101" s="207"/>
      <c r="N101" s="207"/>
      <c r="O101" s="207"/>
      <c r="P101" s="207"/>
      <c r="Q101" s="207"/>
      <c r="R101" s="207"/>
      <c r="S101" s="207"/>
      <c r="T101" s="207"/>
      <c r="U101" s="207"/>
      <c r="V101" s="207"/>
      <c r="W101" s="207"/>
      <c r="X101" s="207"/>
      <c r="Y101" s="207"/>
      <c r="Z101" s="207"/>
      <c r="AA101" s="207"/>
      <c r="AB101" s="207"/>
      <c r="AC101" s="207"/>
      <c r="AD101" s="207"/>
      <c r="AE101" s="207"/>
      <c r="AF101" s="207"/>
      <c r="AG101" s="209">
        <f>'c - E1.5  Vykurovanie'!J32</f>
        <v>0</v>
      </c>
      <c r="AH101" s="210"/>
      <c r="AI101" s="210"/>
      <c r="AJ101" s="210"/>
      <c r="AK101" s="210"/>
      <c r="AL101" s="210"/>
      <c r="AM101" s="210"/>
      <c r="AN101" s="209">
        <f t="shared" si="0"/>
        <v>0</v>
      </c>
      <c r="AO101" s="210"/>
      <c r="AP101" s="210"/>
      <c r="AQ101" s="87" t="s">
        <v>88</v>
      </c>
      <c r="AR101" s="51"/>
      <c r="AS101" s="88">
        <v>0</v>
      </c>
      <c r="AT101" s="89">
        <f t="shared" si="1"/>
        <v>0</v>
      </c>
      <c r="AU101" s="90">
        <f>'c - E1.5  Vykurovanie'!P134</f>
        <v>0</v>
      </c>
      <c r="AV101" s="89">
        <f>'c - E1.5  Vykurovanie'!J35</f>
        <v>0</v>
      </c>
      <c r="AW101" s="89">
        <f>'c - E1.5  Vykurovanie'!J36</f>
        <v>0</v>
      </c>
      <c r="AX101" s="89">
        <f>'c - E1.5  Vykurovanie'!J37</f>
        <v>0</v>
      </c>
      <c r="AY101" s="89">
        <f>'c - E1.5  Vykurovanie'!J38</f>
        <v>0</v>
      </c>
      <c r="AZ101" s="89">
        <f>'c - E1.5  Vykurovanie'!F35</f>
        <v>0</v>
      </c>
      <c r="BA101" s="89">
        <f>'c - E1.5  Vykurovanie'!F36</f>
        <v>0</v>
      </c>
      <c r="BB101" s="89">
        <f>'c - E1.5  Vykurovanie'!F37</f>
        <v>0</v>
      </c>
      <c r="BC101" s="89">
        <f>'c - E1.5  Vykurovanie'!F38</f>
        <v>0</v>
      </c>
      <c r="BD101" s="91">
        <f>'c - E1.5  Vykurovanie'!F39</f>
        <v>0</v>
      </c>
      <c r="BT101" s="25" t="s">
        <v>89</v>
      </c>
      <c r="BV101" s="25" t="s">
        <v>78</v>
      </c>
      <c r="BW101" s="25" t="s">
        <v>105</v>
      </c>
      <c r="BX101" s="25" t="s">
        <v>84</v>
      </c>
      <c r="CL101" s="25" t="s">
        <v>1</v>
      </c>
    </row>
    <row r="102" spans="1:91" s="3" customFormat="1" ht="23.25" customHeight="1">
      <c r="A102" s="86" t="s">
        <v>85</v>
      </c>
      <c r="B102" s="51"/>
      <c r="C102" s="9"/>
      <c r="D102" s="9"/>
      <c r="E102" s="207" t="s">
        <v>106</v>
      </c>
      <c r="F102" s="207"/>
      <c r="G102" s="207"/>
      <c r="H102" s="207"/>
      <c r="I102" s="207"/>
      <c r="J102" s="9"/>
      <c r="K102" s="207" t="s">
        <v>107</v>
      </c>
      <c r="L102" s="207"/>
      <c r="M102" s="207"/>
      <c r="N102" s="207"/>
      <c r="O102" s="207"/>
      <c r="P102" s="207"/>
      <c r="Q102" s="207"/>
      <c r="R102" s="207"/>
      <c r="S102" s="207"/>
      <c r="T102" s="207"/>
      <c r="U102" s="207"/>
      <c r="V102" s="207"/>
      <c r="W102" s="207"/>
      <c r="X102" s="207"/>
      <c r="Y102" s="207"/>
      <c r="Z102" s="207"/>
      <c r="AA102" s="207"/>
      <c r="AB102" s="207"/>
      <c r="AC102" s="207"/>
      <c r="AD102" s="207"/>
      <c r="AE102" s="207"/>
      <c r="AF102" s="207"/>
      <c r="AG102" s="209">
        <f>'d1 - E1.6a  Vzduchotechni...'!J32</f>
        <v>0</v>
      </c>
      <c r="AH102" s="210"/>
      <c r="AI102" s="210"/>
      <c r="AJ102" s="210"/>
      <c r="AK102" s="210"/>
      <c r="AL102" s="210"/>
      <c r="AM102" s="210"/>
      <c r="AN102" s="209">
        <f t="shared" si="0"/>
        <v>0</v>
      </c>
      <c r="AO102" s="210"/>
      <c r="AP102" s="210"/>
      <c r="AQ102" s="87" t="s">
        <v>88</v>
      </c>
      <c r="AR102" s="51"/>
      <c r="AS102" s="88">
        <v>0</v>
      </c>
      <c r="AT102" s="89">
        <f t="shared" si="1"/>
        <v>0</v>
      </c>
      <c r="AU102" s="90">
        <f>'d1 - E1.6a  Vzduchotechni...'!P130</f>
        <v>0</v>
      </c>
      <c r="AV102" s="89">
        <f>'d1 - E1.6a  Vzduchotechni...'!J35</f>
        <v>0</v>
      </c>
      <c r="AW102" s="89">
        <f>'d1 - E1.6a  Vzduchotechni...'!J36</f>
        <v>0</v>
      </c>
      <c r="AX102" s="89">
        <f>'d1 - E1.6a  Vzduchotechni...'!J37</f>
        <v>0</v>
      </c>
      <c r="AY102" s="89">
        <f>'d1 - E1.6a  Vzduchotechni...'!J38</f>
        <v>0</v>
      </c>
      <c r="AZ102" s="89">
        <f>'d1 - E1.6a  Vzduchotechni...'!F35</f>
        <v>0</v>
      </c>
      <c r="BA102" s="89">
        <f>'d1 - E1.6a  Vzduchotechni...'!F36</f>
        <v>0</v>
      </c>
      <c r="BB102" s="89">
        <f>'d1 - E1.6a  Vzduchotechni...'!F37</f>
        <v>0</v>
      </c>
      <c r="BC102" s="89">
        <f>'d1 - E1.6a  Vzduchotechni...'!F38</f>
        <v>0</v>
      </c>
      <c r="BD102" s="91">
        <f>'d1 - E1.6a  Vzduchotechni...'!F39</f>
        <v>0</v>
      </c>
      <c r="BT102" s="25" t="s">
        <v>89</v>
      </c>
      <c r="BV102" s="25" t="s">
        <v>78</v>
      </c>
      <c r="BW102" s="25" t="s">
        <v>108</v>
      </c>
      <c r="BX102" s="25" t="s">
        <v>84</v>
      </c>
      <c r="CL102" s="25" t="s">
        <v>1</v>
      </c>
    </row>
    <row r="103" spans="1:91" s="3" customFormat="1" ht="23.25" customHeight="1">
      <c r="A103" s="86" t="s">
        <v>85</v>
      </c>
      <c r="B103" s="51"/>
      <c r="C103" s="9"/>
      <c r="D103" s="9"/>
      <c r="E103" s="207" t="s">
        <v>109</v>
      </c>
      <c r="F103" s="207"/>
      <c r="G103" s="207"/>
      <c r="H103" s="207"/>
      <c r="I103" s="207"/>
      <c r="J103" s="9"/>
      <c r="K103" s="207" t="s">
        <v>110</v>
      </c>
      <c r="L103" s="207"/>
      <c r="M103" s="207"/>
      <c r="N103" s="207"/>
      <c r="O103" s="207"/>
      <c r="P103" s="207"/>
      <c r="Q103" s="207"/>
      <c r="R103" s="207"/>
      <c r="S103" s="207"/>
      <c r="T103" s="207"/>
      <c r="U103" s="207"/>
      <c r="V103" s="207"/>
      <c r="W103" s="207"/>
      <c r="X103" s="207"/>
      <c r="Y103" s="207"/>
      <c r="Z103" s="207"/>
      <c r="AA103" s="207"/>
      <c r="AB103" s="207"/>
      <c r="AC103" s="207"/>
      <c r="AD103" s="207"/>
      <c r="AE103" s="207"/>
      <c r="AF103" s="207"/>
      <c r="AG103" s="209">
        <f>'d2 - E1.6b  Vzduchotechni...'!J32</f>
        <v>0</v>
      </c>
      <c r="AH103" s="210"/>
      <c r="AI103" s="210"/>
      <c r="AJ103" s="210"/>
      <c r="AK103" s="210"/>
      <c r="AL103" s="210"/>
      <c r="AM103" s="210"/>
      <c r="AN103" s="209">
        <f t="shared" si="0"/>
        <v>0</v>
      </c>
      <c r="AO103" s="210"/>
      <c r="AP103" s="210"/>
      <c r="AQ103" s="87" t="s">
        <v>88</v>
      </c>
      <c r="AR103" s="51"/>
      <c r="AS103" s="88">
        <v>0</v>
      </c>
      <c r="AT103" s="89">
        <f t="shared" si="1"/>
        <v>0</v>
      </c>
      <c r="AU103" s="90">
        <f>'d2 - E1.6b  Vzduchotechni...'!P125</f>
        <v>0</v>
      </c>
      <c r="AV103" s="89">
        <f>'d2 - E1.6b  Vzduchotechni...'!J35</f>
        <v>0</v>
      </c>
      <c r="AW103" s="89">
        <f>'d2 - E1.6b  Vzduchotechni...'!J36</f>
        <v>0</v>
      </c>
      <c r="AX103" s="89">
        <f>'d2 - E1.6b  Vzduchotechni...'!J37</f>
        <v>0</v>
      </c>
      <c r="AY103" s="89">
        <f>'d2 - E1.6b  Vzduchotechni...'!J38</f>
        <v>0</v>
      </c>
      <c r="AZ103" s="89">
        <f>'d2 - E1.6b  Vzduchotechni...'!F35</f>
        <v>0</v>
      </c>
      <c r="BA103" s="89">
        <f>'d2 - E1.6b  Vzduchotechni...'!F36</f>
        <v>0</v>
      </c>
      <c r="BB103" s="89">
        <f>'d2 - E1.6b  Vzduchotechni...'!F37</f>
        <v>0</v>
      </c>
      <c r="BC103" s="89">
        <f>'d2 - E1.6b  Vzduchotechni...'!F38</f>
        <v>0</v>
      </c>
      <c r="BD103" s="91">
        <f>'d2 - E1.6b  Vzduchotechni...'!F39</f>
        <v>0</v>
      </c>
      <c r="BT103" s="25" t="s">
        <v>89</v>
      </c>
      <c r="BV103" s="25" t="s">
        <v>78</v>
      </c>
      <c r="BW103" s="25" t="s">
        <v>111</v>
      </c>
      <c r="BX103" s="25" t="s">
        <v>84</v>
      </c>
      <c r="CL103" s="25" t="s">
        <v>1</v>
      </c>
    </row>
    <row r="104" spans="1:91" s="3" customFormat="1" ht="23.25" customHeight="1">
      <c r="A104" s="86" t="s">
        <v>85</v>
      </c>
      <c r="B104" s="51"/>
      <c r="C104" s="9"/>
      <c r="D104" s="9"/>
      <c r="E104" s="207" t="s">
        <v>112</v>
      </c>
      <c r="F104" s="207"/>
      <c r="G104" s="207"/>
      <c r="H104" s="207"/>
      <c r="I104" s="207"/>
      <c r="J104" s="9"/>
      <c r="K104" s="207" t="s">
        <v>113</v>
      </c>
      <c r="L104" s="207"/>
      <c r="M104" s="207"/>
      <c r="N104" s="207"/>
      <c r="O104" s="207"/>
      <c r="P104" s="207"/>
      <c r="Q104" s="207"/>
      <c r="R104" s="207"/>
      <c r="S104" s="207"/>
      <c r="T104" s="207"/>
      <c r="U104" s="207"/>
      <c r="V104" s="207"/>
      <c r="W104" s="207"/>
      <c r="X104" s="207"/>
      <c r="Y104" s="207"/>
      <c r="Z104" s="207"/>
      <c r="AA104" s="207"/>
      <c r="AB104" s="207"/>
      <c r="AC104" s="207"/>
      <c r="AD104" s="207"/>
      <c r="AE104" s="207"/>
      <c r="AF104" s="207"/>
      <c r="AG104" s="209">
        <f>'e - E1.7  Umelé osvetleni...'!J32</f>
        <v>0</v>
      </c>
      <c r="AH104" s="210"/>
      <c r="AI104" s="210"/>
      <c r="AJ104" s="210"/>
      <c r="AK104" s="210"/>
      <c r="AL104" s="210"/>
      <c r="AM104" s="210"/>
      <c r="AN104" s="209">
        <f t="shared" si="0"/>
        <v>0</v>
      </c>
      <c r="AO104" s="210"/>
      <c r="AP104" s="210"/>
      <c r="AQ104" s="87" t="s">
        <v>88</v>
      </c>
      <c r="AR104" s="51"/>
      <c r="AS104" s="88">
        <v>0</v>
      </c>
      <c r="AT104" s="89">
        <f t="shared" si="1"/>
        <v>0</v>
      </c>
      <c r="AU104" s="90">
        <f>'e - E1.7  Umelé osvetleni...'!P139</f>
        <v>0</v>
      </c>
      <c r="AV104" s="89">
        <f>'e - E1.7  Umelé osvetleni...'!J35</f>
        <v>0</v>
      </c>
      <c r="AW104" s="89">
        <f>'e - E1.7  Umelé osvetleni...'!J36</f>
        <v>0</v>
      </c>
      <c r="AX104" s="89">
        <f>'e - E1.7  Umelé osvetleni...'!J37</f>
        <v>0</v>
      </c>
      <c r="AY104" s="89">
        <f>'e - E1.7  Umelé osvetleni...'!J38</f>
        <v>0</v>
      </c>
      <c r="AZ104" s="89">
        <f>'e - E1.7  Umelé osvetleni...'!F35</f>
        <v>0</v>
      </c>
      <c r="BA104" s="89">
        <f>'e - E1.7  Umelé osvetleni...'!F36</f>
        <v>0</v>
      </c>
      <c r="BB104" s="89">
        <f>'e - E1.7  Umelé osvetleni...'!F37</f>
        <v>0</v>
      </c>
      <c r="BC104" s="89">
        <f>'e - E1.7  Umelé osvetleni...'!F38</f>
        <v>0</v>
      </c>
      <c r="BD104" s="91">
        <f>'e - E1.7  Umelé osvetleni...'!F39</f>
        <v>0</v>
      </c>
      <c r="BT104" s="25" t="s">
        <v>89</v>
      </c>
      <c r="BV104" s="25" t="s">
        <v>78</v>
      </c>
      <c r="BW104" s="25" t="s">
        <v>114</v>
      </c>
      <c r="BX104" s="25" t="s">
        <v>84</v>
      </c>
      <c r="CL104" s="25" t="s">
        <v>1</v>
      </c>
    </row>
    <row r="105" spans="1:91" s="3" customFormat="1" ht="16.5" customHeight="1">
      <c r="A105" s="86" t="s">
        <v>85</v>
      </c>
      <c r="B105" s="51"/>
      <c r="C105" s="9"/>
      <c r="D105" s="9"/>
      <c r="E105" s="207" t="s">
        <v>115</v>
      </c>
      <c r="F105" s="207"/>
      <c r="G105" s="207"/>
      <c r="H105" s="207"/>
      <c r="I105" s="207"/>
      <c r="J105" s="9"/>
      <c r="K105" s="207" t="s">
        <v>116</v>
      </c>
      <c r="L105" s="207"/>
      <c r="M105" s="207"/>
      <c r="N105" s="207"/>
      <c r="O105" s="207"/>
      <c r="P105" s="207"/>
      <c r="Q105" s="207"/>
      <c r="R105" s="207"/>
      <c r="S105" s="207"/>
      <c r="T105" s="207"/>
      <c r="U105" s="207"/>
      <c r="V105" s="207"/>
      <c r="W105" s="207"/>
      <c r="X105" s="207"/>
      <c r="Y105" s="207"/>
      <c r="Z105" s="207"/>
      <c r="AA105" s="207"/>
      <c r="AB105" s="207"/>
      <c r="AC105" s="207"/>
      <c r="AD105" s="207"/>
      <c r="AE105" s="207"/>
      <c r="AF105" s="207"/>
      <c r="AG105" s="209">
        <f>'f - E1.8  Fotovoltický zd...'!J32</f>
        <v>0</v>
      </c>
      <c r="AH105" s="210"/>
      <c r="AI105" s="210"/>
      <c r="AJ105" s="210"/>
      <c r="AK105" s="210"/>
      <c r="AL105" s="210"/>
      <c r="AM105" s="210"/>
      <c r="AN105" s="209">
        <f t="shared" si="0"/>
        <v>0</v>
      </c>
      <c r="AO105" s="210"/>
      <c r="AP105" s="210"/>
      <c r="AQ105" s="87" t="s">
        <v>88</v>
      </c>
      <c r="AR105" s="51"/>
      <c r="AS105" s="88">
        <v>0</v>
      </c>
      <c r="AT105" s="89">
        <f t="shared" si="1"/>
        <v>0</v>
      </c>
      <c r="AU105" s="90">
        <f>'f - E1.8  Fotovoltický zd...'!P127</f>
        <v>0</v>
      </c>
      <c r="AV105" s="89">
        <f>'f - E1.8  Fotovoltický zd...'!J35</f>
        <v>0</v>
      </c>
      <c r="AW105" s="89">
        <f>'f - E1.8  Fotovoltický zd...'!J36</f>
        <v>0</v>
      </c>
      <c r="AX105" s="89">
        <f>'f - E1.8  Fotovoltický zd...'!J37</f>
        <v>0</v>
      </c>
      <c r="AY105" s="89">
        <f>'f - E1.8  Fotovoltický zd...'!J38</f>
        <v>0</v>
      </c>
      <c r="AZ105" s="89">
        <f>'f - E1.8  Fotovoltický zd...'!F35</f>
        <v>0</v>
      </c>
      <c r="BA105" s="89">
        <f>'f - E1.8  Fotovoltický zd...'!F36</f>
        <v>0</v>
      </c>
      <c r="BB105" s="89">
        <f>'f - E1.8  Fotovoltický zd...'!F37</f>
        <v>0</v>
      </c>
      <c r="BC105" s="89">
        <f>'f - E1.8  Fotovoltický zd...'!F38</f>
        <v>0</v>
      </c>
      <c r="BD105" s="91">
        <f>'f - E1.8  Fotovoltický zd...'!F39</f>
        <v>0</v>
      </c>
      <c r="BT105" s="25" t="s">
        <v>89</v>
      </c>
      <c r="BV105" s="25" t="s">
        <v>78</v>
      </c>
      <c r="BW105" s="25" t="s">
        <v>117</v>
      </c>
      <c r="BX105" s="25" t="s">
        <v>84</v>
      </c>
      <c r="CL105" s="25" t="s">
        <v>1</v>
      </c>
    </row>
    <row r="106" spans="1:91" s="3" customFormat="1" ht="16.5" customHeight="1">
      <c r="A106" s="86" t="s">
        <v>85</v>
      </c>
      <c r="B106" s="51"/>
      <c r="C106" s="9"/>
      <c r="D106" s="9"/>
      <c r="E106" s="207" t="s">
        <v>118</v>
      </c>
      <c r="F106" s="207"/>
      <c r="G106" s="207"/>
      <c r="H106" s="207"/>
      <c r="I106" s="207"/>
      <c r="J106" s="9"/>
      <c r="K106" s="207" t="s">
        <v>119</v>
      </c>
      <c r="L106" s="207"/>
      <c r="M106" s="207"/>
      <c r="N106" s="207"/>
      <c r="O106" s="207"/>
      <c r="P106" s="207"/>
      <c r="Q106" s="207"/>
      <c r="R106" s="207"/>
      <c r="S106" s="207"/>
      <c r="T106" s="207"/>
      <c r="U106" s="207"/>
      <c r="V106" s="207"/>
      <c r="W106" s="207"/>
      <c r="X106" s="207"/>
      <c r="Y106" s="207"/>
      <c r="Z106" s="207"/>
      <c r="AA106" s="207"/>
      <c r="AB106" s="207"/>
      <c r="AC106" s="207"/>
      <c r="AD106" s="207"/>
      <c r="AE106" s="207"/>
      <c r="AF106" s="207"/>
      <c r="AG106" s="209">
        <f>'g - E1.9  Bleskozvod'!J32</f>
        <v>0</v>
      </c>
      <c r="AH106" s="210"/>
      <c r="AI106" s="210"/>
      <c r="AJ106" s="210"/>
      <c r="AK106" s="210"/>
      <c r="AL106" s="210"/>
      <c r="AM106" s="210"/>
      <c r="AN106" s="209">
        <f t="shared" si="0"/>
        <v>0</v>
      </c>
      <c r="AO106" s="210"/>
      <c r="AP106" s="210"/>
      <c r="AQ106" s="87" t="s">
        <v>88</v>
      </c>
      <c r="AR106" s="51"/>
      <c r="AS106" s="88">
        <v>0</v>
      </c>
      <c r="AT106" s="89">
        <f t="shared" si="1"/>
        <v>0</v>
      </c>
      <c r="AU106" s="90">
        <f>'g - E1.9  Bleskozvod'!P124</f>
        <v>0</v>
      </c>
      <c r="AV106" s="89">
        <f>'g - E1.9  Bleskozvod'!J35</f>
        <v>0</v>
      </c>
      <c r="AW106" s="89">
        <f>'g - E1.9  Bleskozvod'!J36</f>
        <v>0</v>
      </c>
      <c r="AX106" s="89">
        <f>'g - E1.9  Bleskozvod'!J37</f>
        <v>0</v>
      </c>
      <c r="AY106" s="89">
        <f>'g - E1.9  Bleskozvod'!J38</f>
        <v>0</v>
      </c>
      <c r="AZ106" s="89">
        <f>'g - E1.9  Bleskozvod'!F35</f>
        <v>0</v>
      </c>
      <c r="BA106" s="89">
        <f>'g - E1.9  Bleskozvod'!F36</f>
        <v>0</v>
      </c>
      <c r="BB106" s="89">
        <f>'g - E1.9  Bleskozvod'!F37</f>
        <v>0</v>
      </c>
      <c r="BC106" s="89">
        <f>'g - E1.9  Bleskozvod'!F38</f>
        <v>0</v>
      </c>
      <c r="BD106" s="91">
        <f>'g - E1.9  Bleskozvod'!F39</f>
        <v>0</v>
      </c>
      <c r="BT106" s="25" t="s">
        <v>89</v>
      </c>
      <c r="BV106" s="25" t="s">
        <v>78</v>
      </c>
      <c r="BW106" s="25" t="s">
        <v>120</v>
      </c>
      <c r="BX106" s="25" t="s">
        <v>84</v>
      </c>
      <c r="CL106" s="25" t="s">
        <v>1</v>
      </c>
    </row>
    <row r="107" spans="1:91" s="3" customFormat="1" ht="23.25" customHeight="1">
      <c r="A107" s="86" t="s">
        <v>85</v>
      </c>
      <c r="B107" s="51"/>
      <c r="C107" s="9"/>
      <c r="D107" s="9"/>
      <c r="E107" s="207" t="s">
        <v>121</v>
      </c>
      <c r="F107" s="207"/>
      <c r="G107" s="207"/>
      <c r="H107" s="207"/>
      <c r="I107" s="207"/>
      <c r="J107" s="9"/>
      <c r="K107" s="207" t="s">
        <v>122</v>
      </c>
      <c r="L107" s="207"/>
      <c r="M107" s="207"/>
      <c r="N107" s="207"/>
      <c r="O107" s="207"/>
      <c r="P107" s="207"/>
      <c r="Q107" s="207"/>
      <c r="R107" s="207"/>
      <c r="S107" s="207"/>
      <c r="T107" s="207"/>
      <c r="U107" s="207"/>
      <c r="V107" s="207"/>
      <c r="W107" s="207"/>
      <c r="X107" s="207"/>
      <c r="Y107" s="207"/>
      <c r="Z107" s="207"/>
      <c r="AA107" s="207"/>
      <c r="AB107" s="207"/>
      <c r="AC107" s="207"/>
      <c r="AD107" s="207"/>
      <c r="AE107" s="207"/>
      <c r="AF107" s="207"/>
      <c r="AG107" s="209">
        <f>'h - E1.10  Elektrická pož...'!J32</f>
        <v>0</v>
      </c>
      <c r="AH107" s="210"/>
      <c r="AI107" s="210"/>
      <c r="AJ107" s="210"/>
      <c r="AK107" s="210"/>
      <c r="AL107" s="210"/>
      <c r="AM107" s="210"/>
      <c r="AN107" s="209">
        <f t="shared" si="0"/>
        <v>0</v>
      </c>
      <c r="AO107" s="210"/>
      <c r="AP107" s="210"/>
      <c r="AQ107" s="87" t="s">
        <v>88</v>
      </c>
      <c r="AR107" s="51"/>
      <c r="AS107" s="88">
        <v>0</v>
      </c>
      <c r="AT107" s="89">
        <f t="shared" si="1"/>
        <v>0</v>
      </c>
      <c r="AU107" s="90">
        <f>'h - E1.10  Elektrická pož...'!P122</f>
        <v>0</v>
      </c>
      <c r="AV107" s="89">
        <f>'h - E1.10  Elektrická pož...'!J35</f>
        <v>0</v>
      </c>
      <c r="AW107" s="89">
        <f>'h - E1.10  Elektrická pož...'!J36</f>
        <v>0</v>
      </c>
      <c r="AX107" s="89">
        <f>'h - E1.10  Elektrická pož...'!J37</f>
        <v>0</v>
      </c>
      <c r="AY107" s="89">
        <f>'h - E1.10  Elektrická pož...'!J38</f>
        <v>0</v>
      </c>
      <c r="AZ107" s="89">
        <f>'h - E1.10  Elektrická pož...'!F35</f>
        <v>0</v>
      </c>
      <c r="BA107" s="89">
        <f>'h - E1.10  Elektrická pož...'!F36</f>
        <v>0</v>
      </c>
      <c r="BB107" s="89">
        <f>'h - E1.10  Elektrická pož...'!F37</f>
        <v>0</v>
      </c>
      <c r="BC107" s="89">
        <f>'h - E1.10  Elektrická pož...'!F38</f>
        <v>0</v>
      </c>
      <c r="BD107" s="91">
        <f>'h - E1.10  Elektrická pož...'!F39</f>
        <v>0</v>
      </c>
      <c r="BT107" s="25" t="s">
        <v>89</v>
      </c>
      <c r="BV107" s="25" t="s">
        <v>78</v>
      </c>
      <c r="BW107" s="25" t="s">
        <v>123</v>
      </c>
      <c r="BX107" s="25" t="s">
        <v>84</v>
      </c>
      <c r="CL107" s="25" t="s">
        <v>1</v>
      </c>
    </row>
    <row r="108" spans="1:91" s="3" customFormat="1" ht="16.5" customHeight="1">
      <c r="A108" s="86" t="s">
        <v>85</v>
      </c>
      <c r="B108" s="51"/>
      <c r="C108" s="9"/>
      <c r="D108" s="9"/>
      <c r="E108" s="207" t="s">
        <v>124</v>
      </c>
      <c r="F108" s="207"/>
      <c r="G108" s="207"/>
      <c r="H108" s="207"/>
      <c r="I108" s="207"/>
      <c r="J108" s="9"/>
      <c r="K108" s="207" t="s">
        <v>125</v>
      </c>
      <c r="L108" s="207"/>
      <c r="M108" s="207"/>
      <c r="N108" s="207"/>
      <c r="O108" s="207"/>
      <c r="P108" s="207"/>
      <c r="Q108" s="207"/>
      <c r="R108" s="207"/>
      <c r="S108" s="207"/>
      <c r="T108" s="207"/>
      <c r="U108" s="207"/>
      <c r="V108" s="207"/>
      <c r="W108" s="207"/>
      <c r="X108" s="207"/>
      <c r="Y108" s="207"/>
      <c r="Z108" s="207"/>
      <c r="AA108" s="207"/>
      <c r="AB108" s="207"/>
      <c r="AC108" s="207"/>
      <c r="AD108" s="207"/>
      <c r="AE108" s="207"/>
      <c r="AF108" s="207"/>
      <c r="AG108" s="209">
        <f>'i - E1.11  Hlasová signal...'!J32</f>
        <v>0</v>
      </c>
      <c r="AH108" s="210"/>
      <c r="AI108" s="210"/>
      <c r="AJ108" s="210"/>
      <c r="AK108" s="210"/>
      <c r="AL108" s="210"/>
      <c r="AM108" s="210"/>
      <c r="AN108" s="209">
        <f t="shared" si="0"/>
        <v>0</v>
      </c>
      <c r="AO108" s="210"/>
      <c r="AP108" s="210"/>
      <c r="AQ108" s="87" t="s">
        <v>88</v>
      </c>
      <c r="AR108" s="51"/>
      <c r="AS108" s="88">
        <v>0</v>
      </c>
      <c r="AT108" s="89">
        <f t="shared" si="1"/>
        <v>0</v>
      </c>
      <c r="AU108" s="90">
        <f>'i - E1.11  Hlasová signal...'!P122</f>
        <v>0</v>
      </c>
      <c r="AV108" s="89">
        <f>'i - E1.11  Hlasová signal...'!J35</f>
        <v>0</v>
      </c>
      <c r="AW108" s="89">
        <f>'i - E1.11  Hlasová signal...'!J36</f>
        <v>0</v>
      </c>
      <c r="AX108" s="89">
        <f>'i - E1.11  Hlasová signal...'!J37</f>
        <v>0</v>
      </c>
      <c r="AY108" s="89">
        <f>'i - E1.11  Hlasová signal...'!J38</f>
        <v>0</v>
      </c>
      <c r="AZ108" s="89">
        <f>'i - E1.11  Hlasová signal...'!F35</f>
        <v>0</v>
      </c>
      <c r="BA108" s="89">
        <f>'i - E1.11  Hlasová signal...'!F36</f>
        <v>0</v>
      </c>
      <c r="BB108" s="89">
        <f>'i - E1.11  Hlasová signal...'!F37</f>
        <v>0</v>
      </c>
      <c r="BC108" s="89">
        <f>'i - E1.11  Hlasová signal...'!F38</f>
        <v>0</v>
      </c>
      <c r="BD108" s="91">
        <f>'i - E1.11  Hlasová signal...'!F39</f>
        <v>0</v>
      </c>
      <c r="BT108" s="25" t="s">
        <v>89</v>
      </c>
      <c r="BV108" s="25" t="s">
        <v>78</v>
      </c>
      <c r="BW108" s="25" t="s">
        <v>126</v>
      </c>
      <c r="BX108" s="25" t="s">
        <v>84</v>
      </c>
      <c r="CL108" s="25" t="s">
        <v>1</v>
      </c>
    </row>
    <row r="109" spans="1:91" s="3" customFormat="1" ht="16.5" customHeight="1">
      <c r="A109" s="86" t="s">
        <v>85</v>
      </c>
      <c r="B109" s="51"/>
      <c r="C109" s="9"/>
      <c r="D109" s="9"/>
      <c r="E109" s="207" t="s">
        <v>127</v>
      </c>
      <c r="F109" s="207"/>
      <c r="G109" s="207"/>
      <c r="H109" s="207"/>
      <c r="I109" s="207"/>
      <c r="J109" s="9"/>
      <c r="K109" s="207" t="s">
        <v>128</v>
      </c>
      <c r="L109" s="207"/>
      <c r="M109" s="207"/>
      <c r="N109" s="207"/>
      <c r="O109" s="207"/>
      <c r="P109" s="207"/>
      <c r="Q109" s="207"/>
      <c r="R109" s="207"/>
      <c r="S109" s="207"/>
      <c r="T109" s="207"/>
      <c r="U109" s="207"/>
      <c r="V109" s="207"/>
      <c r="W109" s="207"/>
      <c r="X109" s="207"/>
      <c r="Y109" s="207"/>
      <c r="Z109" s="207"/>
      <c r="AA109" s="207"/>
      <c r="AB109" s="207"/>
      <c r="AC109" s="207"/>
      <c r="AD109" s="207"/>
      <c r="AE109" s="207"/>
      <c r="AF109" s="207"/>
      <c r="AG109" s="209">
        <f>'j - E1.12  Meranie a regu...'!J32</f>
        <v>0</v>
      </c>
      <c r="AH109" s="210"/>
      <c r="AI109" s="210"/>
      <c r="AJ109" s="210"/>
      <c r="AK109" s="210"/>
      <c r="AL109" s="210"/>
      <c r="AM109" s="210"/>
      <c r="AN109" s="209">
        <f t="shared" si="0"/>
        <v>0</v>
      </c>
      <c r="AO109" s="210"/>
      <c r="AP109" s="210"/>
      <c r="AQ109" s="87" t="s">
        <v>88</v>
      </c>
      <c r="AR109" s="51"/>
      <c r="AS109" s="88">
        <v>0</v>
      </c>
      <c r="AT109" s="89">
        <f t="shared" si="1"/>
        <v>0</v>
      </c>
      <c r="AU109" s="90">
        <f>'j - E1.12  Meranie a regu...'!P125</f>
        <v>0</v>
      </c>
      <c r="AV109" s="89">
        <f>'j - E1.12  Meranie a regu...'!J35</f>
        <v>0</v>
      </c>
      <c r="AW109" s="89">
        <f>'j - E1.12  Meranie a regu...'!J36</f>
        <v>0</v>
      </c>
      <c r="AX109" s="89">
        <f>'j - E1.12  Meranie a regu...'!J37</f>
        <v>0</v>
      </c>
      <c r="AY109" s="89">
        <f>'j - E1.12  Meranie a regu...'!J38</f>
        <v>0</v>
      </c>
      <c r="AZ109" s="89">
        <f>'j - E1.12  Meranie a regu...'!F35</f>
        <v>0</v>
      </c>
      <c r="BA109" s="89">
        <f>'j - E1.12  Meranie a regu...'!F36</f>
        <v>0</v>
      </c>
      <c r="BB109" s="89">
        <f>'j - E1.12  Meranie a regu...'!F37</f>
        <v>0</v>
      </c>
      <c r="BC109" s="89">
        <f>'j - E1.12  Meranie a regu...'!F38</f>
        <v>0</v>
      </c>
      <c r="BD109" s="91">
        <f>'j - E1.12  Meranie a regu...'!F39</f>
        <v>0</v>
      </c>
      <c r="BT109" s="25" t="s">
        <v>89</v>
      </c>
      <c r="BV109" s="25" t="s">
        <v>78</v>
      </c>
      <c r="BW109" s="25" t="s">
        <v>129</v>
      </c>
      <c r="BX109" s="25" t="s">
        <v>84</v>
      </c>
      <c r="CL109" s="25" t="s">
        <v>1</v>
      </c>
    </row>
    <row r="110" spans="1:91" s="3" customFormat="1" ht="16.5" customHeight="1">
      <c r="A110" s="86" t="s">
        <v>85</v>
      </c>
      <c r="B110" s="51"/>
      <c r="C110" s="9"/>
      <c r="D110" s="9"/>
      <c r="E110" s="207" t="s">
        <v>130</v>
      </c>
      <c r="F110" s="207"/>
      <c r="G110" s="207"/>
      <c r="H110" s="207"/>
      <c r="I110" s="207"/>
      <c r="J110" s="9"/>
      <c r="K110" s="207" t="s">
        <v>131</v>
      </c>
      <c r="L110" s="207"/>
      <c r="M110" s="207"/>
      <c r="N110" s="207"/>
      <c r="O110" s="207"/>
      <c r="P110" s="207"/>
      <c r="Q110" s="207"/>
      <c r="R110" s="207"/>
      <c r="S110" s="207"/>
      <c r="T110" s="207"/>
      <c r="U110" s="207"/>
      <c r="V110" s="207"/>
      <c r="W110" s="207"/>
      <c r="X110" s="207"/>
      <c r="Y110" s="207"/>
      <c r="Z110" s="207"/>
      <c r="AA110" s="207"/>
      <c r="AB110" s="207"/>
      <c r="AC110" s="207"/>
      <c r="AD110" s="207"/>
      <c r="AE110" s="207"/>
      <c r="AF110" s="207"/>
      <c r="AG110" s="209">
        <f>'k - E1.13  Kamerový systém'!J32</f>
        <v>0</v>
      </c>
      <c r="AH110" s="210"/>
      <c r="AI110" s="210"/>
      <c r="AJ110" s="210"/>
      <c r="AK110" s="210"/>
      <c r="AL110" s="210"/>
      <c r="AM110" s="210"/>
      <c r="AN110" s="209">
        <f t="shared" si="0"/>
        <v>0</v>
      </c>
      <c r="AO110" s="210"/>
      <c r="AP110" s="210"/>
      <c r="AQ110" s="87" t="s">
        <v>88</v>
      </c>
      <c r="AR110" s="51"/>
      <c r="AS110" s="88">
        <v>0</v>
      </c>
      <c r="AT110" s="89">
        <f t="shared" si="1"/>
        <v>0</v>
      </c>
      <c r="AU110" s="90">
        <f>'k - E1.13  Kamerový systém'!P122</f>
        <v>0</v>
      </c>
      <c r="AV110" s="89">
        <f>'k - E1.13  Kamerový systém'!J35</f>
        <v>0</v>
      </c>
      <c r="AW110" s="89">
        <f>'k - E1.13  Kamerový systém'!J36</f>
        <v>0</v>
      </c>
      <c r="AX110" s="89">
        <f>'k - E1.13  Kamerový systém'!J37</f>
        <v>0</v>
      </c>
      <c r="AY110" s="89">
        <f>'k - E1.13  Kamerový systém'!J38</f>
        <v>0</v>
      </c>
      <c r="AZ110" s="89">
        <f>'k - E1.13  Kamerový systém'!F35</f>
        <v>0</v>
      </c>
      <c r="BA110" s="89">
        <f>'k - E1.13  Kamerový systém'!F36</f>
        <v>0</v>
      </c>
      <c r="BB110" s="89">
        <f>'k - E1.13  Kamerový systém'!F37</f>
        <v>0</v>
      </c>
      <c r="BC110" s="89">
        <f>'k - E1.13  Kamerový systém'!F38</f>
        <v>0</v>
      </c>
      <c r="BD110" s="91">
        <f>'k - E1.13  Kamerový systém'!F39</f>
        <v>0</v>
      </c>
      <c r="BT110" s="25" t="s">
        <v>89</v>
      </c>
      <c r="BV110" s="25" t="s">
        <v>78</v>
      </c>
      <c r="BW110" s="25" t="s">
        <v>132</v>
      </c>
      <c r="BX110" s="25" t="s">
        <v>84</v>
      </c>
      <c r="CL110" s="25" t="s">
        <v>1</v>
      </c>
    </row>
    <row r="111" spans="1:91" s="3" customFormat="1" ht="16.5" customHeight="1">
      <c r="A111" s="86" t="s">
        <v>85</v>
      </c>
      <c r="B111" s="51"/>
      <c r="C111" s="9"/>
      <c r="D111" s="9"/>
      <c r="E111" s="207" t="s">
        <v>133</v>
      </c>
      <c r="F111" s="207"/>
      <c r="G111" s="207"/>
      <c r="H111" s="207"/>
      <c r="I111" s="207"/>
      <c r="J111" s="9"/>
      <c r="K111" s="207" t="s">
        <v>134</v>
      </c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7"/>
      <c r="X111" s="207"/>
      <c r="Y111" s="207"/>
      <c r="Z111" s="207"/>
      <c r="AA111" s="207"/>
      <c r="AB111" s="207"/>
      <c r="AC111" s="207"/>
      <c r="AD111" s="207"/>
      <c r="AE111" s="207"/>
      <c r="AF111" s="207"/>
      <c r="AG111" s="209">
        <f>'l - PS1.1  Stropný zdvíha...'!J32</f>
        <v>0</v>
      </c>
      <c r="AH111" s="210"/>
      <c r="AI111" s="210"/>
      <c r="AJ111" s="210"/>
      <c r="AK111" s="210"/>
      <c r="AL111" s="210"/>
      <c r="AM111" s="210"/>
      <c r="AN111" s="209">
        <f t="shared" si="0"/>
        <v>0</v>
      </c>
      <c r="AO111" s="210"/>
      <c r="AP111" s="210"/>
      <c r="AQ111" s="87" t="s">
        <v>88</v>
      </c>
      <c r="AR111" s="51"/>
      <c r="AS111" s="88">
        <v>0</v>
      </c>
      <c r="AT111" s="89">
        <f t="shared" si="1"/>
        <v>0</v>
      </c>
      <c r="AU111" s="90">
        <f>'l - PS1.1  Stropný zdvíha...'!P122</f>
        <v>0</v>
      </c>
      <c r="AV111" s="89">
        <f>'l - PS1.1  Stropný zdvíha...'!J35</f>
        <v>0</v>
      </c>
      <c r="AW111" s="89">
        <f>'l - PS1.1  Stropný zdvíha...'!J36</f>
        <v>0</v>
      </c>
      <c r="AX111" s="89">
        <f>'l - PS1.1  Stropný zdvíha...'!J37</f>
        <v>0</v>
      </c>
      <c r="AY111" s="89">
        <f>'l - PS1.1  Stropný zdvíha...'!J38</f>
        <v>0</v>
      </c>
      <c r="AZ111" s="89">
        <f>'l - PS1.1  Stropný zdvíha...'!F35</f>
        <v>0</v>
      </c>
      <c r="BA111" s="89">
        <f>'l - PS1.1  Stropný zdvíha...'!F36</f>
        <v>0</v>
      </c>
      <c r="BB111" s="89">
        <f>'l - PS1.1  Stropný zdvíha...'!F37</f>
        <v>0</v>
      </c>
      <c r="BC111" s="89">
        <f>'l - PS1.1  Stropný zdvíha...'!F38</f>
        <v>0</v>
      </c>
      <c r="BD111" s="91">
        <f>'l - PS1.1  Stropný zdvíha...'!F39</f>
        <v>0</v>
      </c>
      <c r="BT111" s="25" t="s">
        <v>89</v>
      </c>
      <c r="BV111" s="25" t="s">
        <v>78</v>
      </c>
      <c r="BW111" s="25" t="s">
        <v>135</v>
      </c>
      <c r="BX111" s="25" t="s">
        <v>84</v>
      </c>
      <c r="CL111" s="25" t="s">
        <v>1</v>
      </c>
    </row>
    <row r="112" spans="1:91" s="6" customFormat="1" ht="24.75" customHeight="1">
      <c r="B112" s="77"/>
      <c r="C112" s="78"/>
      <c r="D112" s="208" t="s">
        <v>136</v>
      </c>
      <c r="E112" s="208"/>
      <c r="F112" s="208"/>
      <c r="G112" s="208"/>
      <c r="H112" s="208"/>
      <c r="I112" s="79"/>
      <c r="J112" s="208" t="s">
        <v>137</v>
      </c>
      <c r="K112" s="208"/>
      <c r="L112" s="208"/>
      <c r="M112" s="208"/>
      <c r="N112" s="208"/>
      <c r="O112" s="208"/>
      <c r="P112" s="208"/>
      <c r="Q112" s="208"/>
      <c r="R112" s="208"/>
      <c r="S112" s="208"/>
      <c r="T112" s="208"/>
      <c r="U112" s="208"/>
      <c r="V112" s="208"/>
      <c r="W112" s="208"/>
      <c r="X112" s="208"/>
      <c r="Y112" s="208"/>
      <c r="Z112" s="208"/>
      <c r="AA112" s="208"/>
      <c r="AB112" s="208"/>
      <c r="AC112" s="208"/>
      <c r="AD112" s="208"/>
      <c r="AE112" s="208"/>
      <c r="AF112" s="208"/>
      <c r="AG112" s="211">
        <f>ROUND(SUM(AG113:AG114),2)</f>
        <v>0</v>
      </c>
      <c r="AH112" s="212"/>
      <c r="AI112" s="212"/>
      <c r="AJ112" s="212"/>
      <c r="AK112" s="212"/>
      <c r="AL112" s="212"/>
      <c r="AM112" s="212"/>
      <c r="AN112" s="213">
        <f t="shared" si="0"/>
        <v>0</v>
      </c>
      <c r="AO112" s="212"/>
      <c r="AP112" s="212"/>
      <c r="AQ112" s="80" t="s">
        <v>82</v>
      </c>
      <c r="AR112" s="77"/>
      <c r="AS112" s="81">
        <f>ROUND(SUM(AS113:AS114),2)</f>
        <v>0</v>
      </c>
      <c r="AT112" s="82">
        <f t="shared" si="1"/>
        <v>0</v>
      </c>
      <c r="AU112" s="83">
        <f>ROUND(SUM(AU113:AU114),5)</f>
        <v>0</v>
      </c>
      <c r="AV112" s="82">
        <f>ROUND(AZ112*L29,2)</f>
        <v>0</v>
      </c>
      <c r="AW112" s="82">
        <f>ROUND(BA112*L30,2)</f>
        <v>0</v>
      </c>
      <c r="AX112" s="82">
        <f>ROUND(BB112*L29,2)</f>
        <v>0</v>
      </c>
      <c r="AY112" s="82">
        <f>ROUND(BC112*L30,2)</f>
        <v>0</v>
      </c>
      <c r="AZ112" s="82">
        <f>ROUND(SUM(AZ113:AZ114),2)</f>
        <v>0</v>
      </c>
      <c r="BA112" s="82">
        <f>ROUND(SUM(BA113:BA114),2)</f>
        <v>0</v>
      </c>
      <c r="BB112" s="82">
        <f>ROUND(SUM(BB113:BB114),2)</f>
        <v>0</v>
      </c>
      <c r="BC112" s="82">
        <f>ROUND(SUM(BC113:BC114),2)</f>
        <v>0</v>
      </c>
      <c r="BD112" s="84">
        <f>ROUND(SUM(BD113:BD114),2)</f>
        <v>0</v>
      </c>
      <c r="BS112" s="85" t="s">
        <v>75</v>
      </c>
      <c r="BT112" s="85" t="s">
        <v>83</v>
      </c>
      <c r="BU112" s="85" t="s">
        <v>77</v>
      </c>
      <c r="BV112" s="85" t="s">
        <v>78</v>
      </c>
      <c r="BW112" s="85" t="s">
        <v>138</v>
      </c>
      <c r="BX112" s="85" t="s">
        <v>5</v>
      </c>
      <c r="CL112" s="85" t="s">
        <v>1</v>
      </c>
      <c r="CM112" s="85" t="s">
        <v>76</v>
      </c>
    </row>
    <row r="113" spans="1:91" s="3" customFormat="1" ht="23.25" customHeight="1">
      <c r="A113" s="86" t="s">
        <v>85</v>
      </c>
      <c r="B113" s="51"/>
      <c r="C113" s="9"/>
      <c r="D113" s="9"/>
      <c r="E113" s="207" t="s">
        <v>139</v>
      </c>
      <c r="F113" s="207"/>
      <c r="G113" s="207"/>
      <c r="H113" s="207"/>
      <c r="I113" s="207"/>
      <c r="J113" s="9"/>
      <c r="K113" s="207" t="s">
        <v>137</v>
      </c>
      <c r="L113" s="207"/>
      <c r="M113" s="207"/>
      <c r="N113" s="207"/>
      <c r="O113" s="207"/>
      <c r="P113" s="207"/>
      <c r="Q113" s="207"/>
      <c r="R113" s="207"/>
      <c r="S113" s="207"/>
      <c r="T113" s="207"/>
      <c r="U113" s="207"/>
      <c r="V113" s="207"/>
      <c r="W113" s="207"/>
      <c r="X113" s="207"/>
      <c r="Y113" s="207"/>
      <c r="Z113" s="207"/>
      <c r="AA113" s="207"/>
      <c r="AB113" s="207"/>
      <c r="AC113" s="207"/>
      <c r="AD113" s="207"/>
      <c r="AE113" s="207"/>
      <c r="AF113" s="207"/>
      <c r="AG113" s="209">
        <f>'a - SO-02  Navrhovaná úpr...'!J32</f>
        <v>0</v>
      </c>
      <c r="AH113" s="210"/>
      <c r="AI113" s="210"/>
      <c r="AJ113" s="210"/>
      <c r="AK113" s="210"/>
      <c r="AL113" s="210"/>
      <c r="AM113" s="210"/>
      <c r="AN113" s="209">
        <f t="shared" si="0"/>
        <v>0</v>
      </c>
      <c r="AO113" s="210"/>
      <c r="AP113" s="210"/>
      <c r="AQ113" s="87" t="s">
        <v>88</v>
      </c>
      <c r="AR113" s="51"/>
      <c r="AS113" s="88">
        <v>0</v>
      </c>
      <c r="AT113" s="89">
        <f t="shared" si="1"/>
        <v>0</v>
      </c>
      <c r="AU113" s="90">
        <f>'a - SO-02  Navrhovaná úpr...'!P128</f>
        <v>0</v>
      </c>
      <c r="AV113" s="89">
        <f>'a - SO-02  Navrhovaná úpr...'!J35</f>
        <v>0</v>
      </c>
      <c r="AW113" s="89">
        <f>'a - SO-02  Navrhovaná úpr...'!J36</f>
        <v>0</v>
      </c>
      <c r="AX113" s="89">
        <f>'a - SO-02  Navrhovaná úpr...'!J37</f>
        <v>0</v>
      </c>
      <c r="AY113" s="89">
        <f>'a - SO-02  Navrhovaná úpr...'!J38</f>
        <v>0</v>
      </c>
      <c r="AZ113" s="89">
        <f>'a - SO-02  Navrhovaná úpr...'!F35</f>
        <v>0</v>
      </c>
      <c r="BA113" s="89">
        <f>'a - SO-02  Navrhovaná úpr...'!F36</f>
        <v>0</v>
      </c>
      <c r="BB113" s="89">
        <f>'a - SO-02  Navrhovaná úpr...'!F37</f>
        <v>0</v>
      </c>
      <c r="BC113" s="89">
        <f>'a - SO-02  Navrhovaná úpr...'!F38</f>
        <v>0</v>
      </c>
      <c r="BD113" s="91">
        <f>'a - SO-02  Navrhovaná úpr...'!F39</f>
        <v>0</v>
      </c>
      <c r="BT113" s="25" t="s">
        <v>89</v>
      </c>
      <c r="BV113" s="25" t="s">
        <v>78</v>
      </c>
      <c r="BW113" s="25" t="s">
        <v>140</v>
      </c>
      <c r="BX113" s="25" t="s">
        <v>138</v>
      </c>
      <c r="CL113" s="25" t="s">
        <v>1</v>
      </c>
    </row>
    <row r="114" spans="1:91" s="3" customFormat="1" ht="23.25" customHeight="1">
      <c r="A114" s="86" t="s">
        <v>85</v>
      </c>
      <c r="B114" s="51"/>
      <c r="C114" s="9"/>
      <c r="D114" s="9"/>
      <c r="E114" s="207" t="s">
        <v>141</v>
      </c>
      <c r="F114" s="207"/>
      <c r="G114" s="207"/>
      <c r="H114" s="207"/>
      <c r="I114" s="207"/>
      <c r="J114" s="9"/>
      <c r="K114" s="207" t="s">
        <v>142</v>
      </c>
      <c r="L114" s="207"/>
      <c r="M114" s="207"/>
      <c r="N114" s="207"/>
      <c r="O114" s="207"/>
      <c r="P114" s="207"/>
      <c r="Q114" s="207"/>
      <c r="R114" s="207"/>
      <c r="S114" s="207"/>
      <c r="T114" s="207"/>
      <c r="U114" s="207"/>
      <c r="V114" s="207"/>
      <c r="W114" s="207"/>
      <c r="X114" s="207"/>
      <c r="Y114" s="207"/>
      <c r="Z114" s="207"/>
      <c r="AA114" s="207"/>
      <c r="AB114" s="207"/>
      <c r="AC114" s="207"/>
      <c r="AD114" s="207"/>
      <c r="AE114" s="207"/>
      <c r="AF114" s="207"/>
      <c r="AG114" s="209">
        <f>'b - E2.21  Vonkajšie siln...'!J32</f>
        <v>0</v>
      </c>
      <c r="AH114" s="210"/>
      <c r="AI114" s="210"/>
      <c r="AJ114" s="210"/>
      <c r="AK114" s="210"/>
      <c r="AL114" s="210"/>
      <c r="AM114" s="210"/>
      <c r="AN114" s="209">
        <f t="shared" si="0"/>
        <v>0</v>
      </c>
      <c r="AO114" s="210"/>
      <c r="AP114" s="210"/>
      <c r="AQ114" s="87" t="s">
        <v>88</v>
      </c>
      <c r="AR114" s="51"/>
      <c r="AS114" s="88">
        <v>0</v>
      </c>
      <c r="AT114" s="89">
        <f t="shared" si="1"/>
        <v>0</v>
      </c>
      <c r="AU114" s="90">
        <f>'b - E2.21  Vonkajšie siln...'!P126</f>
        <v>0</v>
      </c>
      <c r="AV114" s="89">
        <f>'b - E2.21  Vonkajšie siln...'!J35</f>
        <v>0</v>
      </c>
      <c r="AW114" s="89">
        <f>'b - E2.21  Vonkajšie siln...'!J36</f>
        <v>0</v>
      </c>
      <c r="AX114" s="89">
        <f>'b - E2.21  Vonkajšie siln...'!J37</f>
        <v>0</v>
      </c>
      <c r="AY114" s="89">
        <f>'b - E2.21  Vonkajšie siln...'!J38</f>
        <v>0</v>
      </c>
      <c r="AZ114" s="89">
        <f>'b - E2.21  Vonkajšie siln...'!F35</f>
        <v>0</v>
      </c>
      <c r="BA114" s="89">
        <f>'b - E2.21  Vonkajšie siln...'!F36</f>
        <v>0</v>
      </c>
      <c r="BB114" s="89">
        <f>'b - E2.21  Vonkajšie siln...'!F37</f>
        <v>0</v>
      </c>
      <c r="BC114" s="89">
        <f>'b - E2.21  Vonkajšie siln...'!F38</f>
        <v>0</v>
      </c>
      <c r="BD114" s="91">
        <f>'b - E2.21  Vonkajšie siln...'!F39</f>
        <v>0</v>
      </c>
      <c r="BT114" s="25" t="s">
        <v>89</v>
      </c>
      <c r="BV114" s="25" t="s">
        <v>78</v>
      </c>
      <c r="BW114" s="25" t="s">
        <v>143</v>
      </c>
      <c r="BX114" s="25" t="s">
        <v>138</v>
      </c>
      <c r="CL114" s="25" t="s">
        <v>1</v>
      </c>
    </row>
    <row r="115" spans="1:91" s="6" customFormat="1" ht="16.5" customHeight="1">
      <c r="A115" s="86" t="s">
        <v>85</v>
      </c>
      <c r="B115" s="77"/>
      <c r="C115" s="78"/>
      <c r="D115" s="208" t="s">
        <v>144</v>
      </c>
      <c r="E115" s="208"/>
      <c r="F115" s="208"/>
      <c r="G115" s="208"/>
      <c r="H115" s="208"/>
      <c r="I115" s="79"/>
      <c r="J115" s="208" t="s">
        <v>145</v>
      </c>
      <c r="K115" s="208"/>
      <c r="L115" s="208"/>
      <c r="M115" s="208"/>
      <c r="N115" s="208"/>
      <c r="O115" s="208"/>
      <c r="P115" s="208"/>
      <c r="Q115" s="208"/>
      <c r="R115" s="208"/>
      <c r="S115" s="208"/>
      <c r="T115" s="208"/>
      <c r="U115" s="208"/>
      <c r="V115" s="208"/>
      <c r="W115" s="208"/>
      <c r="X115" s="208"/>
      <c r="Y115" s="208"/>
      <c r="Z115" s="208"/>
      <c r="AA115" s="208"/>
      <c r="AB115" s="208"/>
      <c r="AC115" s="208"/>
      <c r="AD115" s="208"/>
      <c r="AE115" s="208"/>
      <c r="AF115" s="208"/>
      <c r="AG115" s="213">
        <f>'03 - SO-03  Navrhované no...'!J30</f>
        <v>0</v>
      </c>
      <c r="AH115" s="212"/>
      <c r="AI115" s="212"/>
      <c r="AJ115" s="212"/>
      <c r="AK115" s="212"/>
      <c r="AL115" s="212"/>
      <c r="AM115" s="212"/>
      <c r="AN115" s="213">
        <f t="shared" si="0"/>
        <v>0</v>
      </c>
      <c r="AO115" s="212"/>
      <c r="AP115" s="212"/>
      <c r="AQ115" s="80" t="s">
        <v>82</v>
      </c>
      <c r="AR115" s="77"/>
      <c r="AS115" s="81">
        <v>0</v>
      </c>
      <c r="AT115" s="82">
        <f t="shared" si="1"/>
        <v>0</v>
      </c>
      <c r="AU115" s="83">
        <f>'03 - SO-03  Navrhované no...'!P123</f>
        <v>0</v>
      </c>
      <c r="AV115" s="82">
        <f>'03 - SO-03  Navrhované no...'!J33</f>
        <v>0</v>
      </c>
      <c r="AW115" s="82">
        <f>'03 - SO-03  Navrhované no...'!J34</f>
        <v>0</v>
      </c>
      <c r="AX115" s="82">
        <f>'03 - SO-03  Navrhované no...'!J35</f>
        <v>0</v>
      </c>
      <c r="AY115" s="82">
        <f>'03 - SO-03  Navrhované no...'!J36</f>
        <v>0</v>
      </c>
      <c r="AZ115" s="82">
        <f>'03 - SO-03  Navrhované no...'!F33</f>
        <v>0</v>
      </c>
      <c r="BA115" s="82">
        <f>'03 - SO-03  Navrhované no...'!F34</f>
        <v>0</v>
      </c>
      <c r="BB115" s="82">
        <f>'03 - SO-03  Navrhované no...'!F35</f>
        <v>0</v>
      </c>
      <c r="BC115" s="82">
        <f>'03 - SO-03  Navrhované no...'!F36</f>
        <v>0</v>
      </c>
      <c r="BD115" s="84">
        <f>'03 - SO-03  Navrhované no...'!F37</f>
        <v>0</v>
      </c>
      <c r="BT115" s="85" t="s">
        <v>83</v>
      </c>
      <c r="BV115" s="85" t="s">
        <v>78</v>
      </c>
      <c r="BW115" s="85" t="s">
        <v>146</v>
      </c>
      <c r="BX115" s="85" t="s">
        <v>5</v>
      </c>
      <c r="CL115" s="85" t="s">
        <v>1</v>
      </c>
      <c r="CM115" s="85" t="s">
        <v>76</v>
      </c>
    </row>
    <row r="116" spans="1:91" s="6" customFormat="1" ht="16.5" customHeight="1">
      <c r="A116" s="86" t="s">
        <v>85</v>
      </c>
      <c r="B116" s="77"/>
      <c r="C116" s="78"/>
      <c r="D116" s="208" t="s">
        <v>147</v>
      </c>
      <c r="E116" s="208"/>
      <c r="F116" s="208"/>
      <c r="G116" s="208"/>
      <c r="H116" s="208"/>
      <c r="I116" s="79"/>
      <c r="J116" s="208" t="s">
        <v>148</v>
      </c>
      <c r="K116" s="208"/>
      <c r="L116" s="208"/>
      <c r="M116" s="208"/>
      <c r="N116" s="208"/>
      <c r="O116" s="208"/>
      <c r="P116" s="208"/>
      <c r="Q116" s="208"/>
      <c r="R116" s="208"/>
      <c r="S116" s="208"/>
      <c r="T116" s="208"/>
      <c r="U116" s="208"/>
      <c r="V116" s="208"/>
      <c r="W116" s="208"/>
      <c r="X116" s="208"/>
      <c r="Y116" s="208"/>
      <c r="Z116" s="208"/>
      <c r="AA116" s="208"/>
      <c r="AB116" s="208"/>
      <c r="AC116" s="208"/>
      <c r="AD116" s="208"/>
      <c r="AE116" s="208"/>
      <c r="AF116" s="208"/>
      <c r="AG116" s="213">
        <f>'04 - SO-04  Navrhovaný Altán'!J30</f>
        <v>0</v>
      </c>
      <c r="AH116" s="212"/>
      <c r="AI116" s="212"/>
      <c r="AJ116" s="212"/>
      <c r="AK116" s="212"/>
      <c r="AL116" s="212"/>
      <c r="AM116" s="212"/>
      <c r="AN116" s="213">
        <f t="shared" si="0"/>
        <v>0</v>
      </c>
      <c r="AO116" s="212"/>
      <c r="AP116" s="212"/>
      <c r="AQ116" s="80" t="s">
        <v>82</v>
      </c>
      <c r="AR116" s="77"/>
      <c r="AS116" s="81">
        <v>0</v>
      </c>
      <c r="AT116" s="82">
        <f t="shared" si="1"/>
        <v>0</v>
      </c>
      <c r="AU116" s="83">
        <f>'04 - SO-04  Navrhovaný Altán'!P126</f>
        <v>0</v>
      </c>
      <c r="AV116" s="82">
        <f>'04 - SO-04  Navrhovaný Altán'!J33</f>
        <v>0</v>
      </c>
      <c r="AW116" s="82">
        <f>'04 - SO-04  Navrhovaný Altán'!J34</f>
        <v>0</v>
      </c>
      <c r="AX116" s="82">
        <f>'04 - SO-04  Navrhovaný Altán'!J35</f>
        <v>0</v>
      </c>
      <c r="AY116" s="82">
        <f>'04 - SO-04  Navrhovaný Altán'!J36</f>
        <v>0</v>
      </c>
      <c r="AZ116" s="82">
        <f>'04 - SO-04  Navrhovaný Altán'!F33</f>
        <v>0</v>
      </c>
      <c r="BA116" s="82">
        <f>'04 - SO-04  Navrhovaný Altán'!F34</f>
        <v>0</v>
      </c>
      <c r="BB116" s="82">
        <f>'04 - SO-04  Navrhovaný Altán'!F35</f>
        <v>0</v>
      </c>
      <c r="BC116" s="82">
        <f>'04 - SO-04  Navrhovaný Altán'!F36</f>
        <v>0</v>
      </c>
      <c r="BD116" s="84">
        <f>'04 - SO-04  Navrhovaný Altán'!F37</f>
        <v>0</v>
      </c>
      <c r="BT116" s="85" t="s">
        <v>83</v>
      </c>
      <c r="BV116" s="85" t="s">
        <v>78</v>
      </c>
      <c r="BW116" s="85" t="s">
        <v>149</v>
      </c>
      <c r="BX116" s="85" t="s">
        <v>5</v>
      </c>
      <c r="CL116" s="85" t="s">
        <v>1</v>
      </c>
      <c r="CM116" s="85" t="s">
        <v>76</v>
      </c>
    </row>
    <row r="117" spans="1:91" s="6" customFormat="1" ht="24.75" customHeight="1">
      <c r="A117" s="86" t="s">
        <v>85</v>
      </c>
      <c r="B117" s="77"/>
      <c r="C117" s="78"/>
      <c r="D117" s="208" t="s">
        <v>150</v>
      </c>
      <c r="E117" s="208"/>
      <c r="F117" s="208"/>
      <c r="G117" s="208"/>
      <c r="H117" s="208"/>
      <c r="I117" s="79"/>
      <c r="J117" s="208" t="s">
        <v>151</v>
      </c>
      <c r="K117" s="208"/>
      <c r="L117" s="208"/>
      <c r="M117" s="208"/>
      <c r="N117" s="208"/>
      <c r="O117" s="208"/>
      <c r="P117" s="208"/>
      <c r="Q117" s="208"/>
      <c r="R117" s="208"/>
      <c r="S117" s="208"/>
      <c r="T117" s="208"/>
      <c r="U117" s="208"/>
      <c r="V117" s="208"/>
      <c r="W117" s="208"/>
      <c r="X117" s="208"/>
      <c r="Y117" s="208"/>
      <c r="Z117" s="208"/>
      <c r="AA117" s="208"/>
      <c r="AB117" s="208"/>
      <c r="AC117" s="208"/>
      <c r="AD117" s="208"/>
      <c r="AE117" s="208"/>
      <c r="AF117" s="208"/>
      <c r="AG117" s="213">
        <f>'05 - SO-05  Objekt garáže...'!J30</f>
        <v>0</v>
      </c>
      <c r="AH117" s="212"/>
      <c r="AI117" s="212"/>
      <c r="AJ117" s="212"/>
      <c r="AK117" s="212"/>
      <c r="AL117" s="212"/>
      <c r="AM117" s="212"/>
      <c r="AN117" s="213">
        <f t="shared" si="0"/>
        <v>0</v>
      </c>
      <c r="AO117" s="212"/>
      <c r="AP117" s="212"/>
      <c r="AQ117" s="80" t="s">
        <v>82</v>
      </c>
      <c r="AR117" s="77"/>
      <c r="AS117" s="81">
        <v>0</v>
      </c>
      <c r="AT117" s="82">
        <f t="shared" si="1"/>
        <v>0</v>
      </c>
      <c r="AU117" s="83">
        <f>'05 - SO-05  Objekt garáže...'!P123</f>
        <v>0</v>
      </c>
      <c r="AV117" s="82">
        <f>'05 - SO-05  Objekt garáže...'!J33</f>
        <v>0</v>
      </c>
      <c r="AW117" s="82">
        <f>'05 - SO-05  Objekt garáže...'!J34</f>
        <v>0</v>
      </c>
      <c r="AX117" s="82">
        <f>'05 - SO-05  Objekt garáže...'!J35</f>
        <v>0</v>
      </c>
      <c r="AY117" s="82">
        <f>'05 - SO-05  Objekt garáže...'!J36</f>
        <v>0</v>
      </c>
      <c r="AZ117" s="82">
        <f>'05 - SO-05  Objekt garáže...'!F33</f>
        <v>0</v>
      </c>
      <c r="BA117" s="82">
        <f>'05 - SO-05  Objekt garáže...'!F34</f>
        <v>0</v>
      </c>
      <c r="BB117" s="82">
        <f>'05 - SO-05  Objekt garáže...'!F35</f>
        <v>0</v>
      </c>
      <c r="BC117" s="82">
        <f>'05 - SO-05  Objekt garáže...'!F36</f>
        <v>0</v>
      </c>
      <c r="BD117" s="84">
        <f>'05 - SO-05  Objekt garáže...'!F37</f>
        <v>0</v>
      </c>
      <c r="BT117" s="85" t="s">
        <v>83</v>
      </c>
      <c r="BV117" s="85" t="s">
        <v>78</v>
      </c>
      <c r="BW117" s="85" t="s">
        <v>152</v>
      </c>
      <c r="BX117" s="85" t="s">
        <v>5</v>
      </c>
      <c r="CL117" s="85" t="s">
        <v>1</v>
      </c>
      <c r="CM117" s="85" t="s">
        <v>76</v>
      </c>
    </row>
    <row r="118" spans="1:91" s="6" customFormat="1" ht="16.5" customHeight="1">
      <c r="A118" s="86" t="s">
        <v>85</v>
      </c>
      <c r="B118" s="77"/>
      <c r="C118" s="78"/>
      <c r="D118" s="208" t="s">
        <v>153</v>
      </c>
      <c r="E118" s="208"/>
      <c r="F118" s="208"/>
      <c r="G118" s="208"/>
      <c r="H118" s="208"/>
      <c r="I118" s="79"/>
      <c r="J118" s="208" t="s">
        <v>154</v>
      </c>
      <c r="K118" s="208"/>
      <c r="L118" s="208"/>
      <c r="M118" s="208"/>
      <c r="N118" s="208"/>
      <c r="O118" s="208"/>
      <c r="P118" s="208"/>
      <c r="Q118" s="208"/>
      <c r="R118" s="208"/>
      <c r="S118" s="208"/>
      <c r="T118" s="208"/>
      <c r="U118" s="208"/>
      <c r="V118" s="208"/>
      <c r="W118" s="208"/>
      <c r="X118" s="208"/>
      <c r="Y118" s="208"/>
      <c r="Z118" s="208"/>
      <c r="AA118" s="208"/>
      <c r="AB118" s="208"/>
      <c r="AC118" s="208"/>
      <c r="AD118" s="208"/>
      <c r="AE118" s="208"/>
      <c r="AF118" s="208"/>
      <c r="AG118" s="213">
        <f>'06 - SO-06  Prípojka vody'!J30</f>
        <v>0</v>
      </c>
      <c r="AH118" s="212"/>
      <c r="AI118" s="212"/>
      <c r="AJ118" s="212"/>
      <c r="AK118" s="212"/>
      <c r="AL118" s="212"/>
      <c r="AM118" s="212"/>
      <c r="AN118" s="213">
        <f t="shared" si="0"/>
        <v>0</v>
      </c>
      <c r="AO118" s="212"/>
      <c r="AP118" s="212"/>
      <c r="AQ118" s="80" t="s">
        <v>82</v>
      </c>
      <c r="AR118" s="77"/>
      <c r="AS118" s="81">
        <v>0</v>
      </c>
      <c r="AT118" s="82">
        <f t="shared" si="1"/>
        <v>0</v>
      </c>
      <c r="AU118" s="83">
        <f>'06 - SO-06  Prípojka vody'!P123</f>
        <v>0</v>
      </c>
      <c r="AV118" s="82">
        <f>'06 - SO-06  Prípojka vody'!J33</f>
        <v>0</v>
      </c>
      <c r="AW118" s="82">
        <f>'06 - SO-06  Prípojka vody'!J34</f>
        <v>0</v>
      </c>
      <c r="AX118" s="82">
        <f>'06 - SO-06  Prípojka vody'!J35</f>
        <v>0</v>
      </c>
      <c r="AY118" s="82">
        <f>'06 - SO-06  Prípojka vody'!J36</f>
        <v>0</v>
      </c>
      <c r="AZ118" s="82">
        <f>'06 - SO-06  Prípojka vody'!F33</f>
        <v>0</v>
      </c>
      <c r="BA118" s="82">
        <f>'06 - SO-06  Prípojka vody'!F34</f>
        <v>0</v>
      </c>
      <c r="BB118" s="82">
        <f>'06 - SO-06  Prípojka vody'!F35</f>
        <v>0</v>
      </c>
      <c r="BC118" s="82">
        <f>'06 - SO-06  Prípojka vody'!F36</f>
        <v>0</v>
      </c>
      <c r="BD118" s="84">
        <f>'06 - SO-06  Prípojka vody'!F37</f>
        <v>0</v>
      </c>
      <c r="BT118" s="85" t="s">
        <v>83</v>
      </c>
      <c r="BV118" s="85" t="s">
        <v>78</v>
      </c>
      <c r="BW118" s="85" t="s">
        <v>155</v>
      </c>
      <c r="BX118" s="85" t="s">
        <v>5</v>
      </c>
      <c r="CL118" s="85" t="s">
        <v>1</v>
      </c>
      <c r="CM118" s="85" t="s">
        <v>76</v>
      </c>
    </row>
    <row r="119" spans="1:91" s="6" customFormat="1" ht="16.5" customHeight="1">
      <c r="A119" s="86" t="s">
        <v>85</v>
      </c>
      <c r="B119" s="77"/>
      <c r="C119" s="78"/>
      <c r="D119" s="208" t="s">
        <v>156</v>
      </c>
      <c r="E119" s="208"/>
      <c r="F119" s="208"/>
      <c r="G119" s="208"/>
      <c r="H119" s="208"/>
      <c r="I119" s="79"/>
      <c r="J119" s="208" t="s">
        <v>157</v>
      </c>
      <c r="K119" s="208"/>
      <c r="L119" s="208"/>
      <c r="M119" s="208"/>
      <c r="N119" s="208"/>
      <c r="O119" s="208"/>
      <c r="P119" s="208"/>
      <c r="Q119" s="208"/>
      <c r="R119" s="208"/>
      <c r="S119" s="208"/>
      <c r="T119" s="208"/>
      <c r="U119" s="208"/>
      <c r="V119" s="208"/>
      <c r="W119" s="208"/>
      <c r="X119" s="208"/>
      <c r="Y119" s="208"/>
      <c r="Z119" s="208"/>
      <c r="AA119" s="208"/>
      <c r="AB119" s="208"/>
      <c r="AC119" s="208"/>
      <c r="AD119" s="208"/>
      <c r="AE119" s="208"/>
      <c r="AF119" s="208"/>
      <c r="AG119" s="213">
        <f>'07 - SO-07  Prípojka spla...'!J30</f>
        <v>0</v>
      </c>
      <c r="AH119" s="212"/>
      <c r="AI119" s="212"/>
      <c r="AJ119" s="212"/>
      <c r="AK119" s="212"/>
      <c r="AL119" s="212"/>
      <c r="AM119" s="212"/>
      <c r="AN119" s="213">
        <f t="shared" si="0"/>
        <v>0</v>
      </c>
      <c r="AO119" s="212"/>
      <c r="AP119" s="212"/>
      <c r="AQ119" s="80" t="s">
        <v>82</v>
      </c>
      <c r="AR119" s="77"/>
      <c r="AS119" s="81">
        <v>0</v>
      </c>
      <c r="AT119" s="82">
        <f t="shared" si="1"/>
        <v>0</v>
      </c>
      <c r="AU119" s="83">
        <f>'07 - SO-07  Prípojka spla...'!P121</f>
        <v>0</v>
      </c>
      <c r="AV119" s="82">
        <f>'07 - SO-07  Prípojka spla...'!J33</f>
        <v>0</v>
      </c>
      <c r="AW119" s="82">
        <f>'07 - SO-07  Prípojka spla...'!J34</f>
        <v>0</v>
      </c>
      <c r="AX119" s="82">
        <f>'07 - SO-07  Prípojka spla...'!J35</f>
        <v>0</v>
      </c>
      <c r="AY119" s="82">
        <f>'07 - SO-07  Prípojka spla...'!J36</f>
        <v>0</v>
      </c>
      <c r="AZ119" s="82">
        <f>'07 - SO-07  Prípojka spla...'!F33</f>
        <v>0</v>
      </c>
      <c r="BA119" s="82">
        <f>'07 - SO-07  Prípojka spla...'!F34</f>
        <v>0</v>
      </c>
      <c r="BB119" s="82">
        <f>'07 - SO-07  Prípojka spla...'!F35</f>
        <v>0</v>
      </c>
      <c r="BC119" s="82">
        <f>'07 - SO-07  Prípojka spla...'!F36</f>
        <v>0</v>
      </c>
      <c r="BD119" s="84">
        <f>'07 - SO-07  Prípojka spla...'!F37</f>
        <v>0</v>
      </c>
      <c r="BT119" s="85" t="s">
        <v>83</v>
      </c>
      <c r="BV119" s="85" t="s">
        <v>78</v>
      </c>
      <c r="BW119" s="85" t="s">
        <v>158</v>
      </c>
      <c r="BX119" s="85" t="s">
        <v>5</v>
      </c>
      <c r="CL119" s="85" t="s">
        <v>1</v>
      </c>
      <c r="CM119" s="85" t="s">
        <v>76</v>
      </c>
    </row>
    <row r="120" spans="1:91" s="6" customFormat="1" ht="37.5" customHeight="1">
      <c r="A120" s="86" t="s">
        <v>85</v>
      </c>
      <c r="B120" s="77"/>
      <c r="C120" s="78"/>
      <c r="D120" s="208" t="s">
        <v>159</v>
      </c>
      <c r="E120" s="208"/>
      <c r="F120" s="208"/>
      <c r="G120" s="208"/>
      <c r="H120" s="208"/>
      <c r="I120" s="79"/>
      <c r="J120" s="208" t="s">
        <v>160</v>
      </c>
      <c r="K120" s="208"/>
      <c r="L120" s="208"/>
      <c r="M120" s="208"/>
      <c r="N120" s="208"/>
      <c r="O120" s="208"/>
      <c r="P120" s="208"/>
      <c r="Q120" s="208"/>
      <c r="R120" s="208"/>
      <c r="S120" s="208"/>
      <c r="T120" s="208"/>
      <c r="U120" s="208"/>
      <c r="V120" s="208"/>
      <c r="W120" s="208"/>
      <c r="X120" s="208"/>
      <c r="Y120" s="208"/>
      <c r="Z120" s="208"/>
      <c r="AA120" s="208"/>
      <c r="AB120" s="208"/>
      <c r="AC120" s="208"/>
      <c r="AD120" s="208"/>
      <c r="AE120" s="208"/>
      <c r="AF120" s="208"/>
      <c r="AG120" s="213">
        <f>'08 - SO-08  HDS-RIS Prípo...'!J30</f>
        <v>0</v>
      </c>
      <c r="AH120" s="212"/>
      <c r="AI120" s="212"/>
      <c r="AJ120" s="212"/>
      <c r="AK120" s="212"/>
      <c r="AL120" s="212"/>
      <c r="AM120" s="212"/>
      <c r="AN120" s="213">
        <f t="shared" si="0"/>
        <v>0</v>
      </c>
      <c r="AO120" s="212"/>
      <c r="AP120" s="212"/>
      <c r="AQ120" s="80" t="s">
        <v>82</v>
      </c>
      <c r="AR120" s="77"/>
      <c r="AS120" s="81">
        <v>0</v>
      </c>
      <c r="AT120" s="82">
        <f t="shared" si="1"/>
        <v>0</v>
      </c>
      <c r="AU120" s="83">
        <f>'08 - SO-08  HDS-RIS Prípo...'!P123</f>
        <v>0</v>
      </c>
      <c r="AV120" s="82">
        <f>'08 - SO-08  HDS-RIS Prípo...'!J33</f>
        <v>0</v>
      </c>
      <c r="AW120" s="82">
        <f>'08 - SO-08  HDS-RIS Prípo...'!J34</f>
        <v>0</v>
      </c>
      <c r="AX120" s="82">
        <f>'08 - SO-08  HDS-RIS Prípo...'!J35</f>
        <v>0</v>
      </c>
      <c r="AY120" s="82">
        <f>'08 - SO-08  HDS-RIS Prípo...'!J36</f>
        <v>0</v>
      </c>
      <c r="AZ120" s="82">
        <f>'08 - SO-08  HDS-RIS Prípo...'!F33</f>
        <v>0</v>
      </c>
      <c r="BA120" s="82">
        <f>'08 - SO-08  HDS-RIS Prípo...'!F34</f>
        <v>0</v>
      </c>
      <c r="BB120" s="82">
        <f>'08 - SO-08  HDS-RIS Prípo...'!F35</f>
        <v>0</v>
      </c>
      <c r="BC120" s="82">
        <f>'08 - SO-08  HDS-RIS Prípo...'!F36</f>
        <v>0</v>
      </c>
      <c r="BD120" s="84">
        <f>'08 - SO-08  HDS-RIS Prípo...'!F37</f>
        <v>0</v>
      </c>
      <c r="BT120" s="85" t="s">
        <v>83</v>
      </c>
      <c r="BV120" s="85" t="s">
        <v>78</v>
      </c>
      <c r="BW120" s="85" t="s">
        <v>161</v>
      </c>
      <c r="BX120" s="85" t="s">
        <v>5</v>
      </c>
      <c r="CL120" s="85" t="s">
        <v>1</v>
      </c>
      <c r="CM120" s="85" t="s">
        <v>76</v>
      </c>
    </row>
    <row r="121" spans="1:91" s="6" customFormat="1" ht="37.5" customHeight="1">
      <c r="A121" s="86" t="s">
        <v>85</v>
      </c>
      <c r="B121" s="77"/>
      <c r="C121" s="78"/>
      <c r="D121" s="208" t="s">
        <v>162</v>
      </c>
      <c r="E121" s="208"/>
      <c r="F121" s="208"/>
      <c r="G121" s="208"/>
      <c r="H121" s="208"/>
      <c r="I121" s="79"/>
      <c r="J121" s="208" t="s">
        <v>163</v>
      </c>
      <c r="K121" s="208"/>
      <c r="L121" s="208"/>
      <c r="M121" s="208"/>
      <c r="N121" s="208"/>
      <c r="O121" s="208"/>
      <c r="P121" s="208"/>
      <c r="Q121" s="208"/>
      <c r="R121" s="208"/>
      <c r="S121" s="208"/>
      <c r="T121" s="208"/>
      <c r="U121" s="208"/>
      <c r="V121" s="208"/>
      <c r="W121" s="208"/>
      <c r="X121" s="208"/>
      <c r="Y121" s="208"/>
      <c r="Z121" s="208"/>
      <c r="AA121" s="208"/>
      <c r="AB121" s="208"/>
      <c r="AC121" s="208"/>
      <c r="AD121" s="208"/>
      <c r="AE121" s="208"/>
      <c r="AF121" s="208"/>
      <c r="AG121" s="213">
        <f>'09 - SO-09  HUP+DRZ  Príp...'!J30</f>
        <v>0</v>
      </c>
      <c r="AH121" s="212"/>
      <c r="AI121" s="212"/>
      <c r="AJ121" s="212"/>
      <c r="AK121" s="212"/>
      <c r="AL121" s="212"/>
      <c r="AM121" s="212"/>
      <c r="AN121" s="213">
        <f t="shared" si="0"/>
        <v>0</v>
      </c>
      <c r="AO121" s="212"/>
      <c r="AP121" s="212"/>
      <c r="AQ121" s="80" t="s">
        <v>82</v>
      </c>
      <c r="AR121" s="77"/>
      <c r="AS121" s="81">
        <v>0</v>
      </c>
      <c r="AT121" s="82">
        <f t="shared" si="1"/>
        <v>0</v>
      </c>
      <c r="AU121" s="83">
        <f>'09 - SO-09  HUP+DRZ  Príp...'!P126</f>
        <v>0</v>
      </c>
      <c r="AV121" s="82">
        <f>'09 - SO-09  HUP+DRZ  Príp...'!J33</f>
        <v>0</v>
      </c>
      <c r="AW121" s="82">
        <f>'09 - SO-09  HUP+DRZ  Príp...'!J34</f>
        <v>0</v>
      </c>
      <c r="AX121" s="82">
        <f>'09 - SO-09  HUP+DRZ  Príp...'!J35</f>
        <v>0</v>
      </c>
      <c r="AY121" s="82">
        <f>'09 - SO-09  HUP+DRZ  Príp...'!J36</f>
        <v>0</v>
      </c>
      <c r="AZ121" s="82">
        <f>'09 - SO-09  HUP+DRZ  Príp...'!F33</f>
        <v>0</v>
      </c>
      <c r="BA121" s="82">
        <f>'09 - SO-09  HUP+DRZ  Príp...'!F34</f>
        <v>0</v>
      </c>
      <c r="BB121" s="82">
        <f>'09 - SO-09  HUP+DRZ  Príp...'!F35</f>
        <v>0</v>
      </c>
      <c r="BC121" s="82">
        <f>'09 - SO-09  HUP+DRZ  Príp...'!F36</f>
        <v>0</v>
      </c>
      <c r="BD121" s="84">
        <f>'09 - SO-09  HUP+DRZ  Príp...'!F37</f>
        <v>0</v>
      </c>
      <c r="BT121" s="85" t="s">
        <v>83</v>
      </c>
      <c r="BV121" s="85" t="s">
        <v>78</v>
      </c>
      <c r="BW121" s="85" t="s">
        <v>164</v>
      </c>
      <c r="BX121" s="85" t="s">
        <v>5</v>
      </c>
      <c r="CL121" s="85" t="s">
        <v>1</v>
      </c>
      <c r="CM121" s="85" t="s">
        <v>76</v>
      </c>
    </row>
    <row r="122" spans="1:91" s="6" customFormat="1" ht="16.5" customHeight="1">
      <c r="A122" s="86" t="s">
        <v>85</v>
      </c>
      <c r="B122" s="77"/>
      <c r="C122" s="78"/>
      <c r="D122" s="208" t="s">
        <v>165</v>
      </c>
      <c r="E122" s="208"/>
      <c r="F122" s="208"/>
      <c r="G122" s="208"/>
      <c r="H122" s="208"/>
      <c r="I122" s="79"/>
      <c r="J122" s="208" t="s">
        <v>166</v>
      </c>
      <c r="K122" s="208"/>
      <c r="L122" s="208"/>
      <c r="M122" s="208"/>
      <c r="N122" s="208"/>
      <c r="O122" s="208"/>
      <c r="P122" s="208"/>
      <c r="Q122" s="208"/>
      <c r="R122" s="208"/>
      <c r="S122" s="208"/>
      <c r="T122" s="208"/>
      <c r="U122" s="208"/>
      <c r="V122" s="208"/>
      <c r="W122" s="208"/>
      <c r="X122" s="208"/>
      <c r="Y122" s="208"/>
      <c r="Z122" s="208"/>
      <c r="AA122" s="208"/>
      <c r="AB122" s="208"/>
      <c r="AC122" s="208"/>
      <c r="AD122" s="208"/>
      <c r="AE122" s="208"/>
      <c r="AF122" s="208"/>
      <c r="AG122" s="213">
        <f>'10 - SO-10  Prípojka dažď...'!J30</f>
        <v>0</v>
      </c>
      <c r="AH122" s="212"/>
      <c r="AI122" s="212"/>
      <c r="AJ122" s="212"/>
      <c r="AK122" s="212"/>
      <c r="AL122" s="212"/>
      <c r="AM122" s="212"/>
      <c r="AN122" s="213">
        <f t="shared" si="0"/>
        <v>0</v>
      </c>
      <c r="AO122" s="212"/>
      <c r="AP122" s="212"/>
      <c r="AQ122" s="80" t="s">
        <v>82</v>
      </c>
      <c r="AR122" s="77"/>
      <c r="AS122" s="81">
        <v>0</v>
      </c>
      <c r="AT122" s="82">
        <f t="shared" si="1"/>
        <v>0</v>
      </c>
      <c r="AU122" s="83">
        <f>'10 - SO-10  Prípojka dažď...'!P121</f>
        <v>0</v>
      </c>
      <c r="AV122" s="82">
        <f>'10 - SO-10  Prípojka dažď...'!J33</f>
        <v>0</v>
      </c>
      <c r="AW122" s="82">
        <f>'10 - SO-10  Prípojka dažď...'!J34</f>
        <v>0</v>
      </c>
      <c r="AX122" s="82">
        <f>'10 - SO-10  Prípojka dažď...'!J35</f>
        <v>0</v>
      </c>
      <c r="AY122" s="82">
        <f>'10 - SO-10  Prípojka dažď...'!J36</f>
        <v>0</v>
      </c>
      <c r="AZ122" s="82">
        <f>'10 - SO-10  Prípojka dažď...'!F33</f>
        <v>0</v>
      </c>
      <c r="BA122" s="82">
        <f>'10 - SO-10  Prípojka dažď...'!F34</f>
        <v>0</v>
      </c>
      <c r="BB122" s="82">
        <f>'10 - SO-10  Prípojka dažď...'!F35</f>
        <v>0</v>
      </c>
      <c r="BC122" s="82">
        <f>'10 - SO-10  Prípojka dažď...'!F36</f>
        <v>0</v>
      </c>
      <c r="BD122" s="84">
        <f>'10 - SO-10  Prípojka dažď...'!F37</f>
        <v>0</v>
      </c>
      <c r="BT122" s="85" t="s">
        <v>83</v>
      </c>
      <c r="BV122" s="85" t="s">
        <v>78</v>
      </c>
      <c r="BW122" s="85" t="s">
        <v>167</v>
      </c>
      <c r="BX122" s="85" t="s">
        <v>5</v>
      </c>
      <c r="CL122" s="85" t="s">
        <v>1</v>
      </c>
      <c r="CM122" s="85" t="s">
        <v>76</v>
      </c>
    </row>
    <row r="123" spans="1:91" s="6" customFormat="1" ht="24.75" customHeight="1">
      <c r="A123" s="86" t="s">
        <v>85</v>
      </c>
      <c r="B123" s="77"/>
      <c r="C123" s="78"/>
      <c r="D123" s="208" t="s">
        <v>168</v>
      </c>
      <c r="E123" s="208"/>
      <c r="F123" s="208"/>
      <c r="G123" s="208"/>
      <c r="H123" s="208"/>
      <c r="I123" s="79"/>
      <c r="J123" s="208" t="s">
        <v>169</v>
      </c>
      <c r="K123" s="208"/>
      <c r="L123" s="208"/>
      <c r="M123" s="208"/>
      <c r="N123" s="208"/>
      <c r="O123" s="208"/>
      <c r="P123" s="208"/>
      <c r="Q123" s="208"/>
      <c r="R123" s="208"/>
      <c r="S123" s="208"/>
      <c r="T123" s="208"/>
      <c r="U123" s="208"/>
      <c r="V123" s="208"/>
      <c r="W123" s="208"/>
      <c r="X123" s="208"/>
      <c r="Y123" s="208"/>
      <c r="Z123" s="208"/>
      <c r="AA123" s="208"/>
      <c r="AB123" s="208"/>
      <c r="AC123" s="208"/>
      <c r="AD123" s="208"/>
      <c r="AE123" s="208"/>
      <c r="AF123" s="208"/>
      <c r="AG123" s="213">
        <f>'11 - RN      Retenčná nád...'!J30</f>
        <v>0</v>
      </c>
      <c r="AH123" s="212"/>
      <c r="AI123" s="212"/>
      <c r="AJ123" s="212"/>
      <c r="AK123" s="212"/>
      <c r="AL123" s="212"/>
      <c r="AM123" s="212"/>
      <c r="AN123" s="213">
        <f t="shared" si="0"/>
        <v>0</v>
      </c>
      <c r="AO123" s="212"/>
      <c r="AP123" s="212"/>
      <c r="AQ123" s="80" t="s">
        <v>82</v>
      </c>
      <c r="AR123" s="77"/>
      <c r="AS123" s="92">
        <v>0</v>
      </c>
      <c r="AT123" s="93">
        <f t="shared" si="1"/>
        <v>0</v>
      </c>
      <c r="AU123" s="94">
        <f>'11 - RN      Retenčná nád...'!P124</f>
        <v>0</v>
      </c>
      <c r="AV123" s="93">
        <f>'11 - RN      Retenčná nád...'!J33</f>
        <v>0</v>
      </c>
      <c r="AW123" s="93">
        <f>'11 - RN      Retenčná nád...'!J34</f>
        <v>0</v>
      </c>
      <c r="AX123" s="93">
        <f>'11 - RN      Retenčná nád...'!J35</f>
        <v>0</v>
      </c>
      <c r="AY123" s="93">
        <f>'11 - RN      Retenčná nád...'!J36</f>
        <v>0</v>
      </c>
      <c r="AZ123" s="93">
        <f>'11 - RN      Retenčná nád...'!F33</f>
        <v>0</v>
      </c>
      <c r="BA123" s="93">
        <f>'11 - RN      Retenčná nád...'!F34</f>
        <v>0</v>
      </c>
      <c r="BB123" s="93">
        <f>'11 - RN      Retenčná nád...'!F35</f>
        <v>0</v>
      </c>
      <c r="BC123" s="93">
        <f>'11 - RN      Retenčná nád...'!F36</f>
        <v>0</v>
      </c>
      <c r="BD123" s="95">
        <f>'11 - RN      Retenčná nád...'!F37</f>
        <v>0</v>
      </c>
      <c r="BT123" s="85" t="s">
        <v>83</v>
      </c>
      <c r="BV123" s="85" t="s">
        <v>78</v>
      </c>
      <c r="BW123" s="85" t="s">
        <v>170</v>
      </c>
      <c r="BX123" s="85" t="s">
        <v>5</v>
      </c>
      <c r="CL123" s="85" t="s">
        <v>1</v>
      </c>
      <c r="CM123" s="85" t="s">
        <v>76</v>
      </c>
    </row>
    <row r="124" spans="1:91" s="1" customFormat="1" ht="30" customHeight="1">
      <c r="B124" s="32"/>
      <c r="AR124" s="32"/>
    </row>
    <row r="125" spans="1:91" s="1" customFormat="1" ht="6.95" customHeight="1">
      <c r="B125" s="47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32"/>
    </row>
  </sheetData>
  <sheetProtection algorithmName="SHA-512" hashValue="MDnGmWLzg8WK8Lrix0Ve6xn6twR0GnQrtXci6Ap/ToX+8GtCUZ8SByyRkvfsWHX582LrA6gAs1Agj0GIrSF6Yg==" saltValue="8twYmYX36OHKm4rkJtI0uObzJJLTl9NgIYPLbVKkuqlXuriBQu+6+4vDDk+36EpWKwFKQG03PVV//JOiyyt6MQ==" spinCount="100000" sheet="1" objects="1" scenarios="1" formatColumns="0" formatRows="0"/>
  <mergeCells count="154">
    <mergeCell ref="AK35:AO35"/>
    <mergeCell ref="X35:AB35"/>
    <mergeCell ref="AR2:BE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K102:AF102"/>
    <mergeCell ref="E103:I103"/>
    <mergeCell ref="K103:AF103"/>
    <mergeCell ref="AM87:AN87"/>
    <mergeCell ref="AM89:AP89"/>
    <mergeCell ref="AS89:AT91"/>
    <mergeCell ref="AM90:AP90"/>
    <mergeCell ref="AG92:AM92"/>
    <mergeCell ref="AN92:AP92"/>
    <mergeCell ref="AN95:AP95"/>
    <mergeCell ref="AG95:AM95"/>
    <mergeCell ref="AN96:AP96"/>
    <mergeCell ref="AG96:AM96"/>
    <mergeCell ref="AG97:AM97"/>
    <mergeCell ref="AN97:AP97"/>
    <mergeCell ref="AN98:AP98"/>
    <mergeCell ref="AG98:AM98"/>
    <mergeCell ref="AN99:AP99"/>
    <mergeCell ref="AG99:AM99"/>
    <mergeCell ref="AN100:AP100"/>
    <mergeCell ref="AG100:AM100"/>
    <mergeCell ref="AG94:AM94"/>
    <mergeCell ref="AN94:AP94"/>
    <mergeCell ref="AN121:AP121"/>
    <mergeCell ref="AG121:AM121"/>
    <mergeCell ref="AN122:AP122"/>
    <mergeCell ref="AG122:AM122"/>
    <mergeCell ref="AN123:AP123"/>
    <mergeCell ref="AG123:AM123"/>
    <mergeCell ref="L85:AO85"/>
    <mergeCell ref="I92:AF92"/>
    <mergeCell ref="C92:G92"/>
    <mergeCell ref="J95:AF95"/>
    <mergeCell ref="D95:H95"/>
    <mergeCell ref="K96:AF96"/>
    <mergeCell ref="E96:I96"/>
    <mergeCell ref="K97:AF97"/>
    <mergeCell ref="E97:I97"/>
    <mergeCell ref="K98:AF98"/>
    <mergeCell ref="E98:I98"/>
    <mergeCell ref="K99:AF99"/>
    <mergeCell ref="E99:I99"/>
    <mergeCell ref="E100:I100"/>
    <mergeCell ref="K100:AF100"/>
    <mergeCell ref="K101:AF101"/>
    <mergeCell ref="E101:I101"/>
    <mergeCell ref="E102:I102"/>
    <mergeCell ref="AN116:AP116"/>
    <mergeCell ref="AG116:AM116"/>
    <mergeCell ref="AN117:AP117"/>
    <mergeCell ref="AG117:AM117"/>
    <mergeCell ref="AN118:AP118"/>
    <mergeCell ref="AG118:AM118"/>
    <mergeCell ref="AN119:AP119"/>
    <mergeCell ref="AG119:AM119"/>
    <mergeCell ref="AN120:AP120"/>
    <mergeCell ref="AG120:AM120"/>
    <mergeCell ref="AG111:AM111"/>
    <mergeCell ref="AN111:AP111"/>
    <mergeCell ref="AG112:AM112"/>
    <mergeCell ref="AN112:AP112"/>
    <mergeCell ref="AG113:AM113"/>
    <mergeCell ref="AN113:AP113"/>
    <mergeCell ref="AN114:AP114"/>
    <mergeCell ref="AG114:AM114"/>
    <mergeCell ref="AG115:AM115"/>
    <mergeCell ref="AN115:AP115"/>
    <mergeCell ref="AN106:AP106"/>
    <mergeCell ref="AG106:AM106"/>
    <mergeCell ref="AG107:AM107"/>
    <mergeCell ref="AN107:AP107"/>
    <mergeCell ref="AN108:AP108"/>
    <mergeCell ref="AG108:AM108"/>
    <mergeCell ref="AN109:AP109"/>
    <mergeCell ref="AG109:AM109"/>
    <mergeCell ref="AG110:AM110"/>
    <mergeCell ref="AN110:AP110"/>
    <mergeCell ref="AG101:AM101"/>
    <mergeCell ref="AN101:AP101"/>
    <mergeCell ref="AG102:AM102"/>
    <mergeCell ref="AN102:AP102"/>
    <mergeCell ref="AG103:AM103"/>
    <mergeCell ref="AN103:AP103"/>
    <mergeCell ref="AN104:AP104"/>
    <mergeCell ref="AG104:AM104"/>
    <mergeCell ref="AN105:AP105"/>
    <mergeCell ref="AG105:AM105"/>
    <mergeCell ref="D119:H119"/>
    <mergeCell ref="J119:AF119"/>
    <mergeCell ref="D120:H120"/>
    <mergeCell ref="J120:AF120"/>
    <mergeCell ref="D121:H121"/>
    <mergeCell ref="J121:AF121"/>
    <mergeCell ref="D122:H122"/>
    <mergeCell ref="J122:AF122"/>
    <mergeCell ref="D123:H123"/>
    <mergeCell ref="J123:AF123"/>
    <mergeCell ref="K114:AF114"/>
    <mergeCell ref="E114:I114"/>
    <mergeCell ref="J115:AF115"/>
    <mergeCell ref="D115:H115"/>
    <mergeCell ref="D116:H116"/>
    <mergeCell ref="J116:AF116"/>
    <mergeCell ref="J117:AF117"/>
    <mergeCell ref="D117:H117"/>
    <mergeCell ref="J118:AF118"/>
    <mergeCell ref="D118:H118"/>
    <mergeCell ref="E109:I109"/>
    <mergeCell ref="K109:AF109"/>
    <mergeCell ref="K110:AF110"/>
    <mergeCell ref="E110:I110"/>
    <mergeCell ref="K111:AF111"/>
    <mergeCell ref="E111:I111"/>
    <mergeCell ref="D112:H112"/>
    <mergeCell ref="J112:AF112"/>
    <mergeCell ref="K113:AF113"/>
    <mergeCell ref="E113:I113"/>
    <mergeCell ref="E104:I104"/>
    <mergeCell ref="K104:AF104"/>
    <mergeCell ref="K105:AF105"/>
    <mergeCell ref="E105:I105"/>
    <mergeCell ref="K106:AF106"/>
    <mergeCell ref="E106:I106"/>
    <mergeCell ref="K107:AF107"/>
    <mergeCell ref="E107:I107"/>
    <mergeCell ref="E108:I108"/>
    <mergeCell ref="K108:AF108"/>
  </mergeCells>
  <hyperlinks>
    <hyperlink ref="A96" location="'a1 - E1.1a  Architektonic...'!C2" display="/" xr:uid="{00000000-0004-0000-0000-000000000000}"/>
    <hyperlink ref="A97" location="'a2 - E1.1b  Architektonic...'!C2" display="/" xr:uid="{00000000-0004-0000-0000-000001000000}"/>
    <hyperlink ref="A98" location="'b1 - E1.4a  Zdravotechnic...'!C2" display="/" xr:uid="{00000000-0004-0000-0000-000002000000}"/>
    <hyperlink ref="A99" location="'b2 - E1.4b  Zdravotechnic...'!C2" display="/" xr:uid="{00000000-0004-0000-0000-000003000000}"/>
    <hyperlink ref="A100" location="'b3 - E1.4c  Vnútorný plyn...'!C2" display="/" xr:uid="{00000000-0004-0000-0000-000004000000}"/>
    <hyperlink ref="A101" location="'c - E1.5  Vykurovanie'!C2" display="/" xr:uid="{00000000-0004-0000-0000-000005000000}"/>
    <hyperlink ref="A102" location="'d1 - E1.6a  Vzduchotechni...'!C2" display="/" xr:uid="{00000000-0004-0000-0000-000006000000}"/>
    <hyperlink ref="A103" location="'d2 - E1.6b  Vzduchotechni...'!C2" display="/" xr:uid="{00000000-0004-0000-0000-000007000000}"/>
    <hyperlink ref="A104" location="'e - E1.7  Umelé osvetleni...'!C2" display="/" xr:uid="{00000000-0004-0000-0000-000008000000}"/>
    <hyperlink ref="A105" location="'f - E1.8  Fotovoltický zd...'!C2" display="/" xr:uid="{00000000-0004-0000-0000-000009000000}"/>
    <hyperlink ref="A106" location="'g - E1.9  Bleskozvod'!C2" display="/" xr:uid="{00000000-0004-0000-0000-00000A000000}"/>
    <hyperlink ref="A107" location="'h - E1.10  Elektrická pož...'!C2" display="/" xr:uid="{00000000-0004-0000-0000-00000B000000}"/>
    <hyperlink ref="A108" location="'i - E1.11  Hlasová signal...'!C2" display="/" xr:uid="{00000000-0004-0000-0000-00000C000000}"/>
    <hyperlink ref="A109" location="'j - E1.12  Meranie a regu...'!C2" display="/" xr:uid="{00000000-0004-0000-0000-00000D000000}"/>
    <hyperlink ref="A110" location="'k - E1.13  Kamerový systém'!C2" display="/" xr:uid="{00000000-0004-0000-0000-00000E000000}"/>
    <hyperlink ref="A111" location="'l - PS1.1  Stropný zdvíha...'!C2" display="/" xr:uid="{00000000-0004-0000-0000-00000F000000}"/>
    <hyperlink ref="A113" location="'a - SO-02  Navrhovaná úpr...'!C2" display="/" xr:uid="{00000000-0004-0000-0000-000010000000}"/>
    <hyperlink ref="A114" location="'b - E2.21  Vonkajšie siln...'!C2" display="/" xr:uid="{00000000-0004-0000-0000-000011000000}"/>
    <hyperlink ref="A115" location="'03 - SO-03  Navrhované no...'!C2" display="/" xr:uid="{00000000-0004-0000-0000-000012000000}"/>
    <hyperlink ref="A116" location="'04 - SO-04  Navrhovaný Altán'!C2" display="/" xr:uid="{00000000-0004-0000-0000-000013000000}"/>
    <hyperlink ref="A117" location="'05 - SO-05  Objekt garáže...'!C2" display="/" xr:uid="{00000000-0004-0000-0000-000014000000}"/>
    <hyperlink ref="A118" location="'06 - SO-06  Prípojka vody'!C2" display="/" xr:uid="{00000000-0004-0000-0000-000015000000}"/>
    <hyperlink ref="A119" location="'07 - SO-07  Prípojka spla...'!C2" display="/" xr:uid="{00000000-0004-0000-0000-000016000000}"/>
    <hyperlink ref="A120" location="'08 - SO-08  HDS-RIS Prípo...'!C2" display="/" xr:uid="{00000000-0004-0000-0000-000017000000}"/>
    <hyperlink ref="A121" location="'09 - SO-09  HUP+DRZ  Príp...'!C2" display="/" xr:uid="{00000000-0004-0000-0000-000018000000}"/>
    <hyperlink ref="A122" location="'10 - SO-10  Prípojka dažď...'!C2" display="/" xr:uid="{00000000-0004-0000-0000-000019000000}"/>
    <hyperlink ref="A123" location="'11 - RN      Retenčná nád...'!C2" display="/" xr:uid="{00000000-0004-0000-0000-00001A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56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90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175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33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ROUND(J149,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ROUND((SUM(BE149:BE1561)),  2)</f>
        <v>0</v>
      </c>
      <c r="G35" s="100"/>
      <c r="H35" s="100"/>
      <c r="I35" s="101">
        <v>0.23</v>
      </c>
      <c r="J35" s="99">
        <f>ROUND(((SUM(BE149:BE1561))*I35),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ROUND((SUM(BF149:BF1561)),  2)</f>
        <v>0</v>
      </c>
      <c r="I36" s="102">
        <v>0.23</v>
      </c>
      <c r="J36" s="89">
        <f>ROUND(((SUM(BF149:BF1561))*I36),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ROUND((SUM(BG149:BG1561)),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ROUND((SUM(BH149:BH1561)),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ROUND((SUM(BI149:BI1561)),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a1 - E1.1a  Architektonické a stavebné riešenie - prestavba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Lacková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J149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182</v>
      </c>
      <c r="E99" s="116"/>
      <c r="F99" s="116"/>
      <c r="G99" s="116"/>
      <c r="H99" s="116"/>
      <c r="I99" s="116"/>
      <c r="J99" s="117">
        <f>J150</f>
        <v>0</v>
      </c>
      <c r="L99" s="114"/>
    </row>
    <row r="100" spans="2:47" s="9" customFormat="1" ht="19.899999999999999" customHeight="1">
      <c r="B100" s="118"/>
      <c r="D100" s="119" t="s">
        <v>183</v>
      </c>
      <c r="E100" s="120"/>
      <c r="F100" s="120"/>
      <c r="G100" s="120"/>
      <c r="H100" s="120"/>
      <c r="I100" s="120"/>
      <c r="J100" s="121">
        <f>J151</f>
        <v>0</v>
      </c>
      <c r="L100" s="118"/>
    </row>
    <row r="101" spans="2:47" s="9" customFormat="1" ht="19.899999999999999" customHeight="1">
      <c r="B101" s="118"/>
      <c r="D101" s="119" t="s">
        <v>184</v>
      </c>
      <c r="E101" s="120"/>
      <c r="F101" s="120"/>
      <c r="G101" s="120"/>
      <c r="H101" s="120"/>
      <c r="I101" s="120"/>
      <c r="J101" s="121">
        <f>J201</f>
        <v>0</v>
      </c>
      <c r="L101" s="118"/>
    </row>
    <row r="102" spans="2:47" s="9" customFormat="1" ht="19.899999999999999" customHeight="1">
      <c r="B102" s="118"/>
      <c r="D102" s="119" t="s">
        <v>185</v>
      </c>
      <c r="E102" s="120"/>
      <c r="F102" s="120"/>
      <c r="G102" s="120"/>
      <c r="H102" s="120"/>
      <c r="I102" s="120"/>
      <c r="J102" s="121">
        <f>J264</f>
        <v>0</v>
      </c>
      <c r="L102" s="118"/>
    </row>
    <row r="103" spans="2:47" s="9" customFormat="1" ht="19.899999999999999" customHeight="1">
      <c r="B103" s="118"/>
      <c r="D103" s="119" t="s">
        <v>186</v>
      </c>
      <c r="E103" s="120"/>
      <c r="F103" s="120"/>
      <c r="G103" s="120"/>
      <c r="H103" s="120"/>
      <c r="I103" s="120"/>
      <c r="J103" s="121">
        <f>J417</f>
        <v>0</v>
      </c>
      <c r="L103" s="118"/>
    </row>
    <row r="104" spans="2:47" s="9" customFormat="1" ht="19.899999999999999" customHeight="1">
      <c r="B104" s="118"/>
      <c r="D104" s="119" t="s">
        <v>187</v>
      </c>
      <c r="E104" s="120"/>
      <c r="F104" s="120"/>
      <c r="G104" s="120"/>
      <c r="H104" s="120"/>
      <c r="I104" s="120"/>
      <c r="J104" s="121">
        <f>J487</f>
        <v>0</v>
      </c>
      <c r="L104" s="118"/>
    </row>
    <row r="105" spans="2:47" s="9" customFormat="1" ht="19.899999999999999" customHeight="1">
      <c r="B105" s="118"/>
      <c r="D105" s="119" t="s">
        <v>188</v>
      </c>
      <c r="E105" s="120"/>
      <c r="F105" s="120"/>
      <c r="G105" s="120"/>
      <c r="H105" s="120"/>
      <c r="I105" s="120"/>
      <c r="J105" s="121">
        <f>J493</f>
        <v>0</v>
      </c>
      <c r="L105" s="118"/>
    </row>
    <row r="106" spans="2:47" s="9" customFormat="1" ht="19.899999999999999" customHeight="1">
      <c r="B106" s="118"/>
      <c r="D106" s="119" t="s">
        <v>189</v>
      </c>
      <c r="E106" s="120"/>
      <c r="F106" s="120"/>
      <c r="G106" s="120"/>
      <c r="H106" s="120"/>
      <c r="I106" s="120"/>
      <c r="J106" s="121">
        <f>J723</f>
        <v>0</v>
      </c>
      <c r="L106" s="118"/>
    </row>
    <row r="107" spans="2:47" s="9" customFormat="1" ht="19.899999999999999" customHeight="1">
      <c r="B107" s="118"/>
      <c r="D107" s="119" t="s">
        <v>190</v>
      </c>
      <c r="E107" s="120"/>
      <c r="F107" s="120"/>
      <c r="G107" s="120"/>
      <c r="H107" s="120"/>
      <c r="I107" s="120"/>
      <c r="J107" s="121">
        <f>J758</f>
        <v>0</v>
      </c>
      <c r="L107" s="118"/>
    </row>
    <row r="108" spans="2:47" s="9" customFormat="1" ht="19.899999999999999" customHeight="1">
      <c r="B108" s="118"/>
      <c r="D108" s="119" t="s">
        <v>191</v>
      </c>
      <c r="E108" s="120"/>
      <c r="F108" s="120"/>
      <c r="G108" s="120"/>
      <c r="H108" s="120"/>
      <c r="I108" s="120"/>
      <c r="J108" s="121">
        <f>J908</f>
        <v>0</v>
      </c>
      <c r="L108" s="118"/>
    </row>
    <row r="109" spans="2:47" s="8" customFormat="1" ht="24.95" customHeight="1">
      <c r="B109" s="114"/>
      <c r="D109" s="115" t="s">
        <v>192</v>
      </c>
      <c r="E109" s="116"/>
      <c r="F109" s="116"/>
      <c r="G109" s="116"/>
      <c r="H109" s="116"/>
      <c r="I109" s="116"/>
      <c r="J109" s="117">
        <f>J910</f>
        <v>0</v>
      </c>
      <c r="L109" s="114"/>
    </row>
    <row r="110" spans="2:47" s="9" customFormat="1" ht="19.899999999999999" customHeight="1">
      <c r="B110" s="118"/>
      <c r="D110" s="119" t="s">
        <v>193</v>
      </c>
      <c r="E110" s="120"/>
      <c r="F110" s="120"/>
      <c r="G110" s="120"/>
      <c r="H110" s="120"/>
      <c r="I110" s="120"/>
      <c r="J110" s="121">
        <f>J911</f>
        <v>0</v>
      </c>
      <c r="L110" s="118"/>
    </row>
    <row r="111" spans="2:47" s="9" customFormat="1" ht="19.899999999999999" customHeight="1">
      <c r="B111" s="118"/>
      <c r="D111" s="119" t="s">
        <v>194</v>
      </c>
      <c r="E111" s="120"/>
      <c r="F111" s="120"/>
      <c r="G111" s="120"/>
      <c r="H111" s="120"/>
      <c r="I111" s="120"/>
      <c r="J111" s="121">
        <f>J1001</f>
        <v>0</v>
      </c>
      <c r="L111" s="118"/>
    </row>
    <row r="112" spans="2:47" s="9" customFormat="1" ht="19.899999999999999" customHeight="1">
      <c r="B112" s="118"/>
      <c r="D112" s="119" t="s">
        <v>195</v>
      </c>
      <c r="E112" s="120"/>
      <c r="F112" s="120"/>
      <c r="G112" s="120"/>
      <c r="H112" s="120"/>
      <c r="I112" s="120"/>
      <c r="J112" s="121">
        <f>J1066</f>
        <v>0</v>
      </c>
      <c r="L112" s="118"/>
    </row>
    <row r="113" spans="2:12" s="9" customFormat="1" ht="19.899999999999999" customHeight="1">
      <c r="B113" s="118"/>
      <c r="D113" s="119" t="s">
        <v>196</v>
      </c>
      <c r="E113" s="120"/>
      <c r="F113" s="120"/>
      <c r="G113" s="120"/>
      <c r="H113" s="120"/>
      <c r="I113" s="120"/>
      <c r="J113" s="121">
        <f>J1131</f>
        <v>0</v>
      </c>
      <c r="L113" s="118"/>
    </row>
    <row r="114" spans="2:12" s="9" customFormat="1" ht="19.899999999999999" customHeight="1">
      <c r="B114" s="118"/>
      <c r="D114" s="119" t="s">
        <v>197</v>
      </c>
      <c r="E114" s="120"/>
      <c r="F114" s="120"/>
      <c r="G114" s="120"/>
      <c r="H114" s="120"/>
      <c r="I114" s="120"/>
      <c r="J114" s="121">
        <f>J1145</f>
        <v>0</v>
      </c>
      <c r="L114" s="118"/>
    </row>
    <row r="115" spans="2:12" s="9" customFormat="1" ht="19.899999999999999" customHeight="1">
      <c r="B115" s="118"/>
      <c r="D115" s="119" t="s">
        <v>198</v>
      </c>
      <c r="E115" s="120"/>
      <c r="F115" s="120"/>
      <c r="G115" s="120"/>
      <c r="H115" s="120"/>
      <c r="I115" s="120"/>
      <c r="J115" s="121">
        <f>J1172</f>
        <v>0</v>
      </c>
      <c r="L115" s="118"/>
    </row>
    <row r="116" spans="2:12" s="9" customFormat="1" ht="19.899999999999999" customHeight="1">
      <c r="B116" s="118"/>
      <c r="D116" s="119" t="s">
        <v>199</v>
      </c>
      <c r="E116" s="120"/>
      <c r="F116" s="120"/>
      <c r="G116" s="120"/>
      <c r="H116" s="120"/>
      <c r="I116" s="120"/>
      <c r="J116" s="121">
        <f>J1213</f>
        <v>0</v>
      </c>
      <c r="L116" s="118"/>
    </row>
    <row r="117" spans="2:12" s="9" customFormat="1" ht="19.899999999999999" customHeight="1">
      <c r="B117" s="118"/>
      <c r="D117" s="119" t="s">
        <v>200</v>
      </c>
      <c r="E117" s="120"/>
      <c r="F117" s="120"/>
      <c r="G117" s="120"/>
      <c r="H117" s="120"/>
      <c r="I117" s="120"/>
      <c r="J117" s="121">
        <f>J1248</f>
        <v>0</v>
      </c>
      <c r="L117" s="118"/>
    </row>
    <row r="118" spans="2:12" s="9" customFormat="1" ht="19.899999999999999" customHeight="1">
      <c r="B118" s="118"/>
      <c r="D118" s="119" t="s">
        <v>201</v>
      </c>
      <c r="E118" s="120"/>
      <c r="F118" s="120"/>
      <c r="G118" s="120"/>
      <c r="H118" s="120"/>
      <c r="I118" s="120"/>
      <c r="J118" s="121">
        <f>J1367</f>
        <v>0</v>
      </c>
      <c r="L118" s="118"/>
    </row>
    <row r="119" spans="2:12" s="9" customFormat="1" ht="19.899999999999999" customHeight="1">
      <c r="B119" s="118"/>
      <c r="D119" s="119" t="s">
        <v>202</v>
      </c>
      <c r="E119" s="120"/>
      <c r="F119" s="120"/>
      <c r="G119" s="120"/>
      <c r="H119" s="120"/>
      <c r="I119" s="120"/>
      <c r="J119" s="121">
        <f>J1398</f>
        <v>0</v>
      </c>
      <c r="L119" s="118"/>
    </row>
    <row r="120" spans="2:12" s="9" customFormat="1" ht="19.899999999999999" customHeight="1">
      <c r="B120" s="118"/>
      <c r="D120" s="119" t="s">
        <v>203</v>
      </c>
      <c r="E120" s="120"/>
      <c r="F120" s="120"/>
      <c r="G120" s="120"/>
      <c r="H120" s="120"/>
      <c r="I120" s="120"/>
      <c r="J120" s="121">
        <f>J1431</f>
        <v>0</v>
      </c>
      <c r="L120" s="118"/>
    </row>
    <row r="121" spans="2:12" s="9" customFormat="1" ht="19.899999999999999" customHeight="1">
      <c r="B121" s="118"/>
      <c r="D121" s="119" t="s">
        <v>204</v>
      </c>
      <c r="E121" s="120"/>
      <c r="F121" s="120"/>
      <c r="G121" s="120"/>
      <c r="H121" s="120"/>
      <c r="I121" s="120"/>
      <c r="J121" s="121">
        <f>J1452</f>
        <v>0</v>
      </c>
      <c r="L121" s="118"/>
    </row>
    <row r="122" spans="2:12" s="9" customFormat="1" ht="19.899999999999999" customHeight="1">
      <c r="B122" s="118"/>
      <c r="D122" s="119" t="s">
        <v>205</v>
      </c>
      <c r="E122" s="120"/>
      <c r="F122" s="120"/>
      <c r="G122" s="120"/>
      <c r="H122" s="120"/>
      <c r="I122" s="120"/>
      <c r="J122" s="121">
        <f>J1513</f>
        <v>0</v>
      </c>
      <c r="L122" s="118"/>
    </row>
    <row r="123" spans="2:12" s="9" customFormat="1" ht="19.899999999999999" customHeight="1">
      <c r="B123" s="118"/>
      <c r="D123" s="119" t="s">
        <v>206</v>
      </c>
      <c r="E123" s="120"/>
      <c r="F123" s="120"/>
      <c r="G123" s="120"/>
      <c r="H123" s="120"/>
      <c r="I123" s="120"/>
      <c r="J123" s="121">
        <f>J1521</f>
        <v>0</v>
      </c>
      <c r="L123" s="118"/>
    </row>
    <row r="124" spans="2:12" s="9" customFormat="1" ht="19.899999999999999" customHeight="1">
      <c r="B124" s="118"/>
      <c r="D124" s="119" t="s">
        <v>207</v>
      </c>
      <c r="E124" s="120"/>
      <c r="F124" s="120"/>
      <c r="G124" s="120"/>
      <c r="H124" s="120"/>
      <c r="I124" s="120"/>
      <c r="J124" s="121">
        <f>J1550</f>
        <v>0</v>
      </c>
      <c r="L124" s="118"/>
    </row>
    <row r="125" spans="2:12" s="8" customFormat="1" ht="24.95" customHeight="1">
      <c r="B125" s="114"/>
      <c r="D125" s="115" t="s">
        <v>208</v>
      </c>
      <c r="E125" s="116"/>
      <c r="F125" s="116"/>
      <c r="G125" s="116"/>
      <c r="H125" s="116"/>
      <c r="I125" s="116"/>
      <c r="J125" s="117">
        <f>J1555</f>
        <v>0</v>
      </c>
      <c r="L125" s="114"/>
    </row>
    <row r="126" spans="2:12" s="9" customFormat="1" ht="19.899999999999999" customHeight="1">
      <c r="B126" s="118"/>
      <c r="D126" s="119" t="s">
        <v>209</v>
      </c>
      <c r="E126" s="120"/>
      <c r="F126" s="120"/>
      <c r="G126" s="120"/>
      <c r="H126" s="120"/>
      <c r="I126" s="120"/>
      <c r="J126" s="121">
        <f>J1556</f>
        <v>0</v>
      </c>
      <c r="L126" s="118"/>
    </row>
    <row r="127" spans="2:12" s="8" customFormat="1" ht="24.95" customHeight="1">
      <c r="B127" s="114"/>
      <c r="D127" s="115" t="s">
        <v>210</v>
      </c>
      <c r="E127" s="116"/>
      <c r="F127" s="116"/>
      <c r="G127" s="116"/>
      <c r="H127" s="116"/>
      <c r="I127" s="116"/>
      <c r="J127" s="117">
        <f>J1559</f>
        <v>0</v>
      </c>
      <c r="L127" s="114"/>
    </row>
    <row r="128" spans="2:12" s="1" customFormat="1" ht="21.75" customHeight="1">
      <c r="B128" s="32"/>
      <c r="L128" s="32"/>
    </row>
    <row r="129" spans="2:12" s="1" customFormat="1" ht="6.95" customHeight="1">
      <c r="B129" s="47"/>
      <c r="C129" s="48"/>
      <c r="D129" s="48"/>
      <c r="E129" s="48"/>
      <c r="F129" s="48"/>
      <c r="G129" s="48"/>
      <c r="H129" s="48"/>
      <c r="I129" s="48"/>
      <c r="J129" s="48"/>
      <c r="K129" s="48"/>
      <c r="L129" s="32"/>
    </row>
    <row r="133" spans="2:12" s="1" customFormat="1" ht="6.95" customHeight="1">
      <c r="B133" s="49"/>
      <c r="C133" s="50"/>
      <c r="D133" s="50"/>
      <c r="E133" s="50"/>
      <c r="F133" s="50"/>
      <c r="G133" s="50"/>
      <c r="H133" s="50"/>
      <c r="I133" s="50"/>
      <c r="J133" s="50"/>
      <c r="K133" s="50"/>
      <c r="L133" s="32"/>
    </row>
    <row r="134" spans="2:12" s="1" customFormat="1" ht="24.95" customHeight="1">
      <c r="B134" s="32"/>
      <c r="C134" s="21" t="s">
        <v>211</v>
      </c>
      <c r="L134" s="32"/>
    </row>
    <row r="135" spans="2:12" s="1" customFormat="1" ht="6.95" customHeight="1">
      <c r="B135" s="32"/>
      <c r="L135" s="32"/>
    </row>
    <row r="136" spans="2:12" s="1" customFormat="1" ht="12" customHeight="1">
      <c r="B136" s="32"/>
      <c r="C136" s="27" t="s">
        <v>15</v>
      </c>
      <c r="L136" s="32"/>
    </row>
    <row r="137" spans="2:12" s="1" customFormat="1" ht="26.25" customHeight="1">
      <c r="B137" s="32"/>
      <c r="E137" s="252" t="str">
        <f>E7</f>
        <v>Sociálno-zdravotné nízkokapacitné zariadenie s kapacitou 24 miest - CSS LÚČ</v>
      </c>
      <c r="F137" s="253"/>
      <c r="G137" s="253"/>
      <c r="H137" s="253"/>
      <c r="L137" s="32"/>
    </row>
    <row r="138" spans="2:12" ht="12" customHeight="1">
      <c r="B138" s="20"/>
      <c r="C138" s="27" t="s">
        <v>172</v>
      </c>
      <c r="L138" s="20"/>
    </row>
    <row r="139" spans="2:12" s="1" customFormat="1" ht="16.5" customHeight="1">
      <c r="B139" s="32"/>
      <c r="E139" s="252" t="s">
        <v>173</v>
      </c>
      <c r="F139" s="254"/>
      <c r="G139" s="254"/>
      <c r="H139" s="254"/>
      <c r="L139" s="32"/>
    </row>
    <row r="140" spans="2:12" s="1" customFormat="1" ht="12" customHeight="1">
      <c r="B140" s="32"/>
      <c r="C140" s="27" t="s">
        <v>174</v>
      </c>
      <c r="L140" s="32"/>
    </row>
    <row r="141" spans="2:12" s="1" customFormat="1" ht="16.5" customHeight="1">
      <c r="B141" s="32"/>
      <c r="E141" s="214" t="str">
        <f>E11</f>
        <v>a1 - E1.1a  Architektonické a stavebné riešenie - prestavba</v>
      </c>
      <c r="F141" s="254"/>
      <c r="G141" s="254"/>
      <c r="H141" s="254"/>
      <c r="L141" s="32"/>
    </row>
    <row r="142" spans="2:12" s="1" customFormat="1" ht="6.95" customHeight="1">
      <c r="B142" s="32"/>
      <c r="L142" s="32"/>
    </row>
    <row r="143" spans="2:12" s="1" customFormat="1" ht="12" customHeight="1">
      <c r="B143" s="32"/>
      <c r="C143" s="27" t="s">
        <v>19</v>
      </c>
      <c r="F143" s="25" t="str">
        <f>F14</f>
        <v>Bytča</v>
      </c>
      <c r="I143" s="27" t="s">
        <v>21</v>
      </c>
      <c r="J143" s="55" t="str">
        <f>IF(J14="","",J14)</f>
        <v>22. 6. 2026</v>
      </c>
      <c r="L143" s="32"/>
    </row>
    <row r="144" spans="2:12" s="1" customFormat="1" ht="6.95" customHeight="1">
      <c r="B144" s="32"/>
      <c r="L144" s="32"/>
    </row>
    <row r="145" spans="2:65" s="1" customFormat="1" ht="15.2" customHeight="1">
      <c r="B145" s="32"/>
      <c r="C145" s="27" t="s">
        <v>23</v>
      </c>
      <c r="F145" s="25" t="str">
        <f>E17</f>
        <v>Centrum sociálnych služieb LÚČ</v>
      </c>
      <c r="I145" s="27" t="s">
        <v>29</v>
      </c>
      <c r="J145" s="30" t="str">
        <f>E23</f>
        <v>expo AIR s.r.o.</v>
      </c>
      <c r="L145" s="32"/>
    </row>
    <row r="146" spans="2:65" s="1" customFormat="1" ht="15.2" customHeight="1">
      <c r="B146" s="32"/>
      <c r="C146" s="27" t="s">
        <v>27</v>
      </c>
      <c r="F146" s="25" t="str">
        <f>IF(E20="","",E20)</f>
        <v>Vyplň údaj</v>
      </c>
      <c r="I146" s="27" t="s">
        <v>32</v>
      </c>
      <c r="J146" s="30" t="str">
        <f>E26</f>
        <v>Lacková</v>
      </c>
      <c r="L146" s="32"/>
    </row>
    <row r="147" spans="2:65" s="1" customFormat="1" ht="10.35" customHeight="1">
      <c r="B147" s="32"/>
      <c r="L147" s="32"/>
    </row>
    <row r="148" spans="2:65" s="10" customFormat="1" ht="29.25" customHeight="1">
      <c r="B148" s="122"/>
      <c r="C148" s="123" t="s">
        <v>212</v>
      </c>
      <c r="D148" s="124" t="s">
        <v>61</v>
      </c>
      <c r="E148" s="124" t="s">
        <v>57</v>
      </c>
      <c r="F148" s="124" t="s">
        <v>58</v>
      </c>
      <c r="G148" s="124" t="s">
        <v>213</v>
      </c>
      <c r="H148" s="124" t="s">
        <v>214</v>
      </c>
      <c r="I148" s="124" t="s">
        <v>215</v>
      </c>
      <c r="J148" s="125" t="s">
        <v>179</v>
      </c>
      <c r="K148" s="126" t="s">
        <v>216</v>
      </c>
      <c r="L148" s="122"/>
      <c r="M148" s="62" t="s">
        <v>1</v>
      </c>
      <c r="N148" s="63" t="s">
        <v>40</v>
      </c>
      <c r="O148" s="63" t="s">
        <v>217</v>
      </c>
      <c r="P148" s="63" t="s">
        <v>218</v>
      </c>
      <c r="Q148" s="63" t="s">
        <v>219</v>
      </c>
      <c r="R148" s="63" t="s">
        <v>220</v>
      </c>
      <c r="S148" s="63" t="s">
        <v>221</v>
      </c>
      <c r="T148" s="64" t="s">
        <v>222</v>
      </c>
    </row>
    <row r="149" spans="2:65" s="1" customFormat="1" ht="22.9" customHeight="1">
      <c r="B149" s="32"/>
      <c r="C149" s="67" t="s">
        <v>180</v>
      </c>
      <c r="J149" s="127">
        <f>BK149</f>
        <v>0</v>
      </c>
      <c r="L149" s="32"/>
      <c r="M149" s="65"/>
      <c r="N149" s="56"/>
      <c r="O149" s="56"/>
      <c r="P149" s="128">
        <f>P150+P910+P1555+P1559</f>
        <v>0</v>
      </c>
      <c r="Q149" s="56"/>
      <c r="R149" s="128">
        <f>R150+R910+R1555+R1559</f>
        <v>1189.0474855940972</v>
      </c>
      <c r="S149" s="56"/>
      <c r="T149" s="129">
        <f>T150+T910+T1555+T1559</f>
        <v>630.46374859999992</v>
      </c>
      <c r="AT149" s="17" t="s">
        <v>75</v>
      </c>
      <c r="AU149" s="17" t="s">
        <v>181</v>
      </c>
      <c r="BK149" s="130">
        <f>BK150+BK910+BK1555+BK1559</f>
        <v>0</v>
      </c>
    </row>
    <row r="150" spans="2:65" s="11" customFormat="1" ht="25.9" customHeight="1">
      <c r="B150" s="131"/>
      <c r="D150" s="132" t="s">
        <v>75</v>
      </c>
      <c r="E150" s="133" t="s">
        <v>223</v>
      </c>
      <c r="F150" s="133" t="s">
        <v>224</v>
      </c>
      <c r="I150" s="134"/>
      <c r="J150" s="135">
        <f>BK150</f>
        <v>0</v>
      </c>
      <c r="L150" s="131"/>
      <c r="M150" s="136"/>
      <c r="P150" s="137">
        <f>P151+P201+P264+P417+P487+P493+P723+P758+P908</f>
        <v>0</v>
      </c>
      <c r="R150" s="137">
        <f>R151+R201+R264+R417+R487+R493+R723+R758+R908</f>
        <v>1055.4657277109552</v>
      </c>
      <c r="T150" s="138">
        <f>T151+T201+T264+T417+T487+T493+T723+T758+T908</f>
        <v>611.2348305999999</v>
      </c>
      <c r="AR150" s="132" t="s">
        <v>83</v>
      </c>
      <c r="AT150" s="139" t="s">
        <v>75</v>
      </c>
      <c r="AU150" s="139" t="s">
        <v>76</v>
      </c>
      <c r="AY150" s="132" t="s">
        <v>225</v>
      </c>
      <c r="BK150" s="140">
        <f>BK151+BK201+BK264+BK417+BK487+BK493+BK723+BK758+BK908</f>
        <v>0</v>
      </c>
    </row>
    <row r="151" spans="2:65" s="11" customFormat="1" ht="22.9" customHeight="1">
      <c r="B151" s="131"/>
      <c r="D151" s="132" t="s">
        <v>75</v>
      </c>
      <c r="E151" s="141" t="s">
        <v>83</v>
      </c>
      <c r="F151" s="141" t="s">
        <v>226</v>
      </c>
      <c r="I151" s="134"/>
      <c r="J151" s="142">
        <f>BK151</f>
        <v>0</v>
      </c>
      <c r="L151" s="131"/>
      <c r="M151" s="136"/>
      <c r="P151" s="137">
        <f>SUM(P152:P200)</f>
        <v>0</v>
      </c>
      <c r="R151" s="137">
        <f>SUM(R152:R200)</f>
        <v>77.915000000000006</v>
      </c>
      <c r="T151" s="138">
        <f>SUM(T152:T200)</f>
        <v>0</v>
      </c>
      <c r="AR151" s="132" t="s">
        <v>83</v>
      </c>
      <c r="AT151" s="139" t="s">
        <v>75</v>
      </c>
      <c r="AU151" s="139" t="s">
        <v>83</v>
      </c>
      <c r="AY151" s="132" t="s">
        <v>225</v>
      </c>
      <c r="BK151" s="140">
        <f>SUM(BK152:BK200)</f>
        <v>0</v>
      </c>
    </row>
    <row r="152" spans="2:65" s="1" customFormat="1" ht="24.2" customHeight="1">
      <c r="B152" s="32"/>
      <c r="C152" s="143" t="s">
        <v>83</v>
      </c>
      <c r="D152" s="143" t="s">
        <v>227</v>
      </c>
      <c r="E152" s="144" t="s">
        <v>228</v>
      </c>
      <c r="F152" s="145" t="s">
        <v>229</v>
      </c>
      <c r="G152" s="146" t="s">
        <v>230</v>
      </c>
      <c r="H152" s="147">
        <v>1.2</v>
      </c>
      <c r="I152" s="148"/>
      <c r="J152" s="149">
        <f>ROUND(I152*H152,2)</f>
        <v>0</v>
      </c>
      <c r="K152" s="150"/>
      <c r="L152" s="32"/>
      <c r="M152" s="151" t="s">
        <v>1</v>
      </c>
      <c r="N152" s="152" t="s">
        <v>42</v>
      </c>
      <c r="P152" s="153">
        <f>O152*H152</f>
        <v>0</v>
      </c>
      <c r="Q152" s="153">
        <v>0</v>
      </c>
      <c r="R152" s="153">
        <f>Q152*H152</f>
        <v>0</v>
      </c>
      <c r="S152" s="153">
        <v>0</v>
      </c>
      <c r="T152" s="154">
        <f>S152*H152</f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231</v>
      </c>
      <c r="BM152" s="155" t="s">
        <v>232</v>
      </c>
    </row>
    <row r="153" spans="2:65" s="12" customFormat="1" ht="11.25">
      <c r="B153" s="157"/>
      <c r="D153" s="158" t="s">
        <v>233</v>
      </c>
      <c r="E153" s="159" t="s">
        <v>1</v>
      </c>
      <c r="F153" s="160" t="s">
        <v>234</v>
      </c>
      <c r="H153" s="161">
        <v>1.2</v>
      </c>
      <c r="I153" s="162"/>
      <c r="L153" s="157"/>
      <c r="M153" s="163"/>
      <c r="T153" s="164"/>
      <c r="AT153" s="159" t="s">
        <v>233</v>
      </c>
      <c r="AU153" s="159" t="s">
        <v>89</v>
      </c>
      <c r="AV153" s="12" t="s">
        <v>89</v>
      </c>
      <c r="AW153" s="12" t="s">
        <v>31</v>
      </c>
      <c r="AX153" s="12" t="s">
        <v>83</v>
      </c>
      <c r="AY153" s="159" t="s">
        <v>225</v>
      </c>
    </row>
    <row r="154" spans="2:65" s="1" customFormat="1" ht="21.75" customHeight="1">
      <c r="B154" s="32"/>
      <c r="C154" s="143" t="s">
        <v>89</v>
      </c>
      <c r="D154" s="143" t="s">
        <v>227</v>
      </c>
      <c r="E154" s="144" t="s">
        <v>235</v>
      </c>
      <c r="F154" s="145" t="s">
        <v>236</v>
      </c>
      <c r="G154" s="146" t="s">
        <v>230</v>
      </c>
      <c r="H154" s="147">
        <v>87.42</v>
      </c>
      <c r="I154" s="148"/>
      <c r="J154" s="149">
        <f>ROUND(I154*H154,2)</f>
        <v>0</v>
      </c>
      <c r="K154" s="150"/>
      <c r="L154" s="32"/>
      <c r="M154" s="151" t="s">
        <v>1</v>
      </c>
      <c r="N154" s="152" t="s">
        <v>42</v>
      </c>
      <c r="P154" s="153">
        <f>O154*H154</f>
        <v>0</v>
      </c>
      <c r="Q154" s="153">
        <v>0</v>
      </c>
      <c r="R154" s="153">
        <f>Q154*H154</f>
        <v>0</v>
      </c>
      <c r="S154" s="153">
        <v>0</v>
      </c>
      <c r="T154" s="154">
        <f>S154*H154</f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231</v>
      </c>
      <c r="BM154" s="155" t="s">
        <v>237</v>
      </c>
    </row>
    <row r="155" spans="2:65" s="12" customFormat="1" ht="11.25">
      <c r="B155" s="157"/>
      <c r="D155" s="158" t="s">
        <v>233</v>
      </c>
      <c r="E155" s="159" t="s">
        <v>1</v>
      </c>
      <c r="F155" s="160" t="s">
        <v>238</v>
      </c>
      <c r="H155" s="161">
        <v>87.42</v>
      </c>
      <c r="I155" s="162"/>
      <c r="L155" s="157"/>
      <c r="M155" s="163"/>
      <c r="T155" s="164"/>
      <c r="AT155" s="159" t="s">
        <v>233</v>
      </c>
      <c r="AU155" s="159" t="s">
        <v>89</v>
      </c>
      <c r="AV155" s="12" t="s">
        <v>89</v>
      </c>
      <c r="AW155" s="12" t="s">
        <v>31</v>
      </c>
      <c r="AX155" s="12" t="s">
        <v>83</v>
      </c>
      <c r="AY155" s="159" t="s">
        <v>225</v>
      </c>
    </row>
    <row r="156" spans="2:65" s="1" customFormat="1" ht="24.2" customHeight="1">
      <c r="B156" s="32"/>
      <c r="C156" s="143" t="s">
        <v>239</v>
      </c>
      <c r="D156" s="143" t="s">
        <v>227</v>
      </c>
      <c r="E156" s="144" t="s">
        <v>240</v>
      </c>
      <c r="F156" s="145" t="s">
        <v>241</v>
      </c>
      <c r="G156" s="146" t="s">
        <v>230</v>
      </c>
      <c r="H156" s="147">
        <v>87.42</v>
      </c>
      <c r="I156" s="148"/>
      <c r="J156" s="149">
        <f>ROUND(I156*H156,2)</f>
        <v>0</v>
      </c>
      <c r="K156" s="150"/>
      <c r="L156" s="32"/>
      <c r="M156" s="151" t="s">
        <v>1</v>
      </c>
      <c r="N156" s="152" t="s">
        <v>42</v>
      </c>
      <c r="P156" s="153">
        <f>O156*H156</f>
        <v>0</v>
      </c>
      <c r="Q156" s="153">
        <v>0</v>
      </c>
      <c r="R156" s="153">
        <f>Q156*H156</f>
        <v>0</v>
      </c>
      <c r="S156" s="153">
        <v>0</v>
      </c>
      <c r="T156" s="154">
        <f>S156*H156</f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>IF(N156="základná",J156,0)</f>
        <v>0</v>
      </c>
      <c r="BF156" s="156">
        <f>IF(N156="znížená",J156,0)</f>
        <v>0</v>
      </c>
      <c r="BG156" s="156">
        <f>IF(N156="zákl. prenesená",J156,0)</f>
        <v>0</v>
      </c>
      <c r="BH156" s="156">
        <f>IF(N156="zníž. prenesená",J156,0)</f>
        <v>0</v>
      </c>
      <c r="BI156" s="156">
        <f>IF(N156="nulová",J156,0)</f>
        <v>0</v>
      </c>
      <c r="BJ156" s="17" t="s">
        <v>89</v>
      </c>
      <c r="BK156" s="156">
        <f>ROUND(I156*H156,2)</f>
        <v>0</v>
      </c>
      <c r="BL156" s="17" t="s">
        <v>231</v>
      </c>
      <c r="BM156" s="155" t="s">
        <v>242</v>
      </c>
    </row>
    <row r="157" spans="2:65" s="1" customFormat="1" ht="21.75" customHeight="1">
      <c r="B157" s="32"/>
      <c r="C157" s="143" t="s">
        <v>231</v>
      </c>
      <c r="D157" s="143" t="s">
        <v>227</v>
      </c>
      <c r="E157" s="144" t="s">
        <v>243</v>
      </c>
      <c r="F157" s="145" t="s">
        <v>244</v>
      </c>
      <c r="G157" s="146" t="s">
        <v>230</v>
      </c>
      <c r="H157" s="147">
        <v>3.254</v>
      </c>
      <c r="I157" s="148"/>
      <c r="J157" s="149">
        <f>ROUND(I157*H157,2)</f>
        <v>0</v>
      </c>
      <c r="K157" s="150"/>
      <c r="L157" s="32"/>
      <c r="M157" s="151" t="s">
        <v>1</v>
      </c>
      <c r="N157" s="152" t="s">
        <v>42</v>
      </c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231</v>
      </c>
      <c r="BM157" s="155" t="s">
        <v>245</v>
      </c>
    </row>
    <row r="158" spans="2:65" s="12" customFormat="1" ht="11.25">
      <c r="B158" s="157"/>
      <c r="D158" s="158" t="s">
        <v>233</v>
      </c>
      <c r="E158" s="159" t="s">
        <v>1</v>
      </c>
      <c r="F158" s="160" t="s">
        <v>246</v>
      </c>
      <c r="H158" s="161">
        <v>3.254</v>
      </c>
      <c r="I158" s="162"/>
      <c r="L158" s="157"/>
      <c r="M158" s="163"/>
      <c r="T158" s="164"/>
      <c r="AT158" s="159" t="s">
        <v>233</v>
      </c>
      <c r="AU158" s="159" t="s">
        <v>89</v>
      </c>
      <c r="AV158" s="12" t="s">
        <v>89</v>
      </c>
      <c r="AW158" s="12" t="s">
        <v>31</v>
      </c>
      <c r="AX158" s="12" t="s">
        <v>83</v>
      </c>
      <c r="AY158" s="159" t="s">
        <v>225</v>
      </c>
    </row>
    <row r="159" spans="2:65" s="1" customFormat="1" ht="37.9" customHeight="1">
      <c r="B159" s="32"/>
      <c r="C159" s="143" t="s">
        <v>247</v>
      </c>
      <c r="D159" s="143" t="s">
        <v>227</v>
      </c>
      <c r="E159" s="144" t="s">
        <v>248</v>
      </c>
      <c r="F159" s="145" t="s">
        <v>249</v>
      </c>
      <c r="G159" s="146" t="s">
        <v>230</v>
      </c>
      <c r="H159" s="147">
        <v>3.254</v>
      </c>
      <c r="I159" s="148"/>
      <c r="J159" s="149">
        <f>ROUND(I159*H159,2)</f>
        <v>0</v>
      </c>
      <c r="K159" s="150"/>
      <c r="L159" s="32"/>
      <c r="M159" s="151" t="s">
        <v>1</v>
      </c>
      <c r="N159" s="152" t="s">
        <v>42</v>
      </c>
      <c r="P159" s="153">
        <f>O159*H159</f>
        <v>0</v>
      </c>
      <c r="Q159" s="153">
        <v>0</v>
      </c>
      <c r="R159" s="153">
        <f>Q159*H159</f>
        <v>0</v>
      </c>
      <c r="S159" s="153">
        <v>0</v>
      </c>
      <c r="T159" s="154">
        <f>S159*H159</f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>IF(N159="základná",J159,0)</f>
        <v>0</v>
      </c>
      <c r="BF159" s="156">
        <f>IF(N159="znížená",J159,0)</f>
        <v>0</v>
      </c>
      <c r="BG159" s="156">
        <f>IF(N159="zákl. prenesená",J159,0)</f>
        <v>0</v>
      </c>
      <c r="BH159" s="156">
        <f>IF(N159="zníž. prenesená",J159,0)</f>
        <v>0</v>
      </c>
      <c r="BI159" s="156">
        <f>IF(N159="nulová",J159,0)</f>
        <v>0</v>
      </c>
      <c r="BJ159" s="17" t="s">
        <v>89</v>
      </c>
      <c r="BK159" s="156">
        <f>ROUND(I159*H159,2)</f>
        <v>0</v>
      </c>
      <c r="BL159" s="17" t="s">
        <v>231</v>
      </c>
      <c r="BM159" s="155" t="s">
        <v>250</v>
      </c>
    </row>
    <row r="160" spans="2:65" s="1" customFormat="1" ht="24.2" customHeight="1">
      <c r="B160" s="32"/>
      <c r="C160" s="143" t="s">
        <v>251</v>
      </c>
      <c r="D160" s="143" t="s">
        <v>227</v>
      </c>
      <c r="E160" s="144" t="s">
        <v>252</v>
      </c>
      <c r="F160" s="145" t="s">
        <v>253</v>
      </c>
      <c r="G160" s="146" t="s">
        <v>230</v>
      </c>
      <c r="H160" s="147">
        <v>142.65</v>
      </c>
      <c r="I160" s="148"/>
      <c r="J160" s="149">
        <f>ROUND(I160*H160,2)</f>
        <v>0</v>
      </c>
      <c r="K160" s="150"/>
      <c r="L160" s="32"/>
      <c r="M160" s="151" t="s">
        <v>1</v>
      </c>
      <c r="N160" s="152" t="s">
        <v>42</v>
      </c>
      <c r="P160" s="153">
        <f>O160*H160</f>
        <v>0</v>
      </c>
      <c r="Q160" s="153">
        <v>0</v>
      </c>
      <c r="R160" s="153">
        <f>Q160*H160</f>
        <v>0</v>
      </c>
      <c r="S160" s="153">
        <v>0</v>
      </c>
      <c r="T160" s="154">
        <f>S160*H160</f>
        <v>0</v>
      </c>
      <c r="AR160" s="155" t="s">
        <v>231</v>
      </c>
      <c r="AT160" s="155" t="s">
        <v>227</v>
      </c>
      <c r="AU160" s="155" t="s">
        <v>89</v>
      </c>
      <c r="AY160" s="17" t="s">
        <v>225</v>
      </c>
      <c r="BE160" s="156">
        <f>IF(N160="základná",J160,0)</f>
        <v>0</v>
      </c>
      <c r="BF160" s="156">
        <f>IF(N160="znížená",J160,0)</f>
        <v>0</v>
      </c>
      <c r="BG160" s="156">
        <f>IF(N160="zákl. prenesená",J160,0)</f>
        <v>0</v>
      </c>
      <c r="BH160" s="156">
        <f>IF(N160="zníž. prenesená",J160,0)</f>
        <v>0</v>
      </c>
      <c r="BI160" s="156">
        <f>IF(N160="nulová",J160,0)</f>
        <v>0</v>
      </c>
      <c r="BJ160" s="17" t="s">
        <v>89</v>
      </c>
      <c r="BK160" s="156">
        <f>ROUND(I160*H160,2)</f>
        <v>0</v>
      </c>
      <c r="BL160" s="17" t="s">
        <v>231</v>
      </c>
      <c r="BM160" s="155" t="s">
        <v>254</v>
      </c>
    </row>
    <row r="161" spans="2:65" s="12" customFormat="1" ht="22.5">
      <c r="B161" s="157"/>
      <c r="D161" s="158" t="s">
        <v>233</v>
      </c>
      <c r="E161" s="159" t="s">
        <v>1</v>
      </c>
      <c r="F161" s="160" t="s">
        <v>255</v>
      </c>
      <c r="H161" s="161">
        <v>4.17</v>
      </c>
      <c r="I161" s="162"/>
      <c r="L161" s="157"/>
      <c r="M161" s="163"/>
      <c r="T161" s="164"/>
      <c r="AT161" s="159" t="s">
        <v>233</v>
      </c>
      <c r="AU161" s="159" t="s">
        <v>89</v>
      </c>
      <c r="AV161" s="12" t="s">
        <v>89</v>
      </c>
      <c r="AW161" s="12" t="s">
        <v>31</v>
      </c>
      <c r="AX161" s="12" t="s">
        <v>76</v>
      </c>
      <c r="AY161" s="159" t="s">
        <v>225</v>
      </c>
    </row>
    <row r="162" spans="2:65" s="12" customFormat="1" ht="11.25">
      <c r="B162" s="157"/>
      <c r="D162" s="158" t="s">
        <v>233</v>
      </c>
      <c r="E162" s="159" t="s">
        <v>1</v>
      </c>
      <c r="F162" s="160" t="s">
        <v>256</v>
      </c>
      <c r="H162" s="161">
        <v>5.28</v>
      </c>
      <c r="I162" s="162"/>
      <c r="L162" s="157"/>
      <c r="M162" s="163"/>
      <c r="T162" s="164"/>
      <c r="AT162" s="159" t="s">
        <v>233</v>
      </c>
      <c r="AU162" s="159" t="s">
        <v>89</v>
      </c>
      <c r="AV162" s="12" t="s">
        <v>89</v>
      </c>
      <c r="AW162" s="12" t="s">
        <v>31</v>
      </c>
      <c r="AX162" s="12" t="s">
        <v>76</v>
      </c>
      <c r="AY162" s="159" t="s">
        <v>225</v>
      </c>
    </row>
    <row r="163" spans="2:65" s="12" customFormat="1" ht="22.5">
      <c r="B163" s="157"/>
      <c r="D163" s="158" t="s">
        <v>233</v>
      </c>
      <c r="E163" s="159" t="s">
        <v>1</v>
      </c>
      <c r="F163" s="160" t="s">
        <v>257</v>
      </c>
      <c r="H163" s="161">
        <v>133.19999999999999</v>
      </c>
      <c r="I163" s="162"/>
      <c r="L163" s="157"/>
      <c r="M163" s="163"/>
      <c r="T163" s="164"/>
      <c r="AT163" s="159" t="s">
        <v>233</v>
      </c>
      <c r="AU163" s="159" t="s">
        <v>89</v>
      </c>
      <c r="AV163" s="12" t="s">
        <v>89</v>
      </c>
      <c r="AW163" s="12" t="s">
        <v>31</v>
      </c>
      <c r="AX163" s="12" t="s">
        <v>76</v>
      </c>
      <c r="AY163" s="159" t="s">
        <v>225</v>
      </c>
    </row>
    <row r="164" spans="2:65" s="13" customFormat="1" ht="11.25">
      <c r="B164" s="165"/>
      <c r="D164" s="158" t="s">
        <v>233</v>
      </c>
      <c r="E164" s="166" t="s">
        <v>1</v>
      </c>
      <c r="F164" s="167" t="s">
        <v>258</v>
      </c>
      <c r="H164" s="168">
        <v>142.65</v>
      </c>
      <c r="I164" s="169"/>
      <c r="L164" s="165"/>
      <c r="M164" s="170"/>
      <c r="T164" s="171"/>
      <c r="AT164" s="166" t="s">
        <v>233</v>
      </c>
      <c r="AU164" s="166" t="s">
        <v>89</v>
      </c>
      <c r="AV164" s="13" t="s">
        <v>231</v>
      </c>
      <c r="AW164" s="13" t="s">
        <v>31</v>
      </c>
      <c r="AX164" s="13" t="s">
        <v>83</v>
      </c>
      <c r="AY164" s="166" t="s">
        <v>225</v>
      </c>
    </row>
    <row r="165" spans="2:65" s="1" customFormat="1" ht="37.9" customHeight="1">
      <c r="B165" s="32"/>
      <c r="C165" s="143" t="s">
        <v>259</v>
      </c>
      <c r="D165" s="143" t="s">
        <v>227</v>
      </c>
      <c r="E165" s="144" t="s">
        <v>260</v>
      </c>
      <c r="F165" s="145" t="s">
        <v>261</v>
      </c>
      <c r="G165" s="146" t="s">
        <v>230</v>
      </c>
      <c r="H165" s="147">
        <v>142.65</v>
      </c>
      <c r="I165" s="148"/>
      <c r="J165" s="149">
        <f>ROUND(I165*H165,2)</f>
        <v>0</v>
      </c>
      <c r="K165" s="150"/>
      <c r="L165" s="32"/>
      <c r="M165" s="151" t="s">
        <v>1</v>
      </c>
      <c r="N165" s="152" t="s">
        <v>42</v>
      </c>
      <c r="P165" s="153">
        <f>O165*H165</f>
        <v>0</v>
      </c>
      <c r="Q165" s="153">
        <v>0</v>
      </c>
      <c r="R165" s="153">
        <f>Q165*H165</f>
        <v>0</v>
      </c>
      <c r="S165" s="153">
        <v>0</v>
      </c>
      <c r="T165" s="154">
        <f>S165*H165</f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>IF(N165="základná",J165,0)</f>
        <v>0</v>
      </c>
      <c r="BF165" s="156">
        <f>IF(N165="znížená",J165,0)</f>
        <v>0</v>
      </c>
      <c r="BG165" s="156">
        <f>IF(N165="zákl. prenesená",J165,0)</f>
        <v>0</v>
      </c>
      <c r="BH165" s="156">
        <f>IF(N165="zníž. prenesená",J165,0)</f>
        <v>0</v>
      </c>
      <c r="BI165" s="156">
        <f>IF(N165="nulová",J165,0)</f>
        <v>0</v>
      </c>
      <c r="BJ165" s="17" t="s">
        <v>89</v>
      </c>
      <c r="BK165" s="156">
        <f>ROUND(I165*H165,2)</f>
        <v>0</v>
      </c>
      <c r="BL165" s="17" t="s">
        <v>231</v>
      </c>
      <c r="BM165" s="155" t="s">
        <v>262</v>
      </c>
    </row>
    <row r="166" spans="2:65" s="1" customFormat="1" ht="33" customHeight="1">
      <c r="B166" s="32"/>
      <c r="C166" s="143" t="s">
        <v>263</v>
      </c>
      <c r="D166" s="143" t="s">
        <v>227</v>
      </c>
      <c r="E166" s="144" t="s">
        <v>264</v>
      </c>
      <c r="F166" s="145" t="s">
        <v>265</v>
      </c>
      <c r="G166" s="146" t="s">
        <v>230</v>
      </c>
      <c r="H166" s="147">
        <v>63.04</v>
      </c>
      <c r="I166" s="148"/>
      <c r="J166" s="149">
        <f>ROUND(I166*H166,2)</f>
        <v>0</v>
      </c>
      <c r="K166" s="150"/>
      <c r="L166" s="32"/>
      <c r="M166" s="151" t="s">
        <v>1</v>
      </c>
      <c r="N166" s="152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231</v>
      </c>
      <c r="AT166" s="155" t="s">
        <v>227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231</v>
      </c>
      <c r="BM166" s="155" t="s">
        <v>266</v>
      </c>
    </row>
    <row r="167" spans="2:65" s="12" customFormat="1" ht="11.25">
      <c r="B167" s="157"/>
      <c r="D167" s="158" t="s">
        <v>233</v>
      </c>
      <c r="E167" s="159" t="s">
        <v>1</v>
      </c>
      <c r="F167" s="160" t="s">
        <v>267</v>
      </c>
      <c r="H167" s="161">
        <v>0.86399999999999999</v>
      </c>
      <c r="I167" s="162"/>
      <c r="L167" s="157"/>
      <c r="M167" s="163"/>
      <c r="T167" s="164"/>
      <c r="AT167" s="159" t="s">
        <v>233</v>
      </c>
      <c r="AU167" s="159" t="s">
        <v>89</v>
      </c>
      <c r="AV167" s="12" t="s">
        <v>89</v>
      </c>
      <c r="AW167" s="12" t="s">
        <v>31</v>
      </c>
      <c r="AX167" s="12" t="s">
        <v>76</v>
      </c>
      <c r="AY167" s="159" t="s">
        <v>225</v>
      </c>
    </row>
    <row r="168" spans="2:65" s="12" customFormat="1" ht="11.25">
      <c r="B168" s="157"/>
      <c r="D168" s="158" t="s">
        <v>233</v>
      </c>
      <c r="E168" s="159" t="s">
        <v>1</v>
      </c>
      <c r="F168" s="160" t="s">
        <v>268</v>
      </c>
      <c r="H168" s="161">
        <v>0.72</v>
      </c>
      <c r="I168" s="162"/>
      <c r="L168" s="157"/>
      <c r="M168" s="163"/>
      <c r="T168" s="164"/>
      <c r="AT168" s="159" t="s">
        <v>233</v>
      </c>
      <c r="AU168" s="159" t="s">
        <v>89</v>
      </c>
      <c r="AV168" s="12" t="s">
        <v>89</v>
      </c>
      <c r="AW168" s="12" t="s">
        <v>31</v>
      </c>
      <c r="AX168" s="12" t="s">
        <v>76</v>
      </c>
      <c r="AY168" s="159" t="s">
        <v>225</v>
      </c>
    </row>
    <row r="169" spans="2:65" s="12" customFormat="1" ht="11.25">
      <c r="B169" s="157"/>
      <c r="D169" s="158" t="s">
        <v>233</v>
      </c>
      <c r="E169" s="159" t="s">
        <v>1</v>
      </c>
      <c r="F169" s="160" t="s">
        <v>269</v>
      </c>
      <c r="H169" s="161">
        <v>1.536</v>
      </c>
      <c r="I169" s="162"/>
      <c r="L169" s="157"/>
      <c r="M169" s="163"/>
      <c r="T169" s="164"/>
      <c r="AT169" s="159" t="s">
        <v>233</v>
      </c>
      <c r="AU169" s="159" t="s">
        <v>89</v>
      </c>
      <c r="AV169" s="12" t="s">
        <v>89</v>
      </c>
      <c r="AW169" s="12" t="s">
        <v>31</v>
      </c>
      <c r="AX169" s="12" t="s">
        <v>76</v>
      </c>
      <c r="AY169" s="159" t="s">
        <v>225</v>
      </c>
    </row>
    <row r="170" spans="2:65" s="12" customFormat="1" ht="11.25">
      <c r="B170" s="157"/>
      <c r="D170" s="158" t="s">
        <v>233</v>
      </c>
      <c r="E170" s="159" t="s">
        <v>1</v>
      </c>
      <c r="F170" s="160" t="s">
        <v>270</v>
      </c>
      <c r="H170" s="161">
        <v>39.200000000000003</v>
      </c>
      <c r="I170" s="162"/>
      <c r="L170" s="157"/>
      <c r="M170" s="163"/>
      <c r="T170" s="164"/>
      <c r="AT170" s="159" t="s">
        <v>233</v>
      </c>
      <c r="AU170" s="159" t="s">
        <v>89</v>
      </c>
      <c r="AV170" s="12" t="s">
        <v>89</v>
      </c>
      <c r="AW170" s="12" t="s">
        <v>31</v>
      </c>
      <c r="AX170" s="12" t="s">
        <v>76</v>
      </c>
      <c r="AY170" s="159" t="s">
        <v>225</v>
      </c>
    </row>
    <row r="171" spans="2:65" s="12" customFormat="1" ht="11.25">
      <c r="B171" s="157"/>
      <c r="D171" s="158" t="s">
        <v>233</v>
      </c>
      <c r="E171" s="159" t="s">
        <v>1</v>
      </c>
      <c r="F171" s="160" t="s">
        <v>271</v>
      </c>
      <c r="H171" s="161">
        <v>20.72</v>
      </c>
      <c r="I171" s="162"/>
      <c r="L171" s="157"/>
      <c r="M171" s="163"/>
      <c r="T171" s="164"/>
      <c r="AT171" s="159" t="s">
        <v>233</v>
      </c>
      <c r="AU171" s="159" t="s">
        <v>89</v>
      </c>
      <c r="AV171" s="12" t="s">
        <v>89</v>
      </c>
      <c r="AW171" s="12" t="s">
        <v>31</v>
      </c>
      <c r="AX171" s="12" t="s">
        <v>76</v>
      </c>
      <c r="AY171" s="159" t="s">
        <v>225</v>
      </c>
    </row>
    <row r="172" spans="2:65" s="13" customFormat="1" ht="11.25">
      <c r="B172" s="165"/>
      <c r="D172" s="158" t="s">
        <v>233</v>
      </c>
      <c r="E172" s="166" t="s">
        <v>1</v>
      </c>
      <c r="F172" s="167" t="s">
        <v>258</v>
      </c>
      <c r="H172" s="168">
        <v>63.04</v>
      </c>
      <c r="I172" s="169"/>
      <c r="L172" s="165"/>
      <c r="M172" s="170"/>
      <c r="T172" s="171"/>
      <c r="AT172" s="166" t="s">
        <v>233</v>
      </c>
      <c r="AU172" s="166" t="s">
        <v>89</v>
      </c>
      <c r="AV172" s="13" t="s">
        <v>231</v>
      </c>
      <c r="AW172" s="13" t="s">
        <v>31</v>
      </c>
      <c r="AX172" s="13" t="s">
        <v>83</v>
      </c>
      <c r="AY172" s="166" t="s">
        <v>225</v>
      </c>
    </row>
    <row r="173" spans="2:65" s="1" customFormat="1" ht="16.5" customHeight="1">
      <c r="B173" s="32"/>
      <c r="C173" s="143" t="s">
        <v>272</v>
      </c>
      <c r="D173" s="143" t="s">
        <v>227</v>
      </c>
      <c r="E173" s="144" t="s">
        <v>273</v>
      </c>
      <c r="F173" s="145" t="s">
        <v>274</v>
      </c>
      <c r="G173" s="146" t="s">
        <v>230</v>
      </c>
      <c r="H173" s="147">
        <v>296.36399999999998</v>
      </c>
      <c r="I173" s="148"/>
      <c r="J173" s="149">
        <f>ROUND(I173*H173,2)</f>
        <v>0</v>
      </c>
      <c r="K173" s="150"/>
      <c r="L173" s="32"/>
      <c r="M173" s="151" t="s">
        <v>1</v>
      </c>
      <c r="N173" s="152" t="s">
        <v>42</v>
      </c>
      <c r="P173" s="153">
        <f>O173*H173</f>
        <v>0</v>
      </c>
      <c r="Q173" s="153">
        <v>0</v>
      </c>
      <c r="R173" s="153">
        <f>Q173*H173</f>
        <v>0</v>
      </c>
      <c r="S173" s="153">
        <v>0</v>
      </c>
      <c r="T173" s="154">
        <f>S173*H173</f>
        <v>0</v>
      </c>
      <c r="AR173" s="155" t="s">
        <v>231</v>
      </c>
      <c r="AT173" s="155" t="s">
        <v>227</v>
      </c>
      <c r="AU173" s="155" t="s">
        <v>89</v>
      </c>
      <c r="AY173" s="17" t="s">
        <v>225</v>
      </c>
      <c r="BE173" s="156">
        <f>IF(N173="základná",J173,0)</f>
        <v>0</v>
      </c>
      <c r="BF173" s="156">
        <f>IF(N173="znížená",J173,0)</f>
        <v>0</v>
      </c>
      <c r="BG173" s="156">
        <f>IF(N173="zákl. prenesená",J173,0)</f>
        <v>0</v>
      </c>
      <c r="BH173" s="156">
        <f>IF(N173="zníž. prenesená",J173,0)</f>
        <v>0</v>
      </c>
      <c r="BI173" s="156">
        <f>IF(N173="nulová",J173,0)</f>
        <v>0</v>
      </c>
      <c r="BJ173" s="17" t="s">
        <v>89</v>
      </c>
      <c r="BK173" s="156">
        <f>ROUND(I173*H173,2)</f>
        <v>0</v>
      </c>
      <c r="BL173" s="17" t="s">
        <v>231</v>
      </c>
      <c r="BM173" s="155" t="s">
        <v>275</v>
      </c>
    </row>
    <row r="174" spans="2:65" s="12" customFormat="1" ht="11.25">
      <c r="B174" s="157"/>
      <c r="D174" s="158" t="s">
        <v>233</v>
      </c>
      <c r="E174" s="159" t="s">
        <v>1</v>
      </c>
      <c r="F174" s="160" t="s">
        <v>276</v>
      </c>
      <c r="H174" s="161">
        <v>296.36399999999998</v>
      </c>
      <c r="I174" s="162"/>
      <c r="L174" s="157"/>
      <c r="M174" s="163"/>
      <c r="T174" s="164"/>
      <c r="AT174" s="159" t="s">
        <v>233</v>
      </c>
      <c r="AU174" s="159" t="s">
        <v>89</v>
      </c>
      <c r="AV174" s="12" t="s">
        <v>89</v>
      </c>
      <c r="AW174" s="12" t="s">
        <v>31</v>
      </c>
      <c r="AX174" s="12" t="s">
        <v>83</v>
      </c>
      <c r="AY174" s="159" t="s">
        <v>225</v>
      </c>
    </row>
    <row r="175" spans="2:65" s="1" customFormat="1" ht="33" customHeight="1">
      <c r="B175" s="32"/>
      <c r="C175" s="143" t="s">
        <v>165</v>
      </c>
      <c r="D175" s="143" t="s">
        <v>227</v>
      </c>
      <c r="E175" s="144" t="s">
        <v>277</v>
      </c>
      <c r="F175" s="145" t="s">
        <v>278</v>
      </c>
      <c r="G175" s="146" t="s">
        <v>230</v>
      </c>
      <c r="H175" s="147">
        <v>188.47200000000001</v>
      </c>
      <c r="I175" s="148"/>
      <c r="J175" s="149">
        <f>ROUND(I175*H175,2)</f>
        <v>0</v>
      </c>
      <c r="K175" s="150"/>
      <c r="L175" s="32"/>
      <c r="M175" s="151" t="s">
        <v>1</v>
      </c>
      <c r="N175" s="152" t="s">
        <v>42</v>
      </c>
      <c r="P175" s="153">
        <f>O175*H175</f>
        <v>0</v>
      </c>
      <c r="Q175" s="153">
        <v>0</v>
      </c>
      <c r="R175" s="153">
        <f>Q175*H175</f>
        <v>0</v>
      </c>
      <c r="S175" s="153">
        <v>0</v>
      </c>
      <c r="T175" s="154">
        <f>S175*H175</f>
        <v>0</v>
      </c>
      <c r="AR175" s="155" t="s">
        <v>231</v>
      </c>
      <c r="AT175" s="155" t="s">
        <v>227</v>
      </c>
      <c r="AU175" s="155" t="s">
        <v>89</v>
      </c>
      <c r="AY175" s="17" t="s">
        <v>225</v>
      </c>
      <c r="BE175" s="156">
        <f>IF(N175="základná",J175,0)</f>
        <v>0</v>
      </c>
      <c r="BF175" s="156">
        <f>IF(N175="znížená",J175,0)</f>
        <v>0</v>
      </c>
      <c r="BG175" s="156">
        <f>IF(N175="zákl. prenesená",J175,0)</f>
        <v>0</v>
      </c>
      <c r="BH175" s="156">
        <f>IF(N175="zníž. prenesená",J175,0)</f>
        <v>0</v>
      </c>
      <c r="BI175" s="156">
        <f>IF(N175="nulová",J175,0)</f>
        <v>0</v>
      </c>
      <c r="BJ175" s="17" t="s">
        <v>89</v>
      </c>
      <c r="BK175" s="156">
        <f>ROUND(I175*H175,2)</f>
        <v>0</v>
      </c>
      <c r="BL175" s="17" t="s">
        <v>231</v>
      </c>
      <c r="BM175" s="155" t="s">
        <v>279</v>
      </c>
    </row>
    <row r="176" spans="2:65" s="12" customFormat="1" ht="11.25">
      <c r="B176" s="157"/>
      <c r="D176" s="158" t="s">
        <v>233</v>
      </c>
      <c r="E176" s="159" t="s">
        <v>1</v>
      </c>
      <c r="F176" s="160" t="s">
        <v>276</v>
      </c>
      <c r="H176" s="161">
        <v>296.36399999999998</v>
      </c>
      <c r="I176" s="162"/>
      <c r="L176" s="157"/>
      <c r="M176" s="163"/>
      <c r="T176" s="164"/>
      <c r="AT176" s="159" t="s">
        <v>233</v>
      </c>
      <c r="AU176" s="159" t="s">
        <v>89</v>
      </c>
      <c r="AV176" s="12" t="s">
        <v>89</v>
      </c>
      <c r="AW176" s="12" t="s">
        <v>31</v>
      </c>
      <c r="AX176" s="12" t="s">
        <v>76</v>
      </c>
      <c r="AY176" s="159" t="s">
        <v>225</v>
      </c>
    </row>
    <row r="177" spans="2:65" s="12" customFormat="1" ht="22.5">
      <c r="B177" s="157"/>
      <c r="D177" s="158" t="s">
        <v>233</v>
      </c>
      <c r="E177" s="159" t="s">
        <v>1</v>
      </c>
      <c r="F177" s="160" t="s">
        <v>280</v>
      </c>
      <c r="H177" s="161">
        <v>-107.892</v>
      </c>
      <c r="I177" s="162"/>
      <c r="L177" s="157"/>
      <c r="M177" s="163"/>
      <c r="T177" s="164"/>
      <c r="AT177" s="159" t="s">
        <v>233</v>
      </c>
      <c r="AU177" s="159" t="s">
        <v>89</v>
      </c>
      <c r="AV177" s="12" t="s">
        <v>89</v>
      </c>
      <c r="AW177" s="12" t="s">
        <v>31</v>
      </c>
      <c r="AX177" s="12" t="s">
        <v>76</v>
      </c>
      <c r="AY177" s="159" t="s">
        <v>225</v>
      </c>
    </row>
    <row r="178" spans="2:65" s="13" customFormat="1" ht="11.25">
      <c r="B178" s="165"/>
      <c r="D178" s="158" t="s">
        <v>233</v>
      </c>
      <c r="E178" s="166" t="s">
        <v>1</v>
      </c>
      <c r="F178" s="167" t="s">
        <v>258</v>
      </c>
      <c r="H178" s="168">
        <v>188.47200000000001</v>
      </c>
      <c r="I178" s="169"/>
      <c r="L178" s="165"/>
      <c r="M178" s="170"/>
      <c r="T178" s="171"/>
      <c r="AT178" s="166" t="s">
        <v>233</v>
      </c>
      <c r="AU178" s="166" t="s">
        <v>89</v>
      </c>
      <c r="AV178" s="13" t="s">
        <v>231</v>
      </c>
      <c r="AW178" s="13" t="s">
        <v>31</v>
      </c>
      <c r="AX178" s="13" t="s">
        <v>83</v>
      </c>
      <c r="AY178" s="166" t="s">
        <v>225</v>
      </c>
    </row>
    <row r="179" spans="2:65" s="1" customFormat="1" ht="37.9" customHeight="1">
      <c r="B179" s="32"/>
      <c r="C179" s="143" t="s">
        <v>168</v>
      </c>
      <c r="D179" s="143" t="s">
        <v>227</v>
      </c>
      <c r="E179" s="144" t="s">
        <v>281</v>
      </c>
      <c r="F179" s="145" t="s">
        <v>282</v>
      </c>
      <c r="G179" s="146" t="s">
        <v>230</v>
      </c>
      <c r="H179" s="147">
        <v>1319.3040000000001</v>
      </c>
      <c r="I179" s="148"/>
      <c r="J179" s="149">
        <f>ROUND(I179*H179,2)</f>
        <v>0</v>
      </c>
      <c r="K179" s="150"/>
      <c r="L179" s="32"/>
      <c r="M179" s="151" t="s">
        <v>1</v>
      </c>
      <c r="N179" s="152" t="s">
        <v>42</v>
      </c>
      <c r="P179" s="153">
        <f>O179*H179</f>
        <v>0</v>
      </c>
      <c r="Q179" s="153">
        <v>0</v>
      </c>
      <c r="R179" s="153">
        <f>Q179*H179</f>
        <v>0</v>
      </c>
      <c r="S179" s="153">
        <v>0</v>
      </c>
      <c r="T179" s="154">
        <f>S179*H179</f>
        <v>0</v>
      </c>
      <c r="AR179" s="155" t="s">
        <v>231</v>
      </c>
      <c r="AT179" s="155" t="s">
        <v>227</v>
      </c>
      <c r="AU179" s="155" t="s">
        <v>89</v>
      </c>
      <c r="AY179" s="17" t="s">
        <v>225</v>
      </c>
      <c r="BE179" s="156">
        <f>IF(N179="základná",J179,0)</f>
        <v>0</v>
      </c>
      <c r="BF179" s="156">
        <f>IF(N179="znížená",J179,0)</f>
        <v>0</v>
      </c>
      <c r="BG179" s="156">
        <f>IF(N179="zákl. prenesená",J179,0)</f>
        <v>0</v>
      </c>
      <c r="BH179" s="156">
        <f>IF(N179="zníž. prenesená",J179,0)</f>
        <v>0</v>
      </c>
      <c r="BI179" s="156">
        <f>IF(N179="nulová",J179,0)</f>
        <v>0</v>
      </c>
      <c r="BJ179" s="17" t="s">
        <v>89</v>
      </c>
      <c r="BK179" s="156">
        <f>ROUND(I179*H179,2)</f>
        <v>0</v>
      </c>
      <c r="BL179" s="17" t="s">
        <v>231</v>
      </c>
      <c r="BM179" s="155" t="s">
        <v>283</v>
      </c>
    </row>
    <row r="180" spans="2:65" s="12" customFormat="1" ht="11.25">
      <c r="B180" s="157"/>
      <c r="D180" s="158" t="s">
        <v>233</v>
      </c>
      <c r="E180" s="159" t="s">
        <v>1</v>
      </c>
      <c r="F180" s="160" t="s">
        <v>284</v>
      </c>
      <c r="H180" s="161">
        <v>1319.3040000000001</v>
      </c>
      <c r="I180" s="162"/>
      <c r="L180" s="157"/>
      <c r="M180" s="163"/>
      <c r="T180" s="164"/>
      <c r="AT180" s="159" t="s">
        <v>233</v>
      </c>
      <c r="AU180" s="159" t="s">
        <v>89</v>
      </c>
      <c r="AV180" s="12" t="s">
        <v>89</v>
      </c>
      <c r="AW180" s="12" t="s">
        <v>31</v>
      </c>
      <c r="AX180" s="12" t="s">
        <v>83</v>
      </c>
      <c r="AY180" s="159" t="s">
        <v>225</v>
      </c>
    </row>
    <row r="181" spans="2:65" s="1" customFormat="1" ht="24.2" customHeight="1">
      <c r="B181" s="32"/>
      <c r="C181" s="143" t="s">
        <v>285</v>
      </c>
      <c r="D181" s="143" t="s">
        <v>227</v>
      </c>
      <c r="E181" s="144" t="s">
        <v>286</v>
      </c>
      <c r="F181" s="145" t="s">
        <v>287</v>
      </c>
      <c r="G181" s="146" t="s">
        <v>230</v>
      </c>
      <c r="H181" s="147">
        <v>188.47200000000001</v>
      </c>
      <c r="I181" s="148"/>
      <c r="J181" s="149">
        <f>ROUND(I181*H181,2)</f>
        <v>0</v>
      </c>
      <c r="K181" s="150"/>
      <c r="L181" s="32"/>
      <c r="M181" s="151" t="s">
        <v>1</v>
      </c>
      <c r="N181" s="152" t="s">
        <v>42</v>
      </c>
      <c r="P181" s="153">
        <f>O181*H181</f>
        <v>0</v>
      </c>
      <c r="Q181" s="153">
        <v>0</v>
      </c>
      <c r="R181" s="153">
        <f>Q181*H181</f>
        <v>0</v>
      </c>
      <c r="S181" s="153">
        <v>0</v>
      </c>
      <c r="T181" s="154">
        <f>S181*H181</f>
        <v>0</v>
      </c>
      <c r="AR181" s="155" t="s">
        <v>231</v>
      </c>
      <c r="AT181" s="155" t="s">
        <v>227</v>
      </c>
      <c r="AU181" s="155" t="s">
        <v>89</v>
      </c>
      <c r="AY181" s="17" t="s">
        <v>225</v>
      </c>
      <c r="BE181" s="156">
        <f>IF(N181="základná",J181,0)</f>
        <v>0</v>
      </c>
      <c r="BF181" s="156">
        <f>IF(N181="znížená",J181,0)</f>
        <v>0</v>
      </c>
      <c r="BG181" s="156">
        <f>IF(N181="zákl. prenesená",J181,0)</f>
        <v>0</v>
      </c>
      <c r="BH181" s="156">
        <f>IF(N181="zníž. prenesená",J181,0)</f>
        <v>0</v>
      </c>
      <c r="BI181" s="156">
        <f>IF(N181="nulová",J181,0)</f>
        <v>0</v>
      </c>
      <c r="BJ181" s="17" t="s">
        <v>89</v>
      </c>
      <c r="BK181" s="156">
        <f>ROUND(I181*H181,2)</f>
        <v>0</v>
      </c>
      <c r="BL181" s="17" t="s">
        <v>231</v>
      </c>
      <c r="BM181" s="155" t="s">
        <v>288</v>
      </c>
    </row>
    <row r="182" spans="2:65" s="12" customFormat="1" ht="11.25">
      <c r="B182" s="157"/>
      <c r="D182" s="158" t="s">
        <v>233</v>
      </c>
      <c r="E182" s="159" t="s">
        <v>1</v>
      </c>
      <c r="F182" s="160" t="s">
        <v>276</v>
      </c>
      <c r="H182" s="161">
        <v>296.36399999999998</v>
      </c>
      <c r="I182" s="162"/>
      <c r="L182" s="157"/>
      <c r="M182" s="163"/>
      <c r="T182" s="164"/>
      <c r="AT182" s="159" t="s">
        <v>233</v>
      </c>
      <c r="AU182" s="159" t="s">
        <v>89</v>
      </c>
      <c r="AV182" s="12" t="s">
        <v>89</v>
      </c>
      <c r="AW182" s="12" t="s">
        <v>31</v>
      </c>
      <c r="AX182" s="12" t="s">
        <v>76</v>
      </c>
      <c r="AY182" s="159" t="s">
        <v>225</v>
      </c>
    </row>
    <row r="183" spans="2:65" s="12" customFormat="1" ht="22.5">
      <c r="B183" s="157"/>
      <c r="D183" s="158" t="s">
        <v>233</v>
      </c>
      <c r="E183" s="159" t="s">
        <v>1</v>
      </c>
      <c r="F183" s="160" t="s">
        <v>280</v>
      </c>
      <c r="H183" s="161">
        <v>-107.892</v>
      </c>
      <c r="I183" s="162"/>
      <c r="L183" s="157"/>
      <c r="M183" s="163"/>
      <c r="T183" s="164"/>
      <c r="AT183" s="159" t="s">
        <v>233</v>
      </c>
      <c r="AU183" s="159" t="s">
        <v>89</v>
      </c>
      <c r="AV183" s="12" t="s">
        <v>89</v>
      </c>
      <c r="AW183" s="12" t="s">
        <v>31</v>
      </c>
      <c r="AX183" s="12" t="s">
        <v>76</v>
      </c>
      <c r="AY183" s="159" t="s">
        <v>225</v>
      </c>
    </row>
    <row r="184" spans="2:65" s="13" customFormat="1" ht="11.25">
      <c r="B184" s="165"/>
      <c r="D184" s="158" t="s">
        <v>233</v>
      </c>
      <c r="E184" s="166" t="s">
        <v>1</v>
      </c>
      <c r="F184" s="167" t="s">
        <v>258</v>
      </c>
      <c r="H184" s="168">
        <v>188.47200000000001</v>
      </c>
      <c r="I184" s="169"/>
      <c r="L184" s="165"/>
      <c r="M184" s="170"/>
      <c r="T184" s="171"/>
      <c r="AT184" s="166" t="s">
        <v>233</v>
      </c>
      <c r="AU184" s="166" t="s">
        <v>89</v>
      </c>
      <c r="AV184" s="13" t="s">
        <v>231</v>
      </c>
      <c r="AW184" s="13" t="s">
        <v>31</v>
      </c>
      <c r="AX184" s="13" t="s">
        <v>83</v>
      </c>
      <c r="AY184" s="166" t="s">
        <v>225</v>
      </c>
    </row>
    <row r="185" spans="2:65" s="1" customFormat="1" ht="24.2" customHeight="1">
      <c r="B185" s="32"/>
      <c r="C185" s="143" t="s">
        <v>289</v>
      </c>
      <c r="D185" s="143" t="s">
        <v>227</v>
      </c>
      <c r="E185" s="144" t="s">
        <v>290</v>
      </c>
      <c r="F185" s="145" t="s">
        <v>291</v>
      </c>
      <c r="G185" s="146" t="s">
        <v>292</v>
      </c>
      <c r="H185" s="147">
        <v>339.25</v>
      </c>
      <c r="I185" s="148"/>
      <c r="J185" s="149">
        <f>ROUND(I185*H185,2)</f>
        <v>0</v>
      </c>
      <c r="K185" s="150"/>
      <c r="L185" s="32"/>
      <c r="M185" s="151" t="s">
        <v>1</v>
      </c>
      <c r="N185" s="152" t="s">
        <v>42</v>
      </c>
      <c r="P185" s="153">
        <f>O185*H185</f>
        <v>0</v>
      </c>
      <c r="Q185" s="153">
        <v>0</v>
      </c>
      <c r="R185" s="153">
        <f>Q185*H185</f>
        <v>0</v>
      </c>
      <c r="S185" s="153">
        <v>0</v>
      </c>
      <c r="T185" s="154">
        <f>S185*H185</f>
        <v>0</v>
      </c>
      <c r="AR185" s="155" t="s">
        <v>231</v>
      </c>
      <c r="AT185" s="155" t="s">
        <v>227</v>
      </c>
      <c r="AU185" s="155" t="s">
        <v>89</v>
      </c>
      <c r="AY185" s="17" t="s">
        <v>225</v>
      </c>
      <c r="BE185" s="156">
        <f>IF(N185="základná",J185,0)</f>
        <v>0</v>
      </c>
      <c r="BF185" s="156">
        <f>IF(N185="znížená",J185,0)</f>
        <v>0</v>
      </c>
      <c r="BG185" s="156">
        <f>IF(N185="zákl. prenesená",J185,0)</f>
        <v>0</v>
      </c>
      <c r="BH185" s="156">
        <f>IF(N185="zníž. prenesená",J185,0)</f>
        <v>0</v>
      </c>
      <c r="BI185" s="156">
        <f>IF(N185="nulová",J185,0)</f>
        <v>0</v>
      </c>
      <c r="BJ185" s="17" t="s">
        <v>89</v>
      </c>
      <c r="BK185" s="156">
        <f>ROUND(I185*H185,2)</f>
        <v>0</v>
      </c>
      <c r="BL185" s="17" t="s">
        <v>231</v>
      </c>
      <c r="BM185" s="155" t="s">
        <v>293</v>
      </c>
    </row>
    <row r="186" spans="2:65" s="12" customFormat="1" ht="11.25">
      <c r="B186" s="157"/>
      <c r="D186" s="158" t="s">
        <v>233</v>
      </c>
      <c r="E186" s="159" t="s">
        <v>1</v>
      </c>
      <c r="F186" s="160" t="s">
        <v>294</v>
      </c>
      <c r="H186" s="161">
        <v>339.25</v>
      </c>
      <c r="I186" s="162"/>
      <c r="L186" s="157"/>
      <c r="M186" s="163"/>
      <c r="T186" s="164"/>
      <c r="AT186" s="159" t="s">
        <v>233</v>
      </c>
      <c r="AU186" s="159" t="s">
        <v>89</v>
      </c>
      <c r="AV186" s="12" t="s">
        <v>89</v>
      </c>
      <c r="AW186" s="12" t="s">
        <v>31</v>
      </c>
      <c r="AX186" s="12" t="s">
        <v>83</v>
      </c>
      <c r="AY186" s="159" t="s">
        <v>225</v>
      </c>
    </row>
    <row r="187" spans="2:65" s="1" customFormat="1" ht="24.2" customHeight="1">
      <c r="B187" s="32"/>
      <c r="C187" s="143" t="s">
        <v>295</v>
      </c>
      <c r="D187" s="143" t="s">
        <v>227</v>
      </c>
      <c r="E187" s="144" t="s">
        <v>296</v>
      </c>
      <c r="F187" s="145" t="s">
        <v>297</v>
      </c>
      <c r="G187" s="146" t="s">
        <v>230</v>
      </c>
      <c r="H187" s="147">
        <v>151.178</v>
      </c>
      <c r="I187" s="148"/>
      <c r="J187" s="149">
        <f>ROUND(I187*H187,2)</f>
        <v>0</v>
      </c>
      <c r="K187" s="150"/>
      <c r="L187" s="32"/>
      <c r="M187" s="151" t="s">
        <v>1</v>
      </c>
      <c r="N187" s="152" t="s">
        <v>42</v>
      </c>
      <c r="P187" s="153">
        <f>O187*H187</f>
        <v>0</v>
      </c>
      <c r="Q187" s="153">
        <v>0</v>
      </c>
      <c r="R187" s="153">
        <f>Q187*H187</f>
        <v>0</v>
      </c>
      <c r="S187" s="153">
        <v>0</v>
      </c>
      <c r="T187" s="154">
        <f>S187*H187</f>
        <v>0</v>
      </c>
      <c r="AR187" s="155" t="s">
        <v>231</v>
      </c>
      <c r="AT187" s="155" t="s">
        <v>227</v>
      </c>
      <c r="AU187" s="155" t="s">
        <v>89</v>
      </c>
      <c r="AY187" s="17" t="s">
        <v>225</v>
      </c>
      <c r="BE187" s="156">
        <f>IF(N187="základná",J187,0)</f>
        <v>0</v>
      </c>
      <c r="BF187" s="156">
        <f>IF(N187="znížená",J187,0)</f>
        <v>0</v>
      </c>
      <c r="BG187" s="156">
        <f>IF(N187="zákl. prenesená",J187,0)</f>
        <v>0</v>
      </c>
      <c r="BH187" s="156">
        <f>IF(N187="zníž. prenesená",J187,0)</f>
        <v>0</v>
      </c>
      <c r="BI187" s="156">
        <f>IF(N187="nulová",J187,0)</f>
        <v>0</v>
      </c>
      <c r="BJ187" s="17" t="s">
        <v>89</v>
      </c>
      <c r="BK187" s="156">
        <f>ROUND(I187*H187,2)</f>
        <v>0</v>
      </c>
      <c r="BL187" s="17" t="s">
        <v>231</v>
      </c>
      <c r="BM187" s="155" t="s">
        <v>298</v>
      </c>
    </row>
    <row r="188" spans="2:65" s="12" customFormat="1" ht="11.25">
      <c r="B188" s="157"/>
      <c r="D188" s="158" t="s">
        <v>233</v>
      </c>
      <c r="E188" s="159" t="s">
        <v>1</v>
      </c>
      <c r="F188" s="160" t="s">
        <v>299</v>
      </c>
      <c r="H188" s="161">
        <v>27.416</v>
      </c>
      <c r="I188" s="162"/>
      <c r="L188" s="157"/>
      <c r="M188" s="163"/>
      <c r="T188" s="164"/>
      <c r="AT188" s="159" t="s">
        <v>233</v>
      </c>
      <c r="AU188" s="159" t="s">
        <v>89</v>
      </c>
      <c r="AV188" s="12" t="s">
        <v>89</v>
      </c>
      <c r="AW188" s="12" t="s">
        <v>31</v>
      </c>
      <c r="AX188" s="12" t="s">
        <v>76</v>
      </c>
      <c r="AY188" s="159" t="s">
        <v>225</v>
      </c>
    </row>
    <row r="189" spans="2:65" s="12" customFormat="1" ht="11.25">
      <c r="B189" s="157"/>
      <c r="D189" s="158" t="s">
        <v>233</v>
      </c>
      <c r="E189" s="159" t="s">
        <v>1</v>
      </c>
      <c r="F189" s="160" t="s">
        <v>300</v>
      </c>
      <c r="H189" s="161">
        <v>15.87</v>
      </c>
      <c r="I189" s="162"/>
      <c r="L189" s="157"/>
      <c r="M189" s="163"/>
      <c r="T189" s="164"/>
      <c r="AT189" s="159" t="s">
        <v>233</v>
      </c>
      <c r="AU189" s="159" t="s">
        <v>89</v>
      </c>
      <c r="AV189" s="12" t="s">
        <v>89</v>
      </c>
      <c r="AW189" s="12" t="s">
        <v>31</v>
      </c>
      <c r="AX189" s="12" t="s">
        <v>76</v>
      </c>
      <c r="AY189" s="159" t="s">
        <v>225</v>
      </c>
    </row>
    <row r="190" spans="2:65" s="14" customFormat="1" ht="11.25">
      <c r="B190" s="172"/>
      <c r="D190" s="158" t="s">
        <v>233</v>
      </c>
      <c r="E190" s="173" t="s">
        <v>1</v>
      </c>
      <c r="F190" s="174" t="s">
        <v>301</v>
      </c>
      <c r="H190" s="175">
        <v>43.286000000000001</v>
      </c>
      <c r="I190" s="176"/>
      <c r="L190" s="172"/>
      <c r="M190" s="177"/>
      <c r="T190" s="178"/>
      <c r="AT190" s="173" t="s">
        <v>233</v>
      </c>
      <c r="AU190" s="173" t="s">
        <v>89</v>
      </c>
      <c r="AV190" s="14" t="s">
        <v>239</v>
      </c>
      <c r="AW190" s="14" t="s">
        <v>31</v>
      </c>
      <c r="AX190" s="14" t="s">
        <v>76</v>
      </c>
      <c r="AY190" s="173" t="s">
        <v>225</v>
      </c>
    </row>
    <row r="191" spans="2:65" s="12" customFormat="1" ht="22.5">
      <c r="B191" s="157"/>
      <c r="D191" s="158" t="s">
        <v>233</v>
      </c>
      <c r="E191" s="159" t="s">
        <v>1</v>
      </c>
      <c r="F191" s="160" t="s">
        <v>302</v>
      </c>
      <c r="H191" s="161">
        <v>107.892</v>
      </c>
      <c r="I191" s="162"/>
      <c r="L191" s="157"/>
      <c r="M191" s="163"/>
      <c r="T191" s="164"/>
      <c r="AT191" s="159" t="s">
        <v>233</v>
      </c>
      <c r="AU191" s="159" t="s">
        <v>89</v>
      </c>
      <c r="AV191" s="12" t="s">
        <v>89</v>
      </c>
      <c r="AW191" s="12" t="s">
        <v>31</v>
      </c>
      <c r="AX191" s="12" t="s">
        <v>76</v>
      </c>
      <c r="AY191" s="159" t="s">
        <v>225</v>
      </c>
    </row>
    <row r="192" spans="2:65" s="13" customFormat="1" ht="11.25">
      <c r="B192" s="165"/>
      <c r="D192" s="158" t="s">
        <v>233</v>
      </c>
      <c r="E192" s="166" t="s">
        <v>1</v>
      </c>
      <c r="F192" s="167" t="s">
        <v>258</v>
      </c>
      <c r="H192" s="168">
        <v>151.178</v>
      </c>
      <c r="I192" s="169"/>
      <c r="L192" s="165"/>
      <c r="M192" s="170"/>
      <c r="T192" s="171"/>
      <c r="AT192" s="166" t="s">
        <v>233</v>
      </c>
      <c r="AU192" s="166" t="s">
        <v>89</v>
      </c>
      <c r="AV192" s="13" t="s">
        <v>231</v>
      </c>
      <c r="AW192" s="13" t="s">
        <v>31</v>
      </c>
      <c r="AX192" s="13" t="s">
        <v>83</v>
      </c>
      <c r="AY192" s="166" t="s">
        <v>225</v>
      </c>
    </row>
    <row r="193" spans="2:65" s="1" customFormat="1" ht="16.5" customHeight="1">
      <c r="B193" s="32"/>
      <c r="C193" s="179" t="s">
        <v>303</v>
      </c>
      <c r="D193" s="179" t="s">
        <v>304</v>
      </c>
      <c r="E193" s="180" t="s">
        <v>305</v>
      </c>
      <c r="F193" s="181" t="s">
        <v>306</v>
      </c>
      <c r="G193" s="182" t="s">
        <v>292</v>
      </c>
      <c r="H193" s="183">
        <v>77.915000000000006</v>
      </c>
      <c r="I193" s="184"/>
      <c r="J193" s="185">
        <f>ROUND(I193*H193,2)</f>
        <v>0</v>
      </c>
      <c r="K193" s="186"/>
      <c r="L193" s="187"/>
      <c r="M193" s="188" t="s">
        <v>1</v>
      </c>
      <c r="N193" s="189" t="s">
        <v>42</v>
      </c>
      <c r="P193" s="153">
        <f>O193*H193</f>
        <v>0</v>
      </c>
      <c r="Q193" s="153">
        <v>1</v>
      </c>
      <c r="R193" s="153">
        <f>Q193*H193</f>
        <v>77.915000000000006</v>
      </c>
      <c r="S193" s="153">
        <v>0</v>
      </c>
      <c r="T193" s="154">
        <f>S193*H193</f>
        <v>0</v>
      </c>
      <c r="AR193" s="155" t="s">
        <v>263</v>
      </c>
      <c r="AT193" s="155" t="s">
        <v>304</v>
      </c>
      <c r="AU193" s="155" t="s">
        <v>89</v>
      </c>
      <c r="AY193" s="17" t="s">
        <v>225</v>
      </c>
      <c r="BE193" s="156">
        <f>IF(N193="základná",J193,0)</f>
        <v>0</v>
      </c>
      <c r="BF193" s="156">
        <f>IF(N193="znížená",J193,0)</f>
        <v>0</v>
      </c>
      <c r="BG193" s="156">
        <f>IF(N193="zákl. prenesená",J193,0)</f>
        <v>0</v>
      </c>
      <c r="BH193" s="156">
        <f>IF(N193="zníž. prenesená",J193,0)</f>
        <v>0</v>
      </c>
      <c r="BI193" s="156">
        <f>IF(N193="nulová",J193,0)</f>
        <v>0</v>
      </c>
      <c r="BJ193" s="17" t="s">
        <v>89</v>
      </c>
      <c r="BK193" s="156">
        <f>ROUND(I193*H193,2)</f>
        <v>0</v>
      </c>
      <c r="BL193" s="17" t="s">
        <v>231</v>
      </c>
      <c r="BM193" s="155" t="s">
        <v>307</v>
      </c>
    </row>
    <row r="194" spans="2:65" s="12" customFormat="1" ht="11.25">
      <c r="B194" s="157"/>
      <c r="D194" s="158" t="s">
        <v>233</v>
      </c>
      <c r="E194" s="159" t="s">
        <v>1</v>
      </c>
      <c r="F194" s="160" t="s">
        <v>308</v>
      </c>
      <c r="H194" s="161">
        <v>77.915000000000006</v>
      </c>
      <c r="I194" s="162"/>
      <c r="L194" s="157"/>
      <c r="M194" s="163"/>
      <c r="T194" s="164"/>
      <c r="AT194" s="159" t="s">
        <v>233</v>
      </c>
      <c r="AU194" s="159" t="s">
        <v>89</v>
      </c>
      <c r="AV194" s="12" t="s">
        <v>89</v>
      </c>
      <c r="AW194" s="12" t="s">
        <v>31</v>
      </c>
      <c r="AX194" s="12" t="s">
        <v>83</v>
      </c>
      <c r="AY194" s="159" t="s">
        <v>225</v>
      </c>
    </row>
    <row r="195" spans="2:65" s="1" customFormat="1" ht="21.75" customHeight="1">
      <c r="B195" s="32"/>
      <c r="C195" s="143" t="s">
        <v>309</v>
      </c>
      <c r="D195" s="143" t="s">
        <v>227</v>
      </c>
      <c r="E195" s="144" t="s">
        <v>310</v>
      </c>
      <c r="F195" s="145" t="s">
        <v>311</v>
      </c>
      <c r="G195" s="146" t="s">
        <v>312</v>
      </c>
      <c r="H195" s="147">
        <v>66.085999999999999</v>
      </c>
      <c r="I195" s="148"/>
      <c r="J195" s="149">
        <f>ROUND(I195*H195,2)</f>
        <v>0</v>
      </c>
      <c r="K195" s="150"/>
      <c r="L195" s="32"/>
      <c r="M195" s="151" t="s">
        <v>1</v>
      </c>
      <c r="N195" s="152" t="s">
        <v>42</v>
      </c>
      <c r="P195" s="153">
        <f>O195*H195</f>
        <v>0</v>
      </c>
      <c r="Q195" s="153">
        <v>0</v>
      </c>
      <c r="R195" s="153">
        <f>Q195*H195</f>
        <v>0</v>
      </c>
      <c r="S195" s="153">
        <v>0</v>
      </c>
      <c r="T195" s="154">
        <f>S195*H195</f>
        <v>0</v>
      </c>
      <c r="AR195" s="155" t="s">
        <v>231</v>
      </c>
      <c r="AT195" s="155" t="s">
        <v>227</v>
      </c>
      <c r="AU195" s="155" t="s">
        <v>89</v>
      </c>
      <c r="AY195" s="17" t="s">
        <v>225</v>
      </c>
      <c r="BE195" s="156">
        <f>IF(N195="základná",J195,0)</f>
        <v>0</v>
      </c>
      <c r="BF195" s="156">
        <f>IF(N195="znížená",J195,0)</f>
        <v>0</v>
      </c>
      <c r="BG195" s="156">
        <f>IF(N195="zákl. prenesená",J195,0)</f>
        <v>0</v>
      </c>
      <c r="BH195" s="156">
        <f>IF(N195="zníž. prenesená",J195,0)</f>
        <v>0</v>
      </c>
      <c r="BI195" s="156">
        <f>IF(N195="nulová",J195,0)</f>
        <v>0</v>
      </c>
      <c r="BJ195" s="17" t="s">
        <v>89</v>
      </c>
      <c r="BK195" s="156">
        <f>ROUND(I195*H195,2)</f>
        <v>0</v>
      </c>
      <c r="BL195" s="17" t="s">
        <v>231</v>
      </c>
      <c r="BM195" s="155" t="s">
        <v>313</v>
      </c>
    </row>
    <row r="196" spans="2:65" s="12" customFormat="1" ht="11.25">
      <c r="B196" s="157"/>
      <c r="D196" s="158" t="s">
        <v>233</v>
      </c>
      <c r="E196" s="159" t="s">
        <v>1</v>
      </c>
      <c r="F196" s="160" t="s">
        <v>314</v>
      </c>
      <c r="H196" s="161">
        <v>37.6</v>
      </c>
      <c r="I196" s="162"/>
      <c r="L196" s="157"/>
      <c r="M196" s="163"/>
      <c r="T196" s="164"/>
      <c r="AT196" s="159" t="s">
        <v>233</v>
      </c>
      <c r="AU196" s="159" t="s">
        <v>89</v>
      </c>
      <c r="AV196" s="12" t="s">
        <v>89</v>
      </c>
      <c r="AW196" s="12" t="s">
        <v>31</v>
      </c>
      <c r="AX196" s="12" t="s">
        <v>76</v>
      </c>
      <c r="AY196" s="159" t="s">
        <v>225</v>
      </c>
    </row>
    <row r="197" spans="2:65" s="12" customFormat="1" ht="11.25">
      <c r="B197" s="157"/>
      <c r="D197" s="158" t="s">
        <v>233</v>
      </c>
      <c r="E197" s="159" t="s">
        <v>1</v>
      </c>
      <c r="F197" s="160" t="s">
        <v>315</v>
      </c>
      <c r="H197" s="161">
        <v>14</v>
      </c>
      <c r="I197" s="162"/>
      <c r="L197" s="157"/>
      <c r="M197" s="163"/>
      <c r="T197" s="164"/>
      <c r="AT197" s="159" t="s">
        <v>233</v>
      </c>
      <c r="AU197" s="159" t="s">
        <v>89</v>
      </c>
      <c r="AV197" s="12" t="s">
        <v>89</v>
      </c>
      <c r="AW197" s="12" t="s">
        <v>31</v>
      </c>
      <c r="AX197" s="12" t="s">
        <v>76</v>
      </c>
      <c r="AY197" s="159" t="s">
        <v>225</v>
      </c>
    </row>
    <row r="198" spans="2:65" s="12" customFormat="1" ht="11.25">
      <c r="B198" s="157"/>
      <c r="D198" s="158" t="s">
        <v>233</v>
      </c>
      <c r="E198" s="159" t="s">
        <v>1</v>
      </c>
      <c r="F198" s="160" t="s">
        <v>316</v>
      </c>
      <c r="H198" s="161">
        <v>7.4</v>
      </c>
      <c r="I198" s="162"/>
      <c r="L198" s="157"/>
      <c r="M198" s="163"/>
      <c r="T198" s="164"/>
      <c r="AT198" s="159" t="s">
        <v>233</v>
      </c>
      <c r="AU198" s="159" t="s">
        <v>89</v>
      </c>
      <c r="AV198" s="12" t="s">
        <v>89</v>
      </c>
      <c r="AW198" s="12" t="s">
        <v>31</v>
      </c>
      <c r="AX198" s="12" t="s">
        <v>76</v>
      </c>
      <c r="AY198" s="159" t="s">
        <v>225</v>
      </c>
    </row>
    <row r="199" spans="2:65" s="12" customFormat="1" ht="11.25">
      <c r="B199" s="157"/>
      <c r="D199" s="158" t="s">
        <v>233</v>
      </c>
      <c r="E199" s="159" t="s">
        <v>1</v>
      </c>
      <c r="F199" s="160" t="s">
        <v>317</v>
      </c>
      <c r="H199" s="161">
        <v>7.0860000000000003</v>
      </c>
      <c r="I199" s="162"/>
      <c r="L199" s="157"/>
      <c r="M199" s="163"/>
      <c r="T199" s="164"/>
      <c r="AT199" s="159" t="s">
        <v>233</v>
      </c>
      <c r="AU199" s="159" t="s">
        <v>89</v>
      </c>
      <c r="AV199" s="12" t="s">
        <v>89</v>
      </c>
      <c r="AW199" s="12" t="s">
        <v>31</v>
      </c>
      <c r="AX199" s="12" t="s">
        <v>76</v>
      </c>
      <c r="AY199" s="159" t="s">
        <v>225</v>
      </c>
    </row>
    <row r="200" spans="2:65" s="13" customFormat="1" ht="11.25">
      <c r="B200" s="165"/>
      <c r="D200" s="158" t="s">
        <v>233</v>
      </c>
      <c r="E200" s="166" t="s">
        <v>1</v>
      </c>
      <c r="F200" s="167" t="s">
        <v>258</v>
      </c>
      <c r="H200" s="168">
        <v>66.085999999999999</v>
      </c>
      <c r="I200" s="169"/>
      <c r="L200" s="165"/>
      <c r="M200" s="170"/>
      <c r="T200" s="171"/>
      <c r="AT200" s="166" t="s">
        <v>233</v>
      </c>
      <c r="AU200" s="166" t="s">
        <v>89</v>
      </c>
      <c r="AV200" s="13" t="s">
        <v>231</v>
      </c>
      <c r="AW200" s="13" t="s">
        <v>31</v>
      </c>
      <c r="AX200" s="13" t="s">
        <v>83</v>
      </c>
      <c r="AY200" s="166" t="s">
        <v>225</v>
      </c>
    </row>
    <row r="201" spans="2:65" s="11" customFormat="1" ht="22.9" customHeight="1">
      <c r="B201" s="131"/>
      <c r="D201" s="132" t="s">
        <v>75</v>
      </c>
      <c r="E201" s="141" t="s">
        <v>89</v>
      </c>
      <c r="F201" s="141" t="s">
        <v>318</v>
      </c>
      <c r="I201" s="134"/>
      <c r="J201" s="142">
        <f>BK201</f>
        <v>0</v>
      </c>
      <c r="L201" s="131"/>
      <c r="M201" s="136"/>
      <c r="P201" s="137">
        <f>SUM(P202:P263)</f>
        <v>0</v>
      </c>
      <c r="R201" s="137">
        <f>SUM(R202:R263)</f>
        <v>96.249565733346984</v>
      </c>
      <c r="T201" s="138">
        <f>SUM(T202:T263)</f>
        <v>0</v>
      </c>
      <c r="AR201" s="132" t="s">
        <v>83</v>
      </c>
      <c r="AT201" s="139" t="s">
        <v>75</v>
      </c>
      <c r="AU201" s="139" t="s">
        <v>83</v>
      </c>
      <c r="AY201" s="132" t="s">
        <v>225</v>
      </c>
      <c r="BK201" s="140">
        <f>SUM(BK202:BK263)</f>
        <v>0</v>
      </c>
    </row>
    <row r="202" spans="2:65" s="1" customFormat="1" ht="24.2" customHeight="1">
      <c r="B202" s="32"/>
      <c r="C202" s="143" t="s">
        <v>319</v>
      </c>
      <c r="D202" s="143" t="s">
        <v>227</v>
      </c>
      <c r="E202" s="144" t="s">
        <v>320</v>
      </c>
      <c r="F202" s="145" t="s">
        <v>321</v>
      </c>
      <c r="G202" s="146" t="s">
        <v>230</v>
      </c>
      <c r="H202" s="147">
        <v>14.956</v>
      </c>
      <c r="I202" s="148"/>
      <c r="J202" s="149">
        <f>ROUND(I202*H202,2)</f>
        <v>0</v>
      </c>
      <c r="K202" s="150"/>
      <c r="L202" s="32"/>
      <c r="M202" s="151" t="s">
        <v>1</v>
      </c>
      <c r="N202" s="152" t="s">
        <v>42</v>
      </c>
      <c r="P202" s="153">
        <f>O202*H202</f>
        <v>0</v>
      </c>
      <c r="Q202" s="153">
        <v>2.0699999999999998</v>
      </c>
      <c r="R202" s="153">
        <f>Q202*H202</f>
        <v>30.958919999999996</v>
      </c>
      <c r="S202" s="153">
        <v>0</v>
      </c>
      <c r="T202" s="154">
        <f>S202*H202</f>
        <v>0</v>
      </c>
      <c r="AR202" s="155" t="s">
        <v>231</v>
      </c>
      <c r="AT202" s="155" t="s">
        <v>227</v>
      </c>
      <c r="AU202" s="155" t="s">
        <v>89</v>
      </c>
      <c r="AY202" s="17" t="s">
        <v>225</v>
      </c>
      <c r="BE202" s="156">
        <f>IF(N202="základná",J202,0)</f>
        <v>0</v>
      </c>
      <c r="BF202" s="156">
        <f>IF(N202="znížená",J202,0)</f>
        <v>0</v>
      </c>
      <c r="BG202" s="156">
        <f>IF(N202="zákl. prenesená",J202,0)</f>
        <v>0</v>
      </c>
      <c r="BH202" s="156">
        <f>IF(N202="zníž. prenesená",J202,0)</f>
        <v>0</v>
      </c>
      <c r="BI202" s="156">
        <f>IF(N202="nulová",J202,0)</f>
        <v>0</v>
      </c>
      <c r="BJ202" s="17" t="s">
        <v>89</v>
      </c>
      <c r="BK202" s="156">
        <f>ROUND(I202*H202,2)</f>
        <v>0</v>
      </c>
      <c r="BL202" s="17" t="s">
        <v>231</v>
      </c>
      <c r="BM202" s="155" t="s">
        <v>322</v>
      </c>
    </row>
    <row r="203" spans="2:65" s="12" customFormat="1" ht="11.25">
      <c r="B203" s="157"/>
      <c r="D203" s="158" t="s">
        <v>233</v>
      </c>
      <c r="E203" s="159" t="s">
        <v>1</v>
      </c>
      <c r="F203" s="160" t="s">
        <v>323</v>
      </c>
      <c r="H203" s="161">
        <v>7.0860000000000003</v>
      </c>
      <c r="I203" s="162"/>
      <c r="L203" s="157"/>
      <c r="M203" s="163"/>
      <c r="T203" s="164"/>
      <c r="AT203" s="159" t="s">
        <v>233</v>
      </c>
      <c r="AU203" s="159" t="s">
        <v>89</v>
      </c>
      <c r="AV203" s="12" t="s">
        <v>89</v>
      </c>
      <c r="AW203" s="12" t="s">
        <v>31</v>
      </c>
      <c r="AX203" s="12" t="s">
        <v>76</v>
      </c>
      <c r="AY203" s="159" t="s">
        <v>225</v>
      </c>
    </row>
    <row r="204" spans="2:65" s="12" customFormat="1" ht="11.25">
      <c r="B204" s="157"/>
      <c r="D204" s="158" t="s">
        <v>233</v>
      </c>
      <c r="E204" s="159" t="s">
        <v>1</v>
      </c>
      <c r="F204" s="160" t="s">
        <v>324</v>
      </c>
      <c r="H204" s="161">
        <v>2.4500000000000002</v>
      </c>
      <c r="I204" s="162"/>
      <c r="L204" s="157"/>
      <c r="M204" s="163"/>
      <c r="T204" s="164"/>
      <c r="AT204" s="159" t="s">
        <v>233</v>
      </c>
      <c r="AU204" s="159" t="s">
        <v>89</v>
      </c>
      <c r="AV204" s="12" t="s">
        <v>89</v>
      </c>
      <c r="AW204" s="12" t="s">
        <v>31</v>
      </c>
      <c r="AX204" s="12" t="s">
        <v>76</v>
      </c>
      <c r="AY204" s="159" t="s">
        <v>225</v>
      </c>
    </row>
    <row r="205" spans="2:65" s="12" customFormat="1" ht="11.25">
      <c r="B205" s="157"/>
      <c r="D205" s="158" t="s">
        <v>233</v>
      </c>
      <c r="E205" s="159" t="s">
        <v>1</v>
      </c>
      <c r="F205" s="160" t="s">
        <v>325</v>
      </c>
      <c r="H205" s="161">
        <v>4.5199999999999996</v>
      </c>
      <c r="I205" s="162"/>
      <c r="L205" s="157"/>
      <c r="M205" s="163"/>
      <c r="T205" s="164"/>
      <c r="AT205" s="159" t="s">
        <v>233</v>
      </c>
      <c r="AU205" s="159" t="s">
        <v>89</v>
      </c>
      <c r="AV205" s="12" t="s">
        <v>89</v>
      </c>
      <c r="AW205" s="12" t="s">
        <v>31</v>
      </c>
      <c r="AX205" s="12" t="s">
        <v>76</v>
      </c>
      <c r="AY205" s="159" t="s">
        <v>225</v>
      </c>
    </row>
    <row r="206" spans="2:65" s="12" customFormat="1" ht="11.25">
      <c r="B206" s="157"/>
      <c r="D206" s="158" t="s">
        <v>233</v>
      </c>
      <c r="E206" s="159" t="s">
        <v>1</v>
      </c>
      <c r="F206" s="160" t="s">
        <v>326</v>
      </c>
      <c r="H206" s="161">
        <v>0.45</v>
      </c>
      <c r="I206" s="162"/>
      <c r="L206" s="157"/>
      <c r="M206" s="163"/>
      <c r="T206" s="164"/>
      <c r="AT206" s="159" t="s">
        <v>233</v>
      </c>
      <c r="AU206" s="159" t="s">
        <v>89</v>
      </c>
      <c r="AV206" s="12" t="s">
        <v>89</v>
      </c>
      <c r="AW206" s="12" t="s">
        <v>31</v>
      </c>
      <c r="AX206" s="12" t="s">
        <v>76</v>
      </c>
      <c r="AY206" s="159" t="s">
        <v>225</v>
      </c>
    </row>
    <row r="207" spans="2:65" s="12" customFormat="1" ht="11.25">
      <c r="B207" s="157"/>
      <c r="D207" s="158" t="s">
        <v>233</v>
      </c>
      <c r="E207" s="159" t="s">
        <v>1</v>
      </c>
      <c r="F207" s="160" t="s">
        <v>327</v>
      </c>
      <c r="H207" s="161">
        <v>0.45</v>
      </c>
      <c r="I207" s="162"/>
      <c r="L207" s="157"/>
      <c r="M207" s="163"/>
      <c r="T207" s="164"/>
      <c r="AT207" s="159" t="s">
        <v>233</v>
      </c>
      <c r="AU207" s="159" t="s">
        <v>89</v>
      </c>
      <c r="AV207" s="12" t="s">
        <v>89</v>
      </c>
      <c r="AW207" s="12" t="s">
        <v>31</v>
      </c>
      <c r="AX207" s="12" t="s">
        <v>76</v>
      </c>
      <c r="AY207" s="159" t="s">
        <v>225</v>
      </c>
    </row>
    <row r="208" spans="2:65" s="13" customFormat="1" ht="11.25">
      <c r="B208" s="165"/>
      <c r="D208" s="158" t="s">
        <v>233</v>
      </c>
      <c r="E208" s="166" t="s">
        <v>1</v>
      </c>
      <c r="F208" s="167" t="s">
        <v>258</v>
      </c>
      <c r="H208" s="168">
        <v>14.956</v>
      </c>
      <c r="I208" s="169"/>
      <c r="L208" s="165"/>
      <c r="M208" s="170"/>
      <c r="T208" s="171"/>
      <c r="AT208" s="166" t="s">
        <v>233</v>
      </c>
      <c r="AU208" s="166" t="s">
        <v>89</v>
      </c>
      <c r="AV208" s="13" t="s">
        <v>231</v>
      </c>
      <c r="AW208" s="13" t="s">
        <v>31</v>
      </c>
      <c r="AX208" s="13" t="s">
        <v>83</v>
      </c>
      <c r="AY208" s="166" t="s">
        <v>225</v>
      </c>
    </row>
    <row r="209" spans="2:65" s="1" customFormat="1" ht="24.2" customHeight="1">
      <c r="B209" s="32"/>
      <c r="C209" s="143" t="s">
        <v>328</v>
      </c>
      <c r="D209" s="143" t="s">
        <v>227</v>
      </c>
      <c r="E209" s="144" t="s">
        <v>329</v>
      </c>
      <c r="F209" s="145" t="s">
        <v>330</v>
      </c>
      <c r="G209" s="146" t="s">
        <v>230</v>
      </c>
      <c r="H209" s="147">
        <v>12.489000000000001</v>
      </c>
      <c r="I209" s="148"/>
      <c r="J209" s="149">
        <f>ROUND(I209*H209,2)</f>
        <v>0</v>
      </c>
      <c r="K209" s="150"/>
      <c r="L209" s="32"/>
      <c r="M209" s="151" t="s">
        <v>1</v>
      </c>
      <c r="N209" s="152" t="s">
        <v>42</v>
      </c>
      <c r="P209" s="153">
        <f>O209*H209</f>
        <v>0</v>
      </c>
      <c r="Q209" s="153">
        <v>2.2375227039999999</v>
      </c>
      <c r="R209" s="153">
        <f>Q209*H209</f>
        <v>27.944421050256</v>
      </c>
      <c r="S209" s="153">
        <v>0</v>
      </c>
      <c r="T209" s="154">
        <f>S209*H209</f>
        <v>0</v>
      </c>
      <c r="AR209" s="155" t="s">
        <v>231</v>
      </c>
      <c r="AT209" s="155" t="s">
        <v>227</v>
      </c>
      <c r="AU209" s="155" t="s">
        <v>89</v>
      </c>
      <c r="AY209" s="17" t="s">
        <v>225</v>
      </c>
      <c r="BE209" s="156">
        <f>IF(N209="základná",J209,0)</f>
        <v>0</v>
      </c>
      <c r="BF209" s="156">
        <f>IF(N209="znížená",J209,0)</f>
        <v>0</v>
      </c>
      <c r="BG209" s="156">
        <f>IF(N209="zákl. prenesená",J209,0)</f>
        <v>0</v>
      </c>
      <c r="BH209" s="156">
        <f>IF(N209="zníž. prenesená",J209,0)</f>
        <v>0</v>
      </c>
      <c r="BI209" s="156">
        <f>IF(N209="nulová",J209,0)</f>
        <v>0</v>
      </c>
      <c r="BJ209" s="17" t="s">
        <v>89</v>
      </c>
      <c r="BK209" s="156">
        <f>ROUND(I209*H209,2)</f>
        <v>0</v>
      </c>
      <c r="BL209" s="17" t="s">
        <v>231</v>
      </c>
      <c r="BM209" s="155" t="s">
        <v>331</v>
      </c>
    </row>
    <row r="210" spans="2:65" s="12" customFormat="1" ht="11.25">
      <c r="B210" s="157"/>
      <c r="D210" s="158" t="s">
        <v>233</v>
      </c>
      <c r="E210" s="159" t="s">
        <v>1</v>
      </c>
      <c r="F210" s="160" t="s">
        <v>332</v>
      </c>
      <c r="H210" s="161">
        <v>4.3840000000000003</v>
      </c>
      <c r="I210" s="162"/>
      <c r="L210" s="157"/>
      <c r="M210" s="163"/>
      <c r="T210" s="164"/>
      <c r="AT210" s="159" t="s">
        <v>233</v>
      </c>
      <c r="AU210" s="159" t="s">
        <v>89</v>
      </c>
      <c r="AV210" s="12" t="s">
        <v>89</v>
      </c>
      <c r="AW210" s="12" t="s">
        <v>31</v>
      </c>
      <c r="AX210" s="12" t="s">
        <v>76</v>
      </c>
      <c r="AY210" s="159" t="s">
        <v>225</v>
      </c>
    </row>
    <row r="211" spans="2:65" s="12" customFormat="1" ht="11.25">
      <c r="B211" s="157"/>
      <c r="D211" s="158" t="s">
        <v>233</v>
      </c>
      <c r="E211" s="159" t="s">
        <v>1</v>
      </c>
      <c r="F211" s="160" t="s">
        <v>333</v>
      </c>
      <c r="H211" s="161">
        <v>1.3560000000000001</v>
      </c>
      <c r="I211" s="162"/>
      <c r="L211" s="157"/>
      <c r="M211" s="163"/>
      <c r="T211" s="164"/>
      <c r="AT211" s="159" t="s">
        <v>233</v>
      </c>
      <c r="AU211" s="159" t="s">
        <v>89</v>
      </c>
      <c r="AV211" s="12" t="s">
        <v>89</v>
      </c>
      <c r="AW211" s="12" t="s">
        <v>31</v>
      </c>
      <c r="AX211" s="12" t="s">
        <v>76</v>
      </c>
      <c r="AY211" s="159" t="s">
        <v>225</v>
      </c>
    </row>
    <row r="212" spans="2:65" s="12" customFormat="1" ht="11.25">
      <c r="B212" s="157"/>
      <c r="D212" s="158" t="s">
        <v>233</v>
      </c>
      <c r="E212" s="159" t="s">
        <v>1</v>
      </c>
      <c r="F212" s="160" t="s">
        <v>334</v>
      </c>
      <c r="H212" s="161">
        <v>1.3560000000000001</v>
      </c>
      <c r="I212" s="162"/>
      <c r="L212" s="157"/>
      <c r="M212" s="163"/>
      <c r="T212" s="164"/>
      <c r="AT212" s="159" t="s">
        <v>233</v>
      </c>
      <c r="AU212" s="159" t="s">
        <v>89</v>
      </c>
      <c r="AV212" s="12" t="s">
        <v>89</v>
      </c>
      <c r="AW212" s="12" t="s">
        <v>31</v>
      </c>
      <c r="AX212" s="12" t="s">
        <v>76</v>
      </c>
      <c r="AY212" s="159" t="s">
        <v>225</v>
      </c>
    </row>
    <row r="213" spans="2:65" s="12" customFormat="1" ht="11.25">
      <c r="B213" s="157"/>
      <c r="D213" s="158" t="s">
        <v>233</v>
      </c>
      <c r="E213" s="159" t="s">
        <v>1</v>
      </c>
      <c r="F213" s="160" t="s">
        <v>335</v>
      </c>
      <c r="H213" s="161">
        <v>0.39400000000000002</v>
      </c>
      <c r="I213" s="162"/>
      <c r="L213" s="157"/>
      <c r="M213" s="163"/>
      <c r="T213" s="164"/>
      <c r="AT213" s="159" t="s">
        <v>233</v>
      </c>
      <c r="AU213" s="159" t="s">
        <v>89</v>
      </c>
      <c r="AV213" s="12" t="s">
        <v>89</v>
      </c>
      <c r="AW213" s="12" t="s">
        <v>31</v>
      </c>
      <c r="AX213" s="12" t="s">
        <v>76</v>
      </c>
      <c r="AY213" s="159" t="s">
        <v>225</v>
      </c>
    </row>
    <row r="214" spans="2:65" s="12" customFormat="1" ht="11.25">
      <c r="B214" s="157"/>
      <c r="D214" s="158" t="s">
        <v>233</v>
      </c>
      <c r="E214" s="159" t="s">
        <v>1</v>
      </c>
      <c r="F214" s="160" t="s">
        <v>336</v>
      </c>
      <c r="H214" s="161">
        <v>2.456</v>
      </c>
      <c r="I214" s="162"/>
      <c r="L214" s="157"/>
      <c r="M214" s="163"/>
      <c r="T214" s="164"/>
      <c r="AT214" s="159" t="s">
        <v>233</v>
      </c>
      <c r="AU214" s="159" t="s">
        <v>89</v>
      </c>
      <c r="AV214" s="12" t="s">
        <v>89</v>
      </c>
      <c r="AW214" s="12" t="s">
        <v>31</v>
      </c>
      <c r="AX214" s="12" t="s">
        <v>76</v>
      </c>
      <c r="AY214" s="159" t="s">
        <v>225</v>
      </c>
    </row>
    <row r="215" spans="2:65" s="12" customFormat="1" ht="11.25">
      <c r="B215" s="157"/>
      <c r="D215" s="158" t="s">
        <v>233</v>
      </c>
      <c r="E215" s="159" t="s">
        <v>1</v>
      </c>
      <c r="F215" s="160" t="s">
        <v>337</v>
      </c>
      <c r="H215" s="161">
        <v>1.407</v>
      </c>
      <c r="I215" s="162"/>
      <c r="L215" s="157"/>
      <c r="M215" s="163"/>
      <c r="T215" s="164"/>
      <c r="AT215" s="159" t="s">
        <v>233</v>
      </c>
      <c r="AU215" s="159" t="s">
        <v>89</v>
      </c>
      <c r="AV215" s="12" t="s">
        <v>89</v>
      </c>
      <c r="AW215" s="12" t="s">
        <v>31</v>
      </c>
      <c r="AX215" s="12" t="s">
        <v>76</v>
      </c>
      <c r="AY215" s="159" t="s">
        <v>225</v>
      </c>
    </row>
    <row r="216" spans="2:65" s="12" customFormat="1" ht="11.25">
      <c r="B216" s="157"/>
      <c r="D216" s="158" t="s">
        <v>233</v>
      </c>
      <c r="E216" s="159" t="s">
        <v>1</v>
      </c>
      <c r="F216" s="160" t="s">
        <v>338</v>
      </c>
      <c r="H216" s="161">
        <v>1.1359999999999999</v>
      </c>
      <c r="I216" s="162"/>
      <c r="L216" s="157"/>
      <c r="M216" s="163"/>
      <c r="T216" s="164"/>
      <c r="AT216" s="159" t="s">
        <v>233</v>
      </c>
      <c r="AU216" s="159" t="s">
        <v>89</v>
      </c>
      <c r="AV216" s="12" t="s">
        <v>89</v>
      </c>
      <c r="AW216" s="12" t="s">
        <v>31</v>
      </c>
      <c r="AX216" s="12" t="s">
        <v>76</v>
      </c>
      <c r="AY216" s="159" t="s">
        <v>225</v>
      </c>
    </row>
    <row r="217" spans="2:65" s="13" customFormat="1" ht="11.25">
      <c r="B217" s="165"/>
      <c r="D217" s="158" t="s">
        <v>233</v>
      </c>
      <c r="E217" s="166" t="s">
        <v>1</v>
      </c>
      <c r="F217" s="167" t="s">
        <v>258</v>
      </c>
      <c r="H217" s="168">
        <v>12.489000000000001</v>
      </c>
      <c r="I217" s="169"/>
      <c r="L217" s="165"/>
      <c r="M217" s="170"/>
      <c r="T217" s="171"/>
      <c r="AT217" s="166" t="s">
        <v>233</v>
      </c>
      <c r="AU217" s="166" t="s">
        <v>89</v>
      </c>
      <c r="AV217" s="13" t="s">
        <v>231</v>
      </c>
      <c r="AW217" s="13" t="s">
        <v>31</v>
      </c>
      <c r="AX217" s="13" t="s">
        <v>83</v>
      </c>
      <c r="AY217" s="166" t="s">
        <v>225</v>
      </c>
    </row>
    <row r="218" spans="2:65" s="1" customFormat="1" ht="21.75" customHeight="1">
      <c r="B218" s="32"/>
      <c r="C218" s="143" t="s">
        <v>339</v>
      </c>
      <c r="D218" s="143" t="s">
        <v>227</v>
      </c>
      <c r="E218" s="144" t="s">
        <v>340</v>
      </c>
      <c r="F218" s="145" t="s">
        <v>341</v>
      </c>
      <c r="G218" s="146" t="s">
        <v>312</v>
      </c>
      <c r="H218" s="147">
        <v>5.8250000000000002</v>
      </c>
      <c r="I218" s="148"/>
      <c r="J218" s="149">
        <f>ROUND(I218*H218,2)</f>
        <v>0</v>
      </c>
      <c r="K218" s="150"/>
      <c r="L218" s="32"/>
      <c r="M218" s="151" t="s">
        <v>1</v>
      </c>
      <c r="N218" s="152" t="s">
        <v>42</v>
      </c>
      <c r="P218" s="153">
        <f>O218*H218</f>
        <v>0</v>
      </c>
      <c r="Q218" s="153">
        <v>1.5947400000000001E-3</v>
      </c>
      <c r="R218" s="153">
        <f>Q218*H218</f>
        <v>9.2893605000000014E-3</v>
      </c>
      <c r="S218" s="153">
        <v>0</v>
      </c>
      <c r="T218" s="154">
        <f>S218*H218</f>
        <v>0</v>
      </c>
      <c r="AR218" s="155" t="s">
        <v>231</v>
      </c>
      <c r="AT218" s="155" t="s">
        <v>227</v>
      </c>
      <c r="AU218" s="155" t="s">
        <v>89</v>
      </c>
      <c r="AY218" s="17" t="s">
        <v>225</v>
      </c>
      <c r="BE218" s="156">
        <f>IF(N218="základná",J218,0)</f>
        <v>0</v>
      </c>
      <c r="BF218" s="156">
        <f>IF(N218="znížená",J218,0)</f>
        <v>0</v>
      </c>
      <c r="BG218" s="156">
        <f>IF(N218="zákl. prenesená",J218,0)</f>
        <v>0</v>
      </c>
      <c r="BH218" s="156">
        <f>IF(N218="zníž. prenesená",J218,0)</f>
        <v>0</v>
      </c>
      <c r="BI218" s="156">
        <f>IF(N218="nulová",J218,0)</f>
        <v>0</v>
      </c>
      <c r="BJ218" s="17" t="s">
        <v>89</v>
      </c>
      <c r="BK218" s="156">
        <f>ROUND(I218*H218,2)</f>
        <v>0</v>
      </c>
      <c r="BL218" s="17" t="s">
        <v>231</v>
      </c>
      <c r="BM218" s="155" t="s">
        <v>342</v>
      </c>
    </row>
    <row r="219" spans="2:65" s="12" customFormat="1" ht="11.25">
      <c r="B219" s="157"/>
      <c r="D219" s="158" t="s">
        <v>233</v>
      </c>
      <c r="E219" s="159" t="s">
        <v>1</v>
      </c>
      <c r="F219" s="160" t="s">
        <v>343</v>
      </c>
      <c r="H219" s="161">
        <v>1.6279999999999999</v>
      </c>
      <c r="I219" s="162"/>
      <c r="L219" s="157"/>
      <c r="M219" s="163"/>
      <c r="T219" s="164"/>
      <c r="AT219" s="159" t="s">
        <v>233</v>
      </c>
      <c r="AU219" s="159" t="s">
        <v>89</v>
      </c>
      <c r="AV219" s="12" t="s">
        <v>89</v>
      </c>
      <c r="AW219" s="12" t="s">
        <v>31</v>
      </c>
      <c r="AX219" s="12" t="s">
        <v>76</v>
      </c>
      <c r="AY219" s="159" t="s">
        <v>225</v>
      </c>
    </row>
    <row r="220" spans="2:65" s="12" customFormat="1" ht="11.25">
      <c r="B220" s="157"/>
      <c r="D220" s="158" t="s">
        <v>233</v>
      </c>
      <c r="E220" s="159" t="s">
        <v>1</v>
      </c>
      <c r="F220" s="160" t="s">
        <v>344</v>
      </c>
      <c r="H220" s="161">
        <v>0.879</v>
      </c>
      <c r="I220" s="162"/>
      <c r="L220" s="157"/>
      <c r="M220" s="163"/>
      <c r="T220" s="164"/>
      <c r="AT220" s="159" t="s">
        <v>233</v>
      </c>
      <c r="AU220" s="159" t="s">
        <v>89</v>
      </c>
      <c r="AV220" s="12" t="s">
        <v>89</v>
      </c>
      <c r="AW220" s="12" t="s">
        <v>31</v>
      </c>
      <c r="AX220" s="12" t="s">
        <v>76</v>
      </c>
      <c r="AY220" s="159" t="s">
        <v>225</v>
      </c>
    </row>
    <row r="221" spans="2:65" s="12" customFormat="1" ht="11.25">
      <c r="B221" s="157"/>
      <c r="D221" s="158" t="s">
        <v>233</v>
      </c>
      <c r="E221" s="159" t="s">
        <v>1</v>
      </c>
      <c r="F221" s="160" t="s">
        <v>345</v>
      </c>
      <c r="H221" s="161">
        <v>0.879</v>
      </c>
      <c r="I221" s="162"/>
      <c r="L221" s="157"/>
      <c r="M221" s="163"/>
      <c r="T221" s="164"/>
      <c r="AT221" s="159" t="s">
        <v>233</v>
      </c>
      <c r="AU221" s="159" t="s">
        <v>89</v>
      </c>
      <c r="AV221" s="12" t="s">
        <v>89</v>
      </c>
      <c r="AW221" s="12" t="s">
        <v>31</v>
      </c>
      <c r="AX221" s="12" t="s">
        <v>76</v>
      </c>
      <c r="AY221" s="159" t="s">
        <v>225</v>
      </c>
    </row>
    <row r="222" spans="2:65" s="12" customFormat="1" ht="11.25">
      <c r="B222" s="157"/>
      <c r="D222" s="158" t="s">
        <v>233</v>
      </c>
      <c r="E222" s="159" t="s">
        <v>1</v>
      </c>
      <c r="F222" s="160" t="s">
        <v>346</v>
      </c>
      <c r="H222" s="161">
        <v>0.97499999999999998</v>
      </c>
      <c r="I222" s="162"/>
      <c r="L222" s="157"/>
      <c r="M222" s="163"/>
      <c r="T222" s="164"/>
      <c r="AT222" s="159" t="s">
        <v>233</v>
      </c>
      <c r="AU222" s="159" t="s">
        <v>89</v>
      </c>
      <c r="AV222" s="12" t="s">
        <v>89</v>
      </c>
      <c r="AW222" s="12" t="s">
        <v>31</v>
      </c>
      <c r="AX222" s="12" t="s">
        <v>76</v>
      </c>
      <c r="AY222" s="159" t="s">
        <v>225</v>
      </c>
    </row>
    <row r="223" spans="2:65" s="12" customFormat="1" ht="11.25">
      <c r="B223" s="157"/>
      <c r="D223" s="158" t="s">
        <v>233</v>
      </c>
      <c r="E223" s="159" t="s">
        <v>1</v>
      </c>
      <c r="F223" s="160" t="s">
        <v>347</v>
      </c>
      <c r="H223" s="161">
        <v>0.90600000000000003</v>
      </c>
      <c r="I223" s="162"/>
      <c r="L223" s="157"/>
      <c r="M223" s="163"/>
      <c r="T223" s="164"/>
      <c r="AT223" s="159" t="s">
        <v>233</v>
      </c>
      <c r="AU223" s="159" t="s">
        <v>89</v>
      </c>
      <c r="AV223" s="12" t="s">
        <v>89</v>
      </c>
      <c r="AW223" s="12" t="s">
        <v>31</v>
      </c>
      <c r="AX223" s="12" t="s">
        <v>76</v>
      </c>
      <c r="AY223" s="159" t="s">
        <v>225</v>
      </c>
    </row>
    <row r="224" spans="2:65" s="12" customFormat="1" ht="11.25">
      <c r="B224" s="157"/>
      <c r="D224" s="158" t="s">
        <v>233</v>
      </c>
      <c r="E224" s="159" t="s">
        <v>1</v>
      </c>
      <c r="F224" s="160" t="s">
        <v>348</v>
      </c>
      <c r="H224" s="161">
        <v>0.55800000000000005</v>
      </c>
      <c r="I224" s="162"/>
      <c r="L224" s="157"/>
      <c r="M224" s="163"/>
      <c r="T224" s="164"/>
      <c r="AT224" s="159" t="s">
        <v>233</v>
      </c>
      <c r="AU224" s="159" t="s">
        <v>89</v>
      </c>
      <c r="AV224" s="12" t="s">
        <v>89</v>
      </c>
      <c r="AW224" s="12" t="s">
        <v>31</v>
      </c>
      <c r="AX224" s="12" t="s">
        <v>76</v>
      </c>
      <c r="AY224" s="159" t="s">
        <v>225</v>
      </c>
    </row>
    <row r="225" spans="2:65" s="13" customFormat="1" ht="11.25">
      <c r="B225" s="165"/>
      <c r="D225" s="158" t="s">
        <v>233</v>
      </c>
      <c r="E225" s="166" t="s">
        <v>1</v>
      </c>
      <c r="F225" s="167" t="s">
        <v>258</v>
      </c>
      <c r="H225" s="168">
        <v>5.8250000000000002</v>
      </c>
      <c r="I225" s="169"/>
      <c r="L225" s="165"/>
      <c r="M225" s="170"/>
      <c r="T225" s="171"/>
      <c r="AT225" s="166" t="s">
        <v>233</v>
      </c>
      <c r="AU225" s="166" t="s">
        <v>89</v>
      </c>
      <c r="AV225" s="13" t="s">
        <v>231</v>
      </c>
      <c r="AW225" s="13" t="s">
        <v>31</v>
      </c>
      <c r="AX225" s="13" t="s">
        <v>83</v>
      </c>
      <c r="AY225" s="166" t="s">
        <v>225</v>
      </c>
    </row>
    <row r="226" spans="2:65" s="1" customFormat="1" ht="21.75" customHeight="1">
      <c r="B226" s="32"/>
      <c r="C226" s="143" t="s">
        <v>349</v>
      </c>
      <c r="D226" s="143" t="s">
        <v>227</v>
      </c>
      <c r="E226" s="144" t="s">
        <v>350</v>
      </c>
      <c r="F226" s="145" t="s">
        <v>351</v>
      </c>
      <c r="G226" s="146" t="s">
        <v>312</v>
      </c>
      <c r="H226" s="147">
        <v>5.8250000000000002</v>
      </c>
      <c r="I226" s="148"/>
      <c r="J226" s="149">
        <f>ROUND(I226*H226,2)</f>
        <v>0</v>
      </c>
      <c r="K226" s="150"/>
      <c r="L226" s="32"/>
      <c r="M226" s="151" t="s">
        <v>1</v>
      </c>
      <c r="N226" s="152" t="s">
        <v>42</v>
      </c>
      <c r="P226" s="153">
        <f>O226*H226</f>
        <v>0</v>
      </c>
      <c r="Q226" s="153">
        <v>0</v>
      </c>
      <c r="R226" s="153">
        <f>Q226*H226</f>
        <v>0</v>
      </c>
      <c r="S226" s="153">
        <v>0</v>
      </c>
      <c r="T226" s="154">
        <f>S226*H226</f>
        <v>0</v>
      </c>
      <c r="AR226" s="155" t="s">
        <v>231</v>
      </c>
      <c r="AT226" s="155" t="s">
        <v>227</v>
      </c>
      <c r="AU226" s="155" t="s">
        <v>89</v>
      </c>
      <c r="AY226" s="17" t="s">
        <v>225</v>
      </c>
      <c r="BE226" s="156">
        <f>IF(N226="základná",J226,0)</f>
        <v>0</v>
      </c>
      <c r="BF226" s="156">
        <f>IF(N226="znížená",J226,0)</f>
        <v>0</v>
      </c>
      <c r="BG226" s="156">
        <f>IF(N226="zákl. prenesená",J226,0)</f>
        <v>0</v>
      </c>
      <c r="BH226" s="156">
        <f>IF(N226="zníž. prenesená",J226,0)</f>
        <v>0</v>
      </c>
      <c r="BI226" s="156">
        <f>IF(N226="nulová",J226,0)</f>
        <v>0</v>
      </c>
      <c r="BJ226" s="17" t="s">
        <v>89</v>
      </c>
      <c r="BK226" s="156">
        <f>ROUND(I226*H226,2)</f>
        <v>0</v>
      </c>
      <c r="BL226" s="17" t="s">
        <v>231</v>
      </c>
      <c r="BM226" s="155" t="s">
        <v>352</v>
      </c>
    </row>
    <row r="227" spans="2:65" s="1" customFormat="1" ht="16.5" customHeight="1">
      <c r="B227" s="32"/>
      <c r="C227" s="143" t="s">
        <v>353</v>
      </c>
      <c r="D227" s="143" t="s">
        <v>227</v>
      </c>
      <c r="E227" s="144" t="s">
        <v>354</v>
      </c>
      <c r="F227" s="145" t="s">
        <v>355</v>
      </c>
      <c r="G227" s="146" t="s">
        <v>292</v>
      </c>
      <c r="H227" s="147">
        <v>0.39900000000000002</v>
      </c>
      <c r="I227" s="148"/>
      <c r="J227" s="149">
        <f>ROUND(I227*H227,2)</f>
        <v>0</v>
      </c>
      <c r="K227" s="150"/>
      <c r="L227" s="32"/>
      <c r="M227" s="151" t="s">
        <v>1</v>
      </c>
      <c r="N227" s="152" t="s">
        <v>42</v>
      </c>
      <c r="P227" s="153">
        <f>O227*H227</f>
        <v>0</v>
      </c>
      <c r="Q227" s="153">
        <v>1.0189584970000001</v>
      </c>
      <c r="R227" s="153">
        <f>Q227*H227</f>
        <v>0.40656444030300004</v>
      </c>
      <c r="S227" s="153">
        <v>0</v>
      </c>
      <c r="T227" s="154">
        <f>S227*H227</f>
        <v>0</v>
      </c>
      <c r="AR227" s="155" t="s">
        <v>231</v>
      </c>
      <c r="AT227" s="155" t="s">
        <v>227</v>
      </c>
      <c r="AU227" s="155" t="s">
        <v>89</v>
      </c>
      <c r="AY227" s="17" t="s">
        <v>225</v>
      </c>
      <c r="BE227" s="156">
        <f>IF(N227="základná",J227,0)</f>
        <v>0</v>
      </c>
      <c r="BF227" s="156">
        <f>IF(N227="znížená",J227,0)</f>
        <v>0</v>
      </c>
      <c r="BG227" s="156">
        <f>IF(N227="zákl. prenesená",J227,0)</f>
        <v>0</v>
      </c>
      <c r="BH227" s="156">
        <f>IF(N227="zníž. prenesená",J227,0)</f>
        <v>0</v>
      </c>
      <c r="BI227" s="156">
        <f>IF(N227="nulová",J227,0)</f>
        <v>0</v>
      </c>
      <c r="BJ227" s="17" t="s">
        <v>89</v>
      </c>
      <c r="BK227" s="156">
        <f>ROUND(I227*H227,2)</f>
        <v>0</v>
      </c>
      <c r="BL227" s="17" t="s">
        <v>231</v>
      </c>
      <c r="BM227" s="155" t="s">
        <v>356</v>
      </c>
    </row>
    <row r="228" spans="2:65" s="12" customFormat="1" ht="11.25">
      <c r="B228" s="157"/>
      <c r="D228" s="158" t="s">
        <v>233</v>
      </c>
      <c r="E228" s="159" t="s">
        <v>1</v>
      </c>
      <c r="F228" s="160" t="s">
        <v>357</v>
      </c>
      <c r="H228" s="161">
        <v>3.5000000000000003E-2</v>
      </c>
      <c r="I228" s="162"/>
      <c r="L228" s="157"/>
      <c r="M228" s="163"/>
      <c r="T228" s="164"/>
      <c r="AT228" s="159" t="s">
        <v>233</v>
      </c>
      <c r="AU228" s="159" t="s">
        <v>89</v>
      </c>
      <c r="AV228" s="12" t="s">
        <v>89</v>
      </c>
      <c r="AW228" s="12" t="s">
        <v>31</v>
      </c>
      <c r="AX228" s="12" t="s">
        <v>76</v>
      </c>
      <c r="AY228" s="159" t="s">
        <v>225</v>
      </c>
    </row>
    <row r="229" spans="2:65" s="12" customFormat="1" ht="11.25">
      <c r="B229" s="157"/>
      <c r="D229" s="158" t="s">
        <v>233</v>
      </c>
      <c r="E229" s="159" t="s">
        <v>1</v>
      </c>
      <c r="F229" s="160" t="s">
        <v>358</v>
      </c>
      <c r="H229" s="161">
        <v>6.4000000000000001E-2</v>
      </c>
      <c r="I229" s="162"/>
      <c r="L229" s="157"/>
      <c r="M229" s="163"/>
      <c r="T229" s="164"/>
      <c r="AT229" s="159" t="s">
        <v>233</v>
      </c>
      <c r="AU229" s="159" t="s">
        <v>89</v>
      </c>
      <c r="AV229" s="12" t="s">
        <v>89</v>
      </c>
      <c r="AW229" s="12" t="s">
        <v>31</v>
      </c>
      <c r="AX229" s="12" t="s">
        <v>76</v>
      </c>
      <c r="AY229" s="159" t="s">
        <v>225</v>
      </c>
    </row>
    <row r="230" spans="2:65" s="12" customFormat="1" ht="11.25">
      <c r="B230" s="157"/>
      <c r="D230" s="158" t="s">
        <v>233</v>
      </c>
      <c r="E230" s="159" t="s">
        <v>1</v>
      </c>
      <c r="F230" s="160" t="s">
        <v>359</v>
      </c>
      <c r="H230" s="161">
        <v>1.7000000000000001E-2</v>
      </c>
      <c r="I230" s="162"/>
      <c r="L230" s="157"/>
      <c r="M230" s="163"/>
      <c r="T230" s="164"/>
      <c r="AT230" s="159" t="s">
        <v>233</v>
      </c>
      <c r="AU230" s="159" t="s">
        <v>89</v>
      </c>
      <c r="AV230" s="12" t="s">
        <v>89</v>
      </c>
      <c r="AW230" s="12" t="s">
        <v>31</v>
      </c>
      <c r="AX230" s="12" t="s">
        <v>76</v>
      </c>
      <c r="AY230" s="159" t="s">
        <v>225</v>
      </c>
    </row>
    <row r="231" spans="2:65" s="12" customFormat="1" ht="11.25">
      <c r="B231" s="157"/>
      <c r="D231" s="158" t="s">
        <v>233</v>
      </c>
      <c r="E231" s="159" t="s">
        <v>1</v>
      </c>
      <c r="F231" s="160" t="s">
        <v>360</v>
      </c>
      <c r="H231" s="161">
        <v>6.4000000000000001E-2</v>
      </c>
      <c r="I231" s="162"/>
      <c r="L231" s="157"/>
      <c r="M231" s="163"/>
      <c r="T231" s="164"/>
      <c r="AT231" s="159" t="s">
        <v>233</v>
      </c>
      <c r="AU231" s="159" t="s">
        <v>89</v>
      </c>
      <c r="AV231" s="12" t="s">
        <v>89</v>
      </c>
      <c r="AW231" s="12" t="s">
        <v>31</v>
      </c>
      <c r="AX231" s="12" t="s">
        <v>76</v>
      </c>
      <c r="AY231" s="159" t="s">
        <v>225</v>
      </c>
    </row>
    <row r="232" spans="2:65" s="12" customFormat="1" ht="11.25">
      <c r="B232" s="157"/>
      <c r="D232" s="158" t="s">
        <v>233</v>
      </c>
      <c r="E232" s="159" t="s">
        <v>1</v>
      </c>
      <c r="F232" s="160" t="s">
        <v>361</v>
      </c>
      <c r="H232" s="161">
        <v>8.1000000000000003E-2</v>
      </c>
      <c r="I232" s="162"/>
      <c r="L232" s="157"/>
      <c r="M232" s="163"/>
      <c r="T232" s="164"/>
      <c r="AT232" s="159" t="s">
        <v>233</v>
      </c>
      <c r="AU232" s="159" t="s">
        <v>89</v>
      </c>
      <c r="AV232" s="12" t="s">
        <v>89</v>
      </c>
      <c r="AW232" s="12" t="s">
        <v>31</v>
      </c>
      <c r="AX232" s="12" t="s">
        <v>76</v>
      </c>
      <c r="AY232" s="159" t="s">
        <v>225</v>
      </c>
    </row>
    <row r="233" spans="2:65" s="12" customFormat="1" ht="11.25">
      <c r="B233" s="157"/>
      <c r="D233" s="158" t="s">
        <v>233</v>
      </c>
      <c r="E233" s="159" t="s">
        <v>1</v>
      </c>
      <c r="F233" s="160" t="s">
        <v>362</v>
      </c>
      <c r="H233" s="161">
        <v>0.13800000000000001</v>
      </c>
      <c r="I233" s="162"/>
      <c r="L233" s="157"/>
      <c r="M233" s="163"/>
      <c r="T233" s="164"/>
      <c r="AT233" s="159" t="s">
        <v>233</v>
      </c>
      <c r="AU233" s="159" t="s">
        <v>89</v>
      </c>
      <c r="AV233" s="12" t="s">
        <v>89</v>
      </c>
      <c r="AW233" s="12" t="s">
        <v>31</v>
      </c>
      <c r="AX233" s="12" t="s">
        <v>76</v>
      </c>
      <c r="AY233" s="159" t="s">
        <v>225</v>
      </c>
    </row>
    <row r="234" spans="2:65" s="13" customFormat="1" ht="11.25">
      <c r="B234" s="165"/>
      <c r="D234" s="158" t="s">
        <v>233</v>
      </c>
      <c r="E234" s="166" t="s">
        <v>1</v>
      </c>
      <c r="F234" s="167" t="s">
        <v>258</v>
      </c>
      <c r="H234" s="168">
        <v>0.39900000000000002</v>
      </c>
      <c r="I234" s="169"/>
      <c r="L234" s="165"/>
      <c r="M234" s="170"/>
      <c r="T234" s="171"/>
      <c r="AT234" s="166" t="s">
        <v>233</v>
      </c>
      <c r="AU234" s="166" t="s">
        <v>89</v>
      </c>
      <c r="AV234" s="13" t="s">
        <v>231</v>
      </c>
      <c r="AW234" s="13" t="s">
        <v>31</v>
      </c>
      <c r="AX234" s="13" t="s">
        <v>83</v>
      </c>
      <c r="AY234" s="166" t="s">
        <v>225</v>
      </c>
    </row>
    <row r="235" spans="2:65" s="1" customFormat="1" ht="16.5" customHeight="1">
      <c r="B235" s="32"/>
      <c r="C235" s="143" t="s">
        <v>363</v>
      </c>
      <c r="D235" s="143" t="s">
        <v>227</v>
      </c>
      <c r="E235" s="144" t="s">
        <v>364</v>
      </c>
      <c r="F235" s="145" t="s">
        <v>365</v>
      </c>
      <c r="G235" s="146" t="s">
        <v>292</v>
      </c>
      <c r="H235" s="147">
        <v>1.502</v>
      </c>
      <c r="I235" s="148"/>
      <c r="J235" s="149">
        <f>ROUND(I235*H235,2)</f>
        <v>0</v>
      </c>
      <c r="K235" s="150"/>
      <c r="L235" s="32"/>
      <c r="M235" s="151" t="s">
        <v>1</v>
      </c>
      <c r="N235" s="152" t="s">
        <v>42</v>
      </c>
      <c r="P235" s="153">
        <f>O235*H235</f>
        <v>0</v>
      </c>
      <c r="Q235" s="153">
        <v>1.202961408</v>
      </c>
      <c r="R235" s="153">
        <f>Q235*H235</f>
        <v>1.8068480348159999</v>
      </c>
      <c r="S235" s="153">
        <v>0</v>
      </c>
      <c r="T235" s="154">
        <f>S235*H235</f>
        <v>0</v>
      </c>
      <c r="AR235" s="155" t="s">
        <v>231</v>
      </c>
      <c r="AT235" s="155" t="s">
        <v>227</v>
      </c>
      <c r="AU235" s="155" t="s">
        <v>89</v>
      </c>
      <c r="AY235" s="17" t="s">
        <v>225</v>
      </c>
      <c r="BE235" s="156">
        <f>IF(N235="základná",J235,0)</f>
        <v>0</v>
      </c>
      <c r="BF235" s="156">
        <f>IF(N235="znížená",J235,0)</f>
        <v>0</v>
      </c>
      <c r="BG235" s="156">
        <f>IF(N235="zákl. prenesená",J235,0)</f>
        <v>0</v>
      </c>
      <c r="BH235" s="156">
        <f>IF(N235="zníž. prenesená",J235,0)</f>
        <v>0</v>
      </c>
      <c r="BI235" s="156">
        <f>IF(N235="nulová",J235,0)</f>
        <v>0</v>
      </c>
      <c r="BJ235" s="17" t="s">
        <v>89</v>
      </c>
      <c r="BK235" s="156">
        <f>ROUND(I235*H235,2)</f>
        <v>0</v>
      </c>
      <c r="BL235" s="17" t="s">
        <v>231</v>
      </c>
      <c r="BM235" s="155" t="s">
        <v>366</v>
      </c>
    </row>
    <row r="236" spans="2:65" s="12" customFormat="1" ht="11.25">
      <c r="B236" s="157"/>
      <c r="D236" s="158" t="s">
        <v>233</v>
      </c>
      <c r="E236" s="159" t="s">
        <v>1</v>
      </c>
      <c r="F236" s="160" t="s">
        <v>367</v>
      </c>
      <c r="H236" s="161">
        <v>0.27100000000000002</v>
      </c>
      <c r="I236" s="162"/>
      <c r="L236" s="157"/>
      <c r="M236" s="163"/>
      <c r="T236" s="164"/>
      <c r="AT236" s="159" t="s">
        <v>233</v>
      </c>
      <c r="AU236" s="159" t="s">
        <v>89</v>
      </c>
      <c r="AV236" s="12" t="s">
        <v>89</v>
      </c>
      <c r="AW236" s="12" t="s">
        <v>31</v>
      </c>
      <c r="AX236" s="12" t="s">
        <v>76</v>
      </c>
      <c r="AY236" s="159" t="s">
        <v>225</v>
      </c>
    </row>
    <row r="237" spans="2:65" s="12" customFormat="1" ht="11.25">
      <c r="B237" s="157"/>
      <c r="D237" s="158" t="s">
        <v>233</v>
      </c>
      <c r="E237" s="159" t="s">
        <v>1</v>
      </c>
      <c r="F237" s="160" t="s">
        <v>368</v>
      </c>
      <c r="H237" s="161">
        <v>0.311</v>
      </c>
      <c r="I237" s="162"/>
      <c r="L237" s="157"/>
      <c r="M237" s="163"/>
      <c r="T237" s="164"/>
      <c r="AT237" s="159" t="s">
        <v>233</v>
      </c>
      <c r="AU237" s="159" t="s">
        <v>89</v>
      </c>
      <c r="AV237" s="12" t="s">
        <v>89</v>
      </c>
      <c r="AW237" s="12" t="s">
        <v>31</v>
      </c>
      <c r="AX237" s="12" t="s">
        <v>76</v>
      </c>
      <c r="AY237" s="159" t="s">
        <v>225</v>
      </c>
    </row>
    <row r="238" spans="2:65" s="12" customFormat="1" ht="11.25">
      <c r="B238" s="157"/>
      <c r="D238" s="158" t="s">
        <v>233</v>
      </c>
      <c r="E238" s="159" t="s">
        <v>1</v>
      </c>
      <c r="F238" s="160" t="s">
        <v>369</v>
      </c>
      <c r="H238" s="161">
        <v>0.31</v>
      </c>
      <c r="I238" s="162"/>
      <c r="L238" s="157"/>
      <c r="M238" s="163"/>
      <c r="T238" s="164"/>
      <c r="AT238" s="159" t="s">
        <v>233</v>
      </c>
      <c r="AU238" s="159" t="s">
        <v>89</v>
      </c>
      <c r="AV238" s="12" t="s">
        <v>89</v>
      </c>
      <c r="AW238" s="12" t="s">
        <v>31</v>
      </c>
      <c r="AX238" s="12" t="s">
        <v>76</v>
      </c>
      <c r="AY238" s="159" t="s">
        <v>225</v>
      </c>
    </row>
    <row r="239" spans="2:65" s="12" customFormat="1" ht="11.25">
      <c r="B239" s="157"/>
      <c r="D239" s="158" t="s">
        <v>233</v>
      </c>
      <c r="E239" s="159" t="s">
        <v>1</v>
      </c>
      <c r="F239" s="160" t="s">
        <v>370</v>
      </c>
      <c r="H239" s="161">
        <v>4.2000000000000003E-2</v>
      </c>
      <c r="I239" s="162"/>
      <c r="L239" s="157"/>
      <c r="M239" s="163"/>
      <c r="T239" s="164"/>
      <c r="AT239" s="159" t="s">
        <v>233</v>
      </c>
      <c r="AU239" s="159" t="s">
        <v>89</v>
      </c>
      <c r="AV239" s="12" t="s">
        <v>89</v>
      </c>
      <c r="AW239" s="12" t="s">
        <v>31</v>
      </c>
      <c r="AX239" s="12" t="s">
        <v>76</v>
      </c>
      <c r="AY239" s="159" t="s">
        <v>225</v>
      </c>
    </row>
    <row r="240" spans="2:65" s="12" customFormat="1" ht="11.25">
      <c r="B240" s="157"/>
      <c r="D240" s="158" t="s">
        <v>233</v>
      </c>
      <c r="E240" s="159" t="s">
        <v>1</v>
      </c>
      <c r="F240" s="160" t="s">
        <v>371</v>
      </c>
      <c r="H240" s="161">
        <v>0.34399999999999997</v>
      </c>
      <c r="I240" s="162"/>
      <c r="L240" s="157"/>
      <c r="M240" s="163"/>
      <c r="T240" s="164"/>
      <c r="AT240" s="159" t="s">
        <v>233</v>
      </c>
      <c r="AU240" s="159" t="s">
        <v>89</v>
      </c>
      <c r="AV240" s="12" t="s">
        <v>89</v>
      </c>
      <c r="AW240" s="12" t="s">
        <v>31</v>
      </c>
      <c r="AX240" s="12" t="s">
        <v>76</v>
      </c>
      <c r="AY240" s="159" t="s">
        <v>225</v>
      </c>
    </row>
    <row r="241" spans="2:65" s="12" customFormat="1" ht="11.25">
      <c r="B241" s="157"/>
      <c r="D241" s="158" t="s">
        <v>233</v>
      </c>
      <c r="E241" s="159" t="s">
        <v>1</v>
      </c>
      <c r="F241" s="160" t="s">
        <v>372</v>
      </c>
      <c r="H241" s="161">
        <v>8.5999999999999993E-2</v>
      </c>
      <c r="I241" s="162"/>
      <c r="L241" s="157"/>
      <c r="M241" s="163"/>
      <c r="T241" s="164"/>
      <c r="AT241" s="159" t="s">
        <v>233</v>
      </c>
      <c r="AU241" s="159" t="s">
        <v>89</v>
      </c>
      <c r="AV241" s="12" t="s">
        <v>89</v>
      </c>
      <c r="AW241" s="12" t="s">
        <v>31</v>
      </c>
      <c r="AX241" s="12" t="s">
        <v>76</v>
      </c>
      <c r="AY241" s="159" t="s">
        <v>225</v>
      </c>
    </row>
    <row r="242" spans="2:65" s="12" customFormat="1" ht="11.25">
      <c r="B242" s="157"/>
      <c r="D242" s="158" t="s">
        <v>233</v>
      </c>
      <c r="E242" s="159" t="s">
        <v>1</v>
      </c>
      <c r="F242" s="160" t="s">
        <v>373</v>
      </c>
      <c r="H242" s="161">
        <v>0.13800000000000001</v>
      </c>
      <c r="I242" s="162"/>
      <c r="L242" s="157"/>
      <c r="M242" s="163"/>
      <c r="T242" s="164"/>
      <c r="AT242" s="159" t="s">
        <v>233</v>
      </c>
      <c r="AU242" s="159" t="s">
        <v>89</v>
      </c>
      <c r="AV242" s="12" t="s">
        <v>89</v>
      </c>
      <c r="AW242" s="12" t="s">
        <v>31</v>
      </c>
      <c r="AX242" s="12" t="s">
        <v>76</v>
      </c>
      <c r="AY242" s="159" t="s">
        <v>225</v>
      </c>
    </row>
    <row r="243" spans="2:65" s="13" customFormat="1" ht="11.25">
      <c r="B243" s="165"/>
      <c r="D243" s="158" t="s">
        <v>233</v>
      </c>
      <c r="E243" s="166" t="s">
        <v>1</v>
      </c>
      <c r="F243" s="167" t="s">
        <v>258</v>
      </c>
      <c r="H243" s="168">
        <v>1.502</v>
      </c>
      <c r="I243" s="169"/>
      <c r="L243" s="165"/>
      <c r="M243" s="170"/>
      <c r="T243" s="171"/>
      <c r="AT243" s="166" t="s">
        <v>233</v>
      </c>
      <c r="AU243" s="166" t="s">
        <v>89</v>
      </c>
      <c r="AV243" s="13" t="s">
        <v>231</v>
      </c>
      <c r="AW243" s="13" t="s">
        <v>31</v>
      </c>
      <c r="AX243" s="13" t="s">
        <v>83</v>
      </c>
      <c r="AY243" s="166" t="s">
        <v>225</v>
      </c>
    </row>
    <row r="244" spans="2:65" s="1" customFormat="1" ht="16.5" customHeight="1">
      <c r="B244" s="32"/>
      <c r="C244" s="143" t="s">
        <v>7</v>
      </c>
      <c r="D244" s="143" t="s">
        <v>227</v>
      </c>
      <c r="E244" s="144" t="s">
        <v>374</v>
      </c>
      <c r="F244" s="145" t="s">
        <v>375</v>
      </c>
      <c r="G244" s="146" t="s">
        <v>230</v>
      </c>
      <c r="H244" s="147">
        <v>13.539</v>
      </c>
      <c r="I244" s="148"/>
      <c r="J244" s="149">
        <f>ROUND(I244*H244,2)</f>
        <v>0</v>
      </c>
      <c r="K244" s="150"/>
      <c r="L244" s="32"/>
      <c r="M244" s="151" t="s">
        <v>1</v>
      </c>
      <c r="N244" s="152" t="s">
        <v>42</v>
      </c>
      <c r="P244" s="153">
        <f>O244*H244</f>
        <v>0</v>
      </c>
      <c r="Q244" s="153">
        <v>2.2375227039999999</v>
      </c>
      <c r="R244" s="153">
        <f>Q244*H244</f>
        <v>30.293819889455996</v>
      </c>
      <c r="S244" s="153">
        <v>0</v>
      </c>
      <c r="T244" s="154">
        <f>S244*H244</f>
        <v>0</v>
      </c>
      <c r="AR244" s="155" t="s">
        <v>231</v>
      </c>
      <c r="AT244" s="155" t="s">
        <v>227</v>
      </c>
      <c r="AU244" s="155" t="s">
        <v>89</v>
      </c>
      <c r="AY244" s="17" t="s">
        <v>225</v>
      </c>
      <c r="BE244" s="156">
        <f>IF(N244="základná",J244,0)</f>
        <v>0</v>
      </c>
      <c r="BF244" s="156">
        <f>IF(N244="znížená",J244,0)</f>
        <v>0</v>
      </c>
      <c r="BG244" s="156">
        <f>IF(N244="zákl. prenesená",J244,0)</f>
        <v>0</v>
      </c>
      <c r="BH244" s="156">
        <f>IF(N244="zníž. prenesená",J244,0)</f>
        <v>0</v>
      </c>
      <c r="BI244" s="156">
        <f>IF(N244="nulová",J244,0)</f>
        <v>0</v>
      </c>
      <c r="BJ244" s="17" t="s">
        <v>89</v>
      </c>
      <c r="BK244" s="156">
        <f>ROUND(I244*H244,2)</f>
        <v>0</v>
      </c>
      <c r="BL244" s="17" t="s">
        <v>231</v>
      </c>
      <c r="BM244" s="155" t="s">
        <v>376</v>
      </c>
    </row>
    <row r="245" spans="2:65" s="12" customFormat="1" ht="11.25">
      <c r="B245" s="157"/>
      <c r="D245" s="158" t="s">
        <v>233</v>
      </c>
      <c r="E245" s="159" t="s">
        <v>1</v>
      </c>
      <c r="F245" s="160" t="s">
        <v>377</v>
      </c>
      <c r="H245" s="161">
        <v>5.7489999999999997</v>
      </c>
      <c r="I245" s="162"/>
      <c r="L245" s="157"/>
      <c r="M245" s="163"/>
      <c r="T245" s="164"/>
      <c r="AT245" s="159" t="s">
        <v>233</v>
      </c>
      <c r="AU245" s="159" t="s">
        <v>89</v>
      </c>
      <c r="AV245" s="12" t="s">
        <v>89</v>
      </c>
      <c r="AW245" s="12" t="s">
        <v>31</v>
      </c>
      <c r="AX245" s="12" t="s">
        <v>76</v>
      </c>
      <c r="AY245" s="159" t="s">
        <v>225</v>
      </c>
    </row>
    <row r="246" spans="2:65" s="12" customFormat="1" ht="11.25">
      <c r="B246" s="157"/>
      <c r="D246" s="158" t="s">
        <v>233</v>
      </c>
      <c r="E246" s="159" t="s">
        <v>1</v>
      </c>
      <c r="F246" s="160" t="s">
        <v>378</v>
      </c>
      <c r="H246" s="161">
        <v>3.8159999999999998</v>
      </c>
      <c r="I246" s="162"/>
      <c r="L246" s="157"/>
      <c r="M246" s="163"/>
      <c r="T246" s="164"/>
      <c r="AT246" s="159" t="s">
        <v>233</v>
      </c>
      <c r="AU246" s="159" t="s">
        <v>89</v>
      </c>
      <c r="AV246" s="12" t="s">
        <v>89</v>
      </c>
      <c r="AW246" s="12" t="s">
        <v>31</v>
      </c>
      <c r="AX246" s="12" t="s">
        <v>76</v>
      </c>
      <c r="AY246" s="159" t="s">
        <v>225</v>
      </c>
    </row>
    <row r="247" spans="2:65" s="12" customFormat="1" ht="11.25">
      <c r="B247" s="157"/>
      <c r="D247" s="158" t="s">
        <v>233</v>
      </c>
      <c r="E247" s="159" t="s">
        <v>1</v>
      </c>
      <c r="F247" s="160" t="s">
        <v>268</v>
      </c>
      <c r="H247" s="161">
        <v>0.72</v>
      </c>
      <c r="I247" s="162"/>
      <c r="L247" s="157"/>
      <c r="M247" s="163"/>
      <c r="T247" s="164"/>
      <c r="AT247" s="159" t="s">
        <v>233</v>
      </c>
      <c r="AU247" s="159" t="s">
        <v>89</v>
      </c>
      <c r="AV247" s="12" t="s">
        <v>89</v>
      </c>
      <c r="AW247" s="12" t="s">
        <v>31</v>
      </c>
      <c r="AX247" s="12" t="s">
        <v>76</v>
      </c>
      <c r="AY247" s="159" t="s">
        <v>225</v>
      </c>
    </row>
    <row r="248" spans="2:65" s="12" customFormat="1" ht="11.25">
      <c r="B248" s="157"/>
      <c r="D248" s="158" t="s">
        <v>233</v>
      </c>
      <c r="E248" s="159" t="s">
        <v>1</v>
      </c>
      <c r="F248" s="160" t="s">
        <v>246</v>
      </c>
      <c r="H248" s="161">
        <v>3.254</v>
      </c>
      <c r="I248" s="162"/>
      <c r="L248" s="157"/>
      <c r="M248" s="163"/>
      <c r="T248" s="164"/>
      <c r="AT248" s="159" t="s">
        <v>233</v>
      </c>
      <c r="AU248" s="159" t="s">
        <v>89</v>
      </c>
      <c r="AV248" s="12" t="s">
        <v>89</v>
      </c>
      <c r="AW248" s="12" t="s">
        <v>31</v>
      </c>
      <c r="AX248" s="12" t="s">
        <v>76</v>
      </c>
      <c r="AY248" s="159" t="s">
        <v>225</v>
      </c>
    </row>
    <row r="249" spans="2:65" s="13" customFormat="1" ht="11.25">
      <c r="B249" s="165"/>
      <c r="D249" s="158" t="s">
        <v>233</v>
      </c>
      <c r="E249" s="166" t="s">
        <v>1</v>
      </c>
      <c r="F249" s="167" t="s">
        <v>258</v>
      </c>
      <c r="H249" s="168">
        <v>13.539</v>
      </c>
      <c r="I249" s="169"/>
      <c r="L249" s="165"/>
      <c r="M249" s="170"/>
      <c r="T249" s="171"/>
      <c r="AT249" s="166" t="s">
        <v>233</v>
      </c>
      <c r="AU249" s="166" t="s">
        <v>89</v>
      </c>
      <c r="AV249" s="13" t="s">
        <v>231</v>
      </c>
      <c r="AW249" s="13" t="s">
        <v>31</v>
      </c>
      <c r="AX249" s="13" t="s">
        <v>83</v>
      </c>
      <c r="AY249" s="166" t="s">
        <v>225</v>
      </c>
    </row>
    <row r="250" spans="2:65" s="1" customFormat="1" ht="21.75" customHeight="1">
      <c r="B250" s="32"/>
      <c r="C250" s="143" t="s">
        <v>379</v>
      </c>
      <c r="D250" s="143" t="s">
        <v>227</v>
      </c>
      <c r="E250" s="144" t="s">
        <v>380</v>
      </c>
      <c r="F250" s="145" t="s">
        <v>381</v>
      </c>
      <c r="G250" s="146" t="s">
        <v>312</v>
      </c>
      <c r="H250" s="147">
        <v>13.375</v>
      </c>
      <c r="I250" s="148"/>
      <c r="J250" s="149">
        <f>ROUND(I250*H250,2)</f>
        <v>0</v>
      </c>
      <c r="K250" s="150"/>
      <c r="L250" s="32"/>
      <c r="M250" s="151" t="s">
        <v>1</v>
      </c>
      <c r="N250" s="152" t="s">
        <v>42</v>
      </c>
      <c r="P250" s="153">
        <f>O250*H250</f>
        <v>0</v>
      </c>
      <c r="Q250" s="153">
        <v>1.5947400000000001E-3</v>
      </c>
      <c r="R250" s="153">
        <f>Q250*H250</f>
        <v>2.13296475E-2</v>
      </c>
      <c r="S250" s="153">
        <v>0</v>
      </c>
      <c r="T250" s="154">
        <f>S250*H250</f>
        <v>0</v>
      </c>
      <c r="AR250" s="155" t="s">
        <v>231</v>
      </c>
      <c r="AT250" s="155" t="s">
        <v>227</v>
      </c>
      <c r="AU250" s="155" t="s">
        <v>89</v>
      </c>
      <c r="AY250" s="17" t="s">
        <v>225</v>
      </c>
      <c r="BE250" s="156">
        <f>IF(N250="základná",J250,0)</f>
        <v>0</v>
      </c>
      <c r="BF250" s="156">
        <f>IF(N250="znížená",J250,0)</f>
        <v>0</v>
      </c>
      <c r="BG250" s="156">
        <f>IF(N250="zákl. prenesená",J250,0)</f>
        <v>0</v>
      </c>
      <c r="BH250" s="156">
        <f>IF(N250="zníž. prenesená",J250,0)</f>
        <v>0</v>
      </c>
      <c r="BI250" s="156">
        <f>IF(N250="nulová",J250,0)</f>
        <v>0</v>
      </c>
      <c r="BJ250" s="17" t="s">
        <v>89</v>
      </c>
      <c r="BK250" s="156">
        <f>ROUND(I250*H250,2)</f>
        <v>0</v>
      </c>
      <c r="BL250" s="17" t="s">
        <v>231</v>
      </c>
      <c r="BM250" s="155" t="s">
        <v>382</v>
      </c>
    </row>
    <row r="251" spans="2:65" s="12" customFormat="1" ht="11.25">
      <c r="B251" s="157"/>
      <c r="D251" s="158" t="s">
        <v>233</v>
      </c>
      <c r="E251" s="159" t="s">
        <v>1</v>
      </c>
      <c r="F251" s="160" t="s">
        <v>383</v>
      </c>
      <c r="H251" s="161">
        <v>10.85</v>
      </c>
      <c r="I251" s="162"/>
      <c r="L251" s="157"/>
      <c r="M251" s="163"/>
      <c r="T251" s="164"/>
      <c r="AT251" s="159" t="s">
        <v>233</v>
      </c>
      <c r="AU251" s="159" t="s">
        <v>89</v>
      </c>
      <c r="AV251" s="12" t="s">
        <v>89</v>
      </c>
      <c r="AW251" s="12" t="s">
        <v>31</v>
      </c>
      <c r="AX251" s="12" t="s">
        <v>76</v>
      </c>
      <c r="AY251" s="159" t="s">
        <v>225</v>
      </c>
    </row>
    <row r="252" spans="2:65" s="12" customFormat="1" ht="11.25">
      <c r="B252" s="157"/>
      <c r="D252" s="158" t="s">
        <v>233</v>
      </c>
      <c r="E252" s="159" t="s">
        <v>1</v>
      </c>
      <c r="F252" s="160" t="s">
        <v>384</v>
      </c>
      <c r="H252" s="161">
        <v>1.325</v>
      </c>
      <c r="I252" s="162"/>
      <c r="L252" s="157"/>
      <c r="M252" s="163"/>
      <c r="T252" s="164"/>
      <c r="AT252" s="159" t="s">
        <v>233</v>
      </c>
      <c r="AU252" s="159" t="s">
        <v>89</v>
      </c>
      <c r="AV252" s="12" t="s">
        <v>89</v>
      </c>
      <c r="AW252" s="12" t="s">
        <v>31</v>
      </c>
      <c r="AX252" s="12" t="s">
        <v>76</v>
      </c>
      <c r="AY252" s="159" t="s">
        <v>225</v>
      </c>
    </row>
    <row r="253" spans="2:65" s="12" customFormat="1" ht="11.25">
      <c r="B253" s="157"/>
      <c r="D253" s="158" t="s">
        <v>233</v>
      </c>
      <c r="E253" s="159" t="s">
        <v>1</v>
      </c>
      <c r="F253" s="160" t="s">
        <v>385</v>
      </c>
      <c r="H253" s="161">
        <v>1.2</v>
      </c>
      <c r="I253" s="162"/>
      <c r="L253" s="157"/>
      <c r="M253" s="163"/>
      <c r="T253" s="164"/>
      <c r="AT253" s="159" t="s">
        <v>233</v>
      </c>
      <c r="AU253" s="159" t="s">
        <v>89</v>
      </c>
      <c r="AV253" s="12" t="s">
        <v>89</v>
      </c>
      <c r="AW253" s="12" t="s">
        <v>31</v>
      </c>
      <c r="AX253" s="12" t="s">
        <v>76</v>
      </c>
      <c r="AY253" s="159" t="s">
        <v>225</v>
      </c>
    </row>
    <row r="254" spans="2:65" s="13" customFormat="1" ht="11.25">
      <c r="B254" s="165"/>
      <c r="D254" s="158" t="s">
        <v>233</v>
      </c>
      <c r="E254" s="166" t="s">
        <v>1</v>
      </c>
      <c r="F254" s="167" t="s">
        <v>258</v>
      </c>
      <c r="H254" s="168">
        <v>13.375</v>
      </c>
      <c r="I254" s="169"/>
      <c r="L254" s="165"/>
      <c r="M254" s="170"/>
      <c r="T254" s="171"/>
      <c r="AT254" s="166" t="s">
        <v>233</v>
      </c>
      <c r="AU254" s="166" t="s">
        <v>89</v>
      </c>
      <c r="AV254" s="13" t="s">
        <v>231</v>
      </c>
      <c r="AW254" s="13" t="s">
        <v>31</v>
      </c>
      <c r="AX254" s="13" t="s">
        <v>83</v>
      </c>
      <c r="AY254" s="166" t="s">
        <v>225</v>
      </c>
    </row>
    <row r="255" spans="2:65" s="1" customFormat="1" ht="21.75" customHeight="1">
      <c r="B255" s="32"/>
      <c r="C255" s="143" t="s">
        <v>386</v>
      </c>
      <c r="D255" s="143" t="s">
        <v>227</v>
      </c>
      <c r="E255" s="144" t="s">
        <v>387</v>
      </c>
      <c r="F255" s="145" t="s">
        <v>388</v>
      </c>
      <c r="G255" s="146" t="s">
        <v>312</v>
      </c>
      <c r="H255" s="147">
        <v>13.375</v>
      </c>
      <c r="I255" s="148"/>
      <c r="J255" s="149">
        <f>ROUND(I255*H255,2)</f>
        <v>0</v>
      </c>
      <c r="K255" s="150"/>
      <c r="L255" s="32"/>
      <c r="M255" s="151" t="s">
        <v>1</v>
      </c>
      <c r="N255" s="152" t="s">
        <v>42</v>
      </c>
      <c r="P255" s="153">
        <f>O255*H255</f>
        <v>0</v>
      </c>
      <c r="Q255" s="153">
        <v>0</v>
      </c>
      <c r="R255" s="153">
        <f>Q255*H255</f>
        <v>0</v>
      </c>
      <c r="S255" s="153">
        <v>0</v>
      </c>
      <c r="T255" s="154">
        <f>S255*H255</f>
        <v>0</v>
      </c>
      <c r="AR255" s="155" t="s">
        <v>231</v>
      </c>
      <c r="AT255" s="155" t="s">
        <v>227</v>
      </c>
      <c r="AU255" s="155" t="s">
        <v>89</v>
      </c>
      <c r="AY255" s="17" t="s">
        <v>225</v>
      </c>
      <c r="BE255" s="156">
        <f>IF(N255="základná",J255,0)</f>
        <v>0</v>
      </c>
      <c r="BF255" s="156">
        <f>IF(N255="znížená",J255,0)</f>
        <v>0</v>
      </c>
      <c r="BG255" s="156">
        <f>IF(N255="zákl. prenesená",J255,0)</f>
        <v>0</v>
      </c>
      <c r="BH255" s="156">
        <f>IF(N255="zníž. prenesená",J255,0)</f>
        <v>0</v>
      </c>
      <c r="BI255" s="156">
        <f>IF(N255="nulová",J255,0)</f>
        <v>0</v>
      </c>
      <c r="BJ255" s="17" t="s">
        <v>89</v>
      </c>
      <c r="BK255" s="156">
        <f>ROUND(I255*H255,2)</f>
        <v>0</v>
      </c>
      <c r="BL255" s="17" t="s">
        <v>231</v>
      </c>
      <c r="BM255" s="155" t="s">
        <v>389</v>
      </c>
    </row>
    <row r="256" spans="2:65" s="1" customFormat="1" ht="37.9" customHeight="1">
      <c r="B256" s="32"/>
      <c r="C256" s="143" t="s">
        <v>390</v>
      </c>
      <c r="D256" s="143" t="s">
        <v>227</v>
      </c>
      <c r="E256" s="144" t="s">
        <v>391</v>
      </c>
      <c r="F256" s="145" t="s">
        <v>392</v>
      </c>
      <c r="G256" s="146" t="s">
        <v>230</v>
      </c>
      <c r="H256" s="147">
        <v>1.47</v>
      </c>
      <c r="I256" s="148"/>
      <c r="J256" s="149">
        <f>ROUND(I256*H256,2)</f>
        <v>0</v>
      </c>
      <c r="K256" s="150"/>
      <c r="L256" s="32"/>
      <c r="M256" s="151" t="s">
        <v>1</v>
      </c>
      <c r="N256" s="152" t="s">
        <v>42</v>
      </c>
      <c r="P256" s="153">
        <f>O256*H256</f>
        <v>0</v>
      </c>
      <c r="Q256" s="153">
        <v>2.119093264</v>
      </c>
      <c r="R256" s="153">
        <f>Q256*H256</f>
        <v>3.1150670980799999</v>
      </c>
      <c r="S256" s="153">
        <v>0</v>
      </c>
      <c r="T256" s="154">
        <f>S256*H256</f>
        <v>0</v>
      </c>
      <c r="AR256" s="155" t="s">
        <v>231</v>
      </c>
      <c r="AT256" s="155" t="s">
        <v>227</v>
      </c>
      <c r="AU256" s="155" t="s">
        <v>89</v>
      </c>
      <c r="AY256" s="17" t="s">
        <v>225</v>
      </c>
      <c r="BE256" s="156">
        <f>IF(N256="základná",J256,0)</f>
        <v>0</v>
      </c>
      <c r="BF256" s="156">
        <f>IF(N256="znížená",J256,0)</f>
        <v>0</v>
      </c>
      <c r="BG256" s="156">
        <f>IF(N256="zákl. prenesená",J256,0)</f>
        <v>0</v>
      </c>
      <c r="BH256" s="156">
        <f>IF(N256="zníž. prenesená",J256,0)</f>
        <v>0</v>
      </c>
      <c r="BI256" s="156">
        <f>IF(N256="nulová",J256,0)</f>
        <v>0</v>
      </c>
      <c r="BJ256" s="17" t="s">
        <v>89</v>
      </c>
      <c r="BK256" s="156">
        <f>ROUND(I256*H256,2)</f>
        <v>0</v>
      </c>
      <c r="BL256" s="17" t="s">
        <v>231</v>
      </c>
      <c r="BM256" s="155" t="s">
        <v>393</v>
      </c>
    </row>
    <row r="257" spans="2:65" s="12" customFormat="1" ht="11.25">
      <c r="B257" s="157"/>
      <c r="D257" s="158" t="s">
        <v>233</v>
      </c>
      <c r="E257" s="159" t="s">
        <v>1</v>
      </c>
      <c r="F257" s="160" t="s">
        <v>394</v>
      </c>
      <c r="H257" s="161">
        <v>1.47</v>
      </c>
      <c r="I257" s="162"/>
      <c r="L257" s="157"/>
      <c r="M257" s="163"/>
      <c r="T257" s="164"/>
      <c r="AT257" s="159" t="s">
        <v>233</v>
      </c>
      <c r="AU257" s="159" t="s">
        <v>89</v>
      </c>
      <c r="AV257" s="12" t="s">
        <v>89</v>
      </c>
      <c r="AW257" s="12" t="s">
        <v>31</v>
      </c>
      <c r="AX257" s="12" t="s">
        <v>83</v>
      </c>
      <c r="AY257" s="159" t="s">
        <v>225</v>
      </c>
    </row>
    <row r="258" spans="2:65" s="1" customFormat="1" ht="37.9" customHeight="1">
      <c r="B258" s="32"/>
      <c r="C258" s="143" t="s">
        <v>395</v>
      </c>
      <c r="D258" s="143" t="s">
        <v>227</v>
      </c>
      <c r="E258" s="144" t="s">
        <v>396</v>
      </c>
      <c r="F258" s="145" t="s">
        <v>397</v>
      </c>
      <c r="G258" s="146" t="s">
        <v>292</v>
      </c>
      <c r="H258" s="147">
        <v>5.8999999999999997E-2</v>
      </c>
      <c r="I258" s="148"/>
      <c r="J258" s="149">
        <f>ROUND(I258*H258,2)</f>
        <v>0</v>
      </c>
      <c r="K258" s="150"/>
      <c r="L258" s="32"/>
      <c r="M258" s="151" t="s">
        <v>1</v>
      </c>
      <c r="N258" s="152" t="s">
        <v>42</v>
      </c>
      <c r="P258" s="153">
        <f>O258*H258</f>
        <v>0</v>
      </c>
      <c r="Q258" s="153">
        <v>1.002</v>
      </c>
      <c r="R258" s="153">
        <f>Q258*H258</f>
        <v>5.9117999999999997E-2</v>
      </c>
      <c r="S258" s="153">
        <v>0</v>
      </c>
      <c r="T258" s="154">
        <f>S258*H258</f>
        <v>0</v>
      </c>
      <c r="AR258" s="155" t="s">
        <v>231</v>
      </c>
      <c r="AT258" s="155" t="s">
        <v>227</v>
      </c>
      <c r="AU258" s="155" t="s">
        <v>89</v>
      </c>
      <c r="AY258" s="17" t="s">
        <v>225</v>
      </c>
      <c r="BE258" s="156">
        <f>IF(N258="základná",J258,0)</f>
        <v>0</v>
      </c>
      <c r="BF258" s="156">
        <f>IF(N258="znížená",J258,0)</f>
        <v>0</v>
      </c>
      <c r="BG258" s="156">
        <f>IF(N258="zákl. prenesená",J258,0)</f>
        <v>0</v>
      </c>
      <c r="BH258" s="156">
        <f>IF(N258="zníž. prenesená",J258,0)</f>
        <v>0</v>
      </c>
      <c r="BI258" s="156">
        <f>IF(N258="nulová",J258,0)</f>
        <v>0</v>
      </c>
      <c r="BJ258" s="17" t="s">
        <v>89</v>
      </c>
      <c r="BK258" s="156">
        <f>ROUND(I258*H258,2)</f>
        <v>0</v>
      </c>
      <c r="BL258" s="17" t="s">
        <v>231</v>
      </c>
      <c r="BM258" s="155" t="s">
        <v>398</v>
      </c>
    </row>
    <row r="259" spans="2:65" s="12" customFormat="1" ht="11.25">
      <c r="B259" s="157"/>
      <c r="D259" s="158" t="s">
        <v>233</v>
      </c>
      <c r="E259" s="159" t="s">
        <v>1</v>
      </c>
      <c r="F259" s="160" t="s">
        <v>399</v>
      </c>
      <c r="H259" s="161">
        <v>5.8999999999999997E-2</v>
      </c>
      <c r="I259" s="162"/>
      <c r="L259" s="157"/>
      <c r="M259" s="163"/>
      <c r="T259" s="164"/>
      <c r="AT259" s="159" t="s">
        <v>233</v>
      </c>
      <c r="AU259" s="159" t="s">
        <v>89</v>
      </c>
      <c r="AV259" s="12" t="s">
        <v>89</v>
      </c>
      <c r="AW259" s="12" t="s">
        <v>31</v>
      </c>
      <c r="AX259" s="12" t="s">
        <v>83</v>
      </c>
      <c r="AY259" s="159" t="s">
        <v>225</v>
      </c>
    </row>
    <row r="260" spans="2:65" s="1" customFormat="1" ht="24.2" customHeight="1">
      <c r="B260" s="32"/>
      <c r="C260" s="143" t="s">
        <v>400</v>
      </c>
      <c r="D260" s="143" t="s">
        <v>227</v>
      </c>
      <c r="E260" s="144" t="s">
        <v>401</v>
      </c>
      <c r="F260" s="145" t="s">
        <v>402</v>
      </c>
      <c r="G260" s="146" t="s">
        <v>230</v>
      </c>
      <c r="H260" s="147">
        <v>0.71799999999999997</v>
      </c>
      <c r="I260" s="148"/>
      <c r="J260" s="149">
        <f>ROUND(I260*H260,2)</f>
        <v>0</v>
      </c>
      <c r="K260" s="150"/>
      <c r="L260" s="32"/>
      <c r="M260" s="151" t="s">
        <v>1</v>
      </c>
      <c r="N260" s="152" t="s">
        <v>42</v>
      </c>
      <c r="P260" s="153">
        <f>O260*H260</f>
        <v>0</v>
      </c>
      <c r="Q260" s="153">
        <v>2.2589982040000001</v>
      </c>
      <c r="R260" s="153">
        <f>Q260*H260</f>
        <v>1.621960710472</v>
      </c>
      <c r="S260" s="153">
        <v>0</v>
      </c>
      <c r="T260" s="154">
        <f>S260*H260</f>
        <v>0</v>
      </c>
      <c r="AR260" s="155" t="s">
        <v>231</v>
      </c>
      <c r="AT260" s="155" t="s">
        <v>227</v>
      </c>
      <c r="AU260" s="155" t="s">
        <v>89</v>
      </c>
      <c r="AY260" s="17" t="s">
        <v>225</v>
      </c>
      <c r="BE260" s="156">
        <f>IF(N260="základná",J260,0)</f>
        <v>0</v>
      </c>
      <c r="BF260" s="156">
        <f>IF(N260="znížená",J260,0)</f>
        <v>0</v>
      </c>
      <c r="BG260" s="156">
        <f>IF(N260="zákl. prenesená",J260,0)</f>
        <v>0</v>
      </c>
      <c r="BH260" s="156">
        <f>IF(N260="zníž. prenesená",J260,0)</f>
        <v>0</v>
      </c>
      <c r="BI260" s="156">
        <f>IF(N260="nulová",J260,0)</f>
        <v>0</v>
      </c>
      <c r="BJ260" s="17" t="s">
        <v>89</v>
      </c>
      <c r="BK260" s="156">
        <f>ROUND(I260*H260,2)</f>
        <v>0</v>
      </c>
      <c r="BL260" s="17" t="s">
        <v>231</v>
      </c>
      <c r="BM260" s="155" t="s">
        <v>403</v>
      </c>
    </row>
    <row r="261" spans="2:65" s="12" customFormat="1" ht="11.25">
      <c r="B261" s="157"/>
      <c r="D261" s="158" t="s">
        <v>233</v>
      </c>
      <c r="E261" s="159" t="s">
        <v>1</v>
      </c>
      <c r="F261" s="160" t="s">
        <v>404</v>
      </c>
      <c r="H261" s="161">
        <v>0.71799999999999997</v>
      </c>
      <c r="I261" s="162"/>
      <c r="L261" s="157"/>
      <c r="M261" s="163"/>
      <c r="T261" s="164"/>
      <c r="AT261" s="159" t="s">
        <v>233</v>
      </c>
      <c r="AU261" s="159" t="s">
        <v>89</v>
      </c>
      <c r="AV261" s="12" t="s">
        <v>89</v>
      </c>
      <c r="AW261" s="12" t="s">
        <v>31</v>
      </c>
      <c r="AX261" s="12" t="s">
        <v>83</v>
      </c>
      <c r="AY261" s="159" t="s">
        <v>225</v>
      </c>
    </row>
    <row r="262" spans="2:65" s="1" customFormat="1" ht="16.5" customHeight="1">
      <c r="B262" s="32"/>
      <c r="C262" s="143" t="s">
        <v>405</v>
      </c>
      <c r="D262" s="143" t="s">
        <v>227</v>
      </c>
      <c r="E262" s="144" t="s">
        <v>406</v>
      </c>
      <c r="F262" s="145" t="s">
        <v>407</v>
      </c>
      <c r="G262" s="146" t="s">
        <v>292</v>
      </c>
      <c r="H262" s="147">
        <v>1.2E-2</v>
      </c>
      <c r="I262" s="148"/>
      <c r="J262" s="149">
        <f>ROUND(I262*H262,2)</f>
        <v>0</v>
      </c>
      <c r="K262" s="150"/>
      <c r="L262" s="32"/>
      <c r="M262" s="151" t="s">
        <v>1</v>
      </c>
      <c r="N262" s="152" t="s">
        <v>42</v>
      </c>
      <c r="P262" s="153">
        <f>O262*H262</f>
        <v>0</v>
      </c>
      <c r="Q262" s="153">
        <v>1.0189584970000001</v>
      </c>
      <c r="R262" s="153">
        <f>Q262*H262</f>
        <v>1.2227501964000001E-2</v>
      </c>
      <c r="S262" s="153">
        <v>0</v>
      </c>
      <c r="T262" s="154">
        <f>S262*H262</f>
        <v>0</v>
      </c>
      <c r="AR262" s="155" t="s">
        <v>231</v>
      </c>
      <c r="AT262" s="155" t="s">
        <v>227</v>
      </c>
      <c r="AU262" s="155" t="s">
        <v>89</v>
      </c>
      <c r="AY262" s="17" t="s">
        <v>225</v>
      </c>
      <c r="BE262" s="156">
        <f>IF(N262="základná",J262,0)</f>
        <v>0</v>
      </c>
      <c r="BF262" s="156">
        <f>IF(N262="znížená",J262,0)</f>
        <v>0</v>
      </c>
      <c r="BG262" s="156">
        <f>IF(N262="zákl. prenesená",J262,0)</f>
        <v>0</v>
      </c>
      <c r="BH262" s="156">
        <f>IF(N262="zníž. prenesená",J262,0)</f>
        <v>0</v>
      </c>
      <c r="BI262" s="156">
        <f>IF(N262="nulová",J262,0)</f>
        <v>0</v>
      </c>
      <c r="BJ262" s="17" t="s">
        <v>89</v>
      </c>
      <c r="BK262" s="156">
        <f>ROUND(I262*H262,2)</f>
        <v>0</v>
      </c>
      <c r="BL262" s="17" t="s">
        <v>231</v>
      </c>
      <c r="BM262" s="155" t="s">
        <v>408</v>
      </c>
    </row>
    <row r="263" spans="2:65" s="12" customFormat="1" ht="11.25">
      <c r="B263" s="157"/>
      <c r="D263" s="158" t="s">
        <v>233</v>
      </c>
      <c r="E263" s="159" t="s">
        <v>1</v>
      </c>
      <c r="F263" s="160" t="s">
        <v>409</v>
      </c>
      <c r="H263" s="161">
        <v>1.2E-2</v>
      </c>
      <c r="I263" s="162"/>
      <c r="L263" s="157"/>
      <c r="M263" s="163"/>
      <c r="T263" s="164"/>
      <c r="AT263" s="159" t="s">
        <v>233</v>
      </c>
      <c r="AU263" s="159" t="s">
        <v>89</v>
      </c>
      <c r="AV263" s="12" t="s">
        <v>89</v>
      </c>
      <c r="AW263" s="12" t="s">
        <v>31</v>
      </c>
      <c r="AX263" s="12" t="s">
        <v>83</v>
      </c>
      <c r="AY263" s="159" t="s">
        <v>225</v>
      </c>
    </row>
    <row r="264" spans="2:65" s="11" customFormat="1" ht="22.9" customHeight="1">
      <c r="B264" s="131"/>
      <c r="D264" s="132" t="s">
        <v>75</v>
      </c>
      <c r="E264" s="141" t="s">
        <v>239</v>
      </c>
      <c r="F264" s="141" t="s">
        <v>410</v>
      </c>
      <c r="I264" s="134"/>
      <c r="J264" s="142">
        <f>BK264</f>
        <v>0</v>
      </c>
      <c r="L264" s="131"/>
      <c r="M264" s="136"/>
      <c r="P264" s="137">
        <f>SUM(P265:P416)</f>
        <v>0</v>
      </c>
      <c r="R264" s="137">
        <f>SUM(R265:R416)</f>
        <v>391.20651798218199</v>
      </c>
      <c r="T264" s="138">
        <f>SUM(T265:T416)</f>
        <v>0</v>
      </c>
      <c r="AR264" s="132" t="s">
        <v>83</v>
      </c>
      <c r="AT264" s="139" t="s">
        <v>75</v>
      </c>
      <c r="AU264" s="139" t="s">
        <v>83</v>
      </c>
      <c r="AY264" s="132" t="s">
        <v>225</v>
      </c>
      <c r="BK264" s="140">
        <f>SUM(BK265:BK416)</f>
        <v>0</v>
      </c>
    </row>
    <row r="265" spans="2:65" s="1" customFormat="1" ht="21.75" customHeight="1">
      <c r="B265" s="32"/>
      <c r="C265" s="143" t="s">
        <v>411</v>
      </c>
      <c r="D265" s="143" t="s">
        <v>227</v>
      </c>
      <c r="E265" s="144" t="s">
        <v>412</v>
      </c>
      <c r="F265" s="145" t="s">
        <v>413</v>
      </c>
      <c r="G265" s="146" t="s">
        <v>414</v>
      </c>
      <c r="H265" s="147">
        <v>156.30000000000001</v>
      </c>
      <c r="I265" s="148"/>
      <c r="J265" s="149">
        <f>ROUND(I265*H265,2)</f>
        <v>0</v>
      </c>
      <c r="K265" s="150"/>
      <c r="L265" s="32"/>
      <c r="M265" s="151" t="s">
        <v>1</v>
      </c>
      <c r="N265" s="152" t="s">
        <v>42</v>
      </c>
      <c r="P265" s="153">
        <f>O265*H265</f>
        <v>0</v>
      </c>
      <c r="Q265" s="153">
        <v>6.3433000000000003E-2</v>
      </c>
      <c r="R265" s="153">
        <f>Q265*H265</f>
        <v>9.9145779000000012</v>
      </c>
      <c r="S265" s="153">
        <v>0</v>
      </c>
      <c r="T265" s="154">
        <f>S265*H265</f>
        <v>0</v>
      </c>
      <c r="AR265" s="155" t="s">
        <v>231</v>
      </c>
      <c r="AT265" s="155" t="s">
        <v>227</v>
      </c>
      <c r="AU265" s="155" t="s">
        <v>89</v>
      </c>
      <c r="AY265" s="17" t="s">
        <v>225</v>
      </c>
      <c r="BE265" s="156">
        <f>IF(N265="základná",J265,0)</f>
        <v>0</v>
      </c>
      <c r="BF265" s="156">
        <f>IF(N265="znížená",J265,0)</f>
        <v>0</v>
      </c>
      <c r="BG265" s="156">
        <f>IF(N265="zákl. prenesená",J265,0)</f>
        <v>0</v>
      </c>
      <c r="BH265" s="156">
        <f>IF(N265="zníž. prenesená",J265,0)</f>
        <v>0</v>
      </c>
      <c r="BI265" s="156">
        <f>IF(N265="nulová",J265,0)</f>
        <v>0</v>
      </c>
      <c r="BJ265" s="17" t="s">
        <v>89</v>
      </c>
      <c r="BK265" s="156">
        <f>ROUND(I265*H265,2)</f>
        <v>0</v>
      </c>
      <c r="BL265" s="17" t="s">
        <v>231</v>
      </c>
      <c r="BM265" s="155" t="s">
        <v>415</v>
      </c>
    </row>
    <row r="266" spans="2:65" s="12" customFormat="1" ht="11.25">
      <c r="B266" s="157"/>
      <c r="D266" s="158" t="s">
        <v>233</v>
      </c>
      <c r="E266" s="159" t="s">
        <v>1</v>
      </c>
      <c r="F266" s="160" t="s">
        <v>416</v>
      </c>
      <c r="H266" s="161">
        <v>21.85</v>
      </c>
      <c r="I266" s="162"/>
      <c r="L266" s="157"/>
      <c r="M266" s="163"/>
      <c r="T266" s="164"/>
      <c r="AT266" s="159" t="s">
        <v>233</v>
      </c>
      <c r="AU266" s="159" t="s">
        <v>89</v>
      </c>
      <c r="AV266" s="12" t="s">
        <v>89</v>
      </c>
      <c r="AW266" s="12" t="s">
        <v>31</v>
      </c>
      <c r="AX266" s="12" t="s">
        <v>76</v>
      </c>
      <c r="AY266" s="159" t="s">
        <v>225</v>
      </c>
    </row>
    <row r="267" spans="2:65" s="12" customFormat="1" ht="11.25">
      <c r="B267" s="157"/>
      <c r="D267" s="158" t="s">
        <v>233</v>
      </c>
      <c r="E267" s="159" t="s">
        <v>1</v>
      </c>
      <c r="F267" s="160" t="s">
        <v>417</v>
      </c>
      <c r="H267" s="161">
        <v>7</v>
      </c>
      <c r="I267" s="162"/>
      <c r="L267" s="157"/>
      <c r="M267" s="163"/>
      <c r="T267" s="164"/>
      <c r="AT267" s="159" t="s">
        <v>233</v>
      </c>
      <c r="AU267" s="159" t="s">
        <v>89</v>
      </c>
      <c r="AV267" s="12" t="s">
        <v>89</v>
      </c>
      <c r="AW267" s="12" t="s">
        <v>31</v>
      </c>
      <c r="AX267" s="12" t="s">
        <v>76</v>
      </c>
      <c r="AY267" s="159" t="s">
        <v>225</v>
      </c>
    </row>
    <row r="268" spans="2:65" s="12" customFormat="1" ht="22.5">
      <c r="B268" s="157"/>
      <c r="D268" s="158" t="s">
        <v>233</v>
      </c>
      <c r="E268" s="159" t="s">
        <v>1</v>
      </c>
      <c r="F268" s="160" t="s">
        <v>418</v>
      </c>
      <c r="H268" s="161">
        <v>102.25</v>
      </c>
      <c r="I268" s="162"/>
      <c r="L268" s="157"/>
      <c r="M268" s="163"/>
      <c r="T268" s="164"/>
      <c r="AT268" s="159" t="s">
        <v>233</v>
      </c>
      <c r="AU268" s="159" t="s">
        <v>89</v>
      </c>
      <c r="AV268" s="12" t="s">
        <v>89</v>
      </c>
      <c r="AW268" s="12" t="s">
        <v>31</v>
      </c>
      <c r="AX268" s="12" t="s">
        <v>76</v>
      </c>
      <c r="AY268" s="159" t="s">
        <v>225</v>
      </c>
    </row>
    <row r="269" spans="2:65" s="12" customFormat="1" ht="11.25">
      <c r="B269" s="157"/>
      <c r="D269" s="158" t="s">
        <v>233</v>
      </c>
      <c r="E269" s="159" t="s">
        <v>1</v>
      </c>
      <c r="F269" s="160" t="s">
        <v>419</v>
      </c>
      <c r="H269" s="161">
        <v>25.2</v>
      </c>
      <c r="I269" s="162"/>
      <c r="L269" s="157"/>
      <c r="M269" s="163"/>
      <c r="T269" s="164"/>
      <c r="AT269" s="159" t="s">
        <v>233</v>
      </c>
      <c r="AU269" s="159" t="s">
        <v>89</v>
      </c>
      <c r="AV269" s="12" t="s">
        <v>89</v>
      </c>
      <c r="AW269" s="12" t="s">
        <v>31</v>
      </c>
      <c r="AX269" s="12" t="s">
        <v>76</v>
      </c>
      <c r="AY269" s="159" t="s">
        <v>225</v>
      </c>
    </row>
    <row r="270" spans="2:65" s="13" customFormat="1" ht="11.25">
      <c r="B270" s="165"/>
      <c r="D270" s="158" t="s">
        <v>233</v>
      </c>
      <c r="E270" s="166" t="s">
        <v>1</v>
      </c>
      <c r="F270" s="167" t="s">
        <v>258</v>
      </c>
      <c r="H270" s="168">
        <v>156.30000000000001</v>
      </c>
      <c r="I270" s="169"/>
      <c r="L270" s="165"/>
      <c r="M270" s="170"/>
      <c r="T270" s="171"/>
      <c r="AT270" s="166" t="s">
        <v>233</v>
      </c>
      <c r="AU270" s="166" t="s">
        <v>89</v>
      </c>
      <c r="AV270" s="13" t="s">
        <v>231</v>
      </c>
      <c r="AW270" s="13" t="s">
        <v>31</v>
      </c>
      <c r="AX270" s="13" t="s">
        <v>83</v>
      </c>
      <c r="AY270" s="166" t="s">
        <v>225</v>
      </c>
    </row>
    <row r="271" spans="2:65" s="1" customFormat="1" ht="37.9" customHeight="1">
      <c r="B271" s="32"/>
      <c r="C271" s="143" t="s">
        <v>420</v>
      </c>
      <c r="D271" s="143" t="s">
        <v>227</v>
      </c>
      <c r="E271" s="144" t="s">
        <v>421</v>
      </c>
      <c r="F271" s="145" t="s">
        <v>422</v>
      </c>
      <c r="G271" s="146" t="s">
        <v>230</v>
      </c>
      <c r="H271" s="147">
        <v>10.627000000000001</v>
      </c>
      <c r="I271" s="148"/>
      <c r="J271" s="149">
        <f>ROUND(I271*H271,2)</f>
        <v>0</v>
      </c>
      <c r="K271" s="150"/>
      <c r="L271" s="32"/>
      <c r="M271" s="151" t="s">
        <v>1</v>
      </c>
      <c r="N271" s="152" t="s">
        <v>42</v>
      </c>
      <c r="P271" s="153">
        <f>O271*H271</f>
        <v>0</v>
      </c>
      <c r="Q271" s="153">
        <v>1.736</v>
      </c>
      <c r="R271" s="153">
        <f>Q271*H271</f>
        <v>18.448472000000002</v>
      </c>
      <c r="S271" s="153">
        <v>0</v>
      </c>
      <c r="T271" s="154">
        <f>S271*H271</f>
        <v>0</v>
      </c>
      <c r="AR271" s="155" t="s">
        <v>231</v>
      </c>
      <c r="AT271" s="155" t="s">
        <v>227</v>
      </c>
      <c r="AU271" s="155" t="s">
        <v>89</v>
      </c>
      <c r="AY271" s="17" t="s">
        <v>225</v>
      </c>
      <c r="BE271" s="156">
        <f>IF(N271="základná",J271,0)</f>
        <v>0</v>
      </c>
      <c r="BF271" s="156">
        <f>IF(N271="znížená",J271,0)</f>
        <v>0</v>
      </c>
      <c r="BG271" s="156">
        <f>IF(N271="zákl. prenesená",J271,0)</f>
        <v>0</v>
      </c>
      <c r="BH271" s="156">
        <f>IF(N271="zníž. prenesená",J271,0)</f>
        <v>0</v>
      </c>
      <c r="BI271" s="156">
        <f>IF(N271="nulová",J271,0)</f>
        <v>0</v>
      </c>
      <c r="BJ271" s="17" t="s">
        <v>89</v>
      </c>
      <c r="BK271" s="156">
        <f>ROUND(I271*H271,2)</f>
        <v>0</v>
      </c>
      <c r="BL271" s="17" t="s">
        <v>231</v>
      </c>
      <c r="BM271" s="155" t="s">
        <v>423</v>
      </c>
    </row>
    <row r="272" spans="2:65" s="12" customFormat="1" ht="22.5">
      <c r="B272" s="157"/>
      <c r="D272" s="158" t="s">
        <v>233</v>
      </c>
      <c r="E272" s="159" t="s">
        <v>1</v>
      </c>
      <c r="F272" s="160" t="s">
        <v>424</v>
      </c>
      <c r="H272" s="161">
        <v>0.92900000000000005</v>
      </c>
      <c r="I272" s="162"/>
      <c r="L272" s="157"/>
      <c r="M272" s="163"/>
      <c r="T272" s="164"/>
      <c r="AT272" s="159" t="s">
        <v>233</v>
      </c>
      <c r="AU272" s="159" t="s">
        <v>89</v>
      </c>
      <c r="AV272" s="12" t="s">
        <v>89</v>
      </c>
      <c r="AW272" s="12" t="s">
        <v>31</v>
      </c>
      <c r="AX272" s="12" t="s">
        <v>76</v>
      </c>
      <c r="AY272" s="159" t="s">
        <v>225</v>
      </c>
    </row>
    <row r="273" spans="2:65" s="12" customFormat="1" ht="11.25">
      <c r="B273" s="157"/>
      <c r="D273" s="158" t="s">
        <v>233</v>
      </c>
      <c r="E273" s="159" t="s">
        <v>1</v>
      </c>
      <c r="F273" s="160" t="s">
        <v>425</v>
      </c>
      <c r="H273" s="161">
        <v>0.96799999999999997</v>
      </c>
      <c r="I273" s="162"/>
      <c r="L273" s="157"/>
      <c r="M273" s="163"/>
      <c r="T273" s="164"/>
      <c r="AT273" s="159" t="s">
        <v>233</v>
      </c>
      <c r="AU273" s="159" t="s">
        <v>89</v>
      </c>
      <c r="AV273" s="12" t="s">
        <v>89</v>
      </c>
      <c r="AW273" s="12" t="s">
        <v>31</v>
      </c>
      <c r="AX273" s="12" t="s">
        <v>76</v>
      </c>
      <c r="AY273" s="159" t="s">
        <v>225</v>
      </c>
    </row>
    <row r="274" spans="2:65" s="12" customFormat="1" ht="33.75">
      <c r="B274" s="157"/>
      <c r="D274" s="158" t="s">
        <v>233</v>
      </c>
      <c r="E274" s="159" t="s">
        <v>1</v>
      </c>
      <c r="F274" s="160" t="s">
        <v>426</v>
      </c>
      <c r="H274" s="161">
        <v>2.625</v>
      </c>
      <c r="I274" s="162"/>
      <c r="L274" s="157"/>
      <c r="M274" s="163"/>
      <c r="T274" s="164"/>
      <c r="AT274" s="159" t="s">
        <v>233</v>
      </c>
      <c r="AU274" s="159" t="s">
        <v>89</v>
      </c>
      <c r="AV274" s="12" t="s">
        <v>89</v>
      </c>
      <c r="AW274" s="12" t="s">
        <v>31</v>
      </c>
      <c r="AX274" s="12" t="s">
        <v>76</v>
      </c>
      <c r="AY274" s="159" t="s">
        <v>225</v>
      </c>
    </row>
    <row r="275" spans="2:65" s="12" customFormat="1" ht="11.25">
      <c r="B275" s="157"/>
      <c r="D275" s="158" t="s">
        <v>233</v>
      </c>
      <c r="E275" s="159" t="s">
        <v>1</v>
      </c>
      <c r="F275" s="160" t="s">
        <v>427</v>
      </c>
      <c r="H275" s="161">
        <v>0.6</v>
      </c>
      <c r="I275" s="162"/>
      <c r="L275" s="157"/>
      <c r="M275" s="163"/>
      <c r="T275" s="164"/>
      <c r="AT275" s="159" t="s">
        <v>233</v>
      </c>
      <c r="AU275" s="159" t="s">
        <v>89</v>
      </c>
      <c r="AV275" s="12" t="s">
        <v>89</v>
      </c>
      <c r="AW275" s="12" t="s">
        <v>31</v>
      </c>
      <c r="AX275" s="12" t="s">
        <v>76</v>
      </c>
      <c r="AY275" s="159" t="s">
        <v>225</v>
      </c>
    </row>
    <row r="276" spans="2:65" s="12" customFormat="1" ht="33.75">
      <c r="B276" s="157"/>
      <c r="D276" s="158" t="s">
        <v>233</v>
      </c>
      <c r="E276" s="159" t="s">
        <v>1</v>
      </c>
      <c r="F276" s="160" t="s">
        <v>428</v>
      </c>
      <c r="H276" s="161">
        <v>2.625</v>
      </c>
      <c r="I276" s="162"/>
      <c r="L276" s="157"/>
      <c r="M276" s="163"/>
      <c r="T276" s="164"/>
      <c r="AT276" s="159" t="s">
        <v>233</v>
      </c>
      <c r="AU276" s="159" t="s">
        <v>89</v>
      </c>
      <c r="AV276" s="12" t="s">
        <v>89</v>
      </c>
      <c r="AW276" s="12" t="s">
        <v>31</v>
      </c>
      <c r="AX276" s="12" t="s">
        <v>76</v>
      </c>
      <c r="AY276" s="159" t="s">
        <v>225</v>
      </c>
    </row>
    <row r="277" spans="2:65" s="12" customFormat="1" ht="11.25">
      <c r="B277" s="157"/>
      <c r="D277" s="158" t="s">
        <v>233</v>
      </c>
      <c r="E277" s="159" t="s">
        <v>1</v>
      </c>
      <c r="F277" s="160" t="s">
        <v>429</v>
      </c>
      <c r="H277" s="161">
        <v>0.6</v>
      </c>
      <c r="I277" s="162"/>
      <c r="L277" s="157"/>
      <c r="M277" s="163"/>
      <c r="T277" s="164"/>
      <c r="AT277" s="159" t="s">
        <v>233</v>
      </c>
      <c r="AU277" s="159" t="s">
        <v>89</v>
      </c>
      <c r="AV277" s="12" t="s">
        <v>89</v>
      </c>
      <c r="AW277" s="12" t="s">
        <v>31</v>
      </c>
      <c r="AX277" s="12" t="s">
        <v>76</v>
      </c>
      <c r="AY277" s="159" t="s">
        <v>225</v>
      </c>
    </row>
    <row r="278" spans="2:65" s="12" customFormat="1" ht="11.25">
      <c r="B278" s="157"/>
      <c r="D278" s="158" t="s">
        <v>233</v>
      </c>
      <c r="E278" s="159" t="s">
        <v>1</v>
      </c>
      <c r="F278" s="160" t="s">
        <v>430</v>
      </c>
      <c r="H278" s="161">
        <v>0.3</v>
      </c>
      <c r="I278" s="162"/>
      <c r="L278" s="157"/>
      <c r="M278" s="163"/>
      <c r="T278" s="164"/>
      <c r="AT278" s="159" t="s">
        <v>233</v>
      </c>
      <c r="AU278" s="159" t="s">
        <v>89</v>
      </c>
      <c r="AV278" s="12" t="s">
        <v>89</v>
      </c>
      <c r="AW278" s="12" t="s">
        <v>31</v>
      </c>
      <c r="AX278" s="12" t="s">
        <v>76</v>
      </c>
      <c r="AY278" s="159" t="s">
        <v>225</v>
      </c>
    </row>
    <row r="279" spans="2:65" s="12" customFormat="1" ht="11.25">
      <c r="B279" s="157"/>
      <c r="D279" s="158" t="s">
        <v>233</v>
      </c>
      <c r="E279" s="159" t="s">
        <v>1</v>
      </c>
      <c r="F279" s="160" t="s">
        <v>431</v>
      </c>
      <c r="H279" s="161">
        <v>0.624</v>
      </c>
      <c r="I279" s="162"/>
      <c r="L279" s="157"/>
      <c r="M279" s="163"/>
      <c r="T279" s="164"/>
      <c r="AT279" s="159" t="s">
        <v>233</v>
      </c>
      <c r="AU279" s="159" t="s">
        <v>89</v>
      </c>
      <c r="AV279" s="12" t="s">
        <v>89</v>
      </c>
      <c r="AW279" s="12" t="s">
        <v>31</v>
      </c>
      <c r="AX279" s="12" t="s">
        <v>76</v>
      </c>
      <c r="AY279" s="159" t="s">
        <v>225</v>
      </c>
    </row>
    <row r="280" spans="2:65" s="12" customFormat="1" ht="11.25">
      <c r="B280" s="157"/>
      <c r="D280" s="158" t="s">
        <v>233</v>
      </c>
      <c r="E280" s="159" t="s">
        <v>1</v>
      </c>
      <c r="F280" s="160" t="s">
        <v>432</v>
      </c>
      <c r="H280" s="161">
        <v>0.6</v>
      </c>
      <c r="I280" s="162"/>
      <c r="L280" s="157"/>
      <c r="M280" s="163"/>
      <c r="T280" s="164"/>
      <c r="AT280" s="159" t="s">
        <v>233</v>
      </c>
      <c r="AU280" s="159" t="s">
        <v>89</v>
      </c>
      <c r="AV280" s="12" t="s">
        <v>89</v>
      </c>
      <c r="AW280" s="12" t="s">
        <v>31</v>
      </c>
      <c r="AX280" s="12" t="s">
        <v>76</v>
      </c>
      <c r="AY280" s="159" t="s">
        <v>225</v>
      </c>
    </row>
    <row r="281" spans="2:65" s="12" customFormat="1" ht="11.25">
      <c r="B281" s="157"/>
      <c r="D281" s="158" t="s">
        <v>233</v>
      </c>
      <c r="E281" s="159" t="s">
        <v>1</v>
      </c>
      <c r="F281" s="160" t="s">
        <v>433</v>
      </c>
      <c r="H281" s="161">
        <v>0.75600000000000001</v>
      </c>
      <c r="I281" s="162"/>
      <c r="L281" s="157"/>
      <c r="M281" s="163"/>
      <c r="T281" s="164"/>
      <c r="AT281" s="159" t="s">
        <v>233</v>
      </c>
      <c r="AU281" s="159" t="s">
        <v>89</v>
      </c>
      <c r="AV281" s="12" t="s">
        <v>89</v>
      </c>
      <c r="AW281" s="12" t="s">
        <v>31</v>
      </c>
      <c r="AX281" s="12" t="s">
        <v>76</v>
      </c>
      <c r="AY281" s="159" t="s">
        <v>225</v>
      </c>
    </row>
    <row r="282" spans="2:65" s="13" customFormat="1" ht="11.25">
      <c r="B282" s="165"/>
      <c r="D282" s="158" t="s">
        <v>233</v>
      </c>
      <c r="E282" s="166" t="s">
        <v>1</v>
      </c>
      <c r="F282" s="167" t="s">
        <v>258</v>
      </c>
      <c r="H282" s="168">
        <v>10.627000000000001</v>
      </c>
      <c r="I282" s="169"/>
      <c r="L282" s="165"/>
      <c r="M282" s="170"/>
      <c r="T282" s="171"/>
      <c r="AT282" s="166" t="s">
        <v>233</v>
      </c>
      <c r="AU282" s="166" t="s">
        <v>89</v>
      </c>
      <c r="AV282" s="13" t="s">
        <v>231</v>
      </c>
      <c r="AW282" s="13" t="s">
        <v>31</v>
      </c>
      <c r="AX282" s="13" t="s">
        <v>83</v>
      </c>
      <c r="AY282" s="166" t="s">
        <v>225</v>
      </c>
    </row>
    <row r="283" spans="2:65" s="1" customFormat="1" ht="33" customHeight="1">
      <c r="B283" s="32"/>
      <c r="C283" s="143" t="s">
        <v>434</v>
      </c>
      <c r="D283" s="143" t="s">
        <v>227</v>
      </c>
      <c r="E283" s="144" t="s">
        <v>435</v>
      </c>
      <c r="F283" s="145" t="s">
        <v>436</v>
      </c>
      <c r="G283" s="146" t="s">
        <v>230</v>
      </c>
      <c r="H283" s="147">
        <v>38.234999999999999</v>
      </c>
      <c r="I283" s="148"/>
      <c r="J283" s="149">
        <f>ROUND(I283*H283,2)</f>
        <v>0</v>
      </c>
      <c r="K283" s="150"/>
      <c r="L283" s="32"/>
      <c r="M283" s="151" t="s">
        <v>1</v>
      </c>
      <c r="N283" s="152" t="s">
        <v>42</v>
      </c>
      <c r="P283" s="153">
        <f>O283*H283</f>
        <v>0</v>
      </c>
      <c r="Q283" s="153">
        <v>1.736</v>
      </c>
      <c r="R283" s="153">
        <f>Q283*H283</f>
        <v>66.375959999999992</v>
      </c>
      <c r="S283" s="153">
        <v>0</v>
      </c>
      <c r="T283" s="154">
        <f>S283*H283</f>
        <v>0</v>
      </c>
      <c r="AR283" s="155" t="s">
        <v>231</v>
      </c>
      <c r="AT283" s="155" t="s">
        <v>227</v>
      </c>
      <c r="AU283" s="155" t="s">
        <v>89</v>
      </c>
      <c r="AY283" s="17" t="s">
        <v>225</v>
      </c>
      <c r="BE283" s="156">
        <f>IF(N283="základná",J283,0)</f>
        <v>0</v>
      </c>
      <c r="BF283" s="156">
        <f>IF(N283="znížená",J283,0)</f>
        <v>0</v>
      </c>
      <c r="BG283" s="156">
        <f>IF(N283="zákl. prenesená",J283,0)</f>
        <v>0</v>
      </c>
      <c r="BH283" s="156">
        <f>IF(N283="zníž. prenesená",J283,0)</f>
        <v>0</v>
      </c>
      <c r="BI283" s="156">
        <f>IF(N283="nulová",J283,0)</f>
        <v>0</v>
      </c>
      <c r="BJ283" s="17" t="s">
        <v>89</v>
      </c>
      <c r="BK283" s="156">
        <f>ROUND(I283*H283,2)</f>
        <v>0</v>
      </c>
      <c r="BL283" s="17" t="s">
        <v>231</v>
      </c>
      <c r="BM283" s="155" t="s">
        <v>437</v>
      </c>
    </row>
    <row r="284" spans="2:65" s="12" customFormat="1" ht="22.5">
      <c r="B284" s="157"/>
      <c r="D284" s="158" t="s">
        <v>233</v>
      </c>
      <c r="E284" s="159" t="s">
        <v>1</v>
      </c>
      <c r="F284" s="160" t="s">
        <v>438</v>
      </c>
      <c r="H284" s="161">
        <v>6.0679999999999996</v>
      </c>
      <c r="I284" s="162"/>
      <c r="L284" s="157"/>
      <c r="M284" s="163"/>
      <c r="T284" s="164"/>
      <c r="AT284" s="159" t="s">
        <v>233</v>
      </c>
      <c r="AU284" s="159" t="s">
        <v>89</v>
      </c>
      <c r="AV284" s="12" t="s">
        <v>89</v>
      </c>
      <c r="AW284" s="12" t="s">
        <v>31</v>
      </c>
      <c r="AX284" s="12" t="s">
        <v>76</v>
      </c>
      <c r="AY284" s="159" t="s">
        <v>225</v>
      </c>
    </row>
    <row r="285" spans="2:65" s="12" customFormat="1" ht="33.75">
      <c r="B285" s="157"/>
      <c r="D285" s="158" t="s">
        <v>233</v>
      </c>
      <c r="E285" s="159" t="s">
        <v>1</v>
      </c>
      <c r="F285" s="160" t="s">
        <v>439</v>
      </c>
      <c r="H285" s="161">
        <v>9.6850000000000005</v>
      </c>
      <c r="I285" s="162"/>
      <c r="L285" s="157"/>
      <c r="M285" s="163"/>
      <c r="T285" s="164"/>
      <c r="AT285" s="159" t="s">
        <v>233</v>
      </c>
      <c r="AU285" s="159" t="s">
        <v>89</v>
      </c>
      <c r="AV285" s="12" t="s">
        <v>89</v>
      </c>
      <c r="AW285" s="12" t="s">
        <v>31</v>
      </c>
      <c r="AX285" s="12" t="s">
        <v>76</v>
      </c>
      <c r="AY285" s="159" t="s">
        <v>225</v>
      </c>
    </row>
    <row r="286" spans="2:65" s="12" customFormat="1" ht="33.75">
      <c r="B286" s="157"/>
      <c r="D286" s="158" t="s">
        <v>233</v>
      </c>
      <c r="E286" s="159" t="s">
        <v>1</v>
      </c>
      <c r="F286" s="160" t="s">
        <v>440</v>
      </c>
      <c r="H286" s="161">
        <v>15.098000000000001</v>
      </c>
      <c r="I286" s="162"/>
      <c r="L286" s="157"/>
      <c r="M286" s="163"/>
      <c r="T286" s="164"/>
      <c r="AT286" s="159" t="s">
        <v>233</v>
      </c>
      <c r="AU286" s="159" t="s">
        <v>89</v>
      </c>
      <c r="AV286" s="12" t="s">
        <v>89</v>
      </c>
      <c r="AW286" s="12" t="s">
        <v>31</v>
      </c>
      <c r="AX286" s="12" t="s">
        <v>76</v>
      </c>
      <c r="AY286" s="159" t="s">
        <v>225</v>
      </c>
    </row>
    <row r="287" spans="2:65" s="12" customFormat="1" ht="11.25">
      <c r="B287" s="157"/>
      <c r="D287" s="158" t="s">
        <v>233</v>
      </c>
      <c r="E287" s="159" t="s">
        <v>1</v>
      </c>
      <c r="F287" s="160" t="s">
        <v>441</v>
      </c>
      <c r="H287" s="161">
        <v>3.1920000000000002</v>
      </c>
      <c r="I287" s="162"/>
      <c r="L287" s="157"/>
      <c r="M287" s="163"/>
      <c r="T287" s="164"/>
      <c r="AT287" s="159" t="s">
        <v>233</v>
      </c>
      <c r="AU287" s="159" t="s">
        <v>89</v>
      </c>
      <c r="AV287" s="12" t="s">
        <v>89</v>
      </c>
      <c r="AW287" s="12" t="s">
        <v>31</v>
      </c>
      <c r="AX287" s="12" t="s">
        <v>76</v>
      </c>
      <c r="AY287" s="159" t="s">
        <v>225</v>
      </c>
    </row>
    <row r="288" spans="2:65" s="12" customFormat="1" ht="11.25">
      <c r="B288" s="157"/>
      <c r="D288" s="158" t="s">
        <v>233</v>
      </c>
      <c r="E288" s="159" t="s">
        <v>1</v>
      </c>
      <c r="F288" s="160" t="s">
        <v>442</v>
      </c>
      <c r="H288" s="161">
        <v>4.1920000000000002</v>
      </c>
      <c r="I288" s="162"/>
      <c r="L288" s="157"/>
      <c r="M288" s="163"/>
      <c r="T288" s="164"/>
      <c r="AT288" s="159" t="s">
        <v>233</v>
      </c>
      <c r="AU288" s="159" t="s">
        <v>89</v>
      </c>
      <c r="AV288" s="12" t="s">
        <v>89</v>
      </c>
      <c r="AW288" s="12" t="s">
        <v>31</v>
      </c>
      <c r="AX288" s="12" t="s">
        <v>76</v>
      </c>
      <c r="AY288" s="159" t="s">
        <v>225</v>
      </c>
    </row>
    <row r="289" spans="2:65" s="13" customFormat="1" ht="11.25">
      <c r="B289" s="165"/>
      <c r="D289" s="158" t="s">
        <v>233</v>
      </c>
      <c r="E289" s="166" t="s">
        <v>1</v>
      </c>
      <c r="F289" s="167" t="s">
        <v>258</v>
      </c>
      <c r="H289" s="168">
        <v>38.234999999999999</v>
      </c>
      <c r="I289" s="169"/>
      <c r="L289" s="165"/>
      <c r="M289" s="170"/>
      <c r="T289" s="171"/>
      <c r="AT289" s="166" t="s">
        <v>233</v>
      </c>
      <c r="AU289" s="166" t="s">
        <v>89</v>
      </c>
      <c r="AV289" s="13" t="s">
        <v>231</v>
      </c>
      <c r="AW289" s="13" t="s">
        <v>31</v>
      </c>
      <c r="AX289" s="13" t="s">
        <v>83</v>
      </c>
      <c r="AY289" s="166" t="s">
        <v>225</v>
      </c>
    </row>
    <row r="290" spans="2:65" s="1" customFormat="1" ht="33" customHeight="1">
      <c r="B290" s="32"/>
      <c r="C290" s="143" t="s">
        <v>443</v>
      </c>
      <c r="D290" s="143" t="s">
        <v>227</v>
      </c>
      <c r="E290" s="144" t="s">
        <v>444</v>
      </c>
      <c r="F290" s="145" t="s">
        <v>445</v>
      </c>
      <c r="G290" s="146" t="s">
        <v>230</v>
      </c>
      <c r="H290" s="147">
        <v>1.1439999999999999</v>
      </c>
      <c r="I290" s="148"/>
      <c r="J290" s="149">
        <f>ROUND(I290*H290,2)</f>
        <v>0</v>
      </c>
      <c r="K290" s="150"/>
      <c r="L290" s="32"/>
      <c r="M290" s="151" t="s">
        <v>1</v>
      </c>
      <c r="N290" s="152" t="s">
        <v>42</v>
      </c>
      <c r="P290" s="153">
        <f>O290*H290</f>
        <v>0</v>
      </c>
      <c r="Q290" s="153">
        <v>2.2365187359999998</v>
      </c>
      <c r="R290" s="153">
        <f>Q290*H290</f>
        <v>2.5585774339839995</v>
      </c>
      <c r="S290" s="153">
        <v>0</v>
      </c>
      <c r="T290" s="154">
        <f>S290*H290</f>
        <v>0</v>
      </c>
      <c r="AR290" s="155" t="s">
        <v>231</v>
      </c>
      <c r="AT290" s="155" t="s">
        <v>227</v>
      </c>
      <c r="AU290" s="155" t="s">
        <v>89</v>
      </c>
      <c r="AY290" s="17" t="s">
        <v>225</v>
      </c>
      <c r="BE290" s="156">
        <f>IF(N290="základná",J290,0)</f>
        <v>0</v>
      </c>
      <c r="BF290" s="156">
        <f>IF(N290="znížená",J290,0)</f>
        <v>0</v>
      </c>
      <c r="BG290" s="156">
        <f>IF(N290="zákl. prenesená",J290,0)</f>
        <v>0</v>
      </c>
      <c r="BH290" s="156">
        <f>IF(N290="zníž. prenesená",J290,0)</f>
        <v>0</v>
      </c>
      <c r="BI290" s="156">
        <f>IF(N290="nulová",J290,0)</f>
        <v>0</v>
      </c>
      <c r="BJ290" s="17" t="s">
        <v>89</v>
      </c>
      <c r="BK290" s="156">
        <f>ROUND(I290*H290,2)</f>
        <v>0</v>
      </c>
      <c r="BL290" s="17" t="s">
        <v>231</v>
      </c>
      <c r="BM290" s="155" t="s">
        <v>446</v>
      </c>
    </row>
    <row r="291" spans="2:65" s="12" customFormat="1" ht="11.25">
      <c r="B291" s="157"/>
      <c r="D291" s="158" t="s">
        <v>233</v>
      </c>
      <c r="E291" s="159" t="s">
        <v>1</v>
      </c>
      <c r="F291" s="160" t="s">
        <v>447</v>
      </c>
      <c r="H291" s="161">
        <v>1.1439999999999999</v>
      </c>
      <c r="I291" s="162"/>
      <c r="L291" s="157"/>
      <c r="M291" s="163"/>
      <c r="T291" s="164"/>
      <c r="AT291" s="159" t="s">
        <v>233</v>
      </c>
      <c r="AU291" s="159" t="s">
        <v>89</v>
      </c>
      <c r="AV291" s="12" t="s">
        <v>89</v>
      </c>
      <c r="AW291" s="12" t="s">
        <v>31</v>
      </c>
      <c r="AX291" s="12" t="s">
        <v>83</v>
      </c>
      <c r="AY291" s="159" t="s">
        <v>225</v>
      </c>
    </row>
    <row r="292" spans="2:65" s="1" customFormat="1" ht="33" customHeight="1">
      <c r="B292" s="32"/>
      <c r="C292" s="143" t="s">
        <v>448</v>
      </c>
      <c r="D292" s="143" t="s">
        <v>227</v>
      </c>
      <c r="E292" s="144" t="s">
        <v>449</v>
      </c>
      <c r="F292" s="145" t="s">
        <v>450</v>
      </c>
      <c r="G292" s="146" t="s">
        <v>292</v>
      </c>
      <c r="H292" s="147">
        <v>5.7000000000000002E-2</v>
      </c>
      <c r="I292" s="148"/>
      <c r="J292" s="149">
        <f>ROUND(I292*H292,2)</f>
        <v>0</v>
      </c>
      <c r="K292" s="150"/>
      <c r="L292" s="32"/>
      <c r="M292" s="151" t="s">
        <v>1</v>
      </c>
      <c r="N292" s="152" t="s">
        <v>42</v>
      </c>
      <c r="P292" s="153">
        <f>O292*H292</f>
        <v>0</v>
      </c>
      <c r="Q292" s="153">
        <v>1.002</v>
      </c>
      <c r="R292" s="153">
        <f>Q292*H292</f>
        <v>5.7114000000000005E-2</v>
      </c>
      <c r="S292" s="153">
        <v>0</v>
      </c>
      <c r="T292" s="154">
        <f>S292*H292</f>
        <v>0</v>
      </c>
      <c r="AR292" s="155" t="s">
        <v>231</v>
      </c>
      <c r="AT292" s="155" t="s">
        <v>227</v>
      </c>
      <c r="AU292" s="155" t="s">
        <v>89</v>
      </c>
      <c r="AY292" s="17" t="s">
        <v>225</v>
      </c>
      <c r="BE292" s="156">
        <f>IF(N292="základná",J292,0)</f>
        <v>0</v>
      </c>
      <c r="BF292" s="156">
        <f>IF(N292="znížená",J292,0)</f>
        <v>0</v>
      </c>
      <c r="BG292" s="156">
        <f>IF(N292="zákl. prenesená",J292,0)</f>
        <v>0</v>
      </c>
      <c r="BH292" s="156">
        <f>IF(N292="zníž. prenesená",J292,0)</f>
        <v>0</v>
      </c>
      <c r="BI292" s="156">
        <f>IF(N292="nulová",J292,0)</f>
        <v>0</v>
      </c>
      <c r="BJ292" s="17" t="s">
        <v>89</v>
      </c>
      <c r="BK292" s="156">
        <f>ROUND(I292*H292,2)</f>
        <v>0</v>
      </c>
      <c r="BL292" s="17" t="s">
        <v>231</v>
      </c>
      <c r="BM292" s="155" t="s">
        <v>451</v>
      </c>
    </row>
    <row r="293" spans="2:65" s="12" customFormat="1" ht="11.25">
      <c r="B293" s="157"/>
      <c r="D293" s="158" t="s">
        <v>233</v>
      </c>
      <c r="E293" s="159" t="s">
        <v>1</v>
      </c>
      <c r="F293" s="160" t="s">
        <v>452</v>
      </c>
      <c r="H293" s="161">
        <v>5.7000000000000002E-2</v>
      </c>
      <c r="I293" s="162"/>
      <c r="L293" s="157"/>
      <c r="M293" s="163"/>
      <c r="T293" s="164"/>
      <c r="AT293" s="159" t="s">
        <v>233</v>
      </c>
      <c r="AU293" s="159" t="s">
        <v>89</v>
      </c>
      <c r="AV293" s="12" t="s">
        <v>89</v>
      </c>
      <c r="AW293" s="12" t="s">
        <v>31</v>
      </c>
      <c r="AX293" s="12" t="s">
        <v>83</v>
      </c>
      <c r="AY293" s="159" t="s">
        <v>225</v>
      </c>
    </row>
    <row r="294" spans="2:65" s="1" customFormat="1" ht="24.2" customHeight="1">
      <c r="B294" s="32"/>
      <c r="C294" s="143" t="s">
        <v>453</v>
      </c>
      <c r="D294" s="143" t="s">
        <v>227</v>
      </c>
      <c r="E294" s="144" t="s">
        <v>454</v>
      </c>
      <c r="F294" s="145" t="s">
        <v>455</v>
      </c>
      <c r="G294" s="146" t="s">
        <v>230</v>
      </c>
      <c r="H294" s="147">
        <v>81.91</v>
      </c>
      <c r="I294" s="148"/>
      <c r="J294" s="149">
        <f>ROUND(I294*H294,2)</f>
        <v>0</v>
      </c>
      <c r="K294" s="150"/>
      <c r="L294" s="32"/>
      <c r="M294" s="151" t="s">
        <v>1</v>
      </c>
      <c r="N294" s="152" t="s">
        <v>42</v>
      </c>
      <c r="P294" s="153">
        <f>O294*H294</f>
        <v>0</v>
      </c>
      <c r="Q294" s="153">
        <v>2.33</v>
      </c>
      <c r="R294" s="153">
        <f>Q294*H294</f>
        <v>190.8503</v>
      </c>
      <c r="S294" s="153">
        <v>0</v>
      </c>
      <c r="T294" s="154">
        <f>S294*H294</f>
        <v>0</v>
      </c>
      <c r="AR294" s="155" t="s">
        <v>231</v>
      </c>
      <c r="AT294" s="155" t="s">
        <v>227</v>
      </c>
      <c r="AU294" s="155" t="s">
        <v>89</v>
      </c>
      <c r="AY294" s="17" t="s">
        <v>225</v>
      </c>
      <c r="BE294" s="156">
        <f>IF(N294="základná",J294,0)</f>
        <v>0</v>
      </c>
      <c r="BF294" s="156">
        <f>IF(N294="znížená",J294,0)</f>
        <v>0</v>
      </c>
      <c r="BG294" s="156">
        <f>IF(N294="zákl. prenesená",J294,0)</f>
        <v>0</v>
      </c>
      <c r="BH294" s="156">
        <f>IF(N294="zníž. prenesená",J294,0)</f>
        <v>0</v>
      </c>
      <c r="BI294" s="156">
        <f>IF(N294="nulová",J294,0)</f>
        <v>0</v>
      </c>
      <c r="BJ294" s="17" t="s">
        <v>89</v>
      </c>
      <c r="BK294" s="156">
        <f>ROUND(I294*H294,2)</f>
        <v>0</v>
      </c>
      <c r="BL294" s="17" t="s">
        <v>231</v>
      </c>
      <c r="BM294" s="155" t="s">
        <v>456</v>
      </c>
    </row>
    <row r="295" spans="2:65" s="12" customFormat="1" ht="11.25">
      <c r="B295" s="157"/>
      <c r="D295" s="158" t="s">
        <v>233</v>
      </c>
      <c r="E295" s="159" t="s">
        <v>1</v>
      </c>
      <c r="F295" s="160" t="s">
        <v>457</v>
      </c>
      <c r="H295" s="161">
        <v>0.247</v>
      </c>
      <c r="I295" s="162"/>
      <c r="L295" s="157"/>
      <c r="M295" s="163"/>
      <c r="T295" s="164"/>
      <c r="AT295" s="159" t="s">
        <v>233</v>
      </c>
      <c r="AU295" s="159" t="s">
        <v>89</v>
      </c>
      <c r="AV295" s="12" t="s">
        <v>89</v>
      </c>
      <c r="AW295" s="12" t="s">
        <v>31</v>
      </c>
      <c r="AX295" s="12" t="s">
        <v>76</v>
      </c>
      <c r="AY295" s="159" t="s">
        <v>225</v>
      </c>
    </row>
    <row r="296" spans="2:65" s="12" customFormat="1" ht="11.25">
      <c r="B296" s="157"/>
      <c r="D296" s="158" t="s">
        <v>233</v>
      </c>
      <c r="E296" s="159" t="s">
        <v>1</v>
      </c>
      <c r="F296" s="160" t="s">
        <v>458</v>
      </c>
      <c r="H296" s="161">
        <v>0.125</v>
      </c>
      <c r="I296" s="162"/>
      <c r="L296" s="157"/>
      <c r="M296" s="163"/>
      <c r="T296" s="164"/>
      <c r="AT296" s="159" t="s">
        <v>233</v>
      </c>
      <c r="AU296" s="159" t="s">
        <v>89</v>
      </c>
      <c r="AV296" s="12" t="s">
        <v>89</v>
      </c>
      <c r="AW296" s="12" t="s">
        <v>31</v>
      </c>
      <c r="AX296" s="12" t="s">
        <v>76</v>
      </c>
      <c r="AY296" s="159" t="s">
        <v>225</v>
      </c>
    </row>
    <row r="297" spans="2:65" s="12" customFormat="1" ht="11.25">
      <c r="B297" s="157"/>
      <c r="D297" s="158" t="s">
        <v>233</v>
      </c>
      <c r="E297" s="159" t="s">
        <v>1</v>
      </c>
      <c r="F297" s="160" t="s">
        <v>459</v>
      </c>
      <c r="H297" s="161">
        <v>22.452999999999999</v>
      </c>
      <c r="I297" s="162"/>
      <c r="L297" s="157"/>
      <c r="M297" s="163"/>
      <c r="T297" s="164"/>
      <c r="AT297" s="159" t="s">
        <v>233</v>
      </c>
      <c r="AU297" s="159" t="s">
        <v>89</v>
      </c>
      <c r="AV297" s="12" t="s">
        <v>89</v>
      </c>
      <c r="AW297" s="12" t="s">
        <v>31</v>
      </c>
      <c r="AX297" s="12" t="s">
        <v>76</v>
      </c>
      <c r="AY297" s="159" t="s">
        <v>225</v>
      </c>
    </row>
    <row r="298" spans="2:65" s="12" customFormat="1" ht="45">
      <c r="B298" s="157"/>
      <c r="D298" s="158" t="s">
        <v>233</v>
      </c>
      <c r="E298" s="159" t="s">
        <v>1</v>
      </c>
      <c r="F298" s="160" t="s">
        <v>460</v>
      </c>
      <c r="H298" s="161">
        <v>59.085000000000001</v>
      </c>
      <c r="I298" s="162"/>
      <c r="L298" s="157"/>
      <c r="M298" s="163"/>
      <c r="T298" s="164"/>
      <c r="AT298" s="159" t="s">
        <v>233</v>
      </c>
      <c r="AU298" s="159" t="s">
        <v>89</v>
      </c>
      <c r="AV298" s="12" t="s">
        <v>89</v>
      </c>
      <c r="AW298" s="12" t="s">
        <v>31</v>
      </c>
      <c r="AX298" s="12" t="s">
        <v>76</v>
      </c>
      <c r="AY298" s="159" t="s">
        <v>225</v>
      </c>
    </row>
    <row r="299" spans="2:65" s="13" customFormat="1" ht="11.25">
      <c r="B299" s="165"/>
      <c r="D299" s="158" t="s">
        <v>233</v>
      </c>
      <c r="E299" s="166" t="s">
        <v>1</v>
      </c>
      <c r="F299" s="167" t="s">
        <v>258</v>
      </c>
      <c r="H299" s="168">
        <v>81.91</v>
      </c>
      <c r="I299" s="169"/>
      <c r="L299" s="165"/>
      <c r="M299" s="170"/>
      <c r="T299" s="171"/>
      <c r="AT299" s="166" t="s">
        <v>233</v>
      </c>
      <c r="AU299" s="166" t="s">
        <v>89</v>
      </c>
      <c r="AV299" s="13" t="s">
        <v>231</v>
      </c>
      <c r="AW299" s="13" t="s">
        <v>31</v>
      </c>
      <c r="AX299" s="13" t="s">
        <v>83</v>
      </c>
      <c r="AY299" s="166" t="s">
        <v>225</v>
      </c>
    </row>
    <row r="300" spans="2:65" s="1" customFormat="1" ht="24.2" customHeight="1">
      <c r="B300" s="32"/>
      <c r="C300" s="143" t="s">
        <v>461</v>
      </c>
      <c r="D300" s="143" t="s">
        <v>227</v>
      </c>
      <c r="E300" s="144" t="s">
        <v>462</v>
      </c>
      <c r="F300" s="145" t="s">
        <v>463</v>
      </c>
      <c r="G300" s="146" t="s">
        <v>312</v>
      </c>
      <c r="H300" s="147">
        <v>1.704</v>
      </c>
      <c r="I300" s="148"/>
      <c r="J300" s="149">
        <f>ROUND(I300*H300,2)</f>
        <v>0</v>
      </c>
      <c r="K300" s="150"/>
      <c r="L300" s="32"/>
      <c r="M300" s="151" t="s">
        <v>1</v>
      </c>
      <c r="N300" s="152" t="s">
        <v>42</v>
      </c>
      <c r="P300" s="153">
        <f>O300*H300</f>
        <v>0</v>
      </c>
      <c r="Q300" s="153">
        <v>3.9579100000000002E-3</v>
      </c>
      <c r="R300" s="153">
        <f>Q300*H300</f>
        <v>6.7442786400000003E-3</v>
      </c>
      <c r="S300" s="153">
        <v>0</v>
      </c>
      <c r="T300" s="154">
        <f>S300*H300</f>
        <v>0</v>
      </c>
      <c r="AR300" s="155" t="s">
        <v>231</v>
      </c>
      <c r="AT300" s="155" t="s">
        <v>227</v>
      </c>
      <c r="AU300" s="155" t="s">
        <v>89</v>
      </c>
      <c r="AY300" s="17" t="s">
        <v>225</v>
      </c>
      <c r="BE300" s="156">
        <f>IF(N300="základná",J300,0)</f>
        <v>0</v>
      </c>
      <c r="BF300" s="156">
        <f>IF(N300="znížená",J300,0)</f>
        <v>0</v>
      </c>
      <c r="BG300" s="156">
        <f>IF(N300="zákl. prenesená",J300,0)</f>
        <v>0</v>
      </c>
      <c r="BH300" s="156">
        <f>IF(N300="zníž. prenesená",J300,0)</f>
        <v>0</v>
      </c>
      <c r="BI300" s="156">
        <f>IF(N300="nulová",J300,0)</f>
        <v>0</v>
      </c>
      <c r="BJ300" s="17" t="s">
        <v>89</v>
      </c>
      <c r="BK300" s="156">
        <f>ROUND(I300*H300,2)</f>
        <v>0</v>
      </c>
      <c r="BL300" s="17" t="s">
        <v>231</v>
      </c>
      <c r="BM300" s="155" t="s">
        <v>464</v>
      </c>
    </row>
    <row r="301" spans="2:65" s="12" customFormat="1" ht="11.25">
      <c r="B301" s="157"/>
      <c r="D301" s="158" t="s">
        <v>233</v>
      </c>
      <c r="E301" s="159" t="s">
        <v>1</v>
      </c>
      <c r="F301" s="160" t="s">
        <v>465</v>
      </c>
      <c r="H301" s="161">
        <v>1.704</v>
      </c>
      <c r="I301" s="162"/>
      <c r="L301" s="157"/>
      <c r="M301" s="163"/>
      <c r="T301" s="164"/>
      <c r="AT301" s="159" t="s">
        <v>233</v>
      </c>
      <c r="AU301" s="159" t="s">
        <v>89</v>
      </c>
      <c r="AV301" s="12" t="s">
        <v>89</v>
      </c>
      <c r="AW301" s="12" t="s">
        <v>31</v>
      </c>
      <c r="AX301" s="12" t="s">
        <v>83</v>
      </c>
      <c r="AY301" s="159" t="s">
        <v>225</v>
      </c>
    </row>
    <row r="302" spans="2:65" s="1" customFormat="1" ht="24.2" customHeight="1">
      <c r="B302" s="32"/>
      <c r="C302" s="143" t="s">
        <v>466</v>
      </c>
      <c r="D302" s="143" t="s">
        <v>227</v>
      </c>
      <c r="E302" s="144" t="s">
        <v>467</v>
      </c>
      <c r="F302" s="145" t="s">
        <v>468</v>
      </c>
      <c r="G302" s="146" t="s">
        <v>312</v>
      </c>
      <c r="H302" s="147">
        <v>1.704</v>
      </c>
      <c r="I302" s="148"/>
      <c r="J302" s="149">
        <f>ROUND(I302*H302,2)</f>
        <v>0</v>
      </c>
      <c r="K302" s="150"/>
      <c r="L302" s="32"/>
      <c r="M302" s="151" t="s">
        <v>1</v>
      </c>
      <c r="N302" s="152" t="s">
        <v>42</v>
      </c>
      <c r="P302" s="153">
        <f>O302*H302</f>
        <v>0</v>
      </c>
      <c r="Q302" s="153">
        <v>0</v>
      </c>
      <c r="R302" s="153">
        <f>Q302*H302</f>
        <v>0</v>
      </c>
      <c r="S302" s="153">
        <v>0</v>
      </c>
      <c r="T302" s="154">
        <f>S302*H302</f>
        <v>0</v>
      </c>
      <c r="AR302" s="155" t="s">
        <v>231</v>
      </c>
      <c r="AT302" s="155" t="s">
        <v>227</v>
      </c>
      <c r="AU302" s="155" t="s">
        <v>89</v>
      </c>
      <c r="AY302" s="17" t="s">
        <v>225</v>
      </c>
      <c r="BE302" s="156">
        <f>IF(N302="základná",J302,0)</f>
        <v>0</v>
      </c>
      <c r="BF302" s="156">
        <f>IF(N302="znížená",J302,0)</f>
        <v>0</v>
      </c>
      <c r="BG302" s="156">
        <f>IF(N302="zákl. prenesená",J302,0)</f>
        <v>0</v>
      </c>
      <c r="BH302" s="156">
        <f>IF(N302="zníž. prenesená",J302,0)</f>
        <v>0</v>
      </c>
      <c r="BI302" s="156">
        <f>IF(N302="nulová",J302,0)</f>
        <v>0</v>
      </c>
      <c r="BJ302" s="17" t="s">
        <v>89</v>
      </c>
      <c r="BK302" s="156">
        <f>ROUND(I302*H302,2)</f>
        <v>0</v>
      </c>
      <c r="BL302" s="17" t="s">
        <v>231</v>
      </c>
      <c r="BM302" s="155" t="s">
        <v>469</v>
      </c>
    </row>
    <row r="303" spans="2:65" s="1" customFormat="1" ht="24.2" customHeight="1">
      <c r="B303" s="32"/>
      <c r="C303" s="143" t="s">
        <v>470</v>
      </c>
      <c r="D303" s="143" t="s">
        <v>227</v>
      </c>
      <c r="E303" s="144" t="s">
        <v>471</v>
      </c>
      <c r="F303" s="145" t="s">
        <v>472</v>
      </c>
      <c r="G303" s="146" t="s">
        <v>312</v>
      </c>
      <c r="H303" s="147">
        <v>958.17600000000004</v>
      </c>
      <c r="I303" s="148"/>
      <c r="J303" s="149">
        <f>ROUND(I303*H303,2)</f>
        <v>0</v>
      </c>
      <c r="K303" s="150"/>
      <c r="L303" s="32"/>
      <c r="M303" s="151" t="s">
        <v>1</v>
      </c>
      <c r="N303" s="152" t="s">
        <v>42</v>
      </c>
      <c r="P303" s="153">
        <f>O303*H303</f>
        <v>0</v>
      </c>
      <c r="Q303" s="153">
        <v>6.3E-3</v>
      </c>
      <c r="R303" s="153">
        <f>Q303*H303</f>
        <v>6.0365088</v>
      </c>
      <c r="S303" s="153">
        <v>0</v>
      </c>
      <c r="T303" s="154">
        <f>S303*H303</f>
        <v>0</v>
      </c>
      <c r="AR303" s="155" t="s">
        <v>231</v>
      </c>
      <c r="AT303" s="155" t="s">
        <v>227</v>
      </c>
      <c r="AU303" s="155" t="s">
        <v>89</v>
      </c>
      <c r="AY303" s="17" t="s">
        <v>225</v>
      </c>
      <c r="BE303" s="156">
        <f>IF(N303="základná",J303,0)</f>
        <v>0</v>
      </c>
      <c r="BF303" s="156">
        <f>IF(N303="znížená",J303,0)</f>
        <v>0</v>
      </c>
      <c r="BG303" s="156">
        <f>IF(N303="zákl. prenesená",J303,0)</f>
        <v>0</v>
      </c>
      <c r="BH303" s="156">
        <f>IF(N303="zníž. prenesená",J303,0)</f>
        <v>0</v>
      </c>
      <c r="BI303" s="156">
        <f>IF(N303="nulová",J303,0)</f>
        <v>0</v>
      </c>
      <c r="BJ303" s="17" t="s">
        <v>89</v>
      </c>
      <c r="BK303" s="156">
        <f>ROUND(I303*H303,2)</f>
        <v>0</v>
      </c>
      <c r="BL303" s="17" t="s">
        <v>231</v>
      </c>
      <c r="BM303" s="155" t="s">
        <v>473</v>
      </c>
    </row>
    <row r="304" spans="2:65" s="12" customFormat="1" ht="11.25">
      <c r="B304" s="157"/>
      <c r="D304" s="158" t="s">
        <v>233</v>
      </c>
      <c r="E304" s="159" t="s">
        <v>1</v>
      </c>
      <c r="F304" s="160" t="s">
        <v>474</v>
      </c>
      <c r="H304" s="161">
        <v>1</v>
      </c>
      <c r="I304" s="162"/>
      <c r="L304" s="157"/>
      <c r="M304" s="163"/>
      <c r="T304" s="164"/>
      <c r="AT304" s="159" t="s">
        <v>233</v>
      </c>
      <c r="AU304" s="159" t="s">
        <v>89</v>
      </c>
      <c r="AV304" s="12" t="s">
        <v>89</v>
      </c>
      <c r="AW304" s="12" t="s">
        <v>31</v>
      </c>
      <c r="AX304" s="12" t="s">
        <v>76</v>
      </c>
      <c r="AY304" s="159" t="s">
        <v>225</v>
      </c>
    </row>
    <row r="305" spans="2:65" s="12" customFormat="1" ht="22.5">
      <c r="B305" s="157"/>
      <c r="D305" s="158" t="s">
        <v>233</v>
      </c>
      <c r="E305" s="159" t="s">
        <v>1</v>
      </c>
      <c r="F305" s="160" t="s">
        <v>475</v>
      </c>
      <c r="H305" s="161">
        <v>255.02099999999999</v>
      </c>
      <c r="I305" s="162"/>
      <c r="L305" s="157"/>
      <c r="M305" s="163"/>
      <c r="T305" s="164"/>
      <c r="AT305" s="159" t="s">
        <v>233</v>
      </c>
      <c r="AU305" s="159" t="s">
        <v>89</v>
      </c>
      <c r="AV305" s="12" t="s">
        <v>89</v>
      </c>
      <c r="AW305" s="12" t="s">
        <v>31</v>
      </c>
      <c r="AX305" s="12" t="s">
        <v>76</v>
      </c>
      <c r="AY305" s="159" t="s">
        <v>225</v>
      </c>
    </row>
    <row r="306" spans="2:65" s="12" customFormat="1" ht="45">
      <c r="B306" s="157"/>
      <c r="D306" s="158" t="s">
        <v>233</v>
      </c>
      <c r="E306" s="159" t="s">
        <v>1</v>
      </c>
      <c r="F306" s="160" t="s">
        <v>476</v>
      </c>
      <c r="H306" s="161">
        <v>690.43299999999999</v>
      </c>
      <c r="I306" s="162"/>
      <c r="L306" s="157"/>
      <c r="M306" s="163"/>
      <c r="T306" s="164"/>
      <c r="AT306" s="159" t="s">
        <v>233</v>
      </c>
      <c r="AU306" s="159" t="s">
        <v>89</v>
      </c>
      <c r="AV306" s="12" t="s">
        <v>89</v>
      </c>
      <c r="AW306" s="12" t="s">
        <v>31</v>
      </c>
      <c r="AX306" s="12" t="s">
        <v>76</v>
      </c>
      <c r="AY306" s="159" t="s">
        <v>225</v>
      </c>
    </row>
    <row r="307" spans="2:65" s="12" customFormat="1" ht="33.75">
      <c r="B307" s="157"/>
      <c r="D307" s="158" t="s">
        <v>233</v>
      </c>
      <c r="E307" s="159" t="s">
        <v>1</v>
      </c>
      <c r="F307" s="160" t="s">
        <v>477</v>
      </c>
      <c r="H307" s="161">
        <v>11.722</v>
      </c>
      <c r="I307" s="162"/>
      <c r="L307" s="157"/>
      <c r="M307" s="163"/>
      <c r="T307" s="164"/>
      <c r="AT307" s="159" t="s">
        <v>233</v>
      </c>
      <c r="AU307" s="159" t="s">
        <v>89</v>
      </c>
      <c r="AV307" s="12" t="s">
        <v>89</v>
      </c>
      <c r="AW307" s="12" t="s">
        <v>31</v>
      </c>
      <c r="AX307" s="12" t="s">
        <v>76</v>
      </c>
      <c r="AY307" s="159" t="s">
        <v>225</v>
      </c>
    </row>
    <row r="308" spans="2:65" s="13" customFormat="1" ht="11.25">
      <c r="B308" s="165"/>
      <c r="D308" s="158" t="s">
        <v>233</v>
      </c>
      <c r="E308" s="166" t="s">
        <v>1</v>
      </c>
      <c r="F308" s="167" t="s">
        <v>258</v>
      </c>
      <c r="H308" s="168">
        <v>958.17600000000004</v>
      </c>
      <c r="I308" s="169"/>
      <c r="L308" s="165"/>
      <c r="M308" s="170"/>
      <c r="T308" s="171"/>
      <c r="AT308" s="166" t="s">
        <v>233</v>
      </c>
      <c r="AU308" s="166" t="s">
        <v>89</v>
      </c>
      <c r="AV308" s="13" t="s">
        <v>231</v>
      </c>
      <c r="AW308" s="13" t="s">
        <v>31</v>
      </c>
      <c r="AX308" s="13" t="s">
        <v>83</v>
      </c>
      <c r="AY308" s="166" t="s">
        <v>225</v>
      </c>
    </row>
    <row r="309" spans="2:65" s="1" customFormat="1" ht="24.2" customHeight="1">
      <c r="B309" s="32"/>
      <c r="C309" s="143" t="s">
        <v>478</v>
      </c>
      <c r="D309" s="143" t="s">
        <v>227</v>
      </c>
      <c r="E309" s="144" t="s">
        <v>479</v>
      </c>
      <c r="F309" s="145" t="s">
        <v>480</v>
      </c>
      <c r="G309" s="146" t="s">
        <v>312</v>
      </c>
      <c r="H309" s="147">
        <v>958.17600000000004</v>
      </c>
      <c r="I309" s="148"/>
      <c r="J309" s="149">
        <f>ROUND(I309*H309,2)</f>
        <v>0</v>
      </c>
      <c r="K309" s="150"/>
      <c r="L309" s="32"/>
      <c r="M309" s="151" t="s">
        <v>1</v>
      </c>
      <c r="N309" s="152" t="s">
        <v>42</v>
      </c>
      <c r="P309" s="153">
        <f>O309*H309</f>
        <v>0</v>
      </c>
      <c r="Q309" s="153">
        <v>0</v>
      </c>
      <c r="R309" s="153">
        <f>Q309*H309</f>
        <v>0</v>
      </c>
      <c r="S309" s="153">
        <v>0</v>
      </c>
      <c r="T309" s="154">
        <f>S309*H309</f>
        <v>0</v>
      </c>
      <c r="AR309" s="155" t="s">
        <v>231</v>
      </c>
      <c r="AT309" s="155" t="s">
        <v>227</v>
      </c>
      <c r="AU309" s="155" t="s">
        <v>89</v>
      </c>
      <c r="AY309" s="17" t="s">
        <v>225</v>
      </c>
      <c r="BE309" s="156">
        <f>IF(N309="základná",J309,0)</f>
        <v>0</v>
      </c>
      <c r="BF309" s="156">
        <f>IF(N309="znížená",J309,0)</f>
        <v>0</v>
      </c>
      <c r="BG309" s="156">
        <f>IF(N309="zákl. prenesená",J309,0)</f>
        <v>0</v>
      </c>
      <c r="BH309" s="156">
        <f>IF(N309="zníž. prenesená",J309,0)</f>
        <v>0</v>
      </c>
      <c r="BI309" s="156">
        <f>IF(N309="nulová",J309,0)</f>
        <v>0</v>
      </c>
      <c r="BJ309" s="17" t="s">
        <v>89</v>
      </c>
      <c r="BK309" s="156">
        <f>ROUND(I309*H309,2)</f>
        <v>0</v>
      </c>
      <c r="BL309" s="17" t="s">
        <v>231</v>
      </c>
      <c r="BM309" s="155" t="s">
        <v>481</v>
      </c>
    </row>
    <row r="310" spans="2:65" s="1" customFormat="1" ht="16.5" customHeight="1">
      <c r="B310" s="32"/>
      <c r="C310" s="143" t="s">
        <v>482</v>
      </c>
      <c r="D310" s="143" t="s">
        <v>227</v>
      </c>
      <c r="E310" s="144" t="s">
        <v>483</v>
      </c>
      <c r="F310" s="145" t="s">
        <v>484</v>
      </c>
      <c r="G310" s="146" t="s">
        <v>292</v>
      </c>
      <c r="H310" s="147">
        <v>4.4420000000000002</v>
      </c>
      <c r="I310" s="148"/>
      <c r="J310" s="149">
        <f>ROUND(I310*H310,2)</f>
        <v>0</v>
      </c>
      <c r="K310" s="150"/>
      <c r="L310" s="32"/>
      <c r="M310" s="151" t="s">
        <v>1</v>
      </c>
      <c r="N310" s="152" t="s">
        <v>42</v>
      </c>
      <c r="P310" s="153">
        <f>O310*H310</f>
        <v>0</v>
      </c>
      <c r="Q310" s="153">
        <v>1.015203949</v>
      </c>
      <c r="R310" s="153">
        <f>Q310*H310</f>
        <v>4.5095359414580001</v>
      </c>
      <c r="S310" s="153">
        <v>0</v>
      </c>
      <c r="T310" s="154">
        <f>S310*H310</f>
        <v>0</v>
      </c>
      <c r="AR310" s="155" t="s">
        <v>231</v>
      </c>
      <c r="AT310" s="155" t="s">
        <v>227</v>
      </c>
      <c r="AU310" s="155" t="s">
        <v>89</v>
      </c>
      <c r="AY310" s="17" t="s">
        <v>225</v>
      </c>
      <c r="BE310" s="156">
        <f>IF(N310="základná",J310,0)</f>
        <v>0</v>
      </c>
      <c r="BF310" s="156">
        <f>IF(N310="znížená",J310,0)</f>
        <v>0</v>
      </c>
      <c r="BG310" s="156">
        <f>IF(N310="zákl. prenesená",J310,0)</f>
        <v>0</v>
      </c>
      <c r="BH310" s="156">
        <f>IF(N310="zníž. prenesená",J310,0)</f>
        <v>0</v>
      </c>
      <c r="BI310" s="156">
        <f>IF(N310="nulová",J310,0)</f>
        <v>0</v>
      </c>
      <c r="BJ310" s="17" t="s">
        <v>89</v>
      </c>
      <c r="BK310" s="156">
        <f>ROUND(I310*H310,2)</f>
        <v>0</v>
      </c>
      <c r="BL310" s="17" t="s">
        <v>231</v>
      </c>
      <c r="BM310" s="155" t="s">
        <v>485</v>
      </c>
    </row>
    <row r="311" spans="2:65" s="12" customFormat="1" ht="11.25">
      <c r="B311" s="157"/>
      <c r="D311" s="158" t="s">
        <v>233</v>
      </c>
      <c r="E311" s="159" t="s">
        <v>1</v>
      </c>
      <c r="F311" s="160" t="s">
        <v>486</v>
      </c>
      <c r="H311" s="161">
        <v>3.5000000000000003E-2</v>
      </c>
      <c r="I311" s="162"/>
      <c r="L311" s="157"/>
      <c r="M311" s="163"/>
      <c r="T311" s="164"/>
      <c r="AT311" s="159" t="s">
        <v>233</v>
      </c>
      <c r="AU311" s="159" t="s">
        <v>89</v>
      </c>
      <c r="AV311" s="12" t="s">
        <v>89</v>
      </c>
      <c r="AW311" s="12" t="s">
        <v>31</v>
      </c>
      <c r="AX311" s="12" t="s">
        <v>76</v>
      </c>
      <c r="AY311" s="159" t="s">
        <v>225</v>
      </c>
    </row>
    <row r="312" spans="2:65" s="12" customFormat="1" ht="11.25">
      <c r="B312" s="157"/>
      <c r="D312" s="158" t="s">
        <v>233</v>
      </c>
      <c r="E312" s="159" t="s">
        <v>1</v>
      </c>
      <c r="F312" s="160" t="s">
        <v>487</v>
      </c>
      <c r="H312" s="161">
        <v>0.496</v>
      </c>
      <c r="I312" s="162"/>
      <c r="L312" s="157"/>
      <c r="M312" s="163"/>
      <c r="T312" s="164"/>
      <c r="AT312" s="159" t="s">
        <v>233</v>
      </c>
      <c r="AU312" s="159" t="s">
        <v>89</v>
      </c>
      <c r="AV312" s="12" t="s">
        <v>89</v>
      </c>
      <c r="AW312" s="12" t="s">
        <v>31</v>
      </c>
      <c r="AX312" s="12" t="s">
        <v>76</v>
      </c>
      <c r="AY312" s="159" t="s">
        <v>225</v>
      </c>
    </row>
    <row r="313" spans="2:65" s="12" customFormat="1" ht="11.25">
      <c r="B313" s="157"/>
      <c r="D313" s="158" t="s">
        <v>233</v>
      </c>
      <c r="E313" s="159" t="s">
        <v>1</v>
      </c>
      <c r="F313" s="160" t="s">
        <v>488</v>
      </c>
      <c r="H313" s="161">
        <v>0.17699999999999999</v>
      </c>
      <c r="I313" s="162"/>
      <c r="L313" s="157"/>
      <c r="M313" s="163"/>
      <c r="T313" s="164"/>
      <c r="AT313" s="159" t="s">
        <v>233</v>
      </c>
      <c r="AU313" s="159" t="s">
        <v>89</v>
      </c>
      <c r="AV313" s="12" t="s">
        <v>89</v>
      </c>
      <c r="AW313" s="12" t="s">
        <v>31</v>
      </c>
      <c r="AX313" s="12" t="s">
        <v>76</v>
      </c>
      <c r="AY313" s="159" t="s">
        <v>225</v>
      </c>
    </row>
    <row r="314" spans="2:65" s="12" customFormat="1" ht="11.25">
      <c r="B314" s="157"/>
      <c r="D314" s="158" t="s">
        <v>233</v>
      </c>
      <c r="E314" s="159" t="s">
        <v>1</v>
      </c>
      <c r="F314" s="160" t="s">
        <v>489</v>
      </c>
      <c r="H314" s="161">
        <v>5.8999999999999997E-2</v>
      </c>
      <c r="I314" s="162"/>
      <c r="L314" s="157"/>
      <c r="M314" s="163"/>
      <c r="T314" s="164"/>
      <c r="AT314" s="159" t="s">
        <v>233</v>
      </c>
      <c r="AU314" s="159" t="s">
        <v>89</v>
      </c>
      <c r="AV314" s="12" t="s">
        <v>89</v>
      </c>
      <c r="AW314" s="12" t="s">
        <v>31</v>
      </c>
      <c r="AX314" s="12" t="s">
        <v>76</v>
      </c>
      <c r="AY314" s="159" t="s">
        <v>225</v>
      </c>
    </row>
    <row r="315" spans="2:65" s="12" customFormat="1" ht="11.25">
      <c r="B315" s="157"/>
      <c r="D315" s="158" t="s">
        <v>233</v>
      </c>
      <c r="E315" s="159" t="s">
        <v>1</v>
      </c>
      <c r="F315" s="160" t="s">
        <v>490</v>
      </c>
      <c r="H315" s="161">
        <v>0.76400000000000001</v>
      </c>
      <c r="I315" s="162"/>
      <c r="L315" s="157"/>
      <c r="M315" s="163"/>
      <c r="T315" s="164"/>
      <c r="AT315" s="159" t="s">
        <v>233</v>
      </c>
      <c r="AU315" s="159" t="s">
        <v>89</v>
      </c>
      <c r="AV315" s="12" t="s">
        <v>89</v>
      </c>
      <c r="AW315" s="12" t="s">
        <v>31</v>
      </c>
      <c r="AX315" s="12" t="s">
        <v>76</v>
      </c>
      <c r="AY315" s="159" t="s">
        <v>225</v>
      </c>
    </row>
    <row r="316" spans="2:65" s="12" customFormat="1" ht="11.25">
      <c r="B316" s="157"/>
      <c r="D316" s="158" t="s">
        <v>233</v>
      </c>
      <c r="E316" s="159" t="s">
        <v>1</v>
      </c>
      <c r="F316" s="160" t="s">
        <v>491</v>
      </c>
      <c r="H316" s="161">
        <v>4.5999999999999999E-2</v>
      </c>
      <c r="I316" s="162"/>
      <c r="L316" s="157"/>
      <c r="M316" s="163"/>
      <c r="T316" s="164"/>
      <c r="AT316" s="159" t="s">
        <v>233</v>
      </c>
      <c r="AU316" s="159" t="s">
        <v>89</v>
      </c>
      <c r="AV316" s="12" t="s">
        <v>89</v>
      </c>
      <c r="AW316" s="12" t="s">
        <v>31</v>
      </c>
      <c r="AX316" s="12" t="s">
        <v>76</v>
      </c>
      <c r="AY316" s="159" t="s">
        <v>225</v>
      </c>
    </row>
    <row r="317" spans="2:65" s="12" customFormat="1" ht="11.25">
      <c r="B317" s="157"/>
      <c r="D317" s="158" t="s">
        <v>233</v>
      </c>
      <c r="E317" s="159" t="s">
        <v>1</v>
      </c>
      <c r="F317" s="160" t="s">
        <v>492</v>
      </c>
      <c r="H317" s="161">
        <v>0.76400000000000001</v>
      </c>
      <c r="I317" s="162"/>
      <c r="L317" s="157"/>
      <c r="M317" s="163"/>
      <c r="T317" s="164"/>
      <c r="AT317" s="159" t="s">
        <v>233</v>
      </c>
      <c r="AU317" s="159" t="s">
        <v>89</v>
      </c>
      <c r="AV317" s="12" t="s">
        <v>89</v>
      </c>
      <c r="AW317" s="12" t="s">
        <v>31</v>
      </c>
      <c r="AX317" s="12" t="s">
        <v>76</v>
      </c>
      <c r="AY317" s="159" t="s">
        <v>225</v>
      </c>
    </row>
    <row r="318" spans="2:65" s="12" customFormat="1" ht="11.25">
      <c r="B318" s="157"/>
      <c r="D318" s="158" t="s">
        <v>233</v>
      </c>
      <c r="E318" s="159" t="s">
        <v>1</v>
      </c>
      <c r="F318" s="160" t="s">
        <v>493</v>
      </c>
      <c r="H318" s="161">
        <v>4.5999999999999999E-2</v>
      </c>
      <c r="I318" s="162"/>
      <c r="L318" s="157"/>
      <c r="M318" s="163"/>
      <c r="T318" s="164"/>
      <c r="AT318" s="159" t="s">
        <v>233</v>
      </c>
      <c r="AU318" s="159" t="s">
        <v>89</v>
      </c>
      <c r="AV318" s="12" t="s">
        <v>89</v>
      </c>
      <c r="AW318" s="12" t="s">
        <v>31</v>
      </c>
      <c r="AX318" s="12" t="s">
        <v>76</v>
      </c>
      <c r="AY318" s="159" t="s">
        <v>225</v>
      </c>
    </row>
    <row r="319" spans="2:65" s="12" customFormat="1" ht="11.25">
      <c r="B319" s="157"/>
      <c r="D319" s="158" t="s">
        <v>233</v>
      </c>
      <c r="E319" s="159" t="s">
        <v>1</v>
      </c>
      <c r="F319" s="160" t="s">
        <v>494</v>
      </c>
      <c r="H319" s="161">
        <v>0.59899999999999998</v>
      </c>
      <c r="I319" s="162"/>
      <c r="L319" s="157"/>
      <c r="M319" s="163"/>
      <c r="T319" s="164"/>
      <c r="AT319" s="159" t="s">
        <v>233</v>
      </c>
      <c r="AU319" s="159" t="s">
        <v>89</v>
      </c>
      <c r="AV319" s="12" t="s">
        <v>89</v>
      </c>
      <c r="AW319" s="12" t="s">
        <v>31</v>
      </c>
      <c r="AX319" s="12" t="s">
        <v>76</v>
      </c>
      <c r="AY319" s="159" t="s">
        <v>225</v>
      </c>
    </row>
    <row r="320" spans="2:65" s="12" customFormat="1" ht="11.25">
      <c r="B320" s="157"/>
      <c r="D320" s="158" t="s">
        <v>233</v>
      </c>
      <c r="E320" s="159" t="s">
        <v>1</v>
      </c>
      <c r="F320" s="160" t="s">
        <v>495</v>
      </c>
      <c r="H320" s="161">
        <v>4.5999999999999999E-2</v>
      </c>
      <c r="I320" s="162"/>
      <c r="L320" s="157"/>
      <c r="M320" s="163"/>
      <c r="T320" s="164"/>
      <c r="AT320" s="159" t="s">
        <v>233</v>
      </c>
      <c r="AU320" s="159" t="s">
        <v>89</v>
      </c>
      <c r="AV320" s="12" t="s">
        <v>89</v>
      </c>
      <c r="AW320" s="12" t="s">
        <v>31</v>
      </c>
      <c r="AX320" s="12" t="s">
        <v>76</v>
      </c>
      <c r="AY320" s="159" t="s">
        <v>225</v>
      </c>
    </row>
    <row r="321" spans="2:65" s="14" customFormat="1" ht="11.25">
      <c r="B321" s="172"/>
      <c r="D321" s="158" t="s">
        <v>233</v>
      </c>
      <c r="E321" s="173" t="s">
        <v>1</v>
      </c>
      <c r="F321" s="174" t="s">
        <v>496</v>
      </c>
      <c r="H321" s="175">
        <v>3.032</v>
      </c>
      <c r="I321" s="176"/>
      <c r="L321" s="172"/>
      <c r="M321" s="177"/>
      <c r="T321" s="178"/>
      <c r="AT321" s="173" t="s">
        <v>233</v>
      </c>
      <c r="AU321" s="173" t="s">
        <v>89</v>
      </c>
      <c r="AV321" s="14" t="s">
        <v>239</v>
      </c>
      <c r="AW321" s="14" t="s">
        <v>31</v>
      </c>
      <c r="AX321" s="14" t="s">
        <v>76</v>
      </c>
      <c r="AY321" s="173" t="s">
        <v>225</v>
      </c>
    </row>
    <row r="322" spans="2:65" s="12" customFormat="1" ht="22.5">
      <c r="B322" s="157"/>
      <c r="D322" s="158" t="s">
        <v>233</v>
      </c>
      <c r="E322" s="159" t="s">
        <v>1</v>
      </c>
      <c r="F322" s="160" t="s">
        <v>497</v>
      </c>
      <c r="H322" s="161">
        <v>0.318</v>
      </c>
      <c r="I322" s="162"/>
      <c r="L322" s="157"/>
      <c r="M322" s="163"/>
      <c r="T322" s="164"/>
      <c r="AT322" s="159" t="s">
        <v>233</v>
      </c>
      <c r="AU322" s="159" t="s">
        <v>89</v>
      </c>
      <c r="AV322" s="12" t="s">
        <v>89</v>
      </c>
      <c r="AW322" s="12" t="s">
        <v>31</v>
      </c>
      <c r="AX322" s="12" t="s">
        <v>76</v>
      </c>
      <c r="AY322" s="159" t="s">
        <v>225</v>
      </c>
    </row>
    <row r="323" spans="2:65" s="12" customFormat="1" ht="11.25">
      <c r="B323" s="157"/>
      <c r="D323" s="158" t="s">
        <v>233</v>
      </c>
      <c r="E323" s="159" t="s">
        <v>1</v>
      </c>
      <c r="F323" s="160" t="s">
        <v>498</v>
      </c>
      <c r="H323" s="161">
        <v>1.2999999999999999E-2</v>
      </c>
      <c r="I323" s="162"/>
      <c r="L323" s="157"/>
      <c r="M323" s="163"/>
      <c r="T323" s="164"/>
      <c r="AT323" s="159" t="s">
        <v>233</v>
      </c>
      <c r="AU323" s="159" t="s">
        <v>89</v>
      </c>
      <c r="AV323" s="12" t="s">
        <v>89</v>
      </c>
      <c r="AW323" s="12" t="s">
        <v>31</v>
      </c>
      <c r="AX323" s="12" t="s">
        <v>76</v>
      </c>
      <c r="AY323" s="159" t="s">
        <v>225</v>
      </c>
    </row>
    <row r="324" spans="2:65" s="12" customFormat="1" ht="22.5">
      <c r="B324" s="157"/>
      <c r="D324" s="158" t="s">
        <v>233</v>
      </c>
      <c r="E324" s="159" t="s">
        <v>1</v>
      </c>
      <c r="F324" s="160" t="s">
        <v>499</v>
      </c>
      <c r="H324" s="161">
        <v>0.35199999999999998</v>
      </c>
      <c r="I324" s="162"/>
      <c r="L324" s="157"/>
      <c r="M324" s="163"/>
      <c r="T324" s="164"/>
      <c r="AT324" s="159" t="s">
        <v>233</v>
      </c>
      <c r="AU324" s="159" t="s">
        <v>89</v>
      </c>
      <c r="AV324" s="12" t="s">
        <v>89</v>
      </c>
      <c r="AW324" s="12" t="s">
        <v>31</v>
      </c>
      <c r="AX324" s="12" t="s">
        <v>76</v>
      </c>
      <c r="AY324" s="159" t="s">
        <v>225</v>
      </c>
    </row>
    <row r="325" spans="2:65" s="12" customFormat="1" ht="11.25">
      <c r="B325" s="157"/>
      <c r="D325" s="158" t="s">
        <v>233</v>
      </c>
      <c r="E325" s="159" t="s">
        <v>1</v>
      </c>
      <c r="F325" s="160" t="s">
        <v>500</v>
      </c>
      <c r="H325" s="161">
        <v>1.2999999999999999E-2</v>
      </c>
      <c r="I325" s="162"/>
      <c r="L325" s="157"/>
      <c r="M325" s="163"/>
      <c r="T325" s="164"/>
      <c r="AT325" s="159" t="s">
        <v>233</v>
      </c>
      <c r="AU325" s="159" t="s">
        <v>89</v>
      </c>
      <c r="AV325" s="12" t="s">
        <v>89</v>
      </c>
      <c r="AW325" s="12" t="s">
        <v>31</v>
      </c>
      <c r="AX325" s="12" t="s">
        <v>76</v>
      </c>
      <c r="AY325" s="159" t="s">
        <v>225</v>
      </c>
    </row>
    <row r="326" spans="2:65" s="12" customFormat="1" ht="22.5">
      <c r="B326" s="157"/>
      <c r="D326" s="158" t="s">
        <v>233</v>
      </c>
      <c r="E326" s="159" t="s">
        <v>1</v>
      </c>
      <c r="F326" s="160" t="s">
        <v>501</v>
      </c>
      <c r="H326" s="161">
        <v>0.35199999999999998</v>
      </c>
      <c r="I326" s="162"/>
      <c r="L326" s="157"/>
      <c r="M326" s="163"/>
      <c r="T326" s="164"/>
      <c r="AT326" s="159" t="s">
        <v>233</v>
      </c>
      <c r="AU326" s="159" t="s">
        <v>89</v>
      </c>
      <c r="AV326" s="12" t="s">
        <v>89</v>
      </c>
      <c r="AW326" s="12" t="s">
        <v>31</v>
      </c>
      <c r="AX326" s="12" t="s">
        <v>76</v>
      </c>
      <c r="AY326" s="159" t="s">
        <v>225</v>
      </c>
    </row>
    <row r="327" spans="2:65" s="12" customFormat="1" ht="11.25">
      <c r="B327" s="157"/>
      <c r="D327" s="158" t="s">
        <v>233</v>
      </c>
      <c r="E327" s="159" t="s">
        <v>1</v>
      </c>
      <c r="F327" s="160" t="s">
        <v>502</v>
      </c>
      <c r="H327" s="161">
        <v>1.2999999999999999E-2</v>
      </c>
      <c r="I327" s="162"/>
      <c r="L327" s="157"/>
      <c r="M327" s="163"/>
      <c r="T327" s="164"/>
      <c r="AT327" s="159" t="s">
        <v>233</v>
      </c>
      <c r="AU327" s="159" t="s">
        <v>89</v>
      </c>
      <c r="AV327" s="12" t="s">
        <v>89</v>
      </c>
      <c r="AW327" s="12" t="s">
        <v>31</v>
      </c>
      <c r="AX327" s="12" t="s">
        <v>76</v>
      </c>
      <c r="AY327" s="159" t="s">
        <v>225</v>
      </c>
    </row>
    <row r="328" spans="2:65" s="12" customFormat="1" ht="22.5">
      <c r="B328" s="157"/>
      <c r="D328" s="158" t="s">
        <v>233</v>
      </c>
      <c r="E328" s="159" t="s">
        <v>1</v>
      </c>
      <c r="F328" s="160" t="s">
        <v>503</v>
      </c>
      <c r="H328" s="161">
        <v>0.33600000000000002</v>
      </c>
      <c r="I328" s="162"/>
      <c r="L328" s="157"/>
      <c r="M328" s="163"/>
      <c r="T328" s="164"/>
      <c r="AT328" s="159" t="s">
        <v>233</v>
      </c>
      <c r="AU328" s="159" t="s">
        <v>89</v>
      </c>
      <c r="AV328" s="12" t="s">
        <v>89</v>
      </c>
      <c r="AW328" s="12" t="s">
        <v>31</v>
      </c>
      <c r="AX328" s="12" t="s">
        <v>76</v>
      </c>
      <c r="AY328" s="159" t="s">
        <v>225</v>
      </c>
    </row>
    <row r="329" spans="2:65" s="12" customFormat="1" ht="11.25">
      <c r="B329" s="157"/>
      <c r="D329" s="158" t="s">
        <v>233</v>
      </c>
      <c r="E329" s="159" t="s">
        <v>1</v>
      </c>
      <c r="F329" s="160" t="s">
        <v>502</v>
      </c>
      <c r="H329" s="161">
        <v>1.2999999999999999E-2</v>
      </c>
      <c r="I329" s="162"/>
      <c r="L329" s="157"/>
      <c r="M329" s="163"/>
      <c r="T329" s="164"/>
      <c r="AT329" s="159" t="s">
        <v>233</v>
      </c>
      <c r="AU329" s="159" t="s">
        <v>89</v>
      </c>
      <c r="AV329" s="12" t="s">
        <v>89</v>
      </c>
      <c r="AW329" s="12" t="s">
        <v>31</v>
      </c>
      <c r="AX329" s="12" t="s">
        <v>76</v>
      </c>
      <c r="AY329" s="159" t="s">
        <v>225</v>
      </c>
    </row>
    <row r="330" spans="2:65" s="13" customFormat="1" ht="11.25">
      <c r="B330" s="165"/>
      <c r="D330" s="158" t="s">
        <v>233</v>
      </c>
      <c r="E330" s="166" t="s">
        <v>1</v>
      </c>
      <c r="F330" s="167" t="s">
        <v>258</v>
      </c>
      <c r="H330" s="168">
        <v>4.4420000000000002</v>
      </c>
      <c r="I330" s="169"/>
      <c r="L330" s="165"/>
      <c r="M330" s="170"/>
      <c r="T330" s="171"/>
      <c r="AT330" s="166" t="s">
        <v>233</v>
      </c>
      <c r="AU330" s="166" t="s">
        <v>89</v>
      </c>
      <c r="AV330" s="13" t="s">
        <v>231</v>
      </c>
      <c r="AW330" s="13" t="s">
        <v>31</v>
      </c>
      <c r="AX330" s="13" t="s">
        <v>83</v>
      </c>
      <c r="AY330" s="166" t="s">
        <v>225</v>
      </c>
    </row>
    <row r="331" spans="2:65" s="1" customFormat="1" ht="24.2" customHeight="1">
      <c r="B331" s="32"/>
      <c r="C331" s="143" t="s">
        <v>504</v>
      </c>
      <c r="D331" s="143" t="s">
        <v>227</v>
      </c>
      <c r="E331" s="144" t="s">
        <v>505</v>
      </c>
      <c r="F331" s="145" t="s">
        <v>506</v>
      </c>
      <c r="G331" s="146" t="s">
        <v>292</v>
      </c>
      <c r="H331" s="147">
        <v>5.1340000000000003</v>
      </c>
      <c r="I331" s="148"/>
      <c r="J331" s="149">
        <f>ROUND(I331*H331,2)</f>
        <v>0</v>
      </c>
      <c r="K331" s="150"/>
      <c r="L331" s="32"/>
      <c r="M331" s="151" t="s">
        <v>1</v>
      </c>
      <c r="N331" s="152" t="s">
        <v>42</v>
      </c>
      <c r="P331" s="153">
        <f>O331*H331</f>
        <v>0</v>
      </c>
      <c r="Q331" s="153">
        <v>1.0296000000000001</v>
      </c>
      <c r="R331" s="153">
        <f>Q331*H331</f>
        <v>5.2859664000000004</v>
      </c>
      <c r="S331" s="153">
        <v>0</v>
      </c>
      <c r="T331" s="154">
        <f>S331*H331</f>
        <v>0</v>
      </c>
      <c r="AR331" s="155" t="s">
        <v>231</v>
      </c>
      <c r="AT331" s="155" t="s">
        <v>227</v>
      </c>
      <c r="AU331" s="155" t="s">
        <v>89</v>
      </c>
      <c r="AY331" s="17" t="s">
        <v>225</v>
      </c>
      <c r="BE331" s="156">
        <f>IF(N331="základná",J331,0)</f>
        <v>0</v>
      </c>
      <c r="BF331" s="156">
        <f>IF(N331="znížená",J331,0)</f>
        <v>0</v>
      </c>
      <c r="BG331" s="156">
        <f>IF(N331="zákl. prenesená",J331,0)</f>
        <v>0</v>
      </c>
      <c r="BH331" s="156">
        <f>IF(N331="zníž. prenesená",J331,0)</f>
        <v>0</v>
      </c>
      <c r="BI331" s="156">
        <f>IF(N331="nulová",J331,0)</f>
        <v>0</v>
      </c>
      <c r="BJ331" s="17" t="s">
        <v>89</v>
      </c>
      <c r="BK331" s="156">
        <f>ROUND(I331*H331,2)</f>
        <v>0</v>
      </c>
      <c r="BL331" s="17" t="s">
        <v>231</v>
      </c>
      <c r="BM331" s="155" t="s">
        <v>507</v>
      </c>
    </row>
    <row r="332" spans="2:65" s="12" customFormat="1" ht="11.25">
      <c r="B332" s="157"/>
      <c r="D332" s="158" t="s">
        <v>233</v>
      </c>
      <c r="E332" s="159" t="s">
        <v>1</v>
      </c>
      <c r="F332" s="160" t="s">
        <v>508</v>
      </c>
      <c r="H332" s="161">
        <v>1.552</v>
      </c>
      <c r="I332" s="162"/>
      <c r="L332" s="157"/>
      <c r="M332" s="163"/>
      <c r="T332" s="164"/>
      <c r="AT332" s="159" t="s">
        <v>233</v>
      </c>
      <c r="AU332" s="159" t="s">
        <v>89</v>
      </c>
      <c r="AV332" s="12" t="s">
        <v>89</v>
      </c>
      <c r="AW332" s="12" t="s">
        <v>31</v>
      </c>
      <c r="AX332" s="12" t="s">
        <v>76</v>
      </c>
      <c r="AY332" s="159" t="s">
        <v>225</v>
      </c>
    </row>
    <row r="333" spans="2:65" s="12" customFormat="1" ht="11.25">
      <c r="B333" s="157"/>
      <c r="D333" s="158" t="s">
        <v>233</v>
      </c>
      <c r="E333" s="159" t="s">
        <v>1</v>
      </c>
      <c r="F333" s="160" t="s">
        <v>509</v>
      </c>
      <c r="H333" s="161">
        <v>0.96799999999999997</v>
      </c>
      <c r="I333" s="162"/>
      <c r="L333" s="157"/>
      <c r="M333" s="163"/>
      <c r="T333" s="164"/>
      <c r="AT333" s="159" t="s">
        <v>233</v>
      </c>
      <c r="AU333" s="159" t="s">
        <v>89</v>
      </c>
      <c r="AV333" s="12" t="s">
        <v>89</v>
      </c>
      <c r="AW333" s="12" t="s">
        <v>31</v>
      </c>
      <c r="AX333" s="12" t="s">
        <v>76</v>
      </c>
      <c r="AY333" s="159" t="s">
        <v>225</v>
      </c>
    </row>
    <row r="334" spans="2:65" s="12" customFormat="1" ht="11.25">
      <c r="B334" s="157"/>
      <c r="D334" s="158" t="s">
        <v>233</v>
      </c>
      <c r="E334" s="159" t="s">
        <v>1</v>
      </c>
      <c r="F334" s="160" t="s">
        <v>510</v>
      </c>
      <c r="H334" s="161">
        <v>0.96799999999999997</v>
      </c>
      <c r="I334" s="162"/>
      <c r="L334" s="157"/>
      <c r="M334" s="163"/>
      <c r="T334" s="164"/>
      <c r="AT334" s="159" t="s">
        <v>233</v>
      </c>
      <c r="AU334" s="159" t="s">
        <v>89</v>
      </c>
      <c r="AV334" s="12" t="s">
        <v>89</v>
      </c>
      <c r="AW334" s="12" t="s">
        <v>31</v>
      </c>
      <c r="AX334" s="12" t="s">
        <v>76</v>
      </c>
      <c r="AY334" s="159" t="s">
        <v>225</v>
      </c>
    </row>
    <row r="335" spans="2:65" s="12" customFormat="1" ht="11.25">
      <c r="B335" s="157"/>
      <c r="D335" s="158" t="s">
        <v>233</v>
      </c>
      <c r="E335" s="159" t="s">
        <v>1</v>
      </c>
      <c r="F335" s="160" t="s">
        <v>511</v>
      </c>
      <c r="H335" s="161">
        <v>0.71</v>
      </c>
      <c r="I335" s="162"/>
      <c r="L335" s="157"/>
      <c r="M335" s="163"/>
      <c r="T335" s="164"/>
      <c r="AT335" s="159" t="s">
        <v>233</v>
      </c>
      <c r="AU335" s="159" t="s">
        <v>89</v>
      </c>
      <c r="AV335" s="12" t="s">
        <v>89</v>
      </c>
      <c r="AW335" s="12" t="s">
        <v>31</v>
      </c>
      <c r="AX335" s="12" t="s">
        <v>76</v>
      </c>
      <c r="AY335" s="159" t="s">
        <v>225</v>
      </c>
    </row>
    <row r="336" spans="2:65" s="12" customFormat="1" ht="11.25">
      <c r="B336" s="157"/>
      <c r="D336" s="158" t="s">
        <v>233</v>
      </c>
      <c r="E336" s="159" t="s">
        <v>1</v>
      </c>
      <c r="F336" s="160" t="s">
        <v>512</v>
      </c>
      <c r="H336" s="161">
        <v>0.29599999999999999</v>
      </c>
      <c r="I336" s="162"/>
      <c r="L336" s="157"/>
      <c r="M336" s="163"/>
      <c r="T336" s="164"/>
      <c r="AT336" s="159" t="s">
        <v>233</v>
      </c>
      <c r="AU336" s="159" t="s">
        <v>89</v>
      </c>
      <c r="AV336" s="12" t="s">
        <v>89</v>
      </c>
      <c r="AW336" s="12" t="s">
        <v>31</v>
      </c>
      <c r="AX336" s="12" t="s">
        <v>76</v>
      </c>
      <c r="AY336" s="159" t="s">
        <v>225</v>
      </c>
    </row>
    <row r="337" spans="2:65" s="12" customFormat="1" ht="11.25">
      <c r="B337" s="157"/>
      <c r="D337" s="158" t="s">
        <v>233</v>
      </c>
      <c r="E337" s="159" t="s">
        <v>1</v>
      </c>
      <c r="F337" s="160" t="s">
        <v>513</v>
      </c>
      <c r="H337" s="161">
        <v>0.32400000000000001</v>
      </c>
      <c r="I337" s="162"/>
      <c r="L337" s="157"/>
      <c r="M337" s="163"/>
      <c r="T337" s="164"/>
      <c r="AT337" s="159" t="s">
        <v>233</v>
      </c>
      <c r="AU337" s="159" t="s">
        <v>89</v>
      </c>
      <c r="AV337" s="12" t="s">
        <v>89</v>
      </c>
      <c r="AW337" s="12" t="s">
        <v>31</v>
      </c>
      <c r="AX337" s="12" t="s">
        <v>76</v>
      </c>
      <c r="AY337" s="159" t="s">
        <v>225</v>
      </c>
    </row>
    <row r="338" spans="2:65" s="12" customFormat="1" ht="11.25">
      <c r="B338" s="157"/>
      <c r="D338" s="158" t="s">
        <v>233</v>
      </c>
      <c r="E338" s="159" t="s">
        <v>1</v>
      </c>
      <c r="F338" s="160" t="s">
        <v>514</v>
      </c>
      <c r="H338" s="161">
        <v>0.187</v>
      </c>
      <c r="I338" s="162"/>
      <c r="L338" s="157"/>
      <c r="M338" s="163"/>
      <c r="T338" s="164"/>
      <c r="AT338" s="159" t="s">
        <v>233</v>
      </c>
      <c r="AU338" s="159" t="s">
        <v>89</v>
      </c>
      <c r="AV338" s="12" t="s">
        <v>89</v>
      </c>
      <c r="AW338" s="12" t="s">
        <v>31</v>
      </c>
      <c r="AX338" s="12" t="s">
        <v>76</v>
      </c>
      <c r="AY338" s="159" t="s">
        <v>225</v>
      </c>
    </row>
    <row r="339" spans="2:65" s="12" customFormat="1" ht="11.25">
      <c r="B339" s="157"/>
      <c r="D339" s="158" t="s">
        <v>233</v>
      </c>
      <c r="E339" s="159" t="s">
        <v>1</v>
      </c>
      <c r="F339" s="160" t="s">
        <v>515</v>
      </c>
      <c r="H339" s="161">
        <v>0.129</v>
      </c>
      <c r="I339" s="162"/>
      <c r="L339" s="157"/>
      <c r="M339" s="163"/>
      <c r="T339" s="164"/>
      <c r="AT339" s="159" t="s">
        <v>233</v>
      </c>
      <c r="AU339" s="159" t="s">
        <v>89</v>
      </c>
      <c r="AV339" s="12" t="s">
        <v>89</v>
      </c>
      <c r="AW339" s="12" t="s">
        <v>31</v>
      </c>
      <c r="AX339" s="12" t="s">
        <v>76</v>
      </c>
      <c r="AY339" s="159" t="s">
        <v>225</v>
      </c>
    </row>
    <row r="340" spans="2:65" s="13" customFormat="1" ht="11.25">
      <c r="B340" s="165"/>
      <c r="D340" s="158" t="s">
        <v>233</v>
      </c>
      <c r="E340" s="166" t="s">
        <v>1</v>
      </c>
      <c r="F340" s="167" t="s">
        <v>258</v>
      </c>
      <c r="H340" s="168">
        <v>5.1340000000000003</v>
      </c>
      <c r="I340" s="169"/>
      <c r="L340" s="165"/>
      <c r="M340" s="170"/>
      <c r="T340" s="171"/>
      <c r="AT340" s="166" t="s">
        <v>233</v>
      </c>
      <c r="AU340" s="166" t="s">
        <v>89</v>
      </c>
      <c r="AV340" s="13" t="s">
        <v>231</v>
      </c>
      <c r="AW340" s="13" t="s">
        <v>31</v>
      </c>
      <c r="AX340" s="13" t="s">
        <v>83</v>
      </c>
      <c r="AY340" s="166" t="s">
        <v>225</v>
      </c>
    </row>
    <row r="341" spans="2:65" s="1" customFormat="1" ht="24.2" customHeight="1">
      <c r="B341" s="32"/>
      <c r="C341" s="143" t="s">
        <v>516</v>
      </c>
      <c r="D341" s="143" t="s">
        <v>227</v>
      </c>
      <c r="E341" s="144" t="s">
        <v>517</v>
      </c>
      <c r="F341" s="145" t="s">
        <v>518</v>
      </c>
      <c r="G341" s="146" t="s">
        <v>519</v>
      </c>
      <c r="H341" s="147">
        <v>4</v>
      </c>
      <c r="I341" s="148"/>
      <c r="J341" s="149">
        <f>ROUND(I341*H341,2)</f>
        <v>0</v>
      </c>
      <c r="K341" s="150"/>
      <c r="L341" s="32"/>
      <c r="M341" s="151" t="s">
        <v>1</v>
      </c>
      <c r="N341" s="152" t="s">
        <v>42</v>
      </c>
      <c r="P341" s="153">
        <f>O341*H341</f>
        <v>0</v>
      </c>
      <c r="Q341" s="153">
        <v>0.11115949</v>
      </c>
      <c r="R341" s="153">
        <f>Q341*H341</f>
        <v>0.44463796</v>
      </c>
      <c r="S341" s="153">
        <v>0</v>
      </c>
      <c r="T341" s="154">
        <f>S341*H341</f>
        <v>0</v>
      </c>
      <c r="AR341" s="155" t="s">
        <v>231</v>
      </c>
      <c r="AT341" s="155" t="s">
        <v>227</v>
      </c>
      <c r="AU341" s="155" t="s">
        <v>89</v>
      </c>
      <c r="AY341" s="17" t="s">
        <v>225</v>
      </c>
      <c r="BE341" s="156">
        <f>IF(N341="základná",J341,0)</f>
        <v>0</v>
      </c>
      <c r="BF341" s="156">
        <f>IF(N341="znížená",J341,0)</f>
        <v>0</v>
      </c>
      <c r="BG341" s="156">
        <f>IF(N341="zákl. prenesená",J341,0)</f>
        <v>0</v>
      </c>
      <c r="BH341" s="156">
        <f>IF(N341="zníž. prenesená",J341,0)</f>
        <v>0</v>
      </c>
      <c r="BI341" s="156">
        <f>IF(N341="nulová",J341,0)</f>
        <v>0</v>
      </c>
      <c r="BJ341" s="17" t="s">
        <v>89</v>
      </c>
      <c r="BK341" s="156">
        <f>ROUND(I341*H341,2)</f>
        <v>0</v>
      </c>
      <c r="BL341" s="17" t="s">
        <v>231</v>
      </c>
      <c r="BM341" s="155" t="s">
        <v>520</v>
      </c>
    </row>
    <row r="342" spans="2:65" s="12" customFormat="1" ht="11.25">
      <c r="B342" s="157"/>
      <c r="D342" s="158" t="s">
        <v>233</v>
      </c>
      <c r="E342" s="159" t="s">
        <v>1</v>
      </c>
      <c r="F342" s="160" t="s">
        <v>521</v>
      </c>
      <c r="H342" s="161">
        <v>4</v>
      </c>
      <c r="I342" s="162"/>
      <c r="L342" s="157"/>
      <c r="M342" s="163"/>
      <c r="T342" s="164"/>
      <c r="AT342" s="159" t="s">
        <v>233</v>
      </c>
      <c r="AU342" s="159" t="s">
        <v>89</v>
      </c>
      <c r="AV342" s="12" t="s">
        <v>89</v>
      </c>
      <c r="AW342" s="12" t="s">
        <v>31</v>
      </c>
      <c r="AX342" s="12" t="s">
        <v>83</v>
      </c>
      <c r="AY342" s="159" t="s">
        <v>225</v>
      </c>
    </row>
    <row r="343" spans="2:65" s="1" customFormat="1" ht="24.2" customHeight="1">
      <c r="B343" s="32"/>
      <c r="C343" s="143" t="s">
        <v>522</v>
      </c>
      <c r="D343" s="143" t="s">
        <v>227</v>
      </c>
      <c r="E343" s="144" t="s">
        <v>523</v>
      </c>
      <c r="F343" s="145" t="s">
        <v>524</v>
      </c>
      <c r="G343" s="146" t="s">
        <v>519</v>
      </c>
      <c r="H343" s="147">
        <v>2</v>
      </c>
      <c r="I343" s="148"/>
      <c r="J343" s="149">
        <f>ROUND(I343*H343,2)</f>
        <v>0</v>
      </c>
      <c r="K343" s="150"/>
      <c r="L343" s="32"/>
      <c r="M343" s="151" t="s">
        <v>1</v>
      </c>
      <c r="N343" s="152" t="s">
        <v>42</v>
      </c>
      <c r="P343" s="153">
        <f>O343*H343</f>
        <v>0</v>
      </c>
      <c r="Q343" s="153">
        <v>2.4415900000000001E-2</v>
      </c>
      <c r="R343" s="153">
        <f>Q343*H343</f>
        <v>4.8831800000000002E-2</v>
      </c>
      <c r="S343" s="153">
        <v>0</v>
      </c>
      <c r="T343" s="154">
        <f>S343*H343</f>
        <v>0</v>
      </c>
      <c r="AR343" s="155" t="s">
        <v>231</v>
      </c>
      <c r="AT343" s="155" t="s">
        <v>227</v>
      </c>
      <c r="AU343" s="155" t="s">
        <v>89</v>
      </c>
      <c r="AY343" s="17" t="s">
        <v>225</v>
      </c>
      <c r="BE343" s="156">
        <f>IF(N343="základná",J343,0)</f>
        <v>0</v>
      </c>
      <c r="BF343" s="156">
        <f>IF(N343="znížená",J343,0)</f>
        <v>0</v>
      </c>
      <c r="BG343" s="156">
        <f>IF(N343="zákl. prenesená",J343,0)</f>
        <v>0</v>
      </c>
      <c r="BH343" s="156">
        <f>IF(N343="zníž. prenesená",J343,0)</f>
        <v>0</v>
      </c>
      <c r="BI343" s="156">
        <f>IF(N343="nulová",J343,0)</f>
        <v>0</v>
      </c>
      <c r="BJ343" s="17" t="s">
        <v>89</v>
      </c>
      <c r="BK343" s="156">
        <f>ROUND(I343*H343,2)</f>
        <v>0</v>
      </c>
      <c r="BL343" s="17" t="s">
        <v>231</v>
      </c>
      <c r="BM343" s="155" t="s">
        <v>525</v>
      </c>
    </row>
    <row r="344" spans="2:65" s="12" customFormat="1" ht="11.25">
      <c r="B344" s="157"/>
      <c r="D344" s="158" t="s">
        <v>233</v>
      </c>
      <c r="E344" s="159" t="s">
        <v>1</v>
      </c>
      <c r="F344" s="160" t="s">
        <v>526</v>
      </c>
      <c r="H344" s="161">
        <v>2</v>
      </c>
      <c r="I344" s="162"/>
      <c r="L344" s="157"/>
      <c r="M344" s="163"/>
      <c r="T344" s="164"/>
      <c r="AT344" s="159" t="s">
        <v>233</v>
      </c>
      <c r="AU344" s="159" t="s">
        <v>89</v>
      </c>
      <c r="AV344" s="12" t="s">
        <v>89</v>
      </c>
      <c r="AW344" s="12" t="s">
        <v>31</v>
      </c>
      <c r="AX344" s="12" t="s">
        <v>83</v>
      </c>
      <c r="AY344" s="159" t="s">
        <v>225</v>
      </c>
    </row>
    <row r="345" spans="2:65" s="1" customFormat="1" ht="24.2" customHeight="1">
      <c r="B345" s="32"/>
      <c r="C345" s="143" t="s">
        <v>527</v>
      </c>
      <c r="D345" s="143" t="s">
        <v>227</v>
      </c>
      <c r="E345" s="144" t="s">
        <v>528</v>
      </c>
      <c r="F345" s="145" t="s">
        <v>529</v>
      </c>
      <c r="G345" s="146" t="s">
        <v>519</v>
      </c>
      <c r="H345" s="147">
        <v>1</v>
      </c>
      <c r="I345" s="148"/>
      <c r="J345" s="149">
        <f>ROUND(I345*H345,2)</f>
        <v>0</v>
      </c>
      <c r="K345" s="150"/>
      <c r="L345" s="32"/>
      <c r="M345" s="151" t="s">
        <v>1</v>
      </c>
      <c r="N345" s="152" t="s">
        <v>42</v>
      </c>
      <c r="P345" s="153">
        <f>O345*H345</f>
        <v>0</v>
      </c>
      <c r="Q345" s="153">
        <v>2.30631E-2</v>
      </c>
      <c r="R345" s="153">
        <f>Q345*H345</f>
        <v>2.30631E-2</v>
      </c>
      <c r="S345" s="153">
        <v>0</v>
      </c>
      <c r="T345" s="154">
        <f>S345*H345</f>
        <v>0</v>
      </c>
      <c r="AR345" s="155" t="s">
        <v>231</v>
      </c>
      <c r="AT345" s="155" t="s">
        <v>227</v>
      </c>
      <c r="AU345" s="155" t="s">
        <v>89</v>
      </c>
      <c r="AY345" s="17" t="s">
        <v>225</v>
      </c>
      <c r="BE345" s="156">
        <f>IF(N345="základná",J345,0)</f>
        <v>0</v>
      </c>
      <c r="BF345" s="156">
        <f>IF(N345="znížená",J345,0)</f>
        <v>0</v>
      </c>
      <c r="BG345" s="156">
        <f>IF(N345="zákl. prenesená",J345,0)</f>
        <v>0</v>
      </c>
      <c r="BH345" s="156">
        <f>IF(N345="zníž. prenesená",J345,0)</f>
        <v>0</v>
      </c>
      <c r="BI345" s="156">
        <f>IF(N345="nulová",J345,0)</f>
        <v>0</v>
      </c>
      <c r="BJ345" s="17" t="s">
        <v>89</v>
      </c>
      <c r="BK345" s="156">
        <f>ROUND(I345*H345,2)</f>
        <v>0</v>
      </c>
      <c r="BL345" s="17" t="s">
        <v>231</v>
      </c>
      <c r="BM345" s="155" t="s">
        <v>530</v>
      </c>
    </row>
    <row r="346" spans="2:65" s="12" customFormat="1" ht="11.25">
      <c r="B346" s="157"/>
      <c r="D346" s="158" t="s">
        <v>233</v>
      </c>
      <c r="E346" s="159" t="s">
        <v>1</v>
      </c>
      <c r="F346" s="160" t="s">
        <v>531</v>
      </c>
      <c r="H346" s="161">
        <v>1</v>
      </c>
      <c r="I346" s="162"/>
      <c r="L346" s="157"/>
      <c r="M346" s="163"/>
      <c r="T346" s="164"/>
      <c r="AT346" s="159" t="s">
        <v>233</v>
      </c>
      <c r="AU346" s="159" t="s">
        <v>89</v>
      </c>
      <c r="AV346" s="12" t="s">
        <v>89</v>
      </c>
      <c r="AW346" s="12" t="s">
        <v>31</v>
      </c>
      <c r="AX346" s="12" t="s">
        <v>83</v>
      </c>
      <c r="AY346" s="159" t="s">
        <v>225</v>
      </c>
    </row>
    <row r="347" spans="2:65" s="1" customFormat="1" ht="24.2" customHeight="1">
      <c r="B347" s="32"/>
      <c r="C347" s="143" t="s">
        <v>532</v>
      </c>
      <c r="D347" s="143" t="s">
        <v>227</v>
      </c>
      <c r="E347" s="144" t="s">
        <v>533</v>
      </c>
      <c r="F347" s="145" t="s">
        <v>534</v>
      </c>
      <c r="G347" s="146" t="s">
        <v>519</v>
      </c>
      <c r="H347" s="147">
        <v>32</v>
      </c>
      <c r="I347" s="148"/>
      <c r="J347" s="149">
        <f>ROUND(I347*H347,2)</f>
        <v>0</v>
      </c>
      <c r="K347" s="150"/>
      <c r="L347" s="32"/>
      <c r="M347" s="151" t="s">
        <v>1</v>
      </c>
      <c r="N347" s="152" t="s">
        <v>42</v>
      </c>
      <c r="P347" s="153">
        <f>O347*H347</f>
        <v>0</v>
      </c>
      <c r="Q347" s="153">
        <v>2.9224799999999999E-2</v>
      </c>
      <c r="R347" s="153">
        <f>Q347*H347</f>
        <v>0.93519359999999996</v>
      </c>
      <c r="S347" s="153">
        <v>0</v>
      </c>
      <c r="T347" s="154">
        <f>S347*H347</f>
        <v>0</v>
      </c>
      <c r="AR347" s="155" t="s">
        <v>231</v>
      </c>
      <c r="AT347" s="155" t="s">
        <v>227</v>
      </c>
      <c r="AU347" s="155" t="s">
        <v>89</v>
      </c>
      <c r="AY347" s="17" t="s">
        <v>225</v>
      </c>
      <c r="BE347" s="156">
        <f>IF(N347="základná",J347,0)</f>
        <v>0</v>
      </c>
      <c r="BF347" s="156">
        <f>IF(N347="znížená",J347,0)</f>
        <v>0</v>
      </c>
      <c r="BG347" s="156">
        <f>IF(N347="zákl. prenesená",J347,0)</f>
        <v>0</v>
      </c>
      <c r="BH347" s="156">
        <f>IF(N347="zníž. prenesená",J347,0)</f>
        <v>0</v>
      </c>
      <c r="BI347" s="156">
        <f>IF(N347="nulová",J347,0)</f>
        <v>0</v>
      </c>
      <c r="BJ347" s="17" t="s">
        <v>89</v>
      </c>
      <c r="BK347" s="156">
        <f>ROUND(I347*H347,2)</f>
        <v>0</v>
      </c>
      <c r="BL347" s="17" t="s">
        <v>231</v>
      </c>
      <c r="BM347" s="155" t="s">
        <v>535</v>
      </c>
    </row>
    <row r="348" spans="2:65" s="12" customFormat="1" ht="11.25">
      <c r="B348" s="157"/>
      <c r="D348" s="158" t="s">
        <v>233</v>
      </c>
      <c r="E348" s="159" t="s">
        <v>1</v>
      </c>
      <c r="F348" s="160" t="s">
        <v>536</v>
      </c>
      <c r="H348" s="161">
        <v>16</v>
      </c>
      <c r="I348" s="162"/>
      <c r="L348" s="157"/>
      <c r="M348" s="163"/>
      <c r="T348" s="164"/>
      <c r="AT348" s="159" t="s">
        <v>233</v>
      </c>
      <c r="AU348" s="159" t="s">
        <v>89</v>
      </c>
      <c r="AV348" s="12" t="s">
        <v>89</v>
      </c>
      <c r="AW348" s="12" t="s">
        <v>31</v>
      </c>
      <c r="AX348" s="12" t="s">
        <v>76</v>
      </c>
      <c r="AY348" s="159" t="s">
        <v>225</v>
      </c>
    </row>
    <row r="349" spans="2:65" s="12" customFormat="1" ht="11.25">
      <c r="B349" s="157"/>
      <c r="D349" s="158" t="s">
        <v>233</v>
      </c>
      <c r="E349" s="159" t="s">
        <v>1</v>
      </c>
      <c r="F349" s="160" t="s">
        <v>537</v>
      </c>
      <c r="H349" s="161">
        <v>4</v>
      </c>
      <c r="I349" s="162"/>
      <c r="L349" s="157"/>
      <c r="M349" s="163"/>
      <c r="T349" s="164"/>
      <c r="AT349" s="159" t="s">
        <v>233</v>
      </c>
      <c r="AU349" s="159" t="s">
        <v>89</v>
      </c>
      <c r="AV349" s="12" t="s">
        <v>89</v>
      </c>
      <c r="AW349" s="12" t="s">
        <v>31</v>
      </c>
      <c r="AX349" s="12" t="s">
        <v>76</v>
      </c>
      <c r="AY349" s="159" t="s">
        <v>225</v>
      </c>
    </row>
    <row r="350" spans="2:65" s="12" customFormat="1" ht="11.25">
      <c r="B350" s="157"/>
      <c r="D350" s="158" t="s">
        <v>233</v>
      </c>
      <c r="E350" s="159" t="s">
        <v>1</v>
      </c>
      <c r="F350" s="160" t="s">
        <v>538</v>
      </c>
      <c r="H350" s="161">
        <v>8</v>
      </c>
      <c r="I350" s="162"/>
      <c r="L350" s="157"/>
      <c r="M350" s="163"/>
      <c r="T350" s="164"/>
      <c r="AT350" s="159" t="s">
        <v>233</v>
      </c>
      <c r="AU350" s="159" t="s">
        <v>89</v>
      </c>
      <c r="AV350" s="12" t="s">
        <v>89</v>
      </c>
      <c r="AW350" s="12" t="s">
        <v>31</v>
      </c>
      <c r="AX350" s="12" t="s">
        <v>76</v>
      </c>
      <c r="AY350" s="159" t="s">
        <v>225</v>
      </c>
    </row>
    <row r="351" spans="2:65" s="12" customFormat="1" ht="11.25">
      <c r="B351" s="157"/>
      <c r="D351" s="158" t="s">
        <v>233</v>
      </c>
      <c r="E351" s="159" t="s">
        <v>1</v>
      </c>
      <c r="F351" s="160" t="s">
        <v>539</v>
      </c>
      <c r="H351" s="161">
        <v>4</v>
      </c>
      <c r="I351" s="162"/>
      <c r="L351" s="157"/>
      <c r="M351" s="163"/>
      <c r="T351" s="164"/>
      <c r="AT351" s="159" t="s">
        <v>233</v>
      </c>
      <c r="AU351" s="159" t="s">
        <v>89</v>
      </c>
      <c r="AV351" s="12" t="s">
        <v>89</v>
      </c>
      <c r="AW351" s="12" t="s">
        <v>31</v>
      </c>
      <c r="AX351" s="12" t="s">
        <v>76</v>
      </c>
      <c r="AY351" s="159" t="s">
        <v>225</v>
      </c>
    </row>
    <row r="352" spans="2:65" s="13" customFormat="1" ht="11.25">
      <c r="B352" s="165"/>
      <c r="D352" s="158" t="s">
        <v>233</v>
      </c>
      <c r="E352" s="166" t="s">
        <v>1</v>
      </c>
      <c r="F352" s="167" t="s">
        <v>258</v>
      </c>
      <c r="H352" s="168">
        <v>32</v>
      </c>
      <c r="I352" s="169"/>
      <c r="L352" s="165"/>
      <c r="M352" s="170"/>
      <c r="T352" s="171"/>
      <c r="AT352" s="166" t="s">
        <v>233</v>
      </c>
      <c r="AU352" s="166" t="s">
        <v>89</v>
      </c>
      <c r="AV352" s="13" t="s">
        <v>231</v>
      </c>
      <c r="AW352" s="13" t="s">
        <v>31</v>
      </c>
      <c r="AX352" s="13" t="s">
        <v>83</v>
      </c>
      <c r="AY352" s="166" t="s">
        <v>225</v>
      </c>
    </row>
    <row r="353" spans="2:65" s="1" customFormat="1" ht="24.2" customHeight="1">
      <c r="B353" s="32"/>
      <c r="C353" s="143" t="s">
        <v>540</v>
      </c>
      <c r="D353" s="143" t="s">
        <v>227</v>
      </c>
      <c r="E353" s="144" t="s">
        <v>541</v>
      </c>
      <c r="F353" s="145" t="s">
        <v>542</v>
      </c>
      <c r="G353" s="146" t="s">
        <v>519</v>
      </c>
      <c r="H353" s="147">
        <v>85</v>
      </c>
      <c r="I353" s="148"/>
      <c r="J353" s="149">
        <f>ROUND(I353*H353,2)</f>
        <v>0</v>
      </c>
      <c r="K353" s="150"/>
      <c r="L353" s="32"/>
      <c r="M353" s="151" t="s">
        <v>1</v>
      </c>
      <c r="N353" s="152" t="s">
        <v>42</v>
      </c>
      <c r="P353" s="153">
        <f>O353*H353</f>
        <v>0</v>
      </c>
      <c r="Q353" s="153">
        <v>3.4764999999999997E-2</v>
      </c>
      <c r="R353" s="153">
        <f>Q353*H353</f>
        <v>2.9550249999999996</v>
      </c>
      <c r="S353" s="153">
        <v>0</v>
      </c>
      <c r="T353" s="154">
        <f>S353*H353</f>
        <v>0</v>
      </c>
      <c r="AR353" s="155" t="s">
        <v>231</v>
      </c>
      <c r="AT353" s="155" t="s">
        <v>227</v>
      </c>
      <c r="AU353" s="155" t="s">
        <v>89</v>
      </c>
      <c r="AY353" s="17" t="s">
        <v>225</v>
      </c>
      <c r="BE353" s="156">
        <f>IF(N353="základná",J353,0)</f>
        <v>0</v>
      </c>
      <c r="BF353" s="156">
        <f>IF(N353="znížená",J353,0)</f>
        <v>0</v>
      </c>
      <c r="BG353" s="156">
        <f>IF(N353="zákl. prenesená",J353,0)</f>
        <v>0</v>
      </c>
      <c r="BH353" s="156">
        <f>IF(N353="zníž. prenesená",J353,0)</f>
        <v>0</v>
      </c>
      <c r="BI353" s="156">
        <f>IF(N353="nulová",J353,0)</f>
        <v>0</v>
      </c>
      <c r="BJ353" s="17" t="s">
        <v>89</v>
      </c>
      <c r="BK353" s="156">
        <f>ROUND(I353*H353,2)</f>
        <v>0</v>
      </c>
      <c r="BL353" s="17" t="s">
        <v>231</v>
      </c>
      <c r="BM353" s="155" t="s">
        <v>543</v>
      </c>
    </row>
    <row r="354" spans="2:65" s="12" customFormat="1" ht="11.25">
      <c r="B354" s="157"/>
      <c r="D354" s="158" t="s">
        <v>233</v>
      </c>
      <c r="E354" s="159" t="s">
        <v>1</v>
      </c>
      <c r="F354" s="160" t="s">
        <v>544</v>
      </c>
      <c r="H354" s="161">
        <v>46</v>
      </c>
      <c r="I354" s="162"/>
      <c r="L354" s="157"/>
      <c r="M354" s="163"/>
      <c r="T354" s="164"/>
      <c r="AT354" s="159" t="s">
        <v>233</v>
      </c>
      <c r="AU354" s="159" t="s">
        <v>89</v>
      </c>
      <c r="AV354" s="12" t="s">
        <v>89</v>
      </c>
      <c r="AW354" s="12" t="s">
        <v>31</v>
      </c>
      <c r="AX354" s="12" t="s">
        <v>76</v>
      </c>
      <c r="AY354" s="159" t="s">
        <v>225</v>
      </c>
    </row>
    <row r="355" spans="2:65" s="12" customFormat="1" ht="11.25">
      <c r="B355" s="157"/>
      <c r="D355" s="158" t="s">
        <v>233</v>
      </c>
      <c r="E355" s="159" t="s">
        <v>1</v>
      </c>
      <c r="F355" s="160" t="s">
        <v>545</v>
      </c>
      <c r="H355" s="161">
        <v>8</v>
      </c>
      <c r="I355" s="162"/>
      <c r="L355" s="157"/>
      <c r="M355" s="163"/>
      <c r="T355" s="164"/>
      <c r="AT355" s="159" t="s">
        <v>233</v>
      </c>
      <c r="AU355" s="159" t="s">
        <v>89</v>
      </c>
      <c r="AV355" s="12" t="s">
        <v>89</v>
      </c>
      <c r="AW355" s="12" t="s">
        <v>31</v>
      </c>
      <c r="AX355" s="12" t="s">
        <v>76</v>
      </c>
      <c r="AY355" s="159" t="s">
        <v>225</v>
      </c>
    </row>
    <row r="356" spans="2:65" s="12" customFormat="1" ht="11.25">
      <c r="B356" s="157"/>
      <c r="D356" s="158" t="s">
        <v>233</v>
      </c>
      <c r="E356" s="159" t="s">
        <v>1</v>
      </c>
      <c r="F356" s="160" t="s">
        <v>546</v>
      </c>
      <c r="H356" s="161">
        <v>17</v>
      </c>
      <c r="I356" s="162"/>
      <c r="L356" s="157"/>
      <c r="M356" s="163"/>
      <c r="T356" s="164"/>
      <c r="AT356" s="159" t="s">
        <v>233</v>
      </c>
      <c r="AU356" s="159" t="s">
        <v>89</v>
      </c>
      <c r="AV356" s="12" t="s">
        <v>89</v>
      </c>
      <c r="AW356" s="12" t="s">
        <v>31</v>
      </c>
      <c r="AX356" s="12" t="s">
        <v>76</v>
      </c>
      <c r="AY356" s="159" t="s">
        <v>225</v>
      </c>
    </row>
    <row r="357" spans="2:65" s="12" customFormat="1" ht="11.25">
      <c r="B357" s="157"/>
      <c r="D357" s="158" t="s">
        <v>233</v>
      </c>
      <c r="E357" s="159" t="s">
        <v>1</v>
      </c>
      <c r="F357" s="160" t="s">
        <v>547</v>
      </c>
      <c r="H357" s="161">
        <v>11</v>
      </c>
      <c r="I357" s="162"/>
      <c r="L357" s="157"/>
      <c r="M357" s="163"/>
      <c r="T357" s="164"/>
      <c r="AT357" s="159" t="s">
        <v>233</v>
      </c>
      <c r="AU357" s="159" t="s">
        <v>89</v>
      </c>
      <c r="AV357" s="12" t="s">
        <v>89</v>
      </c>
      <c r="AW357" s="12" t="s">
        <v>31</v>
      </c>
      <c r="AX357" s="12" t="s">
        <v>76</v>
      </c>
      <c r="AY357" s="159" t="s">
        <v>225</v>
      </c>
    </row>
    <row r="358" spans="2:65" s="12" customFormat="1" ht="11.25">
      <c r="B358" s="157"/>
      <c r="D358" s="158" t="s">
        <v>233</v>
      </c>
      <c r="E358" s="159" t="s">
        <v>1</v>
      </c>
      <c r="F358" s="160" t="s">
        <v>548</v>
      </c>
      <c r="H358" s="161">
        <v>3</v>
      </c>
      <c r="I358" s="162"/>
      <c r="L358" s="157"/>
      <c r="M358" s="163"/>
      <c r="T358" s="164"/>
      <c r="AT358" s="159" t="s">
        <v>233</v>
      </c>
      <c r="AU358" s="159" t="s">
        <v>89</v>
      </c>
      <c r="AV358" s="12" t="s">
        <v>89</v>
      </c>
      <c r="AW358" s="12" t="s">
        <v>31</v>
      </c>
      <c r="AX358" s="12" t="s">
        <v>76</v>
      </c>
      <c r="AY358" s="159" t="s">
        <v>225</v>
      </c>
    </row>
    <row r="359" spans="2:65" s="13" customFormat="1" ht="11.25">
      <c r="B359" s="165"/>
      <c r="D359" s="158" t="s">
        <v>233</v>
      </c>
      <c r="E359" s="166" t="s">
        <v>1</v>
      </c>
      <c r="F359" s="167" t="s">
        <v>258</v>
      </c>
      <c r="H359" s="168">
        <v>85</v>
      </c>
      <c r="I359" s="169"/>
      <c r="L359" s="165"/>
      <c r="M359" s="170"/>
      <c r="T359" s="171"/>
      <c r="AT359" s="166" t="s">
        <v>233</v>
      </c>
      <c r="AU359" s="166" t="s">
        <v>89</v>
      </c>
      <c r="AV359" s="13" t="s">
        <v>231</v>
      </c>
      <c r="AW359" s="13" t="s">
        <v>31</v>
      </c>
      <c r="AX359" s="13" t="s">
        <v>83</v>
      </c>
      <c r="AY359" s="166" t="s">
        <v>225</v>
      </c>
    </row>
    <row r="360" spans="2:65" s="1" customFormat="1" ht="24.2" customHeight="1">
      <c r="B360" s="32"/>
      <c r="C360" s="143" t="s">
        <v>549</v>
      </c>
      <c r="D360" s="143" t="s">
        <v>227</v>
      </c>
      <c r="E360" s="144" t="s">
        <v>550</v>
      </c>
      <c r="F360" s="145" t="s">
        <v>551</v>
      </c>
      <c r="G360" s="146" t="s">
        <v>519</v>
      </c>
      <c r="H360" s="147">
        <v>54</v>
      </c>
      <c r="I360" s="148"/>
      <c r="J360" s="149">
        <f>ROUND(I360*H360,2)</f>
        <v>0</v>
      </c>
      <c r="K360" s="150"/>
      <c r="L360" s="32"/>
      <c r="M360" s="151" t="s">
        <v>1</v>
      </c>
      <c r="N360" s="152" t="s">
        <v>42</v>
      </c>
      <c r="P360" s="153">
        <f>O360*H360</f>
        <v>0</v>
      </c>
      <c r="Q360" s="153">
        <v>4.0289499999999999E-2</v>
      </c>
      <c r="R360" s="153">
        <f>Q360*H360</f>
        <v>2.1756329999999999</v>
      </c>
      <c r="S360" s="153">
        <v>0</v>
      </c>
      <c r="T360" s="154">
        <f>S360*H360</f>
        <v>0</v>
      </c>
      <c r="AR360" s="155" t="s">
        <v>231</v>
      </c>
      <c r="AT360" s="155" t="s">
        <v>227</v>
      </c>
      <c r="AU360" s="155" t="s">
        <v>89</v>
      </c>
      <c r="AY360" s="17" t="s">
        <v>225</v>
      </c>
      <c r="BE360" s="156">
        <f>IF(N360="základná",J360,0)</f>
        <v>0</v>
      </c>
      <c r="BF360" s="156">
        <f>IF(N360="znížená",J360,0)</f>
        <v>0</v>
      </c>
      <c r="BG360" s="156">
        <f>IF(N360="zákl. prenesená",J360,0)</f>
        <v>0</v>
      </c>
      <c r="BH360" s="156">
        <f>IF(N360="zníž. prenesená",J360,0)</f>
        <v>0</v>
      </c>
      <c r="BI360" s="156">
        <f>IF(N360="nulová",J360,0)</f>
        <v>0</v>
      </c>
      <c r="BJ360" s="17" t="s">
        <v>89</v>
      </c>
      <c r="BK360" s="156">
        <f>ROUND(I360*H360,2)</f>
        <v>0</v>
      </c>
      <c r="BL360" s="17" t="s">
        <v>231</v>
      </c>
      <c r="BM360" s="155" t="s">
        <v>552</v>
      </c>
    </row>
    <row r="361" spans="2:65" s="12" customFormat="1" ht="11.25">
      <c r="B361" s="157"/>
      <c r="D361" s="158" t="s">
        <v>233</v>
      </c>
      <c r="E361" s="159" t="s">
        <v>1</v>
      </c>
      <c r="F361" s="160" t="s">
        <v>553</v>
      </c>
      <c r="H361" s="161">
        <v>4</v>
      </c>
      <c r="I361" s="162"/>
      <c r="L361" s="157"/>
      <c r="M361" s="163"/>
      <c r="T361" s="164"/>
      <c r="AT361" s="159" t="s">
        <v>233</v>
      </c>
      <c r="AU361" s="159" t="s">
        <v>89</v>
      </c>
      <c r="AV361" s="12" t="s">
        <v>89</v>
      </c>
      <c r="AW361" s="12" t="s">
        <v>31</v>
      </c>
      <c r="AX361" s="12" t="s">
        <v>76</v>
      </c>
      <c r="AY361" s="159" t="s">
        <v>225</v>
      </c>
    </row>
    <row r="362" spans="2:65" s="12" customFormat="1" ht="11.25">
      <c r="B362" s="157"/>
      <c r="D362" s="158" t="s">
        <v>233</v>
      </c>
      <c r="E362" s="159" t="s">
        <v>1</v>
      </c>
      <c r="F362" s="160" t="s">
        <v>554</v>
      </c>
      <c r="H362" s="161">
        <v>25</v>
      </c>
      <c r="I362" s="162"/>
      <c r="L362" s="157"/>
      <c r="M362" s="163"/>
      <c r="T362" s="164"/>
      <c r="AT362" s="159" t="s">
        <v>233</v>
      </c>
      <c r="AU362" s="159" t="s">
        <v>89</v>
      </c>
      <c r="AV362" s="12" t="s">
        <v>89</v>
      </c>
      <c r="AW362" s="12" t="s">
        <v>31</v>
      </c>
      <c r="AX362" s="12" t="s">
        <v>76</v>
      </c>
      <c r="AY362" s="159" t="s">
        <v>225</v>
      </c>
    </row>
    <row r="363" spans="2:65" s="12" customFormat="1" ht="11.25">
      <c r="B363" s="157"/>
      <c r="D363" s="158" t="s">
        <v>233</v>
      </c>
      <c r="E363" s="159" t="s">
        <v>1</v>
      </c>
      <c r="F363" s="160" t="s">
        <v>555</v>
      </c>
      <c r="H363" s="161">
        <v>25</v>
      </c>
      <c r="I363" s="162"/>
      <c r="L363" s="157"/>
      <c r="M363" s="163"/>
      <c r="T363" s="164"/>
      <c r="AT363" s="159" t="s">
        <v>233</v>
      </c>
      <c r="AU363" s="159" t="s">
        <v>89</v>
      </c>
      <c r="AV363" s="12" t="s">
        <v>89</v>
      </c>
      <c r="AW363" s="12" t="s">
        <v>31</v>
      </c>
      <c r="AX363" s="12" t="s">
        <v>76</v>
      </c>
      <c r="AY363" s="159" t="s">
        <v>225</v>
      </c>
    </row>
    <row r="364" spans="2:65" s="13" customFormat="1" ht="11.25">
      <c r="B364" s="165"/>
      <c r="D364" s="158" t="s">
        <v>233</v>
      </c>
      <c r="E364" s="166" t="s">
        <v>1</v>
      </c>
      <c r="F364" s="167" t="s">
        <v>258</v>
      </c>
      <c r="H364" s="168">
        <v>54</v>
      </c>
      <c r="I364" s="169"/>
      <c r="L364" s="165"/>
      <c r="M364" s="170"/>
      <c r="T364" s="171"/>
      <c r="AT364" s="166" t="s">
        <v>233</v>
      </c>
      <c r="AU364" s="166" t="s">
        <v>89</v>
      </c>
      <c r="AV364" s="13" t="s">
        <v>231</v>
      </c>
      <c r="AW364" s="13" t="s">
        <v>31</v>
      </c>
      <c r="AX364" s="13" t="s">
        <v>83</v>
      </c>
      <c r="AY364" s="166" t="s">
        <v>225</v>
      </c>
    </row>
    <row r="365" spans="2:65" s="1" customFormat="1" ht="24.2" customHeight="1">
      <c r="B365" s="32"/>
      <c r="C365" s="143" t="s">
        <v>556</v>
      </c>
      <c r="D365" s="143" t="s">
        <v>227</v>
      </c>
      <c r="E365" s="144" t="s">
        <v>557</v>
      </c>
      <c r="F365" s="145" t="s">
        <v>558</v>
      </c>
      <c r="G365" s="146" t="s">
        <v>519</v>
      </c>
      <c r="H365" s="147">
        <v>3</v>
      </c>
      <c r="I365" s="148"/>
      <c r="J365" s="149">
        <f>ROUND(I365*H365,2)</f>
        <v>0</v>
      </c>
      <c r="K365" s="150"/>
      <c r="L365" s="32"/>
      <c r="M365" s="151" t="s">
        <v>1</v>
      </c>
      <c r="N365" s="152" t="s">
        <v>42</v>
      </c>
      <c r="P365" s="153">
        <f>O365*H365</f>
        <v>0</v>
      </c>
      <c r="Q365" s="153">
        <v>4.5829700000000001E-2</v>
      </c>
      <c r="R365" s="153">
        <f>Q365*H365</f>
        <v>0.1374891</v>
      </c>
      <c r="S365" s="153">
        <v>0</v>
      </c>
      <c r="T365" s="154">
        <f>S365*H365</f>
        <v>0</v>
      </c>
      <c r="AR365" s="155" t="s">
        <v>231</v>
      </c>
      <c r="AT365" s="155" t="s">
        <v>227</v>
      </c>
      <c r="AU365" s="155" t="s">
        <v>89</v>
      </c>
      <c r="AY365" s="17" t="s">
        <v>225</v>
      </c>
      <c r="BE365" s="156">
        <f>IF(N365="základná",J365,0)</f>
        <v>0</v>
      </c>
      <c r="BF365" s="156">
        <f>IF(N365="znížená",J365,0)</f>
        <v>0</v>
      </c>
      <c r="BG365" s="156">
        <f>IF(N365="zákl. prenesená",J365,0)</f>
        <v>0</v>
      </c>
      <c r="BH365" s="156">
        <f>IF(N365="zníž. prenesená",J365,0)</f>
        <v>0</v>
      </c>
      <c r="BI365" s="156">
        <f>IF(N365="nulová",J365,0)</f>
        <v>0</v>
      </c>
      <c r="BJ365" s="17" t="s">
        <v>89</v>
      </c>
      <c r="BK365" s="156">
        <f>ROUND(I365*H365,2)</f>
        <v>0</v>
      </c>
      <c r="BL365" s="17" t="s">
        <v>231</v>
      </c>
      <c r="BM365" s="155" t="s">
        <v>559</v>
      </c>
    </row>
    <row r="366" spans="2:65" s="12" customFormat="1" ht="11.25">
      <c r="B366" s="157"/>
      <c r="D366" s="158" t="s">
        <v>233</v>
      </c>
      <c r="E366" s="159" t="s">
        <v>1</v>
      </c>
      <c r="F366" s="160" t="s">
        <v>531</v>
      </c>
      <c r="H366" s="161">
        <v>1</v>
      </c>
      <c r="I366" s="162"/>
      <c r="L366" s="157"/>
      <c r="M366" s="163"/>
      <c r="T366" s="164"/>
      <c r="AT366" s="159" t="s">
        <v>233</v>
      </c>
      <c r="AU366" s="159" t="s">
        <v>89</v>
      </c>
      <c r="AV366" s="12" t="s">
        <v>89</v>
      </c>
      <c r="AW366" s="12" t="s">
        <v>31</v>
      </c>
      <c r="AX366" s="12" t="s">
        <v>76</v>
      </c>
      <c r="AY366" s="159" t="s">
        <v>225</v>
      </c>
    </row>
    <row r="367" spans="2:65" s="12" customFormat="1" ht="11.25">
      <c r="B367" s="157"/>
      <c r="D367" s="158" t="s">
        <v>233</v>
      </c>
      <c r="E367" s="159" t="s">
        <v>1</v>
      </c>
      <c r="F367" s="160" t="s">
        <v>560</v>
      </c>
      <c r="H367" s="161">
        <v>2</v>
      </c>
      <c r="I367" s="162"/>
      <c r="L367" s="157"/>
      <c r="M367" s="163"/>
      <c r="T367" s="164"/>
      <c r="AT367" s="159" t="s">
        <v>233</v>
      </c>
      <c r="AU367" s="159" t="s">
        <v>89</v>
      </c>
      <c r="AV367" s="12" t="s">
        <v>89</v>
      </c>
      <c r="AW367" s="12" t="s">
        <v>31</v>
      </c>
      <c r="AX367" s="12" t="s">
        <v>76</v>
      </c>
      <c r="AY367" s="159" t="s">
        <v>225</v>
      </c>
    </row>
    <row r="368" spans="2:65" s="13" customFormat="1" ht="11.25">
      <c r="B368" s="165"/>
      <c r="D368" s="158" t="s">
        <v>233</v>
      </c>
      <c r="E368" s="166" t="s">
        <v>1</v>
      </c>
      <c r="F368" s="167" t="s">
        <v>258</v>
      </c>
      <c r="H368" s="168">
        <v>3</v>
      </c>
      <c r="I368" s="169"/>
      <c r="L368" s="165"/>
      <c r="M368" s="170"/>
      <c r="T368" s="171"/>
      <c r="AT368" s="166" t="s">
        <v>233</v>
      </c>
      <c r="AU368" s="166" t="s">
        <v>89</v>
      </c>
      <c r="AV368" s="13" t="s">
        <v>231</v>
      </c>
      <c r="AW368" s="13" t="s">
        <v>31</v>
      </c>
      <c r="AX368" s="13" t="s">
        <v>83</v>
      </c>
      <c r="AY368" s="166" t="s">
        <v>225</v>
      </c>
    </row>
    <row r="369" spans="2:65" s="1" customFormat="1" ht="24.2" customHeight="1">
      <c r="B369" s="32"/>
      <c r="C369" s="143" t="s">
        <v>561</v>
      </c>
      <c r="D369" s="143" t="s">
        <v>227</v>
      </c>
      <c r="E369" s="144" t="s">
        <v>562</v>
      </c>
      <c r="F369" s="145" t="s">
        <v>563</v>
      </c>
      <c r="G369" s="146" t="s">
        <v>519</v>
      </c>
      <c r="H369" s="147">
        <v>23</v>
      </c>
      <c r="I369" s="148"/>
      <c r="J369" s="149">
        <f>ROUND(I369*H369,2)</f>
        <v>0</v>
      </c>
      <c r="K369" s="150"/>
      <c r="L369" s="32"/>
      <c r="M369" s="151" t="s">
        <v>1</v>
      </c>
      <c r="N369" s="152" t="s">
        <v>42</v>
      </c>
      <c r="P369" s="153">
        <f>O369*H369</f>
        <v>0</v>
      </c>
      <c r="Q369" s="153">
        <v>5.1914399999999999E-2</v>
      </c>
      <c r="R369" s="153">
        <f>Q369*H369</f>
        <v>1.1940312</v>
      </c>
      <c r="S369" s="153">
        <v>0</v>
      </c>
      <c r="T369" s="154">
        <f>S369*H369</f>
        <v>0</v>
      </c>
      <c r="AR369" s="155" t="s">
        <v>231</v>
      </c>
      <c r="AT369" s="155" t="s">
        <v>227</v>
      </c>
      <c r="AU369" s="155" t="s">
        <v>89</v>
      </c>
      <c r="AY369" s="17" t="s">
        <v>225</v>
      </c>
      <c r="BE369" s="156">
        <f>IF(N369="základná",J369,0)</f>
        <v>0</v>
      </c>
      <c r="BF369" s="156">
        <f>IF(N369="znížená",J369,0)</f>
        <v>0</v>
      </c>
      <c r="BG369" s="156">
        <f>IF(N369="zákl. prenesená",J369,0)</f>
        <v>0</v>
      </c>
      <c r="BH369" s="156">
        <f>IF(N369="zníž. prenesená",J369,0)</f>
        <v>0</v>
      </c>
      <c r="BI369" s="156">
        <f>IF(N369="nulová",J369,0)</f>
        <v>0</v>
      </c>
      <c r="BJ369" s="17" t="s">
        <v>89</v>
      </c>
      <c r="BK369" s="156">
        <f>ROUND(I369*H369,2)</f>
        <v>0</v>
      </c>
      <c r="BL369" s="17" t="s">
        <v>231</v>
      </c>
      <c r="BM369" s="155" t="s">
        <v>564</v>
      </c>
    </row>
    <row r="370" spans="2:65" s="12" customFormat="1" ht="11.25">
      <c r="B370" s="157"/>
      <c r="D370" s="158" t="s">
        <v>233</v>
      </c>
      <c r="E370" s="159" t="s">
        <v>1</v>
      </c>
      <c r="F370" s="160" t="s">
        <v>565</v>
      </c>
      <c r="H370" s="161">
        <v>4</v>
      </c>
      <c r="I370" s="162"/>
      <c r="L370" s="157"/>
      <c r="M370" s="163"/>
      <c r="T370" s="164"/>
      <c r="AT370" s="159" t="s">
        <v>233</v>
      </c>
      <c r="AU370" s="159" t="s">
        <v>89</v>
      </c>
      <c r="AV370" s="12" t="s">
        <v>89</v>
      </c>
      <c r="AW370" s="12" t="s">
        <v>31</v>
      </c>
      <c r="AX370" s="12" t="s">
        <v>76</v>
      </c>
      <c r="AY370" s="159" t="s">
        <v>225</v>
      </c>
    </row>
    <row r="371" spans="2:65" s="12" customFormat="1" ht="11.25">
      <c r="B371" s="157"/>
      <c r="D371" s="158" t="s">
        <v>233</v>
      </c>
      <c r="E371" s="159" t="s">
        <v>1</v>
      </c>
      <c r="F371" s="160" t="s">
        <v>537</v>
      </c>
      <c r="H371" s="161">
        <v>4</v>
      </c>
      <c r="I371" s="162"/>
      <c r="L371" s="157"/>
      <c r="M371" s="163"/>
      <c r="T371" s="164"/>
      <c r="AT371" s="159" t="s">
        <v>233</v>
      </c>
      <c r="AU371" s="159" t="s">
        <v>89</v>
      </c>
      <c r="AV371" s="12" t="s">
        <v>89</v>
      </c>
      <c r="AW371" s="12" t="s">
        <v>31</v>
      </c>
      <c r="AX371" s="12" t="s">
        <v>76</v>
      </c>
      <c r="AY371" s="159" t="s">
        <v>225</v>
      </c>
    </row>
    <row r="372" spans="2:65" s="12" customFormat="1" ht="11.25">
      <c r="B372" s="157"/>
      <c r="D372" s="158" t="s">
        <v>233</v>
      </c>
      <c r="E372" s="159" t="s">
        <v>1</v>
      </c>
      <c r="F372" s="160" t="s">
        <v>566</v>
      </c>
      <c r="H372" s="161">
        <v>12</v>
      </c>
      <c r="I372" s="162"/>
      <c r="L372" s="157"/>
      <c r="M372" s="163"/>
      <c r="T372" s="164"/>
      <c r="AT372" s="159" t="s">
        <v>233</v>
      </c>
      <c r="AU372" s="159" t="s">
        <v>89</v>
      </c>
      <c r="AV372" s="12" t="s">
        <v>89</v>
      </c>
      <c r="AW372" s="12" t="s">
        <v>31</v>
      </c>
      <c r="AX372" s="12" t="s">
        <v>76</v>
      </c>
      <c r="AY372" s="159" t="s">
        <v>225</v>
      </c>
    </row>
    <row r="373" spans="2:65" s="12" customFormat="1" ht="11.25">
      <c r="B373" s="157"/>
      <c r="D373" s="158" t="s">
        <v>233</v>
      </c>
      <c r="E373" s="159" t="s">
        <v>1</v>
      </c>
      <c r="F373" s="160" t="s">
        <v>567</v>
      </c>
      <c r="H373" s="161">
        <v>3</v>
      </c>
      <c r="I373" s="162"/>
      <c r="L373" s="157"/>
      <c r="M373" s="163"/>
      <c r="T373" s="164"/>
      <c r="AT373" s="159" t="s">
        <v>233</v>
      </c>
      <c r="AU373" s="159" t="s">
        <v>89</v>
      </c>
      <c r="AV373" s="12" t="s">
        <v>89</v>
      </c>
      <c r="AW373" s="12" t="s">
        <v>31</v>
      </c>
      <c r="AX373" s="12" t="s">
        <v>76</v>
      </c>
      <c r="AY373" s="159" t="s">
        <v>225</v>
      </c>
    </row>
    <row r="374" spans="2:65" s="13" customFormat="1" ht="11.25">
      <c r="B374" s="165"/>
      <c r="D374" s="158" t="s">
        <v>233</v>
      </c>
      <c r="E374" s="166" t="s">
        <v>1</v>
      </c>
      <c r="F374" s="167" t="s">
        <v>258</v>
      </c>
      <c r="H374" s="168">
        <v>23</v>
      </c>
      <c r="I374" s="169"/>
      <c r="L374" s="165"/>
      <c r="M374" s="170"/>
      <c r="T374" s="171"/>
      <c r="AT374" s="166" t="s">
        <v>233</v>
      </c>
      <c r="AU374" s="166" t="s">
        <v>89</v>
      </c>
      <c r="AV374" s="13" t="s">
        <v>231</v>
      </c>
      <c r="AW374" s="13" t="s">
        <v>31</v>
      </c>
      <c r="AX374" s="13" t="s">
        <v>83</v>
      </c>
      <c r="AY374" s="166" t="s">
        <v>225</v>
      </c>
    </row>
    <row r="375" spans="2:65" s="1" customFormat="1" ht="24.2" customHeight="1">
      <c r="B375" s="32"/>
      <c r="C375" s="143" t="s">
        <v>568</v>
      </c>
      <c r="D375" s="143" t="s">
        <v>227</v>
      </c>
      <c r="E375" s="144" t="s">
        <v>569</v>
      </c>
      <c r="F375" s="145" t="s">
        <v>570</v>
      </c>
      <c r="G375" s="146" t="s">
        <v>312</v>
      </c>
      <c r="H375" s="147">
        <v>65.198999999999998</v>
      </c>
      <c r="I375" s="148"/>
      <c r="J375" s="149">
        <f>ROUND(I375*H375,2)</f>
        <v>0</v>
      </c>
      <c r="K375" s="150"/>
      <c r="L375" s="32"/>
      <c r="M375" s="151" t="s">
        <v>1</v>
      </c>
      <c r="N375" s="152" t="s">
        <v>42</v>
      </c>
      <c r="P375" s="153">
        <f>O375*H375</f>
        <v>0</v>
      </c>
      <c r="Q375" s="153">
        <v>5.4684999999999997E-2</v>
      </c>
      <c r="R375" s="153">
        <f>Q375*H375</f>
        <v>3.5654073149999999</v>
      </c>
      <c r="S375" s="153">
        <v>0</v>
      </c>
      <c r="T375" s="154">
        <f>S375*H375</f>
        <v>0</v>
      </c>
      <c r="AR375" s="155" t="s">
        <v>231</v>
      </c>
      <c r="AT375" s="155" t="s">
        <v>227</v>
      </c>
      <c r="AU375" s="155" t="s">
        <v>89</v>
      </c>
      <c r="AY375" s="17" t="s">
        <v>225</v>
      </c>
      <c r="BE375" s="156">
        <f>IF(N375="základná",J375,0)</f>
        <v>0</v>
      </c>
      <c r="BF375" s="156">
        <f>IF(N375="znížená",J375,0)</f>
        <v>0</v>
      </c>
      <c r="BG375" s="156">
        <f>IF(N375="zákl. prenesená",J375,0)</f>
        <v>0</v>
      </c>
      <c r="BH375" s="156">
        <f>IF(N375="zníž. prenesená",J375,0)</f>
        <v>0</v>
      </c>
      <c r="BI375" s="156">
        <f>IF(N375="nulová",J375,0)</f>
        <v>0</v>
      </c>
      <c r="BJ375" s="17" t="s">
        <v>89</v>
      </c>
      <c r="BK375" s="156">
        <f>ROUND(I375*H375,2)</f>
        <v>0</v>
      </c>
      <c r="BL375" s="17" t="s">
        <v>231</v>
      </c>
      <c r="BM375" s="155" t="s">
        <v>571</v>
      </c>
    </row>
    <row r="376" spans="2:65" s="12" customFormat="1" ht="22.5">
      <c r="B376" s="157"/>
      <c r="D376" s="158" t="s">
        <v>233</v>
      </c>
      <c r="E376" s="159" t="s">
        <v>1</v>
      </c>
      <c r="F376" s="160" t="s">
        <v>572</v>
      </c>
      <c r="H376" s="161">
        <v>13.728</v>
      </c>
      <c r="I376" s="162"/>
      <c r="L376" s="157"/>
      <c r="M376" s="163"/>
      <c r="T376" s="164"/>
      <c r="AT376" s="159" t="s">
        <v>233</v>
      </c>
      <c r="AU376" s="159" t="s">
        <v>89</v>
      </c>
      <c r="AV376" s="12" t="s">
        <v>89</v>
      </c>
      <c r="AW376" s="12" t="s">
        <v>31</v>
      </c>
      <c r="AX376" s="12" t="s">
        <v>76</v>
      </c>
      <c r="AY376" s="159" t="s">
        <v>225</v>
      </c>
    </row>
    <row r="377" spans="2:65" s="12" customFormat="1" ht="11.25">
      <c r="B377" s="157"/>
      <c r="D377" s="158" t="s">
        <v>233</v>
      </c>
      <c r="E377" s="159" t="s">
        <v>1</v>
      </c>
      <c r="F377" s="160" t="s">
        <v>573</v>
      </c>
      <c r="H377" s="161">
        <v>19.113</v>
      </c>
      <c r="I377" s="162"/>
      <c r="L377" s="157"/>
      <c r="M377" s="163"/>
      <c r="T377" s="164"/>
      <c r="AT377" s="159" t="s">
        <v>233</v>
      </c>
      <c r="AU377" s="159" t="s">
        <v>89</v>
      </c>
      <c r="AV377" s="12" t="s">
        <v>89</v>
      </c>
      <c r="AW377" s="12" t="s">
        <v>31</v>
      </c>
      <c r="AX377" s="12" t="s">
        <v>76</v>
      </c>
      <c r="AY377" s="159" t="s">
        <v>225</v>
      </c>
    </row>
    <row r="378" spans="2:65" s="12" customFormat="1" ht="11.25">
      <c r="B378" s="157"/>
      <c r="D378" s="158" t="s">
        <v>233</v>
      </c>
      <c r="E378" s="159" t="s">
        <v>1</v>
      </c>
      <c r="F378" s="160" t="s">
        <v>574</v>
      </c>
      <c r="H378" s="161">
        <v>15.5</v>
      </c>
      <c r="I378" s="162"/>
      <c r="L378" s="157"/>
      <c r="M378" s="163"/>
      <c r="T378" s="164"/>
      <c r="AT378" s="159" t="s">
        <v>233</v>
      </c>
      <c r="AU378" s="159" t="s">
        <v>89</v>
      </c>
      <c r="AV378" s="12" t="s">
        <v>89</v>
      </c>
      <c r="AW378" s="12" t="s">
        <v>31</v>
      </c>
      <c r="AX378" s="12" t="s">
        <v>76</v>
      </c>
      <c r="AY378" s="159" t="s">
        <v>225</v>
      </c>
    </row>
    <row r="379" spans="2:65" s="12" customFormat="1" ht="11.25">
      <c r="B379" s="157"/>
      <c r="D379" s="158" t="s">
        <v>233</v>
      </c>
      <c r="E379" s="159" t="s">
        <v>1</v>
      </c>
      <c r="F379" s="160" t="s">
        <v>575</v>
      </c>
      <c r="H379" s="161">
        <v>16.858000000000001</v>
      </c>
      <c r="I379" s="162"/>
      <c r="L379" s="157"/>
      <c r="M379" s="163"/>
      <c r="T379" s="164"/>
      <c r="AT379" s="159" t="s">
        <v>233</v>
      </c>
      <c r="AU379" s="159" t="s">
        <v>89</v>
      </c>
      <c r="AV379" s="12" t="s">
        <v>89</v>
      </c>
      <c r="AW379" s="12" t="s">
        <v>31</v>
      </c>
      <c r="AX379" s="12" t="s">
        <v>76</v>
      </c>
      <c r="AY379" s="159" t="s">
        <v>225</v>
      </c>
    </row>
    <row r="380" spans="2:65" s="13" customFormat="1" ht="11.25">
      <c r="B380" s="165"/>
      <c r="D380" s="158" t="s">
        <v>233</v>
      </c>
      <c r="E380" s="166" t="s">
        <v>1</v>
      </c>
      <c r="F380" s="167" t="s">
        <v>258</v>
      </c>
      <c r="H380" s="168">
        <v>65.198999999999998</v>
      </c>
      <c r="I380" s="169"/>
      <c r="L380" s="165"/>
      <c r="M380" s="170"/>
      <c r="T380" s="171"/>
      <c r="AT380" s="166" t="s">
        <v>233</v>
      </c>
      <c r="AU380" s="166" t="s">
        <v>89</v>
      </c>
      <c r="AV380" s="13" t="s">
        <v>231</v>
      </c>
      <c r="AW380" s="13" t="s">
        <v>31</v>
      </c>
      <c r="AX380" s="13" t="s">
        <v>83</v>
      </c>
      <c r="AY380" s="166" t="s">
        <v>225</v>
      </c>
    </row>
    <row r="381" spans="2:65" s="1" customFormat="1" ht="33" customHeight="1">
      <c r="B381" s="32"/>
      <c r="C381" s="143" t="s">
        <v>576</v>
      </c>
      <c r="D381" s="143" t="s">
        <v>227</v>
      </c>
      <c r="E381" s="144" t="s">
        <v>577</v>
      </c>
      <c r="F381" s="145" t="s">
        <v>578</v>
      </c>
      <c r="G381" s="146" t="s">
        <v>230</v>
      </c>
      <c r="H381" s="147">
        <v>0.53100000000000003</v>
      </c>
      <c r="I381" s="148"/>
      <c r="J381" s="149">
        <f>ROUND(I381*H381,2)</f>
        <v>0</v>
      </c>
      <c r="K381" s="150"/>
      <c r="L381" s="32"/>
      <c r="M381" s="151" t="s">
        <v>1</v>
      </c>
      <c r="N381" s="152" t="s">
        <v>42</v>
      </c>
      <c r="P381" s="153">
        <f>O381*H381</f>
        <v>0</v>
      </c>
      <c r="Q381" s="153">
        <v>2.3598536000000001</v>
      </c>
      <c r="R381" s="153">
        <f>Q381*H381</f>
        <v>1.2530822616000001</v>
      </c>
      <c r="S381" s="153">
        <v>0</v>
      </c>
      <c r="T381" s="154">
        <f>S381*H381</f>
        <v>0</v>
      </c>
      <c r="AR381" s="155" t="s">
        <v>231</v>
      </c>
      <c r="AT381" s="155" t="s">
        <v>227</v>
      </c>
      <c r="AU381" s="155" t="s">
        <v>89</v>
      </c>
      <c r="AY381" s="17" t="s">
        <v>225</v>
      </c>
      <c r="BE381" s="156">
        <f>IF(N381="základná",J381,0)</f>
        <v>0</v>
      </c>
      <c r="BF381" s="156">
        <f>IF(N381="znížená",J381,0)</f>
        <v>0</v>
      </c>
      <c r="BG381" s="156">
        <f>IF(N381="zákl. prenesená",J381,0)</f>
        <v>0</v>
      </c>
      <c r="BH381" s="156">
        <f>IF(N381="zníž. prenesená",J381,0)</f>
        <v>0</v>
      </c>
      <c r="BI381" s="156">
        <f>IF(N381="nulová",J381,0)</f>
        <v>0</v>
      </c>
      <c r="BJ381" s="17" t="s">
        <v>89</v>
      </c>
      <c r="BK381" s="156">
        <f>ROUND(I381*H381,2)</f>
        <v>0</v>
      </c>
      <c r="BL381" s="17" t="s">
        <v>231</v>
      </c>
      <c r="BM381" s="155" t="s">
        <v>579</v>
      </c>
    </row>
    <row r="382" spans="2:65" s="12" customFormat="1" ht="11.25">
      <c r="B382" s="157"/>
      <c r="D382" s="158" t="s">
        <v>233</v>
      </c>
      <c r="E382" s="159" t="s">
        <v>1</v>
      </c>
      <c r="F382" s="160" t="s">
        <v>580</v>
      </c>
      <c r="H382" s="161">
        <v>0.53100000000000003</v>
      </c>
      <c r="I382" s="162"/>
      <c r="L382" s="157"/>
      <c r="M382" s="163"/>
      <c r="T382" s="164"/>
      <c r="AT382" s="159" t="s">
        <v>233</v>
      </c>
      <c r="AU382" s="159" t="s">
        <v>89</v>
      </c>
      <c r="AV382" s="12" t="s">
        <v>89</v>
      </c>
      <c r="AW382" s="12" t="s">
        <v>31</v>
      </c>
      <c r="AX382" s="12" t="s">
        <v>83</v>
      </c>
      <c r="AY382" s="159" t="s">
        <v>225</v>
      </c>
    </row>
    <row r="383" spans="2:65" s="1" customFormat="1" ht="24.2" customHeight="1">
      <c r="B383" s="32"/>
      <c r="C383" s="143" t="s">
        <v>581</v>
      </c>
      <c r="D383" s="143" t="s">
        <v>227</v>
      </c>
      <c r="E383" s="144" t="s">
        <v>582</v>
      </c>
      <c r="F383" s="145" t="s">
        <v>583</v>
      </c>
      <c r="G383" s="146" t="s">
        <v>312</v>
      </c>
      <c r="H383" s="147">
        <v>7.2</v>
      </c>
      <c r="I383" s="148"/>
      <c r="J383" s="149">
        <f>ROUND(I383*H383,2)</f>
        <v>0</v>
      </c>
      <c r="K383" s="150"/>
      <c r="L383" s="32"/>
      <c r="M383" s="151" t="s">
        <v>1</v>
      </c>
      <c r="N383" s="152" t="s">
        <v>42</v>
      </c>
      <c r="P383" s="153">
        <f>O383*H383</f>
        <v>0</v>
      </c>
      <c r="Q383" s="153">
        <v>1.7949699999999999E-3</v>
      </c>
      <c r="R383" s="153">
        <f>Q383*H383</f>
        <v>1.2923783999999999E-2</v>
      </c>
      <c r="S383" s="153">
        <v>0</v>
      </c>
      <c r="T383" s="154">
        <f>S383*H383</f>
        <v>0</v>
      </c>
      <c r="AR383" s="155" t="s">
        <v>231</v>
      </c>
      <c r="AT383" s="155" t="s">
        <v>227</v>
      </c>
      <c r="AU383" s="155" t="s">
        <v>89</v>
      </c>
      <c r="AY383" s="17" t="s">
        <v>225</v>
      </c>
      <c r="BE383" s="156">
        <f>IF(N383="základná",J383,0)</f>
        <v>0</v>
      </c>
      <c r="BF383" s="156">
        <f>IF(N383="znížená",J383,0)</f>
        <v>0</v>
      </c>
      <c r="BG383" s="156">
        <f>IF(N383="zákl. prenesená",J383,0)</f>
        <v>0</v>
      </c>
      <c r="BH383" s="156">
        <f>IF(N383="zníž. prenesená",J383,0)</f>
        <v>0</v>
      </c>
      <c r="BI383" s="156">
        <f>IF(N383="nulová",J383,0)</f>
        <v>0</v>
      </c>
      <c r="BJ383" s="17" t="s">
        <v>89</v>
      </c>
      <c r="BK383" s="156">
        <f>ROUND(I383*H383,2)</f>
        <v>0</v>
      </c>
      <c r="BL383" s="17" t="s">
        <v>231</v>
      </c>
      <c r="BM383" s="155" t="s">
        <v>584</v>
      </c>
    </row>
    <row r="384" spans="2:65" s="12" customFormat="1" ht="11.25">
      <c r="B384" s="157"/>
      <c r="D384" s="158" t="s">
        <v>233</v>
      </c>
      <c r="E384" s="159" t="s">
        <v>1</v>
      </c>
      <c r="F384" s="160" t="s">
        <v>585</v>
      </c>
      <c r="H384" s="161">
        <v>7.2</v>
      </c>
      <c r="I384" s="162"/>
      <c r="L384" s="157"/>
      <c r="M384" s="163"/>
      <c r="T384" s="164"/>
      <c r="AT384" s="159" t="s">
        <v>233</v>
      </c>
      <c r="AU384" s="159" t="s">
        <v>89</v>
      </c>
      <c r="AV384" s="12" t="s">
        <v>89</v>
      </c>
      <c r="AW384" s="12" t="s">
        <v>31</v>
      </c>
      <c r="AX384" s="12" t="s">
        <v>83</v>
      </c>
      <c r="AY384" s="159" t="s">
        <v>225</v>
      </c>
    </row>
    <row r="385" spans="2:65" s="1" customFormat="1" ht="24.2" customHeight="1">
      <c r="B385" s="32"/>
      <c r="C385" s="143" t="s">
        <v>586</v>
      </c>
      <c r="D385" s="143" t="s">
        <v>227</v>
      </c>
      <c r="E385" s="144" t="s">
        <v>587</v>
      </c>
      <c r="F385" s="145" t="s">
        <v>588</v>
      </c>
      <c r="G385" s="146" t="s">
        <v>312</v>
      </c>
      <c r="H385" s="147">
        <v>7.2</v>
      </c>
      <c r="I385" s="148"/>
      <c r="J385" s="149">
        <f>ROUND(I385*H385,2)</f>
        <v>0</v>
      </c>
      <c r="K385" s="150"/>
      <c r="L385" s="32"/>
      <c r="M385" s="151" t="s">
        <v>1</v>
      </c>
      <c r="N385" s="152" t="s">
        <v>42</v>
      </c>
      <c r="P385" s="153">
        <f>O385*H385</f>
        <v>0</v>
      </c>
      <c r="Q385" s="153">
        <v>0</v>
      </c>
      <c r="R385" s="153">
        <f>Q385*H385</f>
        <v>0</v>
      </c>
      <c r="S385" s="153">
        <v>0</v>
      </c>
      <c r="T385" s="154">
        <f>S385*H385</f>
        <v>0</v>
      </c>
      <c r="AR385" s="155" t="s">
        <v>231</v>
      </c>
      <c r="AT385" s="155" t="s">
        <v>227</v>
      </c>
      <c r="AU385" s="155" t="s">
        <v>89</v>
      </c>
      <c r="AY385" s="17" t="s">
        <v>225</v>
      </c>
      <c r="BE385" s="156">
        <f>IF(N385="základná",J385,0)</f>
        <v>0</v>
      </c>
      <c r="BF385" s="156">
        <f>IF(N385="znížená",J385,0)</f>
        <v>0</v>
      </c>
      <c r="BG385" s="156">
        <f>IF(N385="zákl. prenesená",J385,0)</f>
        <v>0</v>
      </c>
      <c r="BH385" s="156">
        <f>IF(N385="zníž. prenesená",J385,0)</f>
        <v>0</v>
      </c>
      <c r="BI385" s="156">
        <f>IF(N385="nulová",J385,0)</f>
        <v>0</v>
      </c>
      <c r="BJ385" s="17" t="s">
        <v>89</v>
      </c>
      <c r="BK385" s="156">
        <f>ROUND(I385*H385,2)</f>
        <v>0</v>
      </c>
      <c r="BL385" s="17" t="s">
        <v>231</v>
      </c>
      <c r="BM385" s="155" t="s">
        <v>589</v>
      </c>
    </row>
    <row r="386" spans="2:65" s="1" customFormat="1" ht="24.2" customHeight="1">
      <c r="B386" s="32"/>
      <c r="C386" s="143" t="s">
        <v>590</v>
      </c>
      <c r="D386" s="143" t="s">
        <v>227</v>
      </c>
      <c r="E386" s="144" t="s">
        <v>591</v>
      </c>
      <c r="F386" s="145" t="s">
        <v>592</v>
      </c>
      <c r="G386" s="146" t="s">
        <v>292</v>
      </c>
      <c r="H386" s="147">
        <v>7.4999999999999997E-2</v>
      </c>
      <c r="I386" s="148"/>
      <c r="J386" s="149">
        <f>ROUND(I386*H386,2)</f>
        <v>0</v>
      </c>
      <c r="K386" s="150"/>
      <c r="L386" s="32"/>
      <c r="M386" s="151" t="s">
        <v>1</v>
      </c>
      <c r="N386" s="152" t="s">
        <v>42</v>
      </c>
      <c r="P386" s="153">
        <f>O386*H386</f>
        <v>0</v>
      </c>
      <c r="Q386" s="153">
        <v>1.0195295</v>
      </c>
      <c r="R386" s="153">
        <f>Q386*H386</f>
        <v>7.646471249999999E-2</v>
      </c>
      <c r="S386" s="153">
        <v>0</v>
      </c>
      <c r="T386" s="154">
        <f>S386*H386</f>
        <v>0</v>
      </c>
      <c r="AR386" s="155" t="s">
        <v>231</v>
      </c>
      <c r="AT386" s="155" t="s">
        <v>227</v>
      </c>
      <c r="AU386" s="155" t="s">
        <v>89</v>
      </c>
      <c r="AY386" s="17" t="s">
        <v>225</v>
      </c>
      <c r="BE386" s="156">
        <f>IF(N386="základná",J386,0)</f>
        <v>0</v>
      </c>
      <c r="BF386" s="156">
        <f>IF(N386="znížená",J386,0)</f>
        <v>0</v>
      </c>
      <c r="BG386" s="156">
        <f>IF(N386="zákl. prenesená",J386,0)</f>
        <v>0</v>
      </c>
      <c r="BH386" s="156">
        <f>IF(N386="zníž. prenesená",J386,0)</f>
        <v>0</v>
      </c>
      <c r="BI386" s="156">
        <f>IF(N386="nulová",J386,0)</f>
        <v>0</v>
      </c>
      <c r="BJ386" s="17" t="s">
        <v>89</v>
      </c>
      <c r="BK386" s="156">
        <f>ROUND(I386*H386,2)</f>
        <v>0</v>
      </c>
      <c r="BL386" s="17" t="s">
        <v>231</v>
      </c>
      <c r="BM386" s="155" t="s">
        <v>593</v>
      </c>
    </row>
    <row r="387" spans="2:65" s="12" customFormat="1" ht="11.25">
      <c r="B387" s="157"/>
      <c r="D387" s="158" t="s">
        <v>233</v>
      </c>
      <c r="E387" s="159" t="s">
        <v>1</v>
      </c>
      <c r="F387" s="160" t="s">
        <v>594</v>
      </c>
      <c r="H387" s="161">
        <v>7.4999999999999997E-2</v>
      </c>
      <c r="I387" s="162"/>
      <c r="L387" s="157"/>
      <c r="M387" s="163"/>
      <c r="T387" s="164"/>
      <c r="AT387" s="159" t="s">
        <v>233</v>
      </c>
      <c r="AU387" s="159" t="s">
        <v>89</v>
      </c>
      <c r="AV387" s="12" t="s">
        <v>89</v>
      </c>
      <c r="AW387" s="12" t="s">
        <v>31</v>
      </c>
      <c r="AX387" s="12" t="s">
        <v>83</v>
      </c>
      <c r="AY387" s="159" t="s">
        <v>225</v>
      </c>
    </row>
    <row r="388" spans="2:65" s="1" customFormat="1" ht="33" customHeight="1">
      <c r="B388" s="32"/>
      <c r="C388" s="143" t="s">
        <v>595</v>
      </c>
      <c r="D388" s="143" t="s">
        <v>227</v>
      </c>
      <c r="E388" s="144" t="s">
        <v>596</v>
      </c>
      <c r="F388" s="145" t="s">
        <v>597</v>
      </c>
      <c r="G388" s="146" t="s">
        <v>414</v>
      </c>
      <c r="H388" s="147">
        <v>366.91</v>
      </c>
      <c r="I388" s="148"/>
      <c r="J388" s="149">
        <f>ROUND(I388*H388,2)</f>
        <v>0</v>
      </c>
      <c r="K388" s="150"/>
      <c r="L388" s="32"/>
      <c r="M388" s="151" t="s">
        <v>1</v>
      </c>
      <c r="N388" s="152" t="s">
        <v>42</v>
      </c>
      <c r="P388" s="153">
        <f>O388*H388</f>
        <v>0</v>
      </c>
      <c r="Q388" s="153">
        <v>8.0000000000000007E-5</v>
      </c>
      <c r="R388" s="153">
        <f>Q388*H388</f>
        <v>2.9352800000000005E-2</v>
      </c>
      <c r="S388" s="153">
        <v>0</v>
      </c>
      <c r="T388" s="154">
        <f>S388*H388</f>
        <v>0</v>
      </c>
      <c r="AR388" s="155" t="s">
        <v>231</v>
      </c>
      <c r="AT388" s="155" t="s">
        <v>227</v>
      </c>
      <c r="AU388" s="155" t="s">
        <v>89</v>
      </c>
      <c r="AY388" s="17" t="s">
        <v>225</v>
      </c>
      <c r="BE388" s="156">
        <f>IF(N388="základná",J388,0)</f>
        <v>0</v>
      </c>
      <c r="BF388" s="156">
        <f>IF(N388="znížená",J388,0)</f>
        <v>0</v>
      </c>
      <c r="BG388" s="156">
        <f>IF(N388="zákl. prenesená",J388,0)</f>
        <v>0</v>
      </c>
      <c r="BH388" s="156">
        <f>IF(N388="zníž. prenesená",J388,0)</f>
        <v>0</v>
      </c>
      <c r="BI388" s="156">
        <f>IF(N388="nulová",J388,0)</f>
        <v>0</v>
      </c>
      <c r="BJ388" s="17" t="s">
        <v>89</v>
      </c>
      <c r="BK388" s="156">
        <f>ROUND(I388*H388,2)</f>
        <v>0</v>
      </c>
      <c r="BL388" s="17" t="s">
        <v>231</v>
      </c>
      <c r="BM388" s="155" t="s">
        <v>598</v>
      </c>
    </row>
    <row r="389" spans="2:65" s="12" customFormat="1" ht="11.25">
      <c r="B389" s="157"/>
      <c r="D389" s="158" t="s">
        <v>233</v>
      </c>
      <c r="E389" s="159" t="s">
        <v>1</v>
      </c>
      <c r="F389" s="160" t="s">
        <v>599</v>
      </c>
      <c r="H389" s="161">
        <v>88.5</v>
      </c>
      <c r="I389" s="162"/>
      <c r="L389" s="157"/>
      <c r="M389" s="163"/>
      <c r="T389" s="164"/>
      <c r="AT389" s="159" t="s">
        <v>233</v>
      </c>
      <c r="AU389" s="159" t="s">
        <v>89</v>
      </c>
      <c r="AV389" s="12" t="s">
        <v>89</v>
      </c>
      <c r="AW389" s="12" t="s">
        <v>31</v>
      </c>
      <c r="AX389" s="12" t="s">
        <v>76</v>
      </c>
      <c r="AY389" s="159" t="s">
        <v>225</v>
      </c>
    </row>
    <row r="390" spans="2:65" s="12" customFormat="1" ht="11.25">
      <c r="B390" s="157"/>
      <c r="D390" s="158" t="s">
        <v>233</v>
      </c>
      <c r="E390" s="159" t="s">
        <v>1</v>
      </c>
      <c r="F390" s="160" t="s">
        <v>600</v>
      </c>
      <c r="H390" s="161">
        <v>65.2</v>
      </c>
      <c r="I390" s="162"/>
      <c r="L390" s="157"/>
      <c r="M390" s="163"/>
      <c r="T390" s="164"/>
      <c r="AT390" s="159" t="s">
        <v>233</v>
      </c>
      <c r="AU390" s="159" t="s">
        <v>89</v>
      </c>
      <c r="AV390" s="12" t="s">
        <v>89</v>
      </c>
      <c r="AW390" s="12" t="s">
        <v>31</v>
      </c>
      <c r="AX390" s="12" t="s">
        <v>76</v>
      </c>
      <c r="AY390" s="159" t="s">
        <v>225</v>
      </c>
    </row>
    <row r="391" spans="2:65" s="12" customFormat="1" ht="11.25">
      <c r="B391" s="157"/>
      <c r="D391" s="158" t="s">
        <v>233</v>
      </c>
      <c r="E391" s="159" t="s">
        <v>1</v>
      </c>
      <c r="F391" s="160" t="s">
        <v>601</v>
      </c>
      <c r="H391" s="161">
        <v>120.91</v>
      </c>
      <c r="I391" s="162"/>
      <c r="L391" s="157"/>
      <c r="M391" s="163"/>
      <c r="T391" s="164"/>
      <c r="AT391" s="159" t="s">
        <v>233</v>
      </c>
      <c r="AU391" s="159" t="s">
        <v>89</v>
      </c>
      <c r="AV391" s="12" t="s">
        <v>89</v>
      </c>
      <c r="AW391" s="12" t="s">
        <v>31</v>
      </c>
      <c r="AX391" s="12" t="s">
        <v>76</v>
      </c>
      <c r="AY391" s="159" t="s">
        <v>225</v>
      </c>
    </row>
    <row r="392" spans="2:65" s="12" customFormat="1" ht="11.25">
      <c r="B392" s="157"/>
      <c r="D392" s="158" t="s">
        <v>233</v>
      </c>
      <c r="E392" s="159" t="s">
        <v>1</v>
      </c>
      <c r="F392" s="160" t="s">
        <v>602</v>
      </c>
      <c r="H392" s="161">
        <v>92.3</v>
      </c>
      <c r="I392" s="162"/>
      <c r="L392" s="157"/>
      <c r="M392" s="163"/>
      <c r="T392" s="164"/>
      <c r="AT392" s="159" t="s">
        <v>233</v>
      </c>
      <c r="AU392" s="159" t="s">
        <v>89</v>
      </c>
      <c r="AV392" s="12" t="s">
        <v>89</v>
      </c>
      <c r="AW392" s="12" t="s">
        <v>31</v>
      </c>
      <c r="AX392" s="12" t="s">
        <v>76</v>
      </c>
      <c r="AY392" s="159" t="s">
        <v>225</v>
      </c>
    </row>
    <row r="393" spans="2:65" s="13" customFormat="1" ht="11.25">
      <c r="B393" s="165"/>
      <c r="D393" s="158" t="s">
        <v>233</v>
      </c>
      <c r="E393" s="166" t="s">
        <v>1</v>
      </c>
      <c r="F393" s="167" t="s">
        <v>258</v>
      </c>
      <c r="H393" s="168">
        <v>366.91</v>
      </c>
      <c r="I393" s="169"/>
      <c r="L393" s="165"/>
      <c r="M393" s="170"/>
      <c r="T393" s="171"/>
      <c r="AT393" s="166" t="s">
        <v>233</v>
      </c>
      <c r="AU393" s="166" t="s">
        <v>89</v>
      </c>
      <c r="AV393" s="13" t="s">
        <v>231</v>
      </c>
      <c r="AW393" s="13" t="s">
        <v>31</v>
      </c>
      <c r="AX393" s="13" t="s">
        <v>83</v>
      </c>
      <c r="AY393" s="166" t="s">
        <v>225</v>
      </c>
    </row>
    <row r="394" spans="2:65" s="1" customFormat="1" ht="24.2" customHeight="1">
      <c r="B394" s="32"/>
      <c r="C394" s="143" t="s">
        <v>603</v>
      </c>
      <c r="D394" s="143" t="s">
        <v>227</v>
      </c>
      <c r="E394" s="144" t="s">
        <v>604</v>
      </c>
      <c r="F394" s="145" t="s">
        <v>605</v>
      </c>
      <c r="G394" s="146" t="s">
        <v>312</v>
      </c>
      <c r="H394" s="147">
        <v>823.71500000000003</v>
      </c>
      <c r="I394" s="148"/>
      <c r="J394" s="149">
        <f>ROUND(I394*H394,2)</f>
        <v>0</v>
      </c>
      <c r="K394" s="150"/>
      <c r="L394" s="32"/>
      <c r="M394" s="151" t="s">
        <v>1</v>
      </c>
      <c r="N394" s="152" t="s">
        <v>42</v>
      </c>
      <c r="P394" s="153">
        <f>O394*H394</f>
        <v>0</v>
      </c>
      <c r="Q394" s="153">
        <v>0.09</v>
      </c>
      <c r="R394" s="153">
        <f>Q394*H394</f>
        <v>74.134349999999998</v>
      </c>
      <c r="S394" s="153">
        <v>0</v>
      </c>
      <c r="T394" s="154">
        <f>S394*H394</f>
        <v>0</v>
      </c>
      <c r="AR394" s="155" t="s">
        <v>231</v>
      </c>
      <c r="AT394" s="155" t="s">
        <v>227</v>
      </c>
      <c r="AU394" s="155" t="s">
        <v>89</v>
      </c>
      <c r="AY394" s="17" t="s">
        <v>225</v>
      </c>
      <c r="BE394" s="156">
        <f>IF(N394="základná",J394,0)</f>
        <v>0</v>
      </c>
      <c r="BF394" s="156">
        <f>IF(N394="znížená",J394,0)</f>
        <v>0</v>
      </c>
      <c r="BG394" s="156">
        <f>IF(N394="zákl. prenesená",J394,0)</f>
        <v>0</v>
      </c>
      <c r="BH394" s="156">
        <f>IF(N394="zníž. prenesená",J394,0)</f>
        <v>0</v>
      </c>
      <c r="BI394" s="156">
        <f>IF(N394="nulová",J394,0)</f>
        <v>0</v>
      </c>
      <c r="BJ394" s="17" t="s">
        <v>89</v>
      </c>
      <c r="BK394" s="156">
        <f>ROUND(I394*H394,2)</f>
        <v>0</v>
      </c>
      <c r="BL394" s="17" t="s">
        <v>231</v>
      </c>
      <c r="BM394" s="155" t="s">
        <v>606</v>
      </c>
    </row>
    <row r="395" spans="2:65" s="12" customFormat="1" ht="22.5">
      <c r="B395" s="157"/>
      <c r="D395" s="158" t="s">
        <v>233</v>
      </c>
      <c r="E395" s="159" t="s">
        <v>1</v>
      </c>
      <c r="F395" s="160" t="s">
        <v>607</v>
      </c>
      <c r="H395" s="161">
        <v>51.12</v>
      </c>
      <c r="I395" s="162"/>
      <c r="L395" s="157"/>
      <c r="M395" s="163"/>
      <c r="T395" s="164"/>
      <c r="AT395" s="159" t="s">
        <v>233</v>
      </c>
      <c r="AU395" s="159" t="s">
        <v>89</v>
      </c>
      <c r="AV395" s="12" t="s">
        <v>89</v>
      </c>
      <c r="AW395" s="12" t="s">
        <v>31</v>
      </c>
      <c r="AX395" s="12" t="s">
        <v>76</v>
      </c>
      <c r="AY395" s="159" t="s">
        <v>225</v>
      </c>
    </row>
    <row r="396" spans="2:65" s="12" customFormat="1" ht="11.25">
      <c r="B396" s="157"/>
      <c r="D396" s="158" t="s">
        <v>233</v>
      </c>
      <c r="E396" s="159" t="s">
        <v>1</v>
      </c>
      <c r="F396" s="160" t="s">
        <v>608</v>
      </c>
      <c r="H396" s="161">
        <v>34.482999999999997</v>
      </c>
      <c r="I396" s="162"/>
      <c r="L396" s="157"/>
      <c r="M396" s="163"/>
      <c r="T396" s="164"/>
      <c r="AT396" s="159" t="s">
        <v>233</v>
      </c>
      <c r="AU396" s="159" t="s">
        <v>89</v>
      </c>
      <c r="AV396" s="12" t="s">
        <v>89</v>
      </c>
      <c r="AW396" s="12" t="s">
        <v>31</v>
      </c>
      <c r="AX396" s="12" t="s">
        <v>76</v>
      </c>
      <c r="AY396" s="159" t="s">
        <v>225</v>
      </c>
    </row>
    <row r="397" spans="2:65" s="12" customFormat="1" ht="11.25">
      <c r="B397" s="157"/>
      <c r="D397" s="158" t="s">
        <v>233</v>
      </c>
      <c r="E397" s="159" t="s">
        <v>1</v>
      </c>
      <c r="F397" s="160" t="s">
        <v>609</v>
      </c>
      <c r="H397" s="161">
        <v>69.873000000000005</v>
      </c>
      <c r="I397" s="162"/>
      <c r="L397" s="157"/>
      <c r="M397" s="163"/>
      <c r="T397" s="164"/>
      <c r="AT397" s="159" t="s">
        <v>233</v>
      </c>
      <c r="AU397" s="159" t="s">
        <v>89</v>
      </c>
      <c r="AV397" s="12" t="s">
        <v>89</v>
      </c>
      <c r="AW397" s="12" t="s">
        <v>31</v>
      </c>
      <c r="AX397" s="12" t="s">
        <v>76</v>
      </c>
      <c r="AY397" s="159" t="s">
        <v>225</v>
      </c>
    </row>
    <row r="398" spans="2:65" s="12" customFormat="1" ht="11.25">
      <c r="B398" s="157"/>
      <c r="D398" s="158" t="s">
        <v>233</v>
      </c>
      <c r="E398" s="159" t="s">
        <v>1</v>
      </c>
      <c r="F398" s="160" t="s">
        <v>610</v>
      </c>
      <c r="H398" s="161">
        <v>12.94</v>
      </c>
      <c r="I398" s="162"/>
      <c r="L398" s="157"/>
      <c r="M398" s="163"/>
      <c r="T398" s="164"/>
      <c r="AT398" s="159" t="s">
        <v>233</v>
      </c>
      <c r="AU398" s="159" t="s">
        <v>89</v>
      </c>
      <c r="AV398" s="12" t="s">
        <v>89</v>
      </c>
      <c r="AW398" s="12" t="s">
        <v>31</v>
      </c>
      <c r="AX398" s="12" t="s">
        <v>76</v>
      </c>
      <c r="AY398" s="159" t="s">
        <v>225</v>
      </c>
    </row>
    <row r="399" spans="2:65" s="14" customFormat="1" ht="11.25">
      <c r="B399" s="172"/>
      <c r="D399" s="158" t="s">
        <v>233</v>
      </c>
      <c r="E399" s="173" t="s">
        <v>1</v>
      </c>
      <c r="F399" s="174" t="s">
        <v>611</v>
      </c>
      <c r="H399" s="175">
        <v>168.416</v>
      </c>
      <c r="I399" s="176"/>
      <c r="L399" s="172"/>
      <c r="M399" s="177"/>
      <c r="T399" s="178"/>
      <c r="AT399" s="173" t="s">
        <v>233</v>
      </c>
      <c r="AU399" s="173" t="s">
        <v>89</v>
      </c>
      <c r="AV399" s="14" t="s">
        <v>239</v>
      </c>
      <c r="AW399" s="14" t="s">
        <v>31</v>
      </c>
      <c r="AX399" s="14" t="s">
        <v>76</v>
      </c>
      <c r="AY399" s="173" t="s">
        <v>225</v>
      </c>
    </row>
    <row r="400" spans="2:65" s="12" customFormat="1" ht="22.5">
      <c r="B400" s="157"/>
      <c r="D400" s="158" t="s">
        <v>233</v>
      </c>
      <c r="E400" s="159" t="s">
        <v>1</v>
      </c>
      <c r="F400" s="160" t="s">
        <v>612</v>
      </c>
      <c r="H400" s="161">
        <v>127.803</v>
      </c>
      <c r="I400" s="162"/>
      <c r="L400" s="157"/>
      <c r="M400" s="163"/>
      <c r="T400" s="164"/>
      <c r="AT400" s="159" t="s">
        <v>233</v>
      </c>
      <c r="AU400" s="159" t="s">
        <v>89</v>
      </c>
      <c r="AV400" s="12" t="s">
        <v>89</v>
      </c>
      <c r="AW400" s="12" t="s">
        <v>31</v>
      </c>
      <c r="AX400" s="12" t="s">
        <v>76</v>
      </c>
      <c r="AY400" s="159" t="s">
        <v>225</v>
      </c>
    </row>
    <row r="401" spans="2:65" s="14" customFormat="1" ht="11.25">
      <c r="B401" s="172"/>
      <c r="D401" s="158" t="s">
        <v>233</v>
      </c>
      <c r="E401" s="173" t="s">
        <v>1</v>
      </c>
      <c r="F401" s="174" t="s">
        <v>613</v>
      </c>
      <c r="H401" s="175">
        <v>127.803</v>
      </c>
      <c r="I401" s="176"/>
      <c r="L401" s="172"/>
      <c r="M401" s="177"/>
      <c r="T401" s="178"/>
      <c r="AT401" s="173" t="s">
        <v>233</v>
      </c>
      <c r="AU401" s="173" t="s">
        <v>89</v>
      </c>
      <c r="AV401" s="14" t="s">
        <v>239</v>
      </c>
      <c r="AW401" s="14" t="s">
        <v>31</v>
      </c>
      <c r="AX401" s="14" t="s">
        <v>76</v>
      </c>
      <c r="AY401" s="173" t="s">
        <v>225</v>
      </c>
    </row>
    <row r="402" spans="2:65" s="12" customFormat="1" ht="22.5">
      <c r="B402" s="157"/>
      <c r="D402" s="158" t="s">
        <v>233</v>
      </c>
      <c r="E402" s="159" t="s">
        <v>1</v>
      </c>
      <c r="F402" s="160" t="s">
        <v>614</v>
      </c>
      <c r="H402" s="161">
        <v>113.773</v>
      </c>
      <c r="I402" s="162"/>
      <c r="L402" s="157"/>
      <c r="M402" s="163"/>
      <c r="T402" s="164"/>
      <c r="AT402" s="159" t="s">
        <v>233</v>
      </c>
      <c r="AU402" s="159" t="s">
        <v>89</v>
      </c>
      <c r="AV402" s="12" t="s">
        <v>89</v>
      </c>
      <c r="AW402" s="12" t="s">
        <v>31</v>
      </c>
      <c r="AX402" s="12" t="s">
        <v>76</v>
      </c>
      <c r="AY402" s="159" t="s">
        <v>225</v>
      </c>
    </row>
    <row r="403" spans="2:65" s="12" customFormat="1" ht="33.75">
      <c r="B403" s="157"/>
      <c r="D403" s="158" t="s">
        <v>233</v>
      </c>
      <c r="E403" s="159" t="s">
        <v>1</v>
      </c>
      <c r="F403" s="160" t="s">
        <v>615</v>
      </c>
      <c r="H403" s="161">
        <v>225.393</v>
      </c>
      <c r="I403" s="162"/>
      <c r="L403" s="157"/>
      <c r="M403" s="163"/>
      <c r="T403" s="164"/>
      <c r="AT403" s="159" t="s">
        <v>233</v>
      </c>
      <c r="AU403" s="159" t="s">
        <v>89</v>
      </c>
      <c r="AV403" s="12" t="s">
        <v>89</v>
      </c>
      <c r="AW403" s="12" t="s">
        <v>31</v>
      </c>
      <c r="AX403" s="12" t="s">
        <v>76</v>
      </c>
      <c r="AY403" s="159" t="s">
        <v>225</v>
      </c>
    </row>
    <row r="404" spans="2:65" s="14" customFormat="1" ht="11.25">
      <c r="B404" s="172"/>
      <c r="D404" s="158" t="s">
        <v>233</v>
      </c>
      <c r="E404" s="173" t="s">
        <v>1</v>
      </c>
      <c r="F404" s="174" t="s">
        <v>616</v>
      </c>
      <c r="H404" s="175">
        <v>339.166</v>
      </c>
      <c r="I404" s="176"/>
      <c r="L404" s="172"/>
      <c r="M404" s="177"/>
      <c r="T404" s="178"/>
      <c r="AT404" s="173" t="s">
        <v>233</v>
      </c>
      <c r="AU404" s="173" t="s">
        <v>89</v>
      </c>
      <c r="AV404" s="14" t="s">
        <v>239</v>
      </c>
      <c r="AW404" s="14" t="s">
        <v>31</v>
      </c>
      <c r="AX404" s="14" t="s">
        <v>76</v>
      </c>
      <c r="AY404" s="173" t="s">
        <v>225</v>
      </c>
    </row>
    <row r="405" spans="2:65" s="12" customFormat="1" ht="11.25">
      <c r="B405" s="157"/>
      <c r="D405" s="158" t="s">
        <v>233</v>
      </c>
      <c r="E405" s="159" t="s">
        <v>1</v>
      </c>
      <c r="F405" s="160" t="s">
        <v>617</v>
      </c>
      <c r="H405" s="161">
        <v>148.28</v>
      </c>
      <c r="I405" s="162"/>
      <c r="L405" s="157"/>
      <c r="M405" s="163"/>
      <c r="T405" s="164"/>
      <c r="AT405" s="159" t="s">
        <v>233</v>
      </c>
      <c r="AU405" s="159" t="s">
        <v>89</v>
      </c>
      <c r="AV405" s="12" t="s">
        <v>89</v>
      </c>
      <c r="AW405" s="12" t="s">
        <v>31</v>
      </c>
      <c r="AX405" s="12" t="s">
        <v>76</v>
      </c>
      <c r="AY405" s="159" t="s">
        <v>225</v>
      </c>
    </row>
    <row r="406" spans="2:65" s="12" customFormat="1" ht="11.25">
      <c r="B406" s="157"/>
      <c r="D406" s="158" t="s">
        <v>233</v>
      </c>
      <c r="E406" s="159" t="s">
        <v>1</v>
      </c>
      <c r="F406" s="160" t="s">
        <v>618</v>
      </c>
      <c r="H406" s="161">
        <v>40.049999999999997</v>
      </c>
      <c r="I406" s="162"/>
      <c r="L406" s="157"/>
      <c r="M406" s="163"/>
      <c r="T406" s="164"/>
      <c r="AT406" s="159" t="s">
        <v>233</v>
      </c>
      <c r="AU406" s="159" t="s">
        <v>89</v>
      </c>
      <c r="AV406" s="12" t="s">
        <v>89</v>
      </c>
      <c r="AW406" s="12" t="s">
        <v>31</v>
      </c>
      <c r="AX406" s="12" t="s">
        <v>76</v>
      </c>
      <c r="AY406" s="159" t="s">
        <v>225</v>
      </c>
    </row>
    <row r="407" spans="2:65" s="14" customFormat="1" ht="11.25">
      <c r="B407" s="172"/>
      <c r="D407" s="158" t="s">
        <v>233</v>
      </c>
      <c r="E407" s="173" t="s">
        <v>1</v>
      </c>
      <c r="F407" s="174" t="s">
        <v>619</v>
      </c>
      <c r="H407" s="175">
        <v>188.33</v>
      </c>
      <c r="I407" s="176"/>
      <c r="L407" s="172"/>
      <c r="M407" s="177"/>
      <c r="T407" s="178"/>
      <c r="AT407" s="173" t="s">
        <v>233</v>
      </c>
      <c r="AU407" s="173" t="s">
        <v>89</v>
      </c>
      <c r="AV407" s="14" t="s">
        <v>239</v>
      </c>
      <c r="AW407" s="14" t="s">
        <v>31</v>
      </c>
      <c r="AX407" s="14" t="s">
        <v>76</v>
      </c>
      <c r="AY407" s="173" t="s">
        <v>225</v>
      </c>
    </row>
    <row r="408" spans="2:65" s="13" customFormat="1" ht="11.25">
      <c r="B408" s="165"/>
      <c r="D408" s="158" t="s">
        <v>233</v>
      </c>
      <c r="E408" s="166" t="s">
        <v>1</v>
      </c>
      <c r="F408" s="167" t="s">
        <v>258</v>
      </c>
      <c r="H408" s="168">
        <v>823.71500000000003</v>
      </c>
      <c r="I408" s="169"/>
      <c r="L408" s="165"/>
      <c r="M408" s="170"/>
      <c r="T408" s="171"/>
      <c r="AT408" s="166" t="s">
        <v>233</v>
      </c>
      <c r="AU408" s="166" t="s">
        <v>89</v>
      </c>
      <c r="AV408" s="13" t="s">
        <v>231</v>
      </c>
      <c r="AW408" s="13" t="s">
        <v>31</v>
      </c>
      <c r="AX408" s="13" t="s">
        <v>83</v>
      </c>
      <c r="AY408" s="166" t="s">
        <v>225</v>
      </c>
    </row>
    <row r="409" spans="2:65" s="1" customFormat="1" ht="24.2" customHeight="1">
      <c r="B409" s="32"/>
      <c r="C409" s="143" t="s">
        <v>620</v>
      </c>
      <c r="D409" s="143" t="s">
        <v>227</v>
      </c>
      <c r="E409" s="144" t="s">
        <v>621</v>
      </c>
      <c r="F409" s="145" t="s">
        <v>622</v>
      </c>
      <c r="G409" s="146" t="s">
        <v>312</v>
      </c>
      <c r="H409" s="147">
        <v>154.25</v>
      </c>
      <c r="I409" s="148"/>
      <c r="J409" s="149">
        <f>ROUND(I409*H409,2)</f>
        <v>0</v>
      </c>
      <c r="K409" s="150"/>
      <c r="L409" s="32"/>
      <c r="M409" s="151" t="s">
        <v>1</v>
      </c>
      <c r="N409" s="152" t="s">
        <v>42</v>
      </c>
      <c r="P409" s="153">
        <f>O409*H409</f>
        <v>0</v>
      </c>
      <c r="Q409" s="153">
        <v>3.0749999999999999E-4</v>
      </c>
      <c r="R409" s="153">
        <f>Q409*H409</f>
        <v>4.7431874999999998E-2</v>
      </c>
      <c r="S409" s="153">
        <v>0</v>
      </c>
      <c r="T409" s="154">
        <f>S409*H409</f>
        <v>0</v>
      </c>
      <c r="AR409" s="155" t="s">
        <v>231</v>
      </c>
      <c r="AT409" s="155" t="s">
        <v>227</v>
      </c>
      <c r="AU409" s="155" t="s">
        <v>89</v>
      </c>
      <c r="AY409" s="17" t="s">
        <v>225</v>
      </c>
      <c r="BE409" s="156">
        <f>IF(N409="základná",J409,0)</f>
        <v>0</v>
      </c>
      <c r="BF409" s="156">
        <f>IF(N409="znížená",J409,0)</f>
        <v>0</v>
      </c>
      <c r="BG409" s="156">
        <f>IF(N409="zákl. prenesená",J409,0)</f>
        <v>0</v>
      </c>
      <c r="BH409" s="156">
        <f>IF(N409="zníž. prenesená",J409,0)</f>
        <v>0</v>
      </c>
      <c r="BI409" s="156">
        <f>IF(N409="nulová",J409,0)</f>
        <v>0</v>
      </c>
      <c r="BJ409" s="17" t="s">
        <v>89</v>
      </c>
      <c r="BK409" s="156">
        <f>ROUND(I409*H409,2)</f>
        <v>0</v>
      </c>
      <c r="BL409" s="17" t="s">
        <v>231</v>
      </c>
      <c r="BM409" s="155" t="s">
        <v>623</v>
      </c>
    </row>
    <row r="410" spans="2:65" s="12" customFormat="1" ht="11.25">
      <c r="B410" s="157"/>
      <c r="D410" s="158" t="s">
        <v>233</v>
      </c>
      <c r="E410" s="159" t="s">
        <v>1</v>
      </c>
      <c r="F410" s="160" t="s">
        <v>624</v>
      </c>
      <c r="H410" s="161">
        <v>103.5</v>
      </c>
      <c r="I410" s="162"/>
      <c r="L410" s="157"/>
      <c r="M410" s="163"/>
      <c r="T410" s="164"/>
      <c r="AT410" s="159" t="s">
        <v>233</v>
      </c>
      <c r="AU410" s="159" t="s">
        <v>89</v>
      </c>
      <c r="AV410" s="12" t="s">
        <v>89</v>
      </c>
      <c r="AW410" s="12" t="s">
        <v>31</v>
      </c>
      <c r="AX410" s="12" t="s">
        <v>76</v>
      </c>
      <c r="AY410" s="159" t="s">
        <v>225</v>
      </c>
    </row>
    <row r="411" spans="2:65" s="12" customFormat="1" ht="11.25">
      <c r="B411" s="157"/>
      <c r="D411" s="158" t="s">
        <v>233</v>
      </c>
      <c r="E411" s="159" t="s">
        <v>1</v>
      </c>
      <c r="F411" s="160" t="s">
        <v>625</v>
      </c>
      <c r="H411" s="161">
        <v>50.75</v>
      </c>
      <c r="I411" s="162"/>
      <c r="L411" s="157"/>
      <c r="M411" s="163"/>
      <c r="T411" s="164"/>
      <c r="AT411" s="159" t="s">
        <v>233</v>
      </c>
      <c r="AU411" s="159" t="s">
        <v>89</v>
      </c>
      <c r="AV411" s="12" t="s">
        <v>89</v>
      </c>
      <c r="AW411" s="12" t="s">
        <v>31</v>
      </c>
      <c r="AX411" s="12" t="s">
        <v>76</v>
      </c>
      <c r="AY411" s="159" t="s">
        <v>225</v>
      </c>
    </row>
    <row r="412" spans="2:65" s="13" customFormat="1" ht="11.25">
      <c r="B412" s="165"/>
      <c r="D412" s="158" t="s">
        <v>233</v>
      </c>
      <c r="E412" s="166" t="s">
        <v>1</v>
      </c>
      <c r="F412" s="167" t="s">
        <v>258</v>
      </c>
      <c r="H412" s="168">
        <v>154.25</v>
      </c>
      <c r="I412" s="169"/>
      <c r="L412" s="165"/>
      <c r="M412" s="170"/>
      <c r="T412" s="171"/>
      <c r="AT412" s="166" t="s">
        <v>233</v>
      </c>
      <c r="AU412" s="166" t="s">
        <v>89</v>
      </c>
      <c r="AV412" s="13" t="s">
        <v>231</v>
      </c>
      <c r="AW412" s="13" t="s">
        <v>31</v>
      </c>
      <c r="AX412" s="13" t="s">
        <v>83</v>
      </c>
      <c r="AY412" s="166" t="s">
        <v>225</v>
      </c>
    </row>
    <row r="413" spans="2:65" s="1" customFormat="1" ht="24.2" customHeight="1">
      <c r="B413" s="32"/>
      <c r="C413" s="143" t="s">
        <v>626</v>
      </c>
      <c r="D413" s="143" t="s">
        <v>227</v>
      </c>
      <c r="E413" s="144" t="s">
        <v>627</v>
      </c>
      <c r="F413" s="145" t="s">
        <v>628</v>
      </c>
      <c r="G413" s="146" t="s">
        <v>312</v>
      </c>
      <c r="H413" s="147">
        <v>93.48</v>
      </c>
      <c r="I413" s="148"/>
      <c r="J413" s="149">
        <f>ROUND(I413*H413,2)</f>
        <v>0</v>
      </c>
      <c r="K413" s="150"/>
      <c r="L413" s="32"/>
      <c r="M413" s="151" t="s">
        <v>1</v>
      </c>
      <c r="N413" s="152" t="s">
        <v>42</v>
      </c>
      <c r="P413" s="153">
        <f>O413*H413</f>
        <v>0</v>
      </c>
      <c r="Q413" s="153">
        <v>1.389E-3</v>
      </c>
      <c r="R413" s="153">
        <f>Q413*H413</f>
        <v>0.12984372</v>
      </c>
      <c r="S413" s="153">
        <v>0</v>
      </c>
      <c r="T413" s="154">
        <f>S413*H413</f>
        <v>0</v>
      </c>
      <c r="AR413" s="155" t="s">
        <v>231</v>
      </c>
      <c r="AT413" s="155" t="s">
        <v>227</v>
      </c>
      <c r="AU413" s="155" t="s">
        <v>89</v>
      </c>
      <c r="AY413" s="17" t="s">
        <v>225</v>
      </c>
      <c r="BE413" s="156">
        <f>IF(N413="základná",J413,0)</f>
        <v>0</v>
      </c>
      <c r="BF413" s="156">
        <f>IF(N413="znížená",J413,0)</f>
        <v>0</v>
      </c>
      <c r="BG413" s="156">
        <f>IF(N413="zákl. prenesená",J413,0)</f>
        <v>0</v>
      </c>
      <c r="BH413" s="156">
        <f>IF(N413="zníž. prenesená",J413,0)</f>
        <v>0</v>
      </c>
      <c r="BI413" s="156">
        <f>IF(N413="nulová",J413,0)</f>
        <v>0</v>
      </c>
      <c r="BJ413" s="17" t="s">
        <v>89</v>
      </c>
      <c r="BK413" s="156">
        <f>ROUND(I413*H413,2)</f>
        <v>0</v>
      </c>
      <c r="BL413" s="17" t="s">
        <v>231</v>
      </c>
      <c r="BM413" s="155" t="s">
        <v>629</v>
      </c>
    </row>
    <row r="414" spans="2:65" s="12" customFormat="1" ht="22.5">
      <c r="B414" s="157"/>
      <c r="D414" s="158" t="s">
        <v>233</v>
      </c>
      <c r="E414" s="159" t="s">
        <v>1</v>
      </c>
      <c r="F414" s="160" t="s">
        <v>630</v>
      </c>
      <c r="H414" s="161">
        <v>64.724000000000004</v>
      </c>
      <c r="I414" s="162"/>
      <c r="L414" s="157"/>
      <c r="M414" s="163"/>
      <c r="T414" s="164"/>
      <c r="AT414" s="159" t="s">
        <v>233</v>
      </c>
      <c r="AU414" s="159" t="s">
        <v>89</v>
      </c>
      <c r="AV414" s="12" t="s">
        <v>89</v>
      </c>
      <c r="AW414" s="12" t="s">
        <v>31</v>
      </c>
      <c r="AX414" s="12" t="s">
        <v>76</v>
      </c>
      <c r="AY414" s="159" t="s">
        <v>225</v>
      </c>
    </row>
    <row r="415" spans="2:65" s="12" customFormat="1" ht="11.25">
      <c r="B415" s="157"/>
      <c r="D415" s="158" t="s">
        <v>233</v>
      </c>
      <c r="E415" s="159" t="s">
        <v>1</v>
      </c>
      <c r="F415" s="160" t="s">
        <v>631</v>
      </c>
      <c r="H415" s="161">
        <v>28.756</v>
      </c>
      <c r="I415" s="162"/>
      <c r="L415" s="157"/>
      <c r="M415" s="163"/>
      <c r="T415" s="164"/>
      <c r="AT415" s="159" t="s">
        <v>233</v>
      </c>
      <c r="AU415" s="159" t="s">
        <v>89</v>
      </c>
      <c r="AV415" s="12" t="s">
        <v>89</v>
      </c>
      <c r="AW415" s="12" t="s">
        <v>31</v>
      </c>
      <c r="AX415" s="12" t="s">
        <v>76</v>
      </c>
      <c r="AY415" s="159" t="s">
        <v>225</v>
      </c>
    </row>
    <row r="416" spans="2:65" s="13" customFormat="1" ht="11.25">
      <c r="B416" s="165"/>
      <c r="D416" s="158" t="s">
        <v>233</v>
      </c>
      <c r="E416" s="166" t="s">
        <v>1</v>
      </c>
      <c r="F416" s="167" t="s">
        <v>258</v>
      </c>
      <c r="H416" s="168">
        <v>93.48</v>
      </c>
      <c r="I416" s="169"/>
      <c r="L416" s="165"/>
      <c r="M416" s="170"/>
      <c r="T416" s="171"/>
      <c r="AT416" s="166" t="s">
        <v>233</v>
      </c>
      <c r="AU416" s="166" t="s">
        <v>89</v>
      </c>
      <c r="AV416" s="13" t="s">
        <v>231</v>
      </c>
      <c r="AW416" s="13" t="s">
        <v>31</v>
      </c>
      <c r="AX416" s="13" t="s">
        <v>83</v>
      </c>
      <c r="AY416" s="166" t="s">
        <v>225</v>
      </c>
    </row>
    <row r="417" spans="2:65" s="11" customFormat="1" ht="22.9" customHeight="1">
      <c r="B417" s="131"/>
      <c r="D417" s="132" t="s">
        <v>75</v>
      </c>
      <c r="E417" s="141" t="s">
        <v>231</v>
      </c>
      <c r="F417" s="141" t="s">
        <v>632</v>
      </c>
      <c r="I417" s="134"/>
      <c r="J417" s="142">
        <f>BK417</f>
        <v>0</v>
      </c>
      <c r="L417" s="131"/>
      <c r="M417" s="136"/>
      <c r="P417" s="137">
        <f>SUM(P418:P486)</f>
        <v>0</v>
      </c>
      <c r="R417" s="137">
        <f>SUM(R418:R486)</f>
        <v>70.886116144865994</v>
      </c>
      <c r="T417" s="138">
        <f>SUM(T418:T486)</f>
        <v>0</v>
      </c>
      <c r="AR417" s="132" t="s">
        <v>83</v>
      </c>
      <c r="AT417" s="139" t="s">
        <v>75</v>
      </c>
      <c r="AU417" s="139" t="s">
        <v>83</v>
      </c>
      <c r="AY417" s="132" t="s">
        <v>225</v>
      </c>
      <c r="BK417" s="140">
        <f>SUM(BK418:BK486)</f>
        <v>0</v>
      </c>
    </row>
    <row r="418" spans="2:65" s="1" customFormat="1" ht="24.2" customHeight="1">
      <c r="B418" s="32"/>
      <c r="C418" s="143" t="s">
        <v>633</v>
      </c>
      <c r="D418" s="143" t="s">
        <v>227</v>
      </c>
      <c r="E418" s="144" t="s">
        <v>634</v>
      </c>
      <c r="F418" s="145" t="s">
        <v>635</v>
      </c>
      <c r="G418" s="146" t="s">
        <v>230</v>
      </c>
      <c r="H418" s="147">
        <v>10.57</v>
      </c>
      <c r="I418" s="148"/>
      <c r="J418" s="149">
        <f>ROUND(I418*H418,2)</f>
        <v>0</v>
      </c>
      <c r="K418" s="150"/>
      <c r="L418" s="32"/>
      <c r="M418" s="151" t="s">
        <v>1</v>
      </c>
      <c r="N418" s="152" t="s">
        <v>42</v>
      </c>
      <c r="P418" s="153">
        <f>O418*H418</f>
        <v>0</v>
      </c>
      <c r="Q418" s="153">
        <v>2.3460000000000001</v>
      </c>
      <c r="R418" s="153">
        <f>Q418*H418</f>
        <v>24.797220000000003</v>
      </c>
      <c r="S418" s="153">
        <v>0</v>
      </c>
      <c r="T418" s="154">
        <f>S418*H418</f>
        <v>0</v>
      </c>
      <c r="AR418" s="155" t="s">
        <v>231</v>
      </c>
      <c r="AT418" s="155" t="s">
        <v>227</v>
      </c>
      <c r="AU418" s="155" t="s">
        <v>89</v>
      </c>
      <c r="AY418" s="17" t="s">
        <v>225</v>
      </c>
      <c r="BE418" s="156">
        <f>IF(N418="základná",J418,0)</f>
        <v>0</v>
      </c>
      <c r="BF418" s="156">
        <f>IF(N418="znížená",J418,0)</f>
        <v>0</v>
      </c>
      <c r="BG418" s="156">
        <f>IF(N418="zákl. prenesená",J418,0)</f>
        <v>0</v>
      </c>
      <c r="BH418" s="156">
        <f>IF(N418="zníž. prenesená",J418,0)</f>
        <v>0</v>
      </c>
      <c r="BI418" s="156">
        <f>IF(N418="nulová",J418,0)</f>
        <v>0</v>
      </c>
      <c r="BJ418" s="17" t="s">
        <v>89</v>
      </c>
      <c r="BK418" s="156">
        <f>ROUND(I418*H418,2)</f>
        <v>0</v>
      </c>
      <c r="BL418" s="17" t="s">
        <v>231</v>
      </c>
      <c r="BM418" s="155" t="s">
        <v>636</v>
      </c>
    </row>
    <row r="419" spans="2:65" s="12" customFormat="1" ht="22.5">
      <c r="B419" s="157"/>
      <c r="D419" s="158" t="s">
        <v>233</v>
      </c>
      <c r="E419" s="159" t="s">
        <v>1</v>
      </c>
      <c r="F419" s="160" t="s">
        <v>637</v>
      </c>
      <c r="H419" s="161">
        <v>5.3529999999999998</v>
      </c>
      <c r="I419" s="162"/>
      <c r="L419" s="157"/>
      <c r="M419" s="163"/>
      <c r="T419" s="164"/>
      <c r="AT419" s="159" t="s">
        <v>233</v>
      </c>
      <c r="AU419" s="159" t="s">
        <v>89</v>
      </c>
      <c r="AV419" s="12" t="s">
        <v>89</v>
      </c>
      <c r="AW419" s="12" t="s">
        <v>31</v>
      </c>
      <c r="AX419" s="12" t="s">
        <v>76</v>
      </c>
      <c r="AY419" s="159" t="s">
        <v>225</v>
      </c>
    </row>
    <row r="420" spans="2:65" s="12" customFormat="1" ht="11.25">
      <c r="B420" s="157"/>
      <c r="D420" s="158" t="s">
        <v>233</v>
      </c>
      <c r="E420" s="159" t="s">
        <v>1</v>
      </c>
      <c r="F420" s="160" t="s">
        <v>638</v>
      </c>
      <c r="H420" s="161">
        <v>1.2869999999999999</v>
      </c>
      <c r="I420" s="162"/>
      <c r="L420" s="157"/>
      <c r="M420" s="163"/>
      <c r="T420" s="164"/>
      <c r="AT420" s="159" t="s">
        <v>233</v>
      </c>
      <c r="AU420" s="159" t="s">
        <v>89</v>
      </c>
      <c r="AV420" s="12" t="s">
        <v>89</v>
      </c>
      <c r="AW420" s="12" t="s">
        <v>31</v>
      </c>
      <c r="AX420" s="12" t="s">
        <v>76</v>
      </c>
      <c r="AY420" s="159" t="s">
        <v>225</v>
      </c>
    </row>
    <row r="421" spans="2:65" s="12" customFormat="1" ht="11.25">
      <c r="B421" s="157"/>
      <c r="D421" s="158" t="s">
        <v>233</v>
      </c>
      <c r="E421" s="159" t="s">
        <v>1</v>
      </c>
      <c r="F421" s="160" t="s">
        <v>639</v>
      </c>
      <c r="H421" s="161">
        <v>3.93</v>
      </c>
      <c r="I421" s="162"/>
      <c r="L421" s="157"/>
      <c r="M421" s="163"/>
      <c r="T421" s="164"/>
      <c r="AT421" s="159" t="s">
        <v>233</v>
      </c>
      <c r="AU421" s="159" t="s">
        <v>89</v>
      </c>
      <c r="AV421" s="12" t="s">
        <v>89</v>
      </c>
      <c r="AW421" s="12" t="s">
        <v>31</v>
      </c>
      <c r="AX421" s="12" t="s">
        <v>76</v>
      </c>
      <c r="AY421" s="159" t="s">
        <v>225</v>
      </c>
    </row>
    <row r="422" spans="2:65" s="13" customFormat="1" ht="11.25">
      <c r="B422" s="165"/>
      <c r="D422" s="158" t="s">
        <v>233</v>
      </c>
      <c r="E422" s="166" t="s">
        <v>1</v>
      </c>
      <c r="F422" s="167" t="s">
        <v>258</v>
      </c>
      <c r="H422" s="168">
        <v>10.57</v>
      </c>
      <c r="I422" s="169"/>
      <c r="L422" s="165"/>
      <c r="M422" s="170"/>
      <c r="T422" s="171"/>
      <c r="AT422" s="166" t="s">
        <v>233</v>
      </c>
      <c r="AU422" s="166" t="s">
        <v>89</v>
      </c>
      <c r="AV422" s="13" t="s">
        <v>231</v>
      </c>
      <c r="AW422" s="13" t="s">
        <v>31</v>
      </c>
      <c r="AX422" s="13" t="s">
        <v>83</v>
      </c>
      <c r="AY422" s="166" t="s">
        <v>225</v>
      </c>
    </row>
    <row r="423" spans="2:65" s="1" customFormat="1" ht="16.5" customHeight="1">
      <c r="B423" s="32"/>
      <c r="C423" s="143" t="s">
        <v>640</v>
      </c>
      <c r="D423" s="143" t="s">
        <v>227</v>
      </c>
      <c r="E423" s="144" t="s">
        <v>641</v>
      </c>
      <c r="F423" s="145" t="s">
        <v>642</v>
      </c>
      <c r="G423" s="146" t="s">
        <v>312</v>
      </c>
      <c r="H423" s="147">
        <v>70.066999999999993</v>
      </c>
      <c r="I423" s="148"/>
      <c r="J423" s="149">
        <f>ROUND(I423*H423,2)</f>
        <v>0</v>
      </c>
      <c r="K423" s="150"/>
      <c r="L423" s="32"/>
      <c r="M423" s="151" t="s">
        <v>1</v>
      </c>
      <c r="N423" s="152" t="s">
        <v>42</v>
      </c>
      <c r="P423" s="153">
        <f>O423*H423</f>
        <v>0</v>
      </c>
      <c r="Q423" s="153">
        <v>1.8643900000000001E-3</v>
      </c>
      <c r="R423" s="153">
        <f>Q423*H423</f>
        <v>0.13063221412999998</v>
      </c>
      <c r="S423" s="153">
        <v>0</v>
      </c>
      <c r="T423" s="154">
        <f>S423*H423</f>
        <v>0</v>
      </c>
      <c r="AR423" s="155" t="s">
        <v>231</v>
      </c>
      <c r="AT423" s="155" t="s">
        <v>227</v>
      </c>
      <c r="AU423" s="155" t="s">
        <v>89</v>
      </c>
      <c r="AY423" s="17" t="s">
        <v>225</v>
      </c>
      <c r="BE423" s="156">
        <f>IF(N423="základná",J423,0)</f>
        <v>0</v>
      </c>
      <c r="BF423" s="156">
        <f>IF(N423="znížená",J423,0)</f>
        <v>0</v>
      </c>
      <c r="BG423" s="156">
        <f>IF(N423="zákl. prenesená",J423,0)</f>
        <v>0</v>
      </c>
      <c r="BH423" s="156">
        <f>IF(N423="zníž. prenesená",J423,0)</f>
        <v>0</v>
      </c>
      <c r="BI423" s="156">
        <f>IF(N423="nulová",J423,0)</f>
        <v>0</v>
      </c>
      <c r="BJ423" s="17" t="s">
        <v>89</v>
      </c>
      <c r="BK423" s="156">
        <f>ROUND(I423*H423,2)</f>
        <v>0</v>
      </c>
      <c r="BL423" s="17" t="s">
        <v>231</v>
      </c>
      <c r="BM423" s="155" t="s">
        <v>643</v>
      </c>
    </row>
    <row r="424" spans="2:65" s="12" customFormat="1" ht="22.5">
      <c r="B424" s="157"/>
      <c r="D424" s="158" t="s">
        <v>233</v>
      </c>
      <c r="E424" s="159" t="s">
        <v>1</v>
      </c>
      <c r="F424" s="160" t="s">
        <v>644</v>
      </c>
      <c r="H424" s="161">
        <v>34.29</v>
      </c>
      <c r="I424" s="162"/>
      <c r="L424" s="157"/>
      <c r="M424" s="163"/>
      <c r="T424" s="164"/>
      <c r="AT424" s="159" t="s">
        <v>233</v>
      </c>
      <c r="AU424" s="159" t="s">
        <v>89</v>
      </c>
      <c r="AV424" s="12" t="s">
        <v>89</v>
      </c>
      <c r="AW424" s="12" t="s">
        <v>31</v>
      </c>
      <c r="AX424" s="12" t="s">
        <v>76</v>
      </c>
      <c r="AY424" s="159" t="s">
        <v>225</v>
      </c>
    </row>
    <row r="425" spans="2:65" s="12" customFormat="1" ht="11.25">
      <c r="B425" s="157"/>
      <c r="D425" s="158" t="s">
        <v>233</v>
      </c>
      <c r="E425" s="159" t="s">
        <v>1</v>
      </c>
      <c r="F425" s="160" t="s">
        <v>645</v>
      </c>
      <c r="H425" s="161">
        <v>8.67</v>
      </c>
      <c r="I425" s="162"/>
      <c r="L425" s="157"/>
      <c r="M425" s="163"/>
      <c r="T425" s="164"/>
      <c r="AT425" s="159" t="s">
        <v>233</v>
      </c>
      <c r="AU425" s="159" t="s">
        <v>89</v>
      </c>
      <c r="AV425" s="12" t="s">
        <v>89</v>
      </c>
      <c r="AW425" s="12" t="s">
        <v>31</v>
      </c>
      <c r="AX425" s="12" t="s">
        <v>76</v>
      </c>
      <c r="AY425" s="159" t="s">
        <v>225</v>
      </c>
    </row>
    <row r="426" spans="2:65" s="12" customFormat="1" ht="22.5">
      <c r="B426" s="157"/>
      <c r="D426" s="158" t="s">
        <v>233</v>
      </c>
      <c r="E426" s="159" t="s">
        <v>1</v>
      </c>
      <c r="F426" s="160" t="s">
        <v>646</v>
      </c>
      <c r="H426" s="161">
        <v>27.106999999999999</v>
      </c>
      <c r="I426" s="162"/>
      <c r="L426" s="157"/>
      <c r="M426" s="163"/>
      <c r="T426" s="164"/>
      <c r="AT426" s="159" t="s">
        <v>233</v>
      </c>
      <c r="AU426" s="159" t="s">
        <v>89</v>
      </c>
      <c r="AV426" s="12" t="s">
        <v>89</v>
      </c>
      <c r="AW426" s="12" t="s">
        <v>31</v>
      </c>
      <c r="AX426" s="12" t="s">
        <v>76</v>
      </c>
      <c r="AY426" s="159" t="s">
        <v>225</v>
      </c>
    </row>
    <row r="427" spans="2:65" s="13" customFormat="1" ht="11.25">
      <c r="B427" s="165"/>
      <c r="D427" s="158" t="s">
        <v>233</v>
      </c>
      <c r="E427" s="166" t="s">
        <v>1</v>
      </c>
      <c r="F427" s="167" t="s">
        <v>258</v>
      </c>
      <c r="H427" s="168">
        <v>70.066999999999993</v>
      </c>
      <c r="I427" s="169"/>
      <c r="L427" s="165"/>
      <c r="M427" s="170"/>
      <c r="T427" s="171"/>
      <c r="AT427" s="166" t="s">
        <v>233</v>
      </c>
      <c r="AU427" s="166" t="s">
        <v>89</v>
      </c>
      <c r="AV427" s="13" t="s">
        <v>231</v>
      </c>
      <c r="AW427" s="13" t="s">
        <v>31</v>
      </c>
      <c r="AX427" s="13" t="s">
        <v>83</v>
      </c>
      <c r="AY427" s="166" t="s">
        <v>225</v>
      </c>
    </row>
    <row r="428" spans="2:65" s="1" customFormat="1" ht="16.5" customHeight="1">
      <c r="B428" s="32"/>
      <c r="C428" s="143" t="s">
        <v>647</v>
      </c>
      <c r="D428" s="143" t="s">
        <v>227</v>
      </c>
      <c r="E428" s="144" t="s">
        <v>648</v>
      </c>
      <c r="F428" s="145" t="s">
        <v>649</v>
      </c>
      <c r="G428" s="146" t="s">
        <v>312</v>
      </c>
      <c r="H428" s="147">
        <v>70.066999999999993</v>
      </c>
      <c r="I428" s="148"/>
      <c r="J428" s="149">
        <f>ROUND(I428*H428,2)</f>
        <v>0</v>
      </c>
      <c r="K428" s="150"/>
      <c r="L428" s="32"/>
      <c r="M428" s="151" t="s">
        <v>1</v>
      </c>
      <c r="N428" s="152" t="s">
        <v>42</v>
      </c>
      <c r="P428" s="153">
        <f>O428*H428</f>
        <v>0</v>
      </c>
      <c r="Q428" s="153">
        <v>0</v>
      </c>
      <c r="R428" s="153">
        <f>Q428*H428</f>
        <v>0</v>
      </c>
      <c r="S428" s="153">
        <v>0</v>
      </c>
      <c r="T428" s="154">
        <f>S428*H428</f>
        <v>0</v>
      </c>
      <c r="AR428" s="155" t="s">
        <v>231</v>
      </c>
      <c r="AT428" s="155" t="s">
        <v>227</v>
      </c>
      <c r="AU428" s="155" t="s">
        <v>89</v>
      </c>
      <c r="AY428" s="17" t="s">
        <v>225</v>
      </c>
      <c r="BE428" s="156">
        <f>IF(N428="základná",J428,0)</f>
        <v>0</v>
      </c>
      <c r="BF428" s="156">
        <f>IF(N428="znížená",J428,0)</f>
        <v>0</v>
      </c>
      <c r="BG428" s="156">
        <f>IF(N428="zákl. prenesená",J428,0)</f>
        <v>0</v>
      </c>
      <c r="BH428" s="156">
        <f>IF(N428="zníž. prenesená",J428,0)</f>
        <v>0</v>
      </c>
      <c r="BI428" s="156">
        <f>IF(N428="nulová",J428,0)</f>
        <v>0</v>
      </c>
      <c r="BJ428" s="17" t="s">
        <v>89</v>
      </c>
      <c r="BK428" s="156">
        <f>ROUND(I428*H428,2)</f>
        <v>0</v>
      </c>
      <c r="BL428" s="17" t="s">
        <v>231</v>
      </c>
      <c r="BM428" s="155" t="s">
        <v>650</v>
      </c>
    </row>
    <row r="429" spans="2:65" s="1" customFormat="1" ht="24.2" customHeight="1">
      <c r="B429" s="32"/>
      <c r="C429" s="143" t="s">
        <v>651</v>
      </c>
      <c r="D429" s="143" t="s">
        <v>227</v>
      </c>
      <c r="E429" s="144" t="s">
        <v>652</v>
      </c>
      <c r="F429" s="145" t="s">
        <v>653</v>
      </c>
      <c r="G429" s="146" t="s">
        <v>312</v>
      </c>
      <c r="H429" s="147">
        <v>62.783000000000001</v>
      </c>
      <c r="I429" s="148"/>
      <c r="J429" s="149">
        <f>ROUND(I429*H429,2)</f>
        <v>0</v>
      </c>
      <c r="K429" s="150"/>
      <c r="L429" s="32"/>
      <c r="M429" s="151" t="s">
        <v>1</v>
      </c>
      <c r="N429" s="152" t="s">
        <v>42</v>
      </c>
      <c r="P429" s="153">
        <f>O429*H429</f>
        <v>0</v>
      </c>
      <c r="Q429" s="153">
        <v>5.6756500000000001E-2</v>
      </c>
      <c r="R429" s="153">
        <f>Q429*H429</f>
        <v>3.5633433395000003</v>
      </c>
      <c r="S429" s="153">
        <v>0</v>
      </c>
      <c r="T429" s="154">
        <f>S429*H429</f>
        <v>0</v>
      </c>
      <c r="AR429" s="155" t="s">
        <v>231</v>
      </c>
      <c r="AT429" s="155" t="s">
        <v>227</v>
      </c>
      <c r="AU429" s="155" t="s">
        <v>89</v>
      </c>
      <c r="AY429" s="17" t="s">
        <v>225</v>
      </c>
      <c r="BE429" s="156">
        <f>IF(N429="základná",J429,0)</f>
        <v>0</v>
      </c>
      <c r="BF429" s="156">
        <f>IF(N429="znížená",J429,0)</f>
        <v>0</v>
      </c>
      <c r="BG429" s="156">
        <f>IF(N429="zákl. prenesená",J429,0)</f>
        <v>0</v>
      </c>
      <c r="BH429" s="156">
        <f>IF(N429="zníž. prenesená",J429,0)</f>
        <v>0</v>
      </c>
      <c r="BI429" s="156">
        <f>IF(N429="nulová",J429,0)</f>
        <v>0</v>
      </c>
      <c r="BJ429" s="17" t="s">
        <v>89</v>
      </c>
      <c r="BK429" s="156">
        <f>ROUND(I429*H429,2)</f>
        <v>0</v>
      </c>
      <c r="BL429" s="17" t="s">
        <v>231</v>
      </c>
      <c r="BM429" s="155" t="s">
        <v>654</v>
      </c>
    </row>
    <row r="430" spans="2:65" s="12" customFormat="1" ht="11.25">
      <c r="B430" s="157"/>
      <c r="D430" s="158" t="s">
        <v>233</v>
      </c>
      <c r="E430" s="159" t="s">
        <v>1</v>
      </c>
      <c r="F430" s="160" t="s">
        <v>655</v>
      </c>
      <c r="H430" s="161">
        <v>31.32</v>
      </c>
      <c r="I430" s="162"/>
      <c r="L430" s="157"/>
      <c r="M430" s="163"/>
      <c r="T430" s="164"/>
      <c r="AT430" s="159" t="s">
        <v>233</v>
      </c>
      <c r="AU430" s="159" t="s">
        <v>89</v>
      </c>
      <c r="AV430" s="12" t="s">
        <v>89</v>
      </c>
      <c r="AW430" s="12" t="s">
        <v>31</v>
      </c>
      <c r="AX430" s="12" t="s">
        <v>76</v>
      </c>
      <c r="AY430" s="159" t="s">
        <v>225</v>
      </c>
    </row>
    <row r="431" spans="2:65" s="12" customFormat="1" ht="11.25">
      <c r="B431" s="157"/>
      <c r="D431" s="158" t="s">
        <v>233</v>
      </c>
      <c r="E431" s="159" t="s">
        <v>1</v>
      </c>
      <c r="F431" s="160" t="s">
        <v>656</v>
      </c>
      <c r="H431" s="161">
        <v>6.9</v>
      </c>
      <c r="I431" s="162"/>
      <c r="L431" s="157"/>
      <c r="M431" s="163"/>
      <c r="T431" s="164"/>
      <c r="AT431" s="159" t="s">
        <v>233</v>
      </c>
      <c r="AU431" s="159" t="s">
        <v>89</v>
      </c>
      <c r="AV431" s="12" t="s">
        <v>89</v>
      </c>
      <c r="AW431" s="12" t="s">
        <v>31</v>
      </c>
      <c r="AX431" s="12" t="s">
        <v>76</v>
      </c>
      <c r="AY431" s="159" t="s">
        <v>225</v>
      </c>
    </row>
    <row r="432" spans="2:65" s="14" customFormat="1" ht="11.25">
      <c r="B432" s="172"/>
      <c r="D432" s="158" t="s">
        <v>233</v>
      </c>
      <c r="E432" s="173" t="s">
        <v>1</v>
      </c>
      <c r="F432" s="174" t="s">
        <v>657</v>
      </c>
      <c r="H432" s="175">
        <v>38.22</v>
      </c>
      <c r="I432" s="176"/>
      <c r="L432" s="172"/>
      <c r="M432" s="177"/>
      <c r="T432" s="178"/>
      <c r="AT432" s="173" t="s">
        <v>233</v>
      </c>
      <c r="AU432" s="173" t="s">
        <v>89</v>
      </c>
      <c r="AV432" s="14" t="s">
        <v>239</v>
      </c>
      <c r="AW432" s="14" t="s">
        <v>31</v>
      </c>
      <c r="AX432" s="14" t="s">
        <v>76</v>
      </c>
      <c r="AY432" s="173" t="s">
        <v>225</v>
      </c>
    </row>
    <row r="433" spans="2:65" s="12" customFormat="1" ht="11.25">
      <c r="B433" s="157"/>
      <c r="D433" s="158" t="s">
        <v>233</v>
      </c>
      <c r="E433" s="159" t="s">
        <v>1</v>
      </c>
      <c r="F433" s="160" t="s">
        <v>658</v>
      </c>
      <c r="H433" s="161">
        <v>24.562999999999999</v>
      </c>
      <c r="I433" s="162"/>
      <c r="L433" s="157"/>
      <c r="M433" s="163"/>
      <c r="T433" s="164"/>
      <c r="AT433" s="159" t="s">
        <v>233</v>
      </c>
      <c r="AU433" s="159" t="s">
        <v>89</v>
      </c>
      <c r="AV433" s="12" t="s">
        <v>89</v>
      </c>
      <c r="AW433" s="12" t="s">
        <v>31</v>
      </c>
      <c r="AX433" s="12" t="s">
        <v>76</v>
      </c>
      <c r="AY433" s="159" t="s">
        <v>225</v>
      </c>
    </row>
    <row r="434" spans="2:65" s="13" customFormat="1" ht="11.25">
      <c r="B434" s="165"/>
      <c r="D434" s="158" t="s">
        <v>233</v>
      </c>
      <c r="E434" s="166" t="s">
        <v>1</v>
      </c>
      <c r="F434" s="167" t="s">
        <v>258</v>
      </c>
      <c r="H434" s="168">
        <v>62.783000000000001</v>
      </c>
      <c r="I434" s="169"/>
      <c r="L434" s="165"/>
      <c r="M434" s="170"/>
      <c r="T434" s="171"/>
      <c r="AT434" s="166" t="s">
        <v>233</v>
      </c>
      <c r="AU434" s="166" t="s">
        <v>89</v>
      </c>
      <c r="AV434" s="13" t="s">
        <v>231</v>
      </c>
      <c r="AW434" s="13" t="s">
        <v>31</v>
      </c>
      <c r="AX434" s="13" t="s">
        <v>83</v>
      </c>
      <c r="AY434" s="166" t="s">
        <v>225</v>
      </c>
    </row>
    <row r="435" spans="2:65" s="1" customFormat="1" ht="24.2" customHeight="1">
      <c r="B435" s="32"/>
      <c r="C435" s="143" t="s">
        <v>659</v>
      </c>
      <c r="D435" s="143" t="s">
        <v>227</v>
      </c>
      <c r="E435" s="144" t="s">
        <v>660</v>
      </c>
      <c r="F435" s="145" t="s">
        <v>661</v>
      </c>
      <c r="G435" s="146" t="s">
        <v>312</v>
      </c>
      <c r="H435" s="147">
        <v>62.783000000000001</v>
      </c>
      <c r="I435" s="148"/>
      <c r="J435" s="149">
        <f>ROUND(I435*H435,2)</f>
        <v>0</v>
      </c>
      <c r="K435" s="150"/>
      <c r="L435" s="32"/>
      <c r="M435" s="151" t="s">
        <v>1</v>
      </c>
      <c r="N435" s="152" t="s">
        <v>42</v>
      </c>
      <c r="P435" s="153">
        <f>O435*H435</f>
        <v>0</v>
      </c>
      <c r="Q435" s="153">
        <v>0</v>
      </c>
      <c r="R435" s="153">
        <f>Q435*H435</f>
        <v>0</v>
      </c>
      <c r="S435" s="153">
        <v>0</v>
      </c>
      <c r="T435" s="154">
        <f>S435*H435</f>
        <v>0</v>
      </c>
      <c r="AR435" s="155" t="s">
        <v>231</v>
      </c>
      <c r="AT435" s="155" t="s">
        <v>227</v>
      </c>
      <c r="AU435" s="155" t="s">
        <v>89</v>
      </c>
      <c r="AY435" s="17" t="s">
        <v>225</v>
      </c>
      <c r="BE435" s="156">
        <f>IF(N435="základná",J435,0)</f>
        <v>0</v>
      </c>
      <c r="BF435" s="156">
        <f>IF(N435="znížená",J435,0)</f>
        <v>0</v>
      </c>
      <c r="BG435" s="156">
        <f>IF(N435="zákl. prenesená",J435,0)</f>
        <v>0</v>
      </c>
      <c r="BH435" s="156">
        <f>IF(N435="zníž. prenesená",J435,0)</f>
        <v>0</v>
      </c>
      <c r="BI435" s="156">
        <f>IF(N435="nulová",J435,0)</f>
        <v>0</v>
      </c>
      <c r="BJ435" s="17" t="s">
        <v>89</v>
      </c>
      <c r="BK435" s="156">
        <f>ROUND(I435*H435,2)</f>
        <v>0</v>
      </c>
      <c r="BL435" s="17" t="s">
        <v>231</v>
      </c>
      <c r="BM435" s="155" t="s">
        <v>662</v>
      </c>
    </row>
    <row r="436" spans="2:65" s="1" customFormat="1" ht="33" customHeight="1">
      <c r="B436" s="32"/>
      <c r="C436" s="143" t="s">
        <v>663</v>
      </c>
      <c r="D436" s="143" t="s">
        <v>227</v>
      </c>
      <c r="E436" s="144" t="s">
        <v>664</v>
      </c>
      <c r="F436" s="145" t="s">
        <v>665</v>
      </c>
      <c r="G436" s="146" t="s">
        <v>312</v>
      </c>
      <c r="H436" s="147">
        <v>38.22</v>
      </c>
      <c r="I436" s="148"/>
      <c r="J436" s="149">
        <f>ROUND(I436*H436,2)</f>
        <v>0</v>
      </c>
      <c r="K436" s="150"/>
      <c r="L436" s="32"/>
      <c r="M436" s="151" t="s">
        <v>1</v>
      </c>
      <c r="N436" s="152" t="s">
        <v>42</v>
      </c>
      <c r="P436" s="153">
        <f>O436*H436</f>
        <v>0</v>
      </c>
      <c r="Q436" s="153">
        <v>2.8080000000000001E-2</v>
      </c>
      <c r="R436" s="153">
        <f>Q436*H436</f>
        <v>1.0732176</v>
      </c>
      <c r="S436" s="153">
        <v>0</v>
      </c>
      <c r="T436" s="154">
        <f>S436*H436</f>
        <v>0</v>
      </c>
      <c r="AR436" s="155" t="s">
        <v>231</v>
      </c>
      <c r="AT436" s="155" t="s">
        <v>227</v>
      </c>
      <c r="AU436" s="155" t="s">
        <v>89</v>
      </c>
      <c r="AY436" s="17" t="s">
        <v>225</v>
      </c>
      <c r="BE436" s="156">
        <f>IF(N436="základná",J436,0)</f>
        <v>0</v>
      </c>
      <c r="BF436" s="156">
        <f>IF(N436="znížená",J436,0)</f>
        <v>0</v>
      </c>
      <c r="BG436" s="156">
        <f>IF(N436="zákl. prenesená",J436,0)</f>
        <v>0</v>
      </c>
      <c r="BH436" s="156">
        <f>IF(N436="zníž. prenesená",J436,0)</f>
        <v>0</v>
      </c>
      <c r="BI436" s="156">
        <f>IF(N436="nulová",J436,0)</f>
        <v>0</v>
      </c>
      <c r="BJ436" s="17" t="s">
        <v>89</v>
      </c>
      <c r="BK436" s="156">
        <f>ROUND(I436*H436,2)</f>
        <v>0</v>
      </c>
      <c r="BL436" s="17" t="s">
        <v>231</v>
      </c>
      <c r="BM436" s="155" t="s">
        <v>666</v>
      </c>
    </row>
    <row r="437" spans="2:65" s="1" customFormat="1" ht="33" customHeight="1">
      <c r="B437" s="32"/>
      <c r="C437" s="143" t="s">
        <v>667</v>
      </c>
      <c r="D437" s="143" t="s">
        <v>227</v>
      </c>
      <c r="E437" s="144" t="s">
        <v>668</v>
      </c>
      <c r="F437" s="145" t="s">
        <v>669</v>
      </c>
      <c r="G437" s="146" t="s">
        <v>312</v>
      </c>
      <c r="H437" s="147">
        <v>38.22</v>
      </c>
      <c r="I437" s="148"/>
      <c r="J437" s="149">
        <f>ROUND(I437*H437,2)</f>
        <v>0</v>
      </c>
      <c r="K437" s="150"/>
      <c r="L437" s="32"/>
      <c r="M437" s="151" t="s">
        <v>1</v>
      </c>
      <c r="N437" s="152" t="s">
        <v>42</v>
      </c>
      <c r="P437" s="153">
        <f>O437*H437</f>
        <v>0</v>
      </c>
      <c r="Q437" s="153">
        <v>0</v>
      </c>
      <c r="R437" s="153">
        <f>Q437*H437</f>
        <v>0</v>
      </c>
      <c r="S437" s="153">
        <v>0</v>
      </c>
      <c r="T437" s="154">
        <f>S437*H437</f>
        <v>0</v>
      </c>
      <c r="AR437" s="155" t="s">
        <v>231</v>
      </c>
      <c r="AT437" s="155" t="s">
        <v>227</v>
      </c>
      <c r="AU437" s="155" t="s">
        <v>89</v>
      </c>
      <c r="AY437" s="17" t="s">
        <v>225</v>
      </c>
      <c r="BE437" s="156">
        <f>IF(N437="základná",J437,0)</f>
        <v>0</v>
      </c>
      <c r="BF437" s="156">
        <f>IF(N437="znížená",J437,0)</f>
        <v>0</v>
      </c>
      <c r="BG437" s="156">
        <f>IF(N437="zákl. prenesená",J437,0)</f>
        <v>0</v>
      </c>
      <c r="BH437" s="156">
        <f>IF(N437="zníž. prenesená",J437,0)</f>
        <v>0</v>
      </c>
      <c r="BI437" s="156">
        <f>IF(N437="nulová",J437,0)</f>
        <v>0</v>
      </c>
      <c r="BJ437" s="17" t="s">
        <v>89</v>
      </c>
      <c r="BK437" s="156">
        <f>ROUND(I437*H437,2)</f>
        <v>0</v>
      </c>
      <c r="BL437" s="17" t="s">
        <v>231</v>
      </c>
      <c r="BM437" s="155" t="s">
        <v>670</v>
      </c>
    </row>
    <row r="438" spans="2:65" s="1" customFormat="1" ht="37.9" customHeight="1">
      <c r="B438" s="32"/>
      <c r="C438" s="143" t="s">
        <v>671</v>
      </c>
      <c r="D438" s="143" t="s">
        <v>227</v>
      </c>
      <c r="E438" s="144" t="s">
        <v>672</v>
      </c>
      <c r="F438" s="145" t="s">
        <v>673</v>
      </c>
      <c r="G438" s="146" t="s">
        <v>292</v>
      </c>
      <c r="H438" s="147">
        <v>0.84799999999999998</v>
      </c>
      <c r="I438" s="148"/>
      <c r="J438" s="149">
        <f>ROUND(I438*H438,2)</f>
        <v>0</v>
      </c>
      <c r="K438" s="150"/>
      <c r="L438" s="32"/>
      <c r="M438" s="151" t="s">
        <v>1</v>
      </c>
      <c r="N438" s="152" t="s">
        <v>42</v>
      </c>
      <c r="P438" s="153">
        <f>O438*H438</f>
        <v>0</v>
      </c>
      <c r="Q438" s="153">
        <v>1.016283432</v>
      </c>
      <c r="R438" s="153">
        <f>Q438*H438</f>
        <v>0.86180835033600001</v>
      </c>
      <c r="S438" s="153">
        <v>0</v>
      </c>
      <c r="T438" s="154">
        <f>S438*H438</f>
        <v>0</v>
      </c>
      <c r="AR438" s="155" t="s">
        <v>231</v>
      </c>
      <c r="AT438" s="155" t="s">
        <v>227</v>
      </c>
      <c r="AU438" s="155" t="s">
        <v>89</v>
      </c>
      <c r="AY438" s="17" t="s">
        <v>225</v>
      </c>
      <c r="BE438" s="156">
        <f>IF(N438="základná",J438,0)</f>
        <v>0</v>
      </c>
      <c r="BF438" s="156">
        <f>IF(N438="znížená",J438,0)</f>
        <v>0</v>
      </c>
      <c r="BG438" s="156">
        <f>IF(N438="zákl. prenesená",J438,0)</f>
        <v>0</v>
      </c>
      <c r="BH438" s="156">
        <f>IF(N438="zníž. prenesená",J438,0)</f>
        <v>0</v>
      </c>
      <c r="BI438" s="156">
        <f>IF(N438="nulová",J438,0)</f>
        <v>0</v>
      </c>
      <c r="BJ438" s="17" t="s">
        <v>89</v>
      </c>
      <c r="BK438" s="156">
        <f>ROUND(I438*H438,2)</f>
        <v>0</v>
      </c>
      <c r="BL438" s="17" t="s">
        <v>231</v>
      </c>
      <c r="BM438" s="155" t="s">
        <v>674</v>
      </c>
    </row>
    <row r="439" spans="2:65" s="12" customFormat="1" ht="22.5">
      <c r="B439" s="157"/>
      <c r="D439" s="158" t="s">
        <v>233</v>
      </c>
      <c r="E439" s="159" t="s">
        <v>1</v>
      </c>
      <c r="F439" s="160" t="s">
        <v>675</v>
      </c>
      <c r="H439" s="161">
        <v>0.41299999999999998</v>
      </c>
      <c r="I439" s="162"/>
      <c r="L439" s="157"/>
      <c r="M439" s="163"/>
      <c r="T439" s="164"/>
      <c r="AT439" s="159" t="s">
        <v>233</v>
      </c>
      <c r="AU439" s="159" t="s">
        <v>89</v>
      </c>
      <c r="AV439" s="12" t="s">
        <v>89</v>
      </c>
      <c r="AW439" s="12" t="s">
        <v>31</v>
      </c>
      <c r="AX439" s="12" t="s">
        <v>76</v>
      </c>
      <c r="AY439" s="159" t="s">
        <v>225</v>
      </c>
    </row>
    <row r="440" spans="2:65" s="12" customFormat="1" ht="22.5">
      <c r="B440" s="157"/>
      <c r="D440" s="158" t="s">
        <v>233</v>
      </c>
      <c r="E440" s="159" t="s">
        <v>1</v>
      </c>
      <c r="F440" s="160" t="s">
        <v>676</v>
      </c>
      <c r="H440" s="161">
        <v>0.36599999999999999</v>
      </c>
      <c r="I440" s="162"/>
      <c r="L440" s="157"/>
      <c r="M440" s="163"/>
      <c r="T440" s="164"/>
      <c r="AT440" s="159" t="s">
        <v>233</v>
      </c>
      <c r="AU440" s="159" t="s">
        <v>89</v>
      </c>
      <c r="AV440" s="12" t="s">
        <v>89</v>
      </c>
      <c r="AW440" s="12" t="s">
        <v>31</v>
      </c>
      <c r="AX440" s="12" t="s">
        <v>76</v>
      </c>
      <c r="AY440" s="159" t="s">
        <v>225</v>
      </c>
    </row>
    <row r="441" spans="2:65" s="12" customFormat="1" ht="11.25">
      <c r="B441" s="157"/>
      <c r="D441" s="158" t="s">
        <v>233</v>
      </c>
      <c r="E441" s="159" t="s">
        <v>1</v>
      </c>
      <c r="F441" s="160" t="s">
        <v>677</v>
      </c>
      <c r="H441" s="161">
        <v>6.9000000000000006E-2</v>
      </c>
      <c r="I441" s="162"/>
      <c r="L441" s="157"/>
      <c r="M441" s="163"/>
      <c r="T441" s="164"/>
      <c r="AT441" s="159" t="s">
        <v>233</v>
      </c>
      <c r="AU441" s="159" t="s">
        <v>89</v>
      </c>
      <c r="AV441" s="12" t="s">
        <v>89</v>
      </c>
      <c r="AW441" s="12" t="s">
        <v>31</v>
      </c>
      <c r="AX441" s="12" t="s">
        <v>76</v>
      </c>
      <c r="AY441" s="159" t="s">
        <v>225</v>
      </c>
    </row>
    <row r="442" spans="2:65" s="13" customFormat="1" ht="11.25">
      <c r="B442" s="165"/>
      <c r="D442" s="158" t="s">
        <v>233</v>
      </c>
      <c r="E442" s="166" t="s">
        <v>1</v>
      </c>
      <c r="F442" s="167" t="s">
        <v>258</v>
      </c>
      <c r="H442" s="168">
        <v>0.84799999999999998</v>
      </c>
      <c r="I442" s="169"/>
      <c r="L442" s="165"/>
      <c r="M442" s="170"/>
      <c r="T442" s="171"/>
      <c r="AT442" s="166" t="s">
        <v>233</v>
      </c>
      <c r="AU442" s="166" t="s">
        <v>89</v>
      </c>
      <c r="AV442" s="13" t="s">
        <v>231</v>
      </c>
      <c r="AW442" s="13" t="s">
        <v>31</v>
      </c>
      <c r="AX442" s="13" t="s">
        <v>83</v>
      </c>
      <c r="AY442" s="166" t="s">
        <v>225</v>
      </c>
    </row>
    <row r="443" spans="2:65" s="1" customFormat="1" ht="37.9" customHeight="1">
      <c r="B443" s="32"/>
      <c r="C443" s="143" t="s">
        <v>678</v>
      </c>
      <c r="D443" s="143" t="s">
        <v>227</v>
      </c>
      <c r="E443" s="144" t="s">
        <v>679</v>
      </c>
      <c r="F443" s="145" t="s">
        <v>680</v>
      </c>
      <c r="G443" s="146" t="s">
        <v>292</v>
      </c>
      <c r="H443" s="147">
        <v>0.67</v>
      </c>
      <c r="I443" s="148"/>
      <c r="J443" s="149">
        <f>ROUND(I443*H443,2)</f>
        <v>0</v>
      </c>
      <c r="K443" s="150"/>
      <c r="L443" s="32"/>
      <c r="M443" s="151" t="s">
        <v>1</v>
      </c>
      <c r="N443" s="152" t="s">
        <v>42</v>
      </c>
      <c r="P443" s="153">
        <f>O443*H443</f>
        <v>0</v>
      </c>
      <c r="Q443" s="153">
        <v>1.202961408</v>
      </c>
      <c r="R443" s="153">
        <f>Q443*H443</f>
        <v>0.80598414336000002</v>
      </c>
      <c r="S443" s="153">
        <v>0</v>
      </c>
      <c r="T443" s="154">
        <f>S443*H443</f>
        <v>0</v>
      </c>
      <c r="AR443" s="155" t="s">
        <v>231</v>
      </c>
      <c r="AT443" s="155" t="s">
        <v>227</v>
      </c>
      <c r="AU443" s="155" t="s">
        <v>89</v>
      </c>
      <c r="AY443" s="17" t="s">
        <v>225</v>
      </c>
      <c r="BE443" s="156">
        <f>IF(N443="základná",J443,0)</f>
        <v>0</v>
      </c>
      <c r="BF443" s="156">
        <f>IF(N443="znížená",J443,0)</f>
        <v>0</v>
      </c>
      <c r="BG443" s="156">
        <f>IF(N443="zákl. prenesená",J443,0)</f>
        <v>0</v>
      </c>
      <c r="BH443" s="156">
        <f>IF(N443="zníž. prenesená",J443,0)</f>
        <v>0</v>
      </c>
      <c r="BI443" s="156">
        <f>IF(N443="nulová",J443,0)</f>
        <v>0</v>
      </c>
      <c r="BJ443" s="17" t="s">
        <v>89</v>
      </c>
      <c r="BK443" s="156">
        <f>ROUND(I443*H443,2)</f>
        <v>0</v>
      </c>
      <c r="BL443" s="17" t="s">
        <v>231</v>
      </c>
      <c r="BM443" s="155" t="s">
        <v>681</v>
      </c>
    </row>
    <row r="444" spans="2:65" s="12" customFormat="1" ht="11.25">
      <c r="B444" s="157"/>
      <c r="D444" s="158" t="s">
        <v>233</v>
      </c>
      <c r="E444" s="159" t="s">
        <v>1</v>
      </c>
      <c r="F444" s="160" t="s">
        <v>682</v>
      </c>
      <c r="H444" s="161">
        <v>0.112</v>
      </c>
      <c r="I444" s="162"/>
      <c r="L444" s="157"/>
      <c r="M444" s="163"/>
      <c r="T444" s="164"/>
      <c r="AT444" s="159" t="s">
        <v>233</v>
      </c>
      <c r="AU444" s="159" t="s">
        <v>89</v>
      </c>
      <c r="AV444" s="12" t="s">
        <v>89</v>
      </c>
      <c r="AW444" s="12" t="s">
        <v>31</v>
      </c>
      <c r="AX444" s="12" t="s">
        <v>76</v>
      </c>
      <c r="AY444" s="159" t="s">
        <v>225</v>
      </c>
    </row>
    <row r="445" spans="2:65" s="12" customFormat="1" ht="11.25">
      <c r="B445" s="157"/>
      <c r="D445" s="158" t="s">
        <v>233</v>
      </c>
      <c r="E445" s="159" t="s">
        <v>1</v>
      </c>
      <c r="F445" s="160" t="s">
        <v>683</v>
      </c>
      <c r="H445" s="161">
        <v>0.53100000000000003</v>
      </c>
      <c r="I445" s="162"/>
      <c r="L445" s="157"/>
      <c r="M445" s="163"/>
      <c r="T445" s="164"/>
      <c r="AT445" s="159" t="s">
        <v>233</v>
      </c>
      <c r="AU445" s="159" t="s">
        <v>89</v>
      </c>
      <c r="AV445" s="12" t="s">
        <v>89</v>
      </c>
      <c r="AW445" s="12" t="s">
        <v>31</v>
      </c>
      <c r="AX445" s="12" t="s">
        <v>76</v>
      </c>
      <c r="AY445" s="159" t="s">
        <v>225</v>
      </c>
    </row>
    <row r="446" spans="2:65" s="12" customFormat="1" ht="11.25">
      <c r="B446" s="157"/>
      <c r="D446" s="158" t="s">
        <v>233</v>
      </c>
      <c r="E446" s="159" t="s">
        <v>1</v>
      </c>
      <c r="F446" s="160" t="s">
        <v>684</v>
      </c>
      <c r="H446" s="161">
        <v>2.7E-2</v>
      </c>
      <c r="I446" s="162"/>
      <c r="L446" s="157"/>
      <c r="M446" s="163"/>
      <c r="T446" s="164"/>
      <c r="AT446" s="159" t="s">
        <v>233</v>
      </c>
      <c r="AU446" s="159" t="s">
        <v>89</v>
      </c>
      <c r="AV446" s="12" t="s">
        <v>89</v>
      </c>
      <c r="AW446" s="12" t="s">
        <v>31</v>
      </c>
      <c r="AX446" s="12" t="s">
        <v>76</v>
      </c>
      <c r="AY446" s="159" t="s">
        <v>225</v>
      </c>
    </row>
    <row r="447" spans="2:65" s="13" customFormat="1" ht="11.25">
      <c r="B447" s="165"/>
      <c r="D447" s="158" t="s">
        <v>233</v>
      </c>
      <c r="E447" s="166" t="s">
        <v>1</v>
      </c>
      <c r="F447" s="167" t="s">
        <v>258</v>
      </c>
      <c r="H447" s="168">
        <v>0.67</v>
      </c>
      <c r="I447" s="169"/>
      <c r="L447" s="165"/>
      <c r="M447" s="170"/>
      <c r="T447" s="171"/>
      <c r="AT447" s="166" t="s">
        <v>233</v>
      </c>
      <c r="AU447" s="166" t="s">
        <v>89</v>
      </c>
      <c r="AV447" s="13" t="s">
        <v>231</v>
      </c>
      <c r="AW447" s="13" t="s">
        <v>31</v>
      </c>
      <c r="AX447" s="13" t="s">
        <v>83</v>
      </c>
      <c r="AY447" s="166" t="s">
        <v>225</v>
      </c>
    </row>
    <row r="448" spans="2:65" s="1" customFormat="1" ht="37.9" customHeight="1">
      <c r="B448" s="32"/>
      <c r="C448" s="143" t="s">
        <v>685</v>
      </c>
      <c r="D448" s="143" t="s">
        <v>227</v>
      </c>
      <c r="E448" s="144" t="s">
        <v>686</v>
      </c>
      <c r="F448" s="145" t="s">
        <v>687</v>
      </c>
      <c r="G448" s="146" t="s">
        <v>519</v>
      </c>
      <c r="H448" s="147">
        <v>64</v>
      </c>
      <c r="I448" s="148"/>
      <c r="J448" s="149">
        <f>ROUND(I448*H448,2)</f>
        <v>0</v>
      </c>
      <c r="K448" s="150"/>
      <c r="L448" s="32"/>
      <c r="M448" s="151" t="s">
        <v>1</v>
      </c>
      <c r="N448" s="152" t="s">
        <v>42</v>
      </c>
      <c r="P448" s="153">
        <f>O448*H448</f>
        <v>0</v>
      </c>
      <c r="Q448" s="153">
        <v>0</v>
      </c>
      <c r="R448" s="153">
        <f>Q448*H448</f>
        <v>0</v>
      </c>
      <c r="S448" s="153">
        <v>0</v>
      </c>
      <c r="T448" s="154">
        <f>S448*H448</f>
        <v>0</v>
      </c>
      <c r="AR448" s="155" t="s">
        <v>231</v>
      </c>
      <c r="AT448" s="155" t="s">
        <v>227</v>
      </c>
      <c r="AU448" s="155" t="s">
        <v>89</v>
      </c>
      <c r="AY448" s="17" t="s">
        <v>225</v>
      </c>
      <c r="BE448" s="156">
        <f>IF(N448="základná",J448,0)</f>
        <v>0</v>
      </c>
      <c r="BF448" s="156">
        <f>IF(N448="znížená",J448,0)</f>
        <v>0</v>
      </c>
      <c r="BG448" s="156">
        <f>IF(N448="zákl. prenesená",J448,0)</f>
        <v>0</v>
      </c>
      <c r="BH448" s="156">
        <f>IF(N448="zníž. prenesená",J448,0)</f>
        <v>0</v>
      </c>
      <c r="BI448" s="156">
        <f>IF(N448="nulová",J448,0)</f>
        <v>0</v>
      </c>
      <c r="BJ448" s="17" t="s">
        <v>89</v>
      </c>
      <c r="BK448" s="156">
        <f>ROUND(I448*H448,2)</f>
        <v>0</v>
      </c>
      <c r="BL448" s="17" t="s">
        <v>231</v>
      </c>
      <c r="BM448" s="155" t="s">
        <v>688</v>
      </c>
    </row>
    <row r="449" spans="2:65" s="12" customFormat="1" ht="11.25">
      <c r="B449" s="157"/>
      <c r="D449" s="158" t="s">
        <v>233</v>
      </c>
      <c r="E449" s="159" t="s">
        <v>1</v>
      </c>
      <c r="F449" s="160" t="s">
        <v>689</v>
      </c>
      <c r="H449" s="161">
        <v>12</v>
      </c>
      <c r="I449" s="162"/>
      <c r="L449" s="157"/>
      <c r="M449" s="163"/>
      <c r="T449" s="164"/>
      <c r="AT449" s="159" t="s">
        <v>233</v>
      </c>
      <c r="AU449" s="159" t="s">
        <v>89</v>
      </c>
      <c r="AV449" s="12" t="s">
        <v>89</v>
      </c>
      <c r="AW449" s="12" t="s">
        <v>31</v>
      </c>
      <c r="AX449" s="12" t="s">
        <v>76</v>
      </c>
      <c r="AY449" s="159" t="s">
        <v>225</v>
      </c>
    </row>
    <row r="450" spans="2:65" s="12" customFormat="1" ht="11.25">
      <c r="B450" s="157"/>
      <c r="D450" s="158" t="s">
        <v>233</v>
      </c>
      <c r="E450" s="159" t="s">
        <v>1</v>
      </c>
      <c r="F450" s="160" t="s">
        <v>690</v>
      </c>
      <c r="H450" s="161">
        <v>18</v>
      </c>
      <c r="I450" s="162"/>
      <c r="L450" s="157"/>
      <c r="M450" s="163"/>
      <c r="T450" s="164"/>
      <c r="AT450" s="159" t="s">
        <v>233</v>
      </c>
      <c r="AU450" s="159" t="s">
        <v>89</v>
      </c>
      <c r="AV450" s="12" t="s">
        <v>89</v>
      </c>
      <c r="AW450" s="12" t="s">
        <v>31</v>
      </c>
      <c r="AX450" s="12" t="s">
        <v>76</v>
      </c>
      <c r="AY450" s="159" t="s">
        <v>225</v>
      </c>
    </row>
    <row r="451" spans="2:65" s="14" customFormat="1" ht="11.25">
      <c r="B451" s="172"/>
      <c r="D451" s="158" t="s">
        <v>233</v>
      </c>
      <c r="E451" s="173" t="s">
        <v>1</v>
      </c>
      <c r="F451" s="174" t="s">
        <v>691</v>
      </c>
      <c r="H451" s="175">
        <v>30</v>
      </c>
      <c r="I451" s="176"/>
      <c r="L451" s="172"/>
      <c r="M451" s="177"/>
      <c r="T451" s="178"/>
      <c r="AT451" s="173" t="s">
        <v>233</v>
      </c>
      <c r="AU451" s="173" t="s">
        <v>89</v>
      </c>
      <c r="AV451" s="14" t="s">
        <v>239</v>
      </c>
      <c r="AW451" s="14" t="s">
        <v>31</v>
      </c>
      <c r="AX451" s="14" t="s">
        <v>76</v>
      </c>
      <c r="AY451" s="173" t="s">
        <v>225</v>
      </c>
    </row>
    <row r="452" spans="2:65" s="12" customFormat="1" ht="11.25">
      <c r="B452" s="157"/>
      <c r="D452" s="158" t="s">
        <v>233</v>
      </c>
      <c r="E452" s="159" t="s">
        <v>1</v>
      </c>
      <c r="F452" s="160" t="s">
        <v>692</v>
      </c>
      <c r="H452" s="161">
        <v>16</v>
      </c>
      <c r="I452" s="162"/>
      <c r="L452" s="157"/>
      <c r="M452" s="163"/>
      <c r="T452" s="164"/>
      <c r="AT452" s="159" t="s">
        <v>233</v>
      </c>
      <c r="AU452" s="159" t="s">
        <v>89</v>
      </c>
      <c r="AV452" s="12" t="s">
        <v>89</v>
      </c>
      <c r="AW452" s="12" t="s">
        <v>31</v>
      </c>
      <c r="AX452" s="12" t="s">
        <v>76</v>
      </c>
      <c r="AY452" s="159" t="s">
        <v>225</v>
      </c>
    </row>
    <row r="453" spans="2:65" s="12" customFormat="1" ht="11.25">
      <c r="B453" s="157"/>
      <c r="D453" s="158" t="s">
        <v>233</v>
      </c>
      <c r="E453" s="159" t="s">
        <v>1</v>
      </c>
      <c r="F453" s="160" t="s">
        <v>693</v>
      </c>
      <c r="H453" s="161">
        <v>18</v>
      </c>
      <c r="I453" s="162"/>
      <c r="L453" s="157"/>
      <c r="M453" s="163"/>
      <c r="T453" s="164"/>
      <c r="AT453" s="159" t="s">
        <v>233</v>
      </c>
      <c r="AU453" s="159" t="s">
        <v>89</v>
      </c>
      <c r="AV453" s="12" t="s">
        <v>89</v>
      </c>
      <c r="AW453" s="12" t="s">
        <v>31</v>
      </c>
      <c r="AX453" s="12" t="s">
        <v>76</v>
      </c>
      <c r="AY453" s="159" t="s">
        <v>225</v>
      </c>
    </row>
    <row r="454" spans="2:65" s="14" customFormat="1" ht="11.25">
      <c r="B454" s="172"/>
      <c r="D454" s="158" t="s">
        <v>233</v>
      </c>
      <c r="E454" s="173" t="s">
        <v>1</v>
      </c>
      <c r="F454" s="174" t="s">
        <v>657</v>
      </c>
      <c r="H454" s="175">
        <v>34</v>
      </c>
      <c r="I454" s="176"/>
      <c r="L454" s="172"/>
      <c r="M454" s="177"/>
      <c r="T454" s="178"/>
      <c r="AT454" s="173" t="s">
        <v>233</v>
      </c>
      <c r="AU454" s="173" t="s">
        <v>89</v>
      </c>
      <c r="AV454" s="14" t="s">
        <v>239</v>
      </c>
      <c r="AW454" s="14" t="s">
        <v>31</v>
      </c>
      <c r="AX454" s="14" t="s">
        <v>76</v>
      </c>
      <c r="AY454" s="173" t="s">
        <v>225</v>
      </c>
    </row>
    <row r="455" spans="2:65" s="13" customFormat="1" ht="11.25">
      <c r="B455" s="165"/>
      <c r="D455" s="158" t="s">
        <v>233</v>
      </c>
      <c r="E455" s="166" t="s">
        <v>1</v>
      </c>
      <c r="F455" s="167" t="s">
        <v>258</v>
      </c>
      <c r="H455" s="168">
        <v>64</v>
      </c>
      <c r="I455" s="169"/>
      <c r="L455" s="165"/>
      <c r="M455" s="170"/>
      <c r="T455" s="171"/>
      <c r="AT455" s="166" t="s">
        <v>233</v>
      </c>
      <c r="AU455" s="166" t="s">
        <v>89</v>
      </c>
      <c r="AV455" s="13" t="s">
        <v>231</v>
      </c>
      <c r="AW455" s="13" t="s">
        <v>31</v>
      </c>
      <c r="AX455" s="13" t="s">
        <v>83</v>
      </c>
      <c r="AY455" s="166" t="s">
        <v>225</v>
      </c>
    </row>
    <row r="456" spans="2:65" s="1" customFormat="1" ht="24.2" customHeight="1">
      <c r="B456" s="32"/>
      <c r="C456" s="179" t="s">
        <v>694</v>
      </c>
      <c r="D456" s="179" t="s">
        <v>304</v>
      </c>
      <c r="E456" s="180" t="s">
        <v>695</v>
      </c>
      <c r="F456" s="181" t="s">
        <v>696</v>
      </c>
      <c r="G456" s="182" t="s">
        <v>519</v>
      </c>
      <c r="H456" s="183">
        <v>16</v>
      </c>
      <c r="I456" s="184"/>
      <c r="J456" s="185">
        <f>ROUND(I456*H456,2)</f>
        <v>0</v>
      </c>
      <c r="K456" s="186"/>
      <c r="L456" s="187"/>
      <c r="M456" s="188" t="s">
        <v>1</v>
      </c>
      <c r="N456" s="189" t="s">
        <v>42</v>
      </c>
      <c r="P456" s="153">
        <f>O456*H456</f>
        <v>0</v>
      </c>
      <c r="Q456" s="153">
        <v>2.2000000000000001E-3</v>
      </c>
      <c r="R456" s="153">
        <f>Q456*H456</f>
        <v>3.5200000000000002E-2</v>
      </c>
      <c r="S456" s="153">
        <v>0</v>
      </c>
      <c r="T456" s="154">
        <f>S456*H456</f>
        <v>0</v>
      </c>
      <c r="AR456" s="155" t="s">
        <v>263</v>
      </c>
      <c r="AT456" s="155" t="s">
        <v>304</v>
      </c>
      <c r="AU456" s="155" t="s">
        <v>89</v>
      </c>
      <c r="AY456" s="17" t="s">
        <v>225</v>
      </c>
      <c r="BE456" s="156">
        <f>IF(N456="základná",J456,0)</f>
        <v>0</v>
      </c>
      <c r="BF456" s="156">
        <f>IF(N456="znížená",J456,0)</f>
        <v>0</v>
      </c>
      <c r="BG456" s="156">
        <f>IF(N456="zákl. prenesená",J456,0)</f>
        <v>0</v>
      </c>
      <c r="BH456" s="156">
        <f>IF(N456="zníž. prenesená",J456,0)</f>
        <v>0</v>
      </c>
      <c r="BI456" s="156">
        <f>IF(N456="nulová",J456,0)</f>
        <v>0</v>
      </c>
      <c r="BJ456" s="17" t="s">
        <v>89</v>
      </c>
      <c r="BK456" s="156">
        <f>ROUND(I456*H456,2)</f>
        <v>0</v>
      </c>
      <c r="BL456" s="17" t="s">
        <v>231</v>
      </c>
      <c r="BM456" s="155" t="s">
        <v>697</v>
      </c>
    </row>
    <row r="457" spans="2:65" s="12" customFormat="1" ht="11.25">
      <c r="B457" s="157"/>
      <c r="D457" s="158" t="s">
        <v>233</v>
      </c>
      <c r="E457" s="159" t="s">
        <v>1</v>
      </c>
      <c r="F457" s="160" t="s">
        <v>698</v>
      </c>
      <c r="H457" s="161">
        <v>16</v>
      </c>
      <c r="I457" s="162"/>
      <c r="L457" s="157"/>
      <c r="M457" s="163"/>
      <c r="T457" s="164"/>
      <c r="AT457" s="159" t="s">
        <v>233</v>
      </c>
      <c r="AU457" s="159" t="s">
        <v>89</v>
      </c>
      <c r="AV457" s="12" t="s">
        <v>89</v>
      </c>
      <c r="AW457" s="12" t="s">
        <v>31</v>
      </c>
      <c r="AX457" s="12" t="s">
        <v>83</v>
      </c>
      <c r="AY457" s="159" t="s">
        <v>225</v>
      </c>
    </row>
    <row r="458" spans="2:65" s="1" customFormat="1" ht="37.9" customHeight="1">
      <c r="B458" s="32"/>
      <c r="C458" s="179" t="s">
        <v>699</v>
      </c>
      <c r="D458" s="179" t="s">
        <v>304</v>
      </c>
      <c r="E458" s="180" t="s">
        <v>700</v>
      </c>
      <c r="F458" s="181" t="s">
        <v>701</v>
      </c>
      <c r="G458" s="182" t="s">
        <v>292</v>
      </c>
      <c r="H458" s="183">
        <v>0.20499999999999999</v>
      </c>
      <c r="I458" s="184"/>
      <c r="J458" s="185">
        <f>ROUND(I458*H458,2)</f>
        <v>0</v>
      </c>
      <c r="K458" s="186"/>
      <c r="L458" s="187"/>
      <c r="M458" s="188" t="s">
        <v>1</v>
      </c>
      <c r="N458" s="189" t="s">
        <v>42</v>
      </c>
      <c r="P458" s="153">
        <f>O458*H458</f>
        <v>0</v>
      </c>
      <c r="Q458" s="153">
        <v>1</v>
      </c>
      <c r="R458" s="153">
        <f>Q458*H458</f>
        <v>0.20499999999999999</v>
      </c>
      <c r="S458" s="153">
        <v>0</v>
      </c>
      <c r="T458" s="154">
        <f>S458*H458</f>
        <v>0</v>
      </c>
      <c r="AR458" s="155" t="s">
        <v>263</v>
      </c>
      <c r="AT458" s="155" t="s">
        <v>304</v>
      </c>
      <c r="AU458" s="155" t="s">
        <v>89</v>
      </c>
      <c r="AY458" s="17" t="s">
        <v>225</v>
      </c>
      <c r="BE458" s="156">
        <f>IF(N458="základná",J458,0)</f>
        <v>0</v>
      </c>
      <c r="BF458" s="156">
        <f>IF(N458="znížená",J458,0)</f>
        <v>0</v>
      </c>
      <c r="BG458" s="156">
        <f>IF(N458="zákl. prenesená",J458,0)</f>
        <v>0</v>
      </c>
      <c r="BH458" s="156">
        <f>IF(N458="zníž. prenesená",J458,0)</f>
        <v>0</v>
      </c>
      <c r="BI458" s="156">
        <f>IF(N458="nulová",J458,0)</f>
        <v>0</v>
      </c>
      <c r="BJ458" s="17" t="s">
        <v>89</v>
      </c>
      <c r="BK458" s="156">
        <f>ROUND(I458*H458,2)</f>
        <v>0</v>
      </c>
      <c r="BL458" s="17" t="s">
        <v>231</v>
      </c>
      <c r="BM458" s="155" t="s">
        <v>702</v>
      </c>
    </row>
    <row r="459" spans="2:65" s="12" customFormat="1" ht="11.25">
      <c r="B459" s="157"/>
      <c r="D459" s="158" t="s">
        <v>233</v>
      </c>
      <c r="E459" s="159" t="s">
        <v>1</v>
      </c>
      <c r="F459" s="160" t="s">
        <v>703</v>
      </c>
      <c r="H459" s="161">
        <v>0.20499999999999999</v>
      </c>
      <c r="I459" s="162"/>
      <c r="L459" s="157"/>
      <c r="M459" s="163"/>
      <c r="T459" s="164"/>
      <c r="AT459" s="159" t="s">
        <v>233</v>
      </c>
      <c r="AU459" s="159" t="s">
        <v>89</v>
      </c>
      <c r="AV459" s="12" t="s">
        <v>89</v>
      </c>
      <c r="AW459" s="12" t="s">
        <v>31</v>
      </c>
      <c r="AX459" s="12" t="s">
        <v>83</v>
      </c>
      <c r="AY459" s="159" t="s">
        <v>225</v>
      </c>
    </row>
    <row r="460" spans="2:65" s="1" customFormat="1" ht="33" customHeight="1">
      <c r="B460" s="32"/>
      <c r="C460" s="179" t="s">
        <v>704</v>
      </c>
      <c r="D460" s="179" t="s">
        <v>304</v>
      </c>
      <c r="E460" s="180" t="s">
        <v>705</v>
      </c>
      <c r="F460" s="181" t="s">
        <v>706</v>
      </c>
      <c r="G460" s="182" t="s">
        <v>519</v>
      </c>
      <c r="H460" s="183">
        <v>8</v>
      </c>
      <c r="I460" s="184"/>
      <c r="J460" s="185">
        <f>ROUND(I460*H460,2)</f>
        <v>0</v>
      </c>
      <c r="K460" s="186"/>
      <c r="L460" s="187"/>
      <c r="M460" s="188" t="s">
        <v>1</v>
      </c>
      <c r="N460" s="189" t="s">
        <v>42</v>
      </c>
      <c r="P460" s="153">
        <f>O460*H460</f>
        <v>0</v>
      </c>
      <c r="Q460" s="153">
        <v>6.4999999999999997E-4</v>
      </c>
      <c r="R460" s="153">
        <f>Q460*H460</f>
        <v>5.1999999999999998E-3</v>
      </c>
      <c r="S460" s="153">
        <v>0</v>
      </c>
      <c r="T460" s="154">
        <f>S460*H460</f>
        <v>0</v>
      </c>
      <c r="AR460" s="155" t="s">
        <v>263</v>
      </c>
      <c r="AT460" s="155" t="s">
        <v>304</v>
      </c>
      <c r="AU460" s="155" t="s">
        <v>89</v>
      </c>
      <c r="AY460" s="17" t="s">
        <v>225</v>
      </c>
      <c r="BE460" s="156">
        <f>IF(N460="základná",J460,0)</f>
        <v>0</v>
      </c>
      <c r="BF460" s="156">
        <f>IF(N460="znížená",J460,0)</f>
        <v>0</v>
      </c>
      <c r="BG460" s="156">
        <f>IF(N460="zákl. prenesená",J460,0)</f>
        <v>0</v>
      </c>
      <c r="BH460" s="156">
        <f>IF(N460="zníž. prenesená",J460,0)</f>
        <v>0</v>
      </c>
      <c r="BI460" s="156">
        <f>IF(N460="nulová",J460,0)</f>
        <v>0</v>
      </c>
      <c r="BJ460" s="17" t="s">
        <v>89</v>
      </c>
      <c r="BK460" s="156">
        <f>ROUND(I460*H460,2)</f>
        <v>0</v>
      </c>
      <c r="BL460" s="17" t="s">
        <v>231</v>
      </c>
      <c r="BM460" s="155" t="s">
        <v>707</v>
      </c>
    </row>
    <row r="461" spans="2:65" s="1" customFormat="1" ht="21.75" customHeight="1">
      <c r="B461" s="32"/>
      <c r="C461" s="143" t="s">
        <v>708</v>
      </c>
      <c r="D461" s="143" t="s">
        <v>227</v>
      </c>
      <c r="E461" s="144" t="s">
        <v>709</v>
      </c>
      <c r="F461" s="145" t="s">
        <v>710</v>
      </c>
      <c r="G461" s="146" t="s">
        <v>230</v>
      </c>
      <c r="H461" s="147">
        <v>15.766999999999999</v>
      </c>
      <c r="I461" s="148"/>
      <c r="J461" s="149">
        <f>ROUND(I461*H461,2)</f>
        <v>0</v>
      </c>
      <c r="K461" s="150"/>
      <c r="L461" s="32"/>
      <c r="M461" s="151" t="s">
        <v>1</v>
      </c>
      <c r="N461" s="152" t="s">
        <v>42</v>
      </c>
      <c r="P461" s="153">
        <f>O461*H461</f>
        <v>0</v>
      </c>
      <c r="Q461" s="153">
        <v>2.2999999999999998</v>
      </c>
      <c r="R461" s="153">
        <f>Q461*H461</f>
        <v>36.264099999999999</v>
      </c>
      <c r="S461" s="153">
        <v>0</v>
      </c>
      <c r="T461" s="154">
        <f>S461*H461</f>
        <v>0</v>
      </c>
      <c r="AR461" s="155" t="s">
        <v>231</v>
      </c>
      <c r="AT461" s="155" t="s">
        <v>227</v>
      </c>
      <c r="AU461" s="155" t="s">
        <v>89</v>
      </c>
      <c r="AY461" s="17" t="s">
        <v>225</v>
      </c>
      <c r="BE461" s="156">
        <f>IF(N461="základná",J461,0)</f>
        <v>0</v>
      </c>
      <c r="BF461" s="156">
        <f>IF(N461="znížená",J461,0)</f>
        <v>0</v>
      </c>
      <c r="BG461" s="156">
        <f>IF(N461="zákl. prenesená",J461,0)</f>
        <v>0</v>
      </c>
      <c r="BH461" s="156">
        <f>IF(N461="zníž. prenesená",J461,0)</f>
        <v>0</v>
      </c>
      <c r="BI461" s="156">
        <f>IF(N461="nulová",J461,0)</f>
        <v>0</v>
      </c>
      <c r="BJ461" s="17" t="s">
        <v>89</v>
      </c>
      <c r="BK461" s="156">
        <f>ROUND(I461*H461,2)</f>
        <v>0</v>
      </c>
      <c r="BL461" s="17" t="s">
        <v>231</v>
      </c>
      <c r="BM461" s="155" t="s">
        <v>711</v>
      </c>
    </row>
    <row r="462" spans="2:65" s="12" customFormat="1" ht="11.25">
      <c r="B462" s="157"/>
      <c r="D462" s="158" t="s">
        <v>233</v>
      </c>
      <c r="E462" s="159" t="s">
        <v>1</v>
      </c>
      <c r="F462" s="160" t="s">
        <v>712</v>
      </c>
      <c r="H462" s="161">
        <v>3.6629999999999998</v>
      </c>
      <c r="I462" s="162"/>
      <c r="L462" s="157"/>
      <c r="M462" s="163"/>
      <c r="T462" s="164"/>
      <c r="AT462" s="159" t="s">
        <v>233</v>
      </c>
      <c r="AU462" s="159" t="s">
        <v>89</v>
      </c>
      <c r="AV462" s="12" t="s">
        <v>89</v>
      </c>
      <c r="AW462" s="12" t="s">
        <v>31</v>
      </c>
      <c r="AX462" s="12" t="s">
        <v>76</v>
      </c>
      <c r="AY462" s="159" t="s">
        <v>225</v>
      </c>
    </row>
    <row r="463" spans="2:65" s="12" customFormat="1" ht="11.25">
      <c r="B463" s="157"/>
      <c r="D463" s="158" t="s">
        <v>233</v>
      </c>
      <c r="E463" s="159" t="s">
        <v>1</v>
      </c>
      <c r="F463" s="160" t="s">
        <v>713</v>
      </c>
      <c r="H463" s="161">
        <v>2.6459999999999999</v>
      </c>
      <c r="I463" s="162"/>
      <c r="L463" s="157"/>
      <c r="M463" s="163"/>
      <c r="T463" s="164"/>
      <c r="AT463" s="159" t="s">
        <v>233</v>
      </c>
      <c r="AU463" s="159" t="s">
        <v>89</v>
      </c>
      <c r="AV463" s="12" t="s">
        <v>89</v>
      </c>
      <c r="AW463" s="12" t="s">
        <v>31</v>
      </c>
      <c r="AX463" s="12" t="s">
        <v>76</v>
      </c>
      <c r="AY463" s="159" t="s">
        <v>225</v>
      </c>
    </row>
    <row r="464" spans="2:65" s="12" customFormat="1" ht="11.25">
      <c r="B464" s="157"/>
      <c r="D464" s="158" t="s">
        <v>233</v>
      </c>
      <c r="E464" s="159" t="s">
        <v>1</v>
      </c>
      <c r="F464" s="160" t="s">
        <v>714</v>
      </c>
      <c r="H464" s="161">
        <v>6.3070000000000004</v>
      </c>
      <c r="I464" s="162"/>
      <c r="L464" s="157"/>
      <c r="M464" s="163"/>
      <c r="T464" s="164"/>
      <c r="AT464" s="159" t="s">
        <v>233</v>
      </c>
      <c r="AU464" s="159" t="s">
        <v>89</v>
      </c>
      <c r="AV464" s="12" t="s">
        <v>89</v>
      </c>
      <c r="AW464" s="12" t="s">
        <v>31</v>
      </c>
      <c r="AX464" s="12" t="s">
        <v>76</v>
      </c>
      <c r="AY464" s="159" t="s">
        <v>225</v>
      </c>
    </row>
    <row r="465" spans="2:65" s="12" customFormat="1" ht="22.5">
      <c r="B465" s="157"/>
      <c r="D465" s="158" t="s">
        <v>233</v>
      </c>
      <c r="E465" s="159" t="s">
        <v>1</v>
      </c>
      <c r="F465" s="160" t="s">
        <v>715</v>
      </c>
      <c r="H465" s="161">
        <v>2.8359999999999999</v>
      </c>
      <c r="I465" s="162"/>
      <c r="L465" s="157"/>
      <c r="M465" s="163"/>
      <c r="T465" s="164"/>
      <c r="AT465" s="159" t="s">
        <v>233</v>
      </c>
      <c r="AU465" s="159" t="s">
        <v>89</v>
      </c>
      <c r="AV465" s="12" t="s">
        <v>89</v>
      </c>
      <c r="AW465" s="12" t="s">
        <v>31</v>
      </c>
      <c r="AX465" s="12" t="s">
        <v>76</v>
      </c>
      <c r="AY465" s="159" t="s">
        <v>225</v>
      </c>
    </row>
    <row r="466" spans="2:65" s="12" customFormat="1" ht="11.25">
      <c r="B466" s="157"/>
      <c r="D466" s="158" t="s">
        <v>233</v>
      </c>
      <c r="E466" s="159" t="s">
        <v>1</v>
      </c>
      <c r="F466" s="160" t="s">
        <v>716</v>
      </c>
      <c r="H466" s="161">
        <v>0.315</v>
      </c>
      <c r="I466" s="162"/>
      <c r="L466" s="157"/>
      <c r="M466" s="163"/>
      <c r="T466" s="164"/>
      <c r="AT466" s="159" t="s">
        <v>233</v>
      </c>
      <c r="AU466" s="159" t="s">
        <v>89</v>
      </c>
      <c r="AV466" s="12" t="s">
        <v>89</v>
      </c>
      <c r="AW466" s="12" t="s">
        <v>31</v>
      </c>
      <c r="AX466" s="12" t="s">
        <v>76</v>
      </c>
      <c r="AY466" s="159" t="s">
        <v>225</v>
      </c>
    </row>
    <row r="467" spans="2:65" s="13" customFormat="1" ht="11.25">
      <c r="B467" s="165"/>
      <c r="D467" s="158" t="s">
        <v>233</v>
      </c>
      <c r="E467" s="166" t="s">
        <v>1</v>
      </c>
      <c r="F467" s="167" t="s">
        <v>258</v>
      </c>
      <c r="H467" s="168">
        <v>15.766999999999999</v>
      </c>
      <c r="I467" s="169"/>
      <c r="L467" s="165"/>
      <c r="M467" s="170"/>
      <c r="T467" s="171"/>
      <c r="AT467" s="166" t="s">
        <v>233</v>
      </c>
      <c r="AU467" s="166" t="s">
        <v>89</v>
      </c>
      <c r="AV467" s="13" t="s">
        <v>231</v>
      </c>
      <c r="AW467" s="13" t="s">
        <v>31</v>
      </c>
      <c r="AX467" s="13" t="s">
        <v>83</v>
      </c>
      <c r="AY467" s="166" t="s">
        <v>225</v>
      </c>
    </row>
    <row r="468" spans="2:65" s="1" customFormat="1" ht="24.2" customHeight="1">
      <c r="B468" s="32"/>
      <c r="C468" s="143" t="s">
        <v>717</v>
      </c>
      <c r="D468" s="143" t="s">
        <v>227</v>
      </c>
      <c r="E468" s="144" t="s">
        <v>718</v>
      </c>
      <c r="F468" s="145" t="s">
        <v>719</v>
      </c>
      <c r="G468" s="146" t="s">
        <v>292</v>
      </c>
      <c r="H468" s="147">
        <v>1.3120000000000001</v>
      </c>
      <c r="I468" s="148"/>
      <c r="J468" s="149">
        <f>ROUND(I468*H468,2)</f>
        <v>0</v>
      </c>
      <c r="K468" s="150"/>
      <c r="L468" s="32"/>
      <c r="M468" s="151" t="s">
        <v>1</v>
      </c>
      <c r="N468" s="152" t="s">
        <v>42</v>
      </c>
      <c r="P468" s="153">
        <f>O468*H468</f>
        <v>0</v>
      </c>
      <c r="Q468" s="153">
        <v>1.0165683299999999</v>
      </c>
      <c r="R468" s="153">
        <f>Q468*H468</f>
        <v>1.3337376489599999</v>
      </c>
      <c r="S468" s="153">
        <v>0</v>
      </c>
      <c r="T468" s="154">
        <f>S468*H468</f>
        <v>0</v>
      </c>
      <c r="AR468" s="155" t="s">
        <v>231</v>
      </c>
      <c r="AT468" s="155" t="s">
        <v>227</v>
      </c>
      <c r="AU468" s="155" t="s">
        <v>89</v>
      </c>
      <c r="AY468" s="17" t="s">
        <v>225</v>
      </c>
      <c r="BE468" s="156">
        <f>IF(N468="základná",J468,0)</f>
        <v>0</v>
      </c>
      <c r="BF468" s="156">
        <f>IF(N468="znížená",J468,0)</f>
        <v>0</v>
      </c>
      <c r="BG468" s="156">
        <f>IF(N468="zákl. prenesená",J468,0)</f>
        <v>0</v>
      </c>
      <c r="BH468" s="156">
        <f>IF(N468="zníž. prenesená",J468,0)</f>
        <v>0</v>
      </c>
      <c r="BI468" s="156">
        <f>IF(N468="nulová",J468,0)</f>
        <v>0</v>
      </c>
      <c r="BJ468" s="17" t="s">
        <v>89</v>
      </c>
      <c r="BK468" s="156">
        <f>ROUND(I468*H468,2)</f>
        <v>0</v>
      </c>
      <c r="BL468" s="17" t="s">
        <v>231</v>
      </c>
      <c r="BM468" s="155" t="s">
        <v>720</v>
      </c>
    </row>
    <row r="469" spans="2:65" s="12" customFormat="1" ht="11.25">
      <c r="B469" s="157"/>
      <c r="D469" s="158" t="s">
        <v>233</v>
      </c>
      <c r="E469" s="159" t="s">
        <v>1</v>
      </c>
      <c r="F469" s="160" t="s">
        <v>721</v>
      </c>
      <c r="H469" s="161">
        <v>6.7000000000000004E-2</v>
      </c>
      <c r="I469" s="162"/>
      <c r="L469" s="157"/>
      <c r="M469" s="163"/>
      <c r="T469" s="164"/>
      <c r="AT469" s="159" t="s">
        <v>233</v>
      </c>
      <c r="AU469" s="159" t="s">
        <v>89</v>
      </c>
      <c r="AV469" s="12" t="s">
        <v>89</v>
      </c>
      <c r="AW469" s="12" t="s">
        <v>31</v>
      </c>
      <c r="AX469" s="12" t="s">
        <v>76</v>
      </c>
      <c r="AY469" s="159" t="s">
        <v>225</v>
      </c>
    </row>
    <row r="470" spans="2:65" s="12" customFormat="1" ht="11.25">
      <c r="B470" s="157"/>
      <c r="D470" s="158" t="s">
        <v>233</v>
      </c>
      <c r="E470" s="159" t="s">
        <v>1</v>
      </c>
      <c r="F470" s="160" t="s">
        <v>722</v>
      </c>
      <c r="H470" s="161">
        <v>0.311</v>
      </c>
      <c r="I470" s="162"/>
      <c r="L470" s="157"/>
      <c r="M470" s="163"/>
      <c r="T470" s="164"/>
      <c r="AT470" s="159" t="s">
        <v>233</v>
      </c>
      <c r="AU470" s="159" t="s">
        <v>89</v>
      </c>
      <c r="AV470" s="12" t="s">
        <v>89</v>
      </c>
      <c r="AW470" s="12" t="s">
        <v>31</v>
      </c>
      <c r="AX470" s="12" t="s">
        <v>76</v>
      </c>
      <c r="AY470" s="159" t="s">
        <v>225</v>
      </c>
    </row>
    <row r="471" spans="2:65" s="12" customFormat="1" ht="11.25">
      <c r="B471" s="157"/>
      <c r="D471" s="158" t="s">
        <v>233</v>
      </c>
      <c r="E471" s="159" t="s">
        <v>1</v>
      </c>
      <c r="F471" s="160" t="s">
        <v>723</v>
      </c>
      <c r="H471" s="161">
        <v>6.7000000000000004E-2</v>
      </c>
      <c r="I471" s="162"/>
      <c r="L471" s="157"/>
      <c r="M471" s="163"/>
      <c r="T471" s="164"/>
      <c r="AT471" s="159" t="s">
        <v>233</v>
      </c>
      <c r="AU471" s="159" t="s">
        <v>89</v>
      </c>
      <c r="AV471" s="12" t="s">
        <v>89</v>
      </c>
      <c r="AW471" s="12" t="s">
        <v>31</v>
      </c>
      <c r="AX471" s="12" t="s">
        <v>76</v>
      </c>
      <c r="AY471" s="159" t="s">
        <v>225</v>
      </c>
    </row>
    <row r="472" spans="2:65" s="12" customFormat="1" ht="11.25">
      <c r="B472" s="157"/>
      <c r="D472" s="158" t="s">
        <v>233</v>
      </c>
      <c r="E472" s="159" t="s">
        <v>1</v>
      </c>
      <c r="F472" s="160" t="s">
        <v>724</v>
      </c>
      <c r="H472" s="161">
        <v>0.4</v>
      </c>
      <c r="I472" s="162"/>
      <c r="L472" s="157"/>
      <c r="M472" s="163"/>
      <c r="T472" s="164"/>
      <c r="AT472" s="159" t="s">
        <v>233</v>
      </c>
      <c r="AU472" s="159" t="s">
        <v>89</v>
      </c>
      <c r="AV472" s="12" t="s">
        <v>89</v>
      </c>
      <c r="AW472" s="12" t="s">
        <v>31</v>
      </c>
      <c r="AX472" s="12" t="s">
        <v>76</v>
      </c>
      <c r="AY472" s="159" t="s">
        <v>225</v>
      </c>
    </row>
    <row r="473" spans="2:65" s="12" customFormat="1" ht="11.25">
      <c r="B473" s="157"/>
      <c r="D473" s="158" t="s">
        <v>233</v>
      </c>
      <c r="E473" s="159" t="s">
        <v>1</v>
      </c>
      <c r="F473" s="160" t="s">
        <v>725</v>
      </c>
      <c r="H473" s="161">
        <v>6.7000000000000004E-2</v>
      </c>
      <c r="I473" s="162"/>
      <c r="L473" s="157"/>
      <c r="M473" s="163"/>
      <c r="T473" s="164"/>
      <c r="AT473" s="159" t="s">
        <v>233</v>
      </c>
      <c r="AU473" s="159" t="s">
        <v>89</v>
      </c>
      <c r="AV473" s="12" t="s">
        <v>89</v>
      </c>
      <c r="AW473" s="12" t="s">
        <v>31</v>
      </c>
      <c r="AX473" s="12" t="s">
        <v>76</v>
      </c>
      <c r="AY473" s="159" t="s">
        <v>225</v>
      </c>
    </row>
    <row r="474" spans="2:65" s="12" customFormat="1" ht="11.25">
      <c r="B474" s="157"/>
      <c r="D474" s="158" t="s">
        <v>233</v>
      </c>
      <c r="E474" s="159" t="s">
        <v>1</v>
      </c>
      <c r="F474" s="160" t="s">
        <v>726</v>
      </c>
      <c r="H474" s="161">
        <v>0.4</v>
      </c>
      <c r="I474" s="162"/>
      <c r="L474" s="157"/>
      <c r="M474" s="163"/>
      <c r="T474" s="164"/>
      <c r="AT474" s="159" t="s">
        <v>233</v>
      </c>
      <c r="AU474" s="159" t="s">
        <v>89</v>
      </c>
      <c r="AV474" s="12" t="s">
        <v>89</v>
      </c>
      <c r="AW474" s="12" t="s">
        <v>31</v>
      </c>
      <c r="AX474" s="12" t="s">
        <v>76</v>
      </c>
      <c r="AY474" s="159" t="s">
        <v>225</v>
      </c>
    </row>
    <row r="475" spans="2:65" s="13" customFormat="1" ht="11.25">
      <c r="B475" s="165"/>
      <c r="D475" s="158" t="s">
        <v>233</v>
      </c>
      <c r="E475" s="166" t="s">
        <v>1</v>
      </c>
      <c r="F475" s="167" t="s">
        <v>258</v>
      </c>
      <c r="H475" s="168">
        <v>1.3120000000000001</v>
      </c>
      <c r="I475" s="169"/>
      <c r="L475" s="165"/>
      <c r="M475" s="170"/>
      <c r="T475" s="171"/>
      <c r="AT475" s="166" t="s">
        <v>233</v>
      </c>
      <c r="AU475" s="166" t="s">
        <v>89</v>
      </c>
      <c r="AV475" s="13" t="s">
        <v>231</v>
      </c>
      <c r="AW475" s="13" t="s">
        <v>31</v>
      </c>
      <c r="AX475" s="13" t="s">
        <v>83</v>
      </c>
      <c r="AY475" s="166" t="s">
        <v>225</v>
      </c>
    </row>
    <row r="476" spans="2:65" s="1" customFormat="1" ht="33" customHeight="1">
      <c r="B476" s="32"/>
      <c r="C476" s="143" t="s">
        <v>727</v>
      </c>
      <c r="D476" s="143" t="s">
        <v>227</v>
      </c>
      <c r="E476" s="144" t="s">
        <v>728</v>
      </c>
      <c r="F476" s="145" t="s">
        <v>729</v>
      </c>
      <c r="G476" s="146" t="s">
        <v>312</v>
      </c>
      <c r="H476" s="147">
        <v>85.52</v>
      </c>
      <c r="I476" s="148"/>
      <c r="J476" s="149">
        <f>ROUND(I476*H476,2)</f>
        <v>0</v>
      </c>
      <c r="K476" s="150"/>
      <c r="L476" s="32"/>
      <c r="M476" s="151" t="s">
        <v>1</v>
      </c>
      <c r="N476" s="152" t="s">
        <v>42</v>
      </c>
      <c r="P476" s="153">
        <f>O476*H476</f>
        <v>0</v>
      </c>
      <c r="Q476" s="153">
        <v>7.8381500000000003E-3</v>
      </c>
      <c r="R476" s="153">
        <f>Q476*H476</f>
        <v>0.67031858799999999</v>
      </c>
      <c r="S476" s="153">
        <v>0</v>
      </c>
      <c r="T476" s="154">
        <f>S476*H476</f>
        <v>0</v>
      </c>
      <c r="AR476" s="155" t="s">
        <v>231</v>
      </c>
      <c r="AT476" s="155" t="s">
        <v>227</v>
      </c>
      <c r="AU476" s="155" t="s">
        <v>89</v>
      </c>
      <c r="AY476" s="17" t="s">
        <v>225</v>
      </c>
      <c r="BE476" s="156">
        <f>IF(N476="základná",J476,0)</f>
        <v>0</v>
      </c>
      <c r="BF476" s="156">
        <f>IF(N476="znížená",J476,0)</f>
        <v>0</v>
      </c>
      <c r="BG476" s="156">
        <f>IF(N476="zákl. prenesená",J476,0)</f>
        <v>0</v>
      </c>
      <c r="BH476" s="156">
        <f>IF(N476="zníž. prenesená",J476,0)</f>
        <v>0</v>
      </c>
      <c r="BI476" s="156">
        <f>IF(N476="nulová",J476,0)</f>
        <v>0</v>
      </c>
      <c r="BJ476" s="17" t="s">
        <v>89</v>
      </c>
      <c r="BK476" s="156">
        <f>ROUND(I476*H476,2)</f>
        <v>0</v>
      </c>
      <c r="BL476" s="17" t="s">
        <v>231</v>
      </c>
      <c r="BM476" s="155" t="s">
        <v>730</v>
      </c>
    </row>
    <row r="477" spans="2:65" s="12" customFormat="1" ht="11.25">
      <c r="B477" s="157"/>
      <c r="D477" s="158" t="s">
        <v>233</v>
      </c>
      <c r="E477" s="159" t="s">
        <v>1</v>
      </c>
      <c r="F477" s="160" t="s">
        <v>731</v>
      </c>
      <c r="H477" s="161">
        <v>24.42</v>
      </c>
      <c r="I477" s="162"/>
      <c r="L477" s="157"/>
      <c r="M477" s="163"/>
      <c r="T477" s="164"/>
      <c r="AT477" s="159" t="s">
        <v>233</v>
      </c>
      <c r="AU477" s="159" t="s">
        <v>89</v>
      </c>
      <c r="AV477" s="12" t="s">
        <v>89</v>
      </c>
      <c r="AW477" s="12" t="s">
        <v>31</v>
      </c>
      <c r="AX477" s="12" t="s">
        <v>76</v>
      </c>
      <c r="AY477" s="159" t="s">
        <v>225</v>
      </c>
    </row>
    <row r="478" spans="2:65" s="12" customFormat="1" ht="11.25">
      <c r="B478" s="157"/>
      <c r="D478" s="158" t="s">
        <v>233</v>
      </c>
      <c r="E478" s="159" t="s">
        <v>1</v>
      </c>
      <c r="F478" s="160" t="s">
        <v>732</v>
      </c>
      <c r="H478" s="161">
        <v>17.64</v>
      </c>
      <c r="I478" s="162"/>
      <c r="L478" s="157"/>
      <c r="M478" s="163"/>
      <c r="T478" s="164"/>
      <c r="AT478" s="159" t="s">
        <v>233</v>
      </c>
      <c r="AU478" s="159" t="s">
        <v>89</v>
      </c>
      <c r="AV478" s="12" t="s">
        <v>89</v>
      </c>
      <c r="AW478" s="12" t="s">
        <v>31</v>
      </c>
      <c r="AX478" s="12" t="s">
        <v>76</v>
      </c>
      <c r="AY478" s="159" t="s">
        <v>225</v>
      </c>
    </row>
    <row r="479" spans="2:65" s="12" customFormat="1" ht="11.25">
      <c r="B479" s="157"/>
      <c r="D479" s="158" t="s">
        <v>233</v>
      </c>
      <c r="E479" s="159" t="s">
        <v>1</v>
      </c>
      <c r="F479" s="160" t="s">
        <v>733</v>
      </c>
      <c r="H479" s="161">
        <v>43.46</v>
      </c>
      <c r="I479" s="162"/>
      <c r="L479" s="157"/>
      <c r="M479" s="163"/>
      <c r="T479" s="164"/>
      <c r="AT479" s="159" t="s">
        <v>233</v>
      </c>
      <c r="AU479" s="159" t="s">
        <v>89</v>
      </c>
      <c r="AV479" s="12" t="s">
        <v>89</v>
      </c>
      <c r="AW479" s="12" t="s">
        <v>31</v>
      </c>
      <c r="AX479" s="12" t="s">
        <v>76</v>
      </c>
      <c r="AY479" s="159" t="s">
        <v>225</v>
      </c>
    </row>
    <row r="480" spans="2:65" s="13" customFormat="1" ht="11.25">
      <c r="B480" s="165"/>
      <c r="D480" s="158" t="s">
        <v>233</v>
      </c>
      <c r="E480" s="166" t="s">
        <v>1</v>
      </c>
      <c r="F480" s="167" t="s">
        <v>258</v>
      </c>
      <c r="H480" s="168">
        <v>85.52</v>
      </c>
      <c r="I480" s="169"/>
      <c r="L480" s="165"/>
      <c r="M480" s="170"/>
      <c r="T480" s="171"/>
      <c r="AT480" s="166" t="s">
        <v>233</v>
      </c>
      <c r="AU480" s="166" t="s">
        <v>89</v>
      </c>
      <c r="AV480" s="13" t="s">
        <v>231</v>
      </c>
      <c r="AW480" s="13" t="s">
        <v>31</v>
      </c>
      <c r="AX480" s="13" t="s">
        <v>83</v>
      </c>
      <c r="AY480" s="166" t="s">
        <v>225</v>
      </c>
    </row>
    <row r="481" spans="2:65" s="1" customFormat="1" ht="33" customHeight="1">
      <c r="B481" s="32"/>
      <c r="C481" s="143" t="s">
        <v>734</v>
      </c>
      <c r="D481" s="143" t="s">
        <v>227</v>
      </c>
      <c r="E481" s="144" t="s">
        <v>735</v>
      </c>
      <c r="F481" s="145" t="s">
        <v>736</v>
      </c>
      <c r="G481" s="146" t="s">
        <v>312</v>
      </c>
      <c r="H481" s="147">
        <v>85.52</v>
      </c>
      <c r="I481" s="148"/>
      <c r="J481" s="149">
        <f>ROUND(I481*H481,2)</f>
        <v>0</v>
      </c>
      <c r="K481" s="150"/>
      <c r="L481" s="32"/>
      <c r="M481" s="151" t="s">
        <v>1</v>
      </c>
      <c r="N481" s="152" t="s">
        <v>42</v>
      </c>
      <c r="P481" s="153">
        <f>O481*H481</f>
        <v>0</v>
      </c>
      <c r="Q481" s="153">
        <v>0</v>
      </c>
      <c r="R481" s="153">
        <f>Q481*H481</f>
        <v>0</v>
      </c>
      <c r="S481" s="153">
        <v>0</v>
      </c>
      <c r="T481" s="154">
        <f>S481*H481</f>
        <v>0</v>
      </c>
      <c r="AR481" s="155" t="s">
        <v>231</v>
      </c>
      <c r="AT481" s="155" t="s">
        <v>227</v>
      </c>
      <c r="AU481" s="155" t="s">
        <v>89</v>
      </c>
      <c r="AY481" s="17" t="s">
        <v>225</v>
      </c>
      <c r="BE481" s="156">
        <f>IF(N481="základná",J481,0)</f>
        <v>0</v>
      </c>
      <c r="BF481" s="156">
        <f>IF(N481="znížená",J481,0)</f>
        <v>0</v>
      </c>
      <c r="BG481" s="156">
        <f>IF(N481="zákl. prenesená",J481,0)</f>
        <v>0</v>
      </c>
      <c r="BH481" s="156">
        <f>IF(N481="zníž. prenesená",J481,0)</f>
        <v>0</v>
      </c>
      <c r="BI481" s="156">
        <f>IF(N481="nulová",J481,0)</f>
        <v>0</v>
      </c>
      <c r="BJ481" s="17" t="s">
        <v>89</v>
      </c>
      <c r="BK481" s="156">
        <f>ROUND(I481*H481,2)</f>
        <v>0</v>
      </c>
      <c r="BL481" s="17" t="s">
        <v>231</v>
      </c>
      <c r="BM481" s="155" t="s">
        <v>737</v>
      </c>
    </row>
    <row r="482" spans="2:65" s="1" customFormat="1" ht="24.2" customHeight="1">
      <c r="B482" s="32"/>
      <c r="C482" s="143" t="s">
        <v>738</v>
      </c>
      <c r="D482" s="143" t="s">
        <v>227</v>
      </c>
      <c r="E482" s="144" t="s">
        <v>739</v>
      </c>
      <c r="F482" s="145" t="s">
        <v>740</v>
      </c>
      <c r="G482" s="146" t="s">
        <v>312</v>
      </c>
      <c r="H482" s="147">
        <v>53.133000000000003</v>
      </c>
      <c r="I482" s="148"/>
      <c r="J482" s="149">
        <f>ROUND(I482*H482,2)</f>
        <v>0</v>
      </c>
      <c r="K482" s="150"/>
      <c r="L482" s="32"/>
      <c r="M482" s="151" t="s">
        <v>1</v>
      </c>
      <c r="N482" s="152" t="s">
        <v>42</v>
      </c>
      <c r="P482" s="153">
        <f>O482*H482</f>
        <v>0</v>
      </c>
      <c r="Q482" s="153">
        <v>2.146226E-2</v>
      </c>
      <c r="R482" s="153">
        <f>Q482*H482</f>
        <v>1.1403542605800001</v>
      </c>
      <c r="S482" s="153">
        <v>0</v>
      </c>
      <c r="T482" s="154">
        <f>S482*H482</f>
        <v>0</v>
      </c>
      <c r="AR482" s="155" t="s">
        <v>231</v>
      </c>
      <c r="AT482" s="155" t="s">
        <v>227</v>
      </c>
      <c r="AU482" s="155" t="s">
        <v>89</v>
      </c>
      <c r="AY482" s="17" t="s">
        <v>225</v>
      </c>
      <c r="BE482" s="156">
        <f>IF(N482="základná",J482,0)</f>
        <v>0</v>
      </c>
      <c r="BF482" s="156">
        <f>IF(N482="znížená",J482,0)</f>
        <v>0</v>
      </c>
      <c r="BG482" s="156">
        <f>IF(N482="zákl. prenesená",J482,0)</f>
        <v>0</v>
      </c>
      <c r="BH482" s="156">
        <f>IF(N482="zníž. prenesená",J482,0)</f>
        <v>0</v>
      </c>
      <c r="BI482" s="156">
        <f>IF(N482="nulová",J482,0)</f>
        <v>0</v>
      </c>
      <c r="BJ482" s="17" t="s">
        <v>89</v>
      </c>
      <c r="BK482" s="156">
        <f>ROUND(I482*H482,2)</f>
        <v>0</v>
      </c>
      <c r="BL482" s="17" t="s">
        <v>231</v>
      </c>
      <c r="BM482" s="155" t="s">
        <v>741</v>
      </c>
    </row>
    <row r="483" spans="2:65" s="12" customFormat="1" ht="11.25">
      <c r="B483" s="157"/>
      <c r="D483" s="158" t="s">
        <v>233</v>
      </c>
      <c r="E483" s="159" t="s">
        <v>1</v>
      </c>
      <c r="F483" s="160" t="s">
        <v>742</v>
      </c>
      <c r="H483" s="161">
        <v>51.093000000000004</v>
      </c>
      <c r="I483" s="162"/>
      <c r="L483" s="157"/>
      <c r="M483" s="163"/>
      <c r="T483" s="164"/>
      <c r="AT483" s="159" t="s">
        <v>233</v>
      </c>
      <c r="AU483" s="159" t="s">
        <v>89</v>
      </c>
      <c r="AV483" s="12" t="s">
        <v>89</v>
      </c>
      <c r="AW483" s="12" t="s">
        <v>31</v>
      </c>
      <c r="AX483" s="12" t="s">
        <v>76</v>
      </c>
      <c r="AY483" s="159" t="s">
        <v>225</v>
      </c>
    </row>
    <row r="484" spans="2:65" s="12" customFormat="1" ht="22.5">
      <c r="B484" s="157"/>
      <c r="D484" s="158" t="s">
        <v>233</v>
      </c>
      <c r="E484" s="159" t="s">
        <v>1</v>
      </c>
      <c r="F484" s="160" t="s">
        <v>743</v>
      </c>
      <c r="H484" s="161">
        <v>2.04</v>
      </c>
      <c r="I484" s="162"/>
      <c r="L484" s="157"/>
      <c r="M484" s="163"/>
      <c r="T484" s="164"/>
      <c r="AT484" s="159" t="s">
        <v>233</v>
      </c>
      <c r="AU484" s="159" t="s">
        <v>89</v>
      </c>
      <c r="AV484" s="12" t="s">
        <v>89</v>
      </c>
      <c r="AW484" s="12" t="s">
        <v>31</v>
      </c>
      <c r="AX484" s="12" t="s">
        <v>76</v>
      </c>
      <c r="AY484" s="159" t="s">
        <v>225</v>
      </c>
    </row>
    <row r="485" spans="2:65" s="13" customFormat="1" ht="11.25">
      <c r="B485" s="165"/>
      <c r="D485" s="158" t="s">
        <v>233</v>
      </c>
      <c r="E485" s="166" t="s">
        <v>1</v>
      </c>
      <c r="F485" s="167" t="s">
        <v>258</v>
      </c>
      <c r="H485" s="168">
        <v>53.133000000000003</v>
      </c>
      <c r="I485" s="169"/>
      <c r="L485" s="165"/>
      <c r="M485" s="170"/>
      <c r="T485" s="171"/>
      <c r="AT485" s="166" t="s">
        <v>233</v>
      </c>
      <c r="AU485" s="166" t="s">
        <v>89</v>
      </c>
      <c r="AV485" s="13" t="s">
        <v>231</v>
      </c>
      <c r="AW485" s="13" t="s">
        <v>31</v>
      </c>
      <c r="AX485" s="13" t="s">
        <v>83</v>
      </c>
      <c r="AY485" s="166" t="s">
        <v>225</v>
      </c>
    </row>
    <row r="486" spans="2:65" s="1" customFormat="1" ht="24.2" customHeight="1">
      <c r="B486" s="32"/>
      <c r="C486" s="143" t="s">
        <v>744</v>
      </c>
      <c r="D486" s="143" t="s">
        <v>227</v>
      </c>
      <c r="E486" s="144" t="s">
        <v>745</v>
      </c>
      <c r="F486" s="145" t="s">
        <v>746</v>
      </c>
      <c r="G486" s="146" t="s">
        <v>312</v>
      </c>
      <c r="H486" s="147">
        <v>53.133000000000003</v>
      </c>
      <c r="I486" s="148"/>
      <c r="J486" s="149">
        <f>ROUND(I486*H486,2)</f>
        <v>0</v>
      </c>
      <c r="K486" s="150"/>
      <c r="L486" s="32"/>
      <c r="M486" s="151" t="s">
        <v>1</v>
      </c>
      <c r="N486" s="152" t="s">
        <v>42</v>
      </c>
      <c r="P486" s="153">
        <f>O486*H486</f>
        <v>0</v>
      </c>
      <c r="Q486" s="153">
        <v>0</v>
      </c>
      <c r="R486" s="153">
        <f>Q486*H486</f>
        <v>0</v>
      </c>
      <c r="S486" s="153">
        <v>0</v>
      </c>
      <c r="T486" s="154">
        <f>S486*H486</f>
        <v>0</v>
      </c>
      <c r="AR486" s="155" t="s">
        <v>231</v>
      </c>
      <c r="AT486" s="155" t="s">
        <v>227</v>
      </c>
      <c r="AU486" s="155" t="s">
        <v>89</v>
      </c>
      <c r="AY486" s="17" t="s">
        <v>225</v>
      </c>
      <c r="BE486" s="156">
        <f>IF(N486="základná",J486,0)</f>
        <v>0</v>
      </c>
      <c r="BF486" s="156">
        <f>IF(N486="znížená",J486,0)</f>
        <v>0</v>
      </c>
      <c r="BG486" s="156">
        <f>IF(N486="zákl. prenesená",J486,0)</f>
        <v>0</v>
      </c>
      <c r="BH486" s="156">
        <f>IF(N486="zníž. prenesená",J486,0)</f>
        <v>0</v>
      </c>
      <c r="BI486" s="156">
        <f>IF(N486="nulová",J486,0)</f>
        <v>0</v>
      </c>
      <c r="BJ486" s="17" t="s">
        <v>89</v>
      </c>
      <c r="BK486" s="156">
        <f>ROUND(I486*H486,2)</f>
        <v>0</v>
      </c>
      <c r="BL486" s="17" t="s">
        <v>231</v>
      </c>
      <c r="BM486" s="155" t="s">
        <v>747</v>
      </c>
    </row>
    <row r="487" spans="2:65" s="11" customFormat="1" ht="22.9" customHeight="1">
      <c r="B487" s="131"/>
      <c r="D487" s="132" t="s">
        <v>75</v>
      </c>
      <c r="E487" s="141" t="s">
        <v>748</v>
      </c>
      <c r="F487" s="141" t="s">
        <v>749</v>
      </c>
      <c r="I487" s="134"/>
      <c r="J487" s="142">
        <f>BK487</f>
        <v>0</v>
      </c>
      <c r="L487" s="131"/>
      <c r="M487" s="136"/>
      <c r="P487" s="137">
        <f>SUM(P488:P492)</f>
        <v>0</v>
      </c>
      <c r="R487" s="137">
        <f>SUM(R488:R492)</f>
        <v>13.342342</v>
      </c>
      <c r="T487" s="138">
        <f>SUM(T488:T492)</f>
        <v>0</v>
      </c>
      <c r="AR487" s="132" t="s">
        <v>83</v>
      </c>
      <c r="AT487" s="139" t="s">
        <v>75</v>
      </c>
      <c r="AU487" s="139" t="s">
        <v>83</v>
      </c>
      <c r="AY487" s="132" t="s">
        <v>225</v>
      </c>
      <c r="BK487" s="140">
        <f>SUM(BK488:BK492)</f>
        <v>0</v>
      </c>
    </row>
    <row r="488" spans="2:65" s="1" customFormat="1" ht="33" customHeight="1">
      <c r="B488" s="32"/>
      <c r="C488" s="143" t="s">
        <v>750</v>
      </c>
      <c r="D488" s="143" t="s">
        <v>227</v>
      </c>
      <c r="E488" s="144" t="s">
        <v>751</v>
      </c>
      <c r="F488" s="145" t="s">
        <v>752</v>
      </c>
      <c r="G488" s="146" t="s">
        <v>312</v>
      </c>
      <c r="H488" s="147">
        <v>17.875</v>
      </c>
      <c r="I488" s="148"/>
      <c r="J488" s="149">
        <f>ROUND(I488*H488,2)</f>
        <v>0</v>
      </c>
      <c r="K488" s="150"/>
      <c r="L488" s="32"/>
      <c r="M488" s="151" t="s">
        <v>1</v>
      </c>
      <c r="N488" s="152" t="s">
        <v>42</v>
      </c>
      <c r="P488" s="153">
        <f>O488*H488</f>
        <v>0</v>
      </c>
      <c r="Q488" s="153">
        <v>0.36834</v>
      </c>
      <c r="R488" s="153">
        <f>Q488*H488</f>
        <v>6.5840775000000002</v>
      </c>
      <c r="S488" s="153">
        <v>0</v>
      </c>
      <c r="T488" s="154">
        <f>S488*H488</f>
        <v>0</v>
      </c>
      <c r="AR488" s="155" t="s">
        <v>231</v>
      </c>
      <c r="AT488" s="155" t="s">
        <v>227</v>
      </c>
      <c r="AU488" s="155" t="s">
        <v>89</v>
      </c>
      <c r="AY488" s="17" t="s">
        <v>225</v>
      </c>
      <c r="BE488" s="156">
        <f>IF(N488="základná",J488,0)</f>
        <v>0</v>
      </c>
      <c r="BF488" s="156">
        <f>IF(N488="znížená",J488,0)</f>
        <v>0</v>
      </c>
      <c r="BG488" s="156">
        <f>IF(N488="zákl. prenesená",J488,0)</f>
        <v>0</v>
      </c>
      <c r="BH488" s="156">
        <f>IF(N488="zníž. prenesená",J488,0)</f>
        <v>0</v>
      </c>
      <c r="BI488" s="156">
        <f>IF(N488="nulová",J488,0)</f>
        <v>0</v>
      </c>
      <c r="BJ488" s="17" t="s">
        <v>89</v>
      </c>
      <c r="BK488" s="156">
        <f>ROUND(I488*H488,2)</f>
        <v>0</v>
      </c>
      <c r="BL488" s="17" t="s">
        <v>231</v>
      </c>
      <c r="BM488" s="155" t="s">
        <v>753</v>
      </c>
    </row>
    <row r="489" spans="2:65" s="12" customFormat="1" ht="11.25">
      <c r="B489" s="157"/>
      <c r="D489" s="158" t="s">
        <v>233</v>
      </c>
      <c r="E489" s="159" t="s">
        <v>1</v>
      </c>
      <c r="F489" s="160" t="s">
        <v>754</v>
      </c>
      <c r="H489" s="161">
        <v>17.875</v>
      </c>
      <c r="I489" s="162"/>
      <c r="L489" s="157"/>
      <c r="M489" s="163"/>
      <c r="T489" s="164"/>
      <c r="AT489" s="159" t="s">
        <v>233</v>
      </c>
      <c r="AU489" s="159" t="s">
        <v>89</v>
      </c>
      <c r="AV489" s="12" t="s">
        <v>89</v>
      </c>
      <c r="AW489" s="12" t="s">
        <v>31</v>
      </c>
      <c r="AX489" s="12" t="s">
        <v>83</v>
      </c>
      <c r="AY489" s="159" t="s">
        <v>225</v>
      </c>
    </row>
    <row r="490" spans="2:65" s="1" customFormat="1" ht="33" customHeight="1">
      <c r="B490" s="32"/>
      <c r="C490" s="143" t="s">
        <v>755</v>
      </c>
      <c r="D490" s="143" t="s">
        <v>227</v>
      </c>
      <c r="E490" s="144" t="s">
        <v>756</v>
      </c>
      <c r="F490" s="145" t="s">
        <v>757</v>
      </c>
      <c r="G490" s="146" t="s">
        <v>312</v>
      </c>
      <c r="H490" s="147">
        <v>17.875</v>
      </c>
      <c r="I490" s="148"/>
      <c r="J490" s="149">
        <f>ROUND(I490*H490,2)</f>
        <v>0</v>
      </c>
      <c r="K490" s="150"/>
      <c r="L490" s="32"/>
      <c r="M490" s="151" t="s">
        <v>1</v>
      </c>
      <c r="N490" s="152" t="s">
        <v>42</v>
      </c>
      <c r="P490" s="153">
        <f>O490*H490</f>
        <v>0</v>
      </c>
      <c r="Q490" s="153">
        <v>0.2024</v>
      </c>
      <c r="R490" s="153">
        <f>Q490*H490</f>
        <v>3.6179000000000001</v>
      </c>
      <c r="S490" s="153">
        <v>0</v>
      </c>
      <c r="T490" s="154">
        <f>S490*H490</f>
        <v>0</v>
      </c>
      <c r="AR490" s="155" t="s">
        <v>231</v>
      </c>
      <c r="AT490" s="155" t="s">
        <v>227</v>
      </c>
      <c r="AU490" s="155" t="s">
        <v>89</v>
      </c>
      <c r="AY490" s="17" t="s">
        <v>225</v>
      </c>
      <c r="BE490" s="156">
        <f>IF(N490="základná",J490,0)</f>
        <v>0</v>
      </c>
      <c r="BF490" s="156">
        <f>IF(N490="znížená",J490,0)</f>
        <v>0</v>
      </c>
      <c r="BG490" s="156">
        <f>IF(N490="zákl. prenesená",J490,0)</f>
        <v>0</v>
      </c>
      <c r="BH490" s="156">
        <f>IF(N490="zníž. prenesená",J490,0)</f>
        <v>0</v>
      </c>
      <c r="BI490" s="156">
        <f>IF(N490="nulová",J490,0)</f>
        <v>0</v>
      </c>
      <c r="BJ490" s="17" t="s">
        <v>89</v>
      </c>
      <c r="BK490" s="156">
        <f>ROUND(I490*H490,2)</f>
        <v>0</v>
      </c>
      <c r="BL490" s="17" t="s">
        <v>231</v>
      </c>
      <c r="BM490" s="155" t="s">
        <v>758</v>
      </c>
    </row>
    <row r="491" spans="2:65" s="1" customFormat="1" ht="24.2" customHeight="1">
      <c r="B491" s="32"/>
      <c r="C491" s="143" t="s">
        <v>759</v>
      </c>
      <c r="D491" s="143" t="s">
        <v>227</v>
      </c>
      <c r="E491" s="144" t="s">
        <v>760</v>
      </c>
      <c r="F491" s="145" t="s">
        <v>761</v>
      </c>
      <c r="G491" s="146" t="s">
        <v>312</v>
      </c>
      <c r="H491" s="147">
        <v>16.25</v>
      </c>
      <c r="I491" s="148"/>
      <c r="J491" s="149">
        <f>ROUND(I491*H491,2)</f>
        <v>0</v>
      </c>
      <c r="K491" s="150"/>
      <c r="L491" s="32"/>
      <c r="M491" s="151" t="s">
        <v>1</v>
      </c>
      <c r="N491" s="152" t="s">
        <v>42</v>
      </c>
      <c r="P491" s="153">
        <f>O491*H491</f>
        <v>0</v>
      </c>
      <c r="Q491" s="153">
        <v>0.19325320000000001</v>
      </c>
      <c r="R491" s="153">
        <f>Q491*H491</f>
        <v>3.1403645000000004</v>
      </c>
      <c r="S491" s="153">
        <v>0</v>
      </c>
      <c r="T491" s="154">
        <f>S491*H491</f>
        <v>0</v>
      </c>
      <c r="AR491" s="155" t="s">
        <v>231</v>
      </c>
      <c r="AT491" s="155" t="s">
        <v>227</v>
      </c>
      <c r="AU491" s="155" t="s">
        <v>89</v>
      </c>
      <c r="AY491" s="17" t="s">
        <v>225</v>
      </c>
      <c r="BE491" s="156">
        <f>IF(N491="základná",J491,0)</f>
        <v>0</v>
      </c>
      <c r="BF491" s="156">
        <f>IF(N491="znížená",J491,0)</f>
        <v>0</v>
      </c>
      <c r="BG491" s="156">
        <f>IF(N491="zákl. prenesená",J491,0)</f>
        <v>0</v>
      </c>
      <c r="BH491" s="156">
        <f>IF(N491="zníž. prenesená",J491,0)</f>
        <v>0</v>
      </c>
      <c r="BI491" s="156">
        <f>IF(N491="nulová",J491,0)</f>
        <v>0</v>
      </c>
      <c r="BJ491" s="17" t="s">
        <v>89</v>
      </c>
      <c r="BK491" s="156">
        <f>ROUND(I491*H491,2)</f>
        <v>0</v>
      </c>
      <c r="BL491" s="17" t="s">
        <v>231</v>
      </c>
      <c r="BM491" s="155" t="s">
        <v>762</v>
      </c>
    </row>
    <row r="492" spans="2:65" s="12" customFormat="1" ht="11.25">
      <c r="B492" s="157"/>
      <c r="D492" s="158" t="s">
        <v>233</v>
      </c>
      <c r="E492" s="159" t="s">
        <v>1</v>
      </c>
      <c r="F492" s="160" t="s">
        <v>763</v>
      </c>
      <c r="H492" s="161">
        <v>16.25</v>
      </c>
      <c r="I492" s="162"/>
      <c r="L492" s="157"/>
      <c r="M492" s="163"/>
      <c r="T492" s="164"/>
      <c r="AT492" s="159" t="s">
        <v>233</v>
      </c>
      <c r="AU492" s="159" t="s">
        <v>89</v>
      </c>
      <c r="AV492" s="12" t="s">
        <v>89</v>
      </c>
      <c r="AW492" s="12" t="s">
        <v>31</v>
      </c>
      <c r="AX492" s="12" t="s">
        <v>83</v>
      </c>
      <c r="AY492" s="159" t="s">
        <v>225</v>
      </c>
    </row>
    <row r="493" spans="2:65" s="11" customFormat="1" ht="22.9" customHeight="1">
      <c r="B493" s="131"/>
      <c r="D493" s="132" t="s">
        <v>75</v>
      </c>
      <c r="E493" s="141" t="s">
        <v>251</v>
      </c>
      <c r="F493" s="141" t="s">
        <v>764</v>
      </c>
      <c r="I493" s="134"/>
      <c r="J493" s="142">
        <f>BK493</f>
        <v>0</v>
      </c>
      <c r="L493" s="131"/>
      <c r="M493" s="136"/>
      <c r="P493" s="137">
        <f>SUM(P494:P722)</f>
        <v>0</v>
      </c>
      <c r="R493" s="137">
        <f>SUM(R494:R722)</f>
        <v>314.50794882276</v>
      </c>
      <c r="T493" s="138">
        <f>SUM(T494:T722)</f>
        <v>0</v>
      </c>
      <c r="AR493" s="132" t="s">
        <v>83</v>
      </c>
      <c r="AT493" s="139" t="s">
        <v>75</v>
      </c>
      <c r="AU493" s="139" t="s">
        <v>83</v>
      </c>
      <c r="AY493" s="132" t="s">
        <v>225</v>
      </c>
      <c r="BK493" s="140">
        <f>SUM(BK494:BK722)</f>
        <v>0</v>
      </c>
    </row>
    <row r="494" spans="2:65" s="1" customFormat="1" ht="24.2" customHeight="1">
      <c r="B494" s="32"/>
      <c r="C494" s="143" t="s">
        <v>765</v>
      </c>
      <c r="D494" s="143" t="s">
        <v>227</v>
      </c>
      <c r="E494" s="144" t="s">
        <v>766</v>
      </c>
      <c r="F494" s="145" t="s">
        <v>767</v>
      </c>
      <c r="G494" s="146" t="s">
        <v>312</v>
      </c>
      <c r="H494" s="147">
        <v>354.02600000000001</v>
      </c>
      <c r="I494" s="148"/>
      <c r="J494" s="149">
        <f>ROUND(I494*H494,2)</f>
        <v>0</v>
      </c>
      <c r="K494" s="150"/>
      <c r="L494" s="32"/>
      <c r="M494" s="151" t="s">
        <v>1</v>
      </c>
      <c r="N494" s="152" t="s">
        <v>42</v>
      </c>
      <c r="P494" s="153">
        <f>O494*H494</f>
        <v>0</v>
      </c>
      <c r="Q494" s="153">
        <v>2.0471000000000001E-4</v>
      </c>
      <c r="R494" s="153">
        <f>Q494*H494</f>
        <v>7.2472662460000004E-2</v>
      </c>
      <c r="S494" s="153">
        <v>0</v>
      </c>
      <c r="T494" s="154">
        <f>S494*H494</f>
        <v>0</v>
      </c>
      <c r="AR494" s="155" t="s">
        <v>231</v>
      </c>
      <c r="AT494" s="155" t="s">
        <v>227</v>
      </c>
      <c r="AU494" s="155" t="s">
        <v>89</v>
      </c>
      <c r="AY494" s="17" t="s">
        <v>225</v>
      </c>
      <c r="BE494" s="156">
        <f>IF(N494="základná",J494,0)</f>
        <v>0</v>
      </c>
      <c r="BF494" s="156">
        <f>IF(N494="znížená",J494,0)</f>
        <v>0</v>
      </c>
      <c r="BG494" s="156">
        <f>IF(N494="zákl. prenesená",J494,0)</f>
        <v>0</v>
      </c>
      <c r="BH494" s="156">
        <f>IF(N494="zníž. prenesená",J494,0)</f>
        <v>0</v>
      </c>
      <c r="BI494" s="156">
        <f>IF(N494="nulová",J494,0)</f>
        <v>0</v>
      </c>
      <c r="BJ494" s="17" t="s">
        <v>89</v>
      </c>
      <c r="BK494" s="156">
        <f>ROUND(I494*H494,2)</f>
        <v>0</v>
      </c>
      <c r="BL494" s="17" t="s">
        <v>231</v>
      </c>
      <c r="BM494" s="155" t="s">
        <v>768</v>
      </c>
    </row>
    <row r="495" spans="2:65" s="12" customFormat="1" ht="11.25">
      <c r="B495" s="157"/>
      <c r="D495" s="158" t="s">
        <v>233</v>
      </c>
      <c r="E495" s="159" t="s">
        <v>1</v>
      </c>
      <c r="F495" s="160" t="s">
        <v>769</v>
      </c>
      <c r="H495" s="161">
        <v>112.86</v>
      </c>
      <c r="I495" s="162"/>
      <c r="L495" s="157"/>
      <c r="M495" s="163"/>
      <c r="T495" s="164"/>
      <c r="AT495" s="159" t="s">
        <v>233</v>
      </c>
      <c r="AU495" s="159" t="s">
        <v>89</v>
      </c>
      <c r="AV495" s="12" t="s">
        <v>89</v>
      </c>
      <c r="AW495" s="12" t="s">
        <v>31</v>
      </c>
      <c r="AX495" s="12" t="s">
        <v>76</v>
      </c>
      <c r="AY495" s="159" t="s">
        <v>225</v>
      </c>
    </row>
    <row r="496" spans="2:65" s="12" customFormat="1" ht="11.25">
      <c r="B496" s="157"/>
      <c r="D496" s="158" t="s">
        <v>233</v>
      </c>
      <c r="E496" s="159" t="s">
        <v>1</v>
      </c>
      <c r="F496" s="160" t="s">
        <v>770</v>
      </c>
      <c r="H496" s="161">
        <v>9.1199999999999992</v>
      </c>
      <c r="I496" s="162"/>
      <c r="L496" s="157"/>
      <c r="M496" s="163"/>
      <c r="T496" s="164"/>
      <c r="AT496" s="159" t="s">
        <v>233</v>
      </c>
      <c r="AU496" s="159" t="s">
        <v>89</v>
      </c>
      <c r="AV496" s="12" t="s">
        <v>89</v>
      </c>
      <c r="AW496" s="12" t="s">
        <v>31</v>
      </c>
      <c r="AX496" s="12" t="s">
        <v>76</v>
      </c>
      <c r="AY496" s="159" t="s">
        <v>225</v>
      </c>
    </row>
    <row r="497" spans="2:65" s="12" customFormat="1" ht="11.25">
      <c r="B497" s="157"/>
      <c r="D497" s="158" t="s">
        <v>233</v>
      </c>
      <c r="E497" s="159" t="s">
        <v>1</v>
      </c>
      <c r="F497" s="160" t="s">
        <v>771</v>
      </c>
      <c r="H497" s="161">
        <v>10.5</v>
      </c>
      <c r="I497" s="162"/>
      <c r="L497" s="157"/>
      <c r="M497" s="163"/>
      <c r="T497" s="164"/>
      <c r="AT497" s="159" t="s">
        <v>233</v>
      </c>
      <c r="AU497" s="159" t="s">
        <v>89</v>
      </c>
      <c r="AV497" s="12" t="s">
        <v>89</v>
      </c>
      <c r="AW497" s="12" t="s">
        <v>31</v>
      </c>
      <c r="AX497" s="12" t="s">
        <v>76</v>
      </c>
      <c r="AY497" s="159" t="s">
        <v>225</v>
      </c>
    </row>
    <row r="498" spans="2:65" s="12" customFormat="1" ht="11.25">
      <c r="B498" s="157"/>
      <c r="D498" s="158" t="s">
        <v>233</v>
      </c>
      <c r="E498" s="159" t="s">
        <v>1</v>
      </c>
      <c r="F498" s="160" t="s">
        <v>772</v>
      </c>
      <c r="H498" s="161">
        <v>26.95</v>
      </c>
      <c r="I498" s="162"/>
      <c r="L498" s="157"/>
      <c r="M498" s="163"/>
      <c r="T498" s="164"/>
      <c r="AT498" s="159" t="s">
        <v>233</v>
      </c>
      <c r="AU498" s="159" t="s">
        <v>89</v>
      </c>
      <c r="AV498" s="12" t="s">
        <v>89</v>
      </c>
      <c r="AW498" s="12" t="s">
        <v>31</v>
      </c>
      <c r="AX498" s="12" t="s">
        <v>76</v>
      </c>
      <c r="AY498" s="159" t="s">
        <v>225</v>
      </c>
    </row>
    <row r="499" spans="2:65" s="12" customFormat="1" ht="11.25">
      <c r="B499" s="157"/>
      <c r="D499" s="158" t="s">
        <v>233</v>
      </c>
      <c r="E499" s="159" t="s">
        <v>1</v>
      </c>
      <c r="F499" s="160" t="s">
        <v>773</v>
      </c>
      <c r="H499" s="161">
        <v>2.7029999999999998</v>
      </c>
      <c r="I499" s="162"/>
      <c r="L499" s="157"/>
      <c r="M499" s="163"/>
      <c r="T499" s="164"/>
      <c r="AT499" s="159" t="s">
        <v>233</v>
      </c>
      <c r="AU499" s="159" t="s">
        <v>89</v>
      </c>
      <c r="AV499" s="12" t="s">
        <v>89</v>
      </c>
      <c r="AW499" s="12" t="s">
        <v>31</v>
      </c>
      <c r="AX499" s="12" t="s">
        <v>76</v>
      </c>
      <c r="AY499" s="159" t="s">
        <v>225</v>
      </c>
    </row>
    <row r="500" spans="2:65" s="12" customFormat="1" ht="11.25">
      <c r="B500" s="157"/>
      <c r="D500" s="158" t="s">
        <v>233</v>
      </c>
      <c r="E500" s="159" t="s">
        <v>1</v>
      </c>
      <c r="F500" s="160" t="s">
        <v>774</v>
      </c>
      <c r="H500" s="161">
        <v>10.89</v>
      </c>
      <c r="I500" s="162"/>
      <c r="L500" s="157"/>
      <c r="M500" s="163"/>
      <c r="T500" s="164"/>
      <c r="AT500" s="159" t="s">
        <v>233</v>
      </c>
      <c r="AU500" s="159" t="s">
        <v>89</v>
      </c>
      <c r="AV500" s="12" t="s">
        <v>89</v>
      </c>
      <c r="AW500" s="12" t="s">
        <v>31</v>
      </c>
      <c r="AX500" s="12" t="s">
        <v>76</v>
      </c>
      <c r="AY500" s="159" t="s">
        <v>225</v>
      </c>
    </row>
    <row r="501" spans="2:65" s="12" customFormat="1" ht="11.25">
      <c r="B501" s="157"/>
      <c r="D501" s="158" t="s">
        <v>233</v>
      </c>
      <c r="E501" s="159" t="s">
        <v>1</v>
      </c>
      <c r="F501" s="160" t="s">
        <v>775</v>
      </c>
      <c r="H501" s="161">
        <v>3.24</v>
      </c>
      <c r="I501" s="162"/>
      <c r="L501" s="157"/>
      <c r="M501" s="163"/>
      <c r="T501" s="164"/>
      <c r="AT501" s="159" t="s">
        <v>233</v>
      </c>
      <c r="AU501" s="159" t="s">
        <v>89</v>
      </c>
      <c r="AV501" s="12" t="s">
        <v>89</v>
      </c>
      <c r="AW501" s="12" t="s">
        <v>31</v>
      </c>
      <c r="AX501" s="12" t="s">
        <v>76</v>
      </c>
      <c r="AY501" s="159" t="s">
        <v>225</v>
      </c>
    </row>
    <row r="502" spans="2:65" s="12" customFormat="1" ht="11.25">
      <c r="B502" s="157"/>
      <c r="D502" s="158" t="s">
        <v>233</v>
      </c>
      <c r="E502" s="159" t="s">
        <v>1</v>
      </c>
      <c r="F502" s="160" t="s">
        <v>776</v>
      </c>
      <c r="H502" s="161">
        <v>0.75</v>
      </c>
      <c r="I502" s="162"/>
      <c r="L502" s="157"/>
      <c r="M502" s="163"/>
      <c r="T502" s="164"/>
      <c r="AT502" s="159" t="s">
        <v>233</v>
      </c>
      <c r="AU502" s="159" t="s">
        <v>89</v>
      </c>
      <c r="AV502" s="12" t="s">
        <v>89</v>
      </c>
      <c r="AW502" s="12" t="s">
        <v>31</v>
      </c>
      <c r="AX502" s="12" t="s">
        <v>76</v>
      </c>
      <c r="AY502" s="159" t="s">
        <v>225</v>
      </c>
    </row>
    <row r="503" spans="2:65" s="14" customFormat="1" ht="11.25">
      <c r="B503" s="172"/>
      <c r="D503" s="158" t="s">
        <v>233</v>
      </c>
      <c r="E503" s="173" t="s">
        <v>1</v>
      </c>
      <c r="F503" s="174" t="s">
        <v>657</v>
      </c>
      <c r="H503" s="175">
        <v>177.01300000000001</v>
      </c>
      <c r="I503" s="176"/>
      <c r="L503" s="172"/>
      <c r="M503" s="177"/>
      <c r="T503" s="178"/>
      <c r="AT503" s="173" t="s">
        <v>233</v>
      </c>
      <c r="AU503" s="173" t="s">
        <v>89</v>
      </c>
      <c r="AV503" s="14" t="s">
        <v>239</v>
      </c>
      <c r="AW503" s="14" t="s">
        <v>31</v>
      </c>
      <c r="AX503" s="14" t="s">
        <v>76</v>
      </c>
      <c r="AY503" s="173" t="s">
        <v>225</v>
      </c>
    </row>
    <row r="504" spans="2:65" s="12" customFormat="1" ht="11.25">
      <c r="B504" s="157"/>
      <c r="D504" s="158" t="s">
        <v>233</v>
      </c>
      <c r="E504" s="159" t="s">
        <v>1</v>
      </c>
      <c r="F504" s="160" t="s">
        <v>777</v>
      </c>
      <c r="H504" s="161">
        <v>177.01300000000001</v>
      </c>
      <c r="I504" s="162"/>
      <c r="L504" s="157"/>
      <c r="M504" s="163"/>
      <c r="T504" s="164"/>
      <c r="AT504" s="159" t="s">
        <v>233</v>
      </c>
      <c r="AU504" s="159" t="s">
        <v>89</v>
      </c>
      <c r="AV504" s="12" t="s">
        <v>89</v>
      </c>
      <c r="AW504" s="12" t="s">
        <v>31</v>
      </c>
      <c r="AX504" s="12" t="s">
        <v>76</v>
      </c>
      <c r="AY504" s="159" t="s">
        <v>225</v>
      </c>
    </row>
    <row r="505" spans="2:65" s="13" customFormat="1" ht="11.25">
      <c r="B505" s="165"/>
      <c r="D505" s="158" t="s">
        <v>233</v>
      </c>
      <c r="E505" s="166" t="s">
        <v>1</v>
      </c>
      <c r="F505" s="167" t="s">
        <v>258</v>
      </c>
      <c r="H505" s="168">
        <v>354.02600000000001</v>
      </c>
      <c r="I505" s="169"/>
      <c r="L505" s="165"/>
      <c r="M505" s="170"/>
      <c r="T505" s="171"/>
      <c r="AT505" s="166" t="s">
        <v>233</v>
      </c>
      <c r="AU505" s="166" t="s">
        <v>89</v>
      </c>
      <c r="AV505" s="13" t="s">
        <v>231</v>
      </c>
      <c r="AW505" s="13" t="s">
        <v>31</v>
      </c>
      <c r="AX505" s="13" t="s">
        <v>83</v>
      </c>
      <c r="AY505" s="166" t="s">
        <v>225</v>
      </c>
    </row>
    <row r="506" spans="2:65" s="1" customFormat="1" ht="33" customHeight="1">
      <c r="B506" s="32"/>
      <c r="C506" s="143" t="s">
        <v>778</v>
      </c>
      <c r="D506" s="143" t="s">
        <v>227</v>
      </c>
      <c r="E506" s="144" t="s">
        <v>779</v>
      </c>
      <c r="F506" s="145" t="s">
        <v>780</v>
      </c>
      <c r="G506" s="146" t="s">
        <v>312</v>
      </c>
      <c r="H506" s="147">
        <v>170.68</v>
      </c>
      <c r="I506" s="148"/>
      <c r="J506" s="149">
        <f>ROUND(I506*H506,2)</f>
        <v>0</v>
      </c>
      <c r="K506" s="150"/>
      <c r="L506" s="32"/>
      <c r="M506" s="151" t="s">
        <v>1</v>
      </c>
      <c r="N506" s="152" t="s">
        <v>42</v>
      </c>
      <c r="P506" s="153">
        <f>O506*H506</f>
        <v>0</v>
      </c>
      <c r="Q506" s="153">
        <v>1.2487460000000001E-2</v>
      </c>
      <c r="R506" s="153">
        <f>Q506*H506</f>
        <v>2.1313596728000004</v>
      </c>
      <c r="S506" s="153">
        <v>0</v>
      </c>
      <c r="T506" s="154">
        <f>S506*H506</f>
        <v>0</v>
      </c>
      <c r="AR506" s="155" t="s">
        <v>231</v>
      </c>
      <c r="AT506" s="155" t="s">
        <v>227</v>
      </c>
      <c r="AU506" s="155" t="s">
        <v>89</v>
      </c>
      <c r="AY506" s="17" t="s">
        <v>225</v>
      </c>
      <c r="BE506" s="156">
        <f>IF(N506="základná",J506,0)</f>
        <v>0</v>
      </c>
      <c r="BF506" s="156">
        <f>IF(N506="znížená",J506,0)</f>
        <v>0</v>
      </c>
      <c r="BG506" s="156">
        <f>IF(N506="zákl. prenesená",J506,0)</f>
        <v>0</v>
      </c>
      <c r="BH506" s="156">
        <f>IF(N506="zníž. prenesená",J506,0)</f>
        <v>0</v>
      </c>
      <c r="BI506" s="156">
        <f>IF(N506="nulová",J506,0)</f>
        <v>0</v>
      </c>
      <c r="BJ506" s="17" t="s">
        <v>89</v>
      </c>
      <c r="BK506" s="156">
        <f>ROUND(I506*H506,2)</f>
        <v>0</v>
      </c>
      <c r="BL506" s="17" t="s">
        <v>231</v>
      </c>
      <c r="BM506" s="155" t="s">
        <v>781</v>
      </c>
    </row>
    <row r="507" spans="2:65" s="12" customFormat="1" ht="33.75">
      <c r="B507" s="157"/>
      <c r="D507" s="158" t="s">
        <v>233</v>
      </c>
      <c r="E507" s="159" t="s">
        <v>1</v>
      </c>
      <c r="F507" s="160" t="s">
        <v>782</v>
      </c>
      <c r="H507" s="161">
        <v>170.68</v>
      </c>
      <c r="I507" s="162"/>
      <c r="L507" s="157"/>
      <c r="M507" s="163"/>
      <c r="T507" s="164"/>
      <c r="AT507" s="159" t="s">
        <v>233</v>
      </c>
      <c r="AU507" s="159" t="s">
        <v>89</v>
      </c>
      <c r="AV507" s="12" t="s">
        <v>89</v>
      </c>
      <c r="AW507" s="12" t="s">
        <v>31</v>
      </c>
      <c r="AX507" s="12" t="s">
        <v>83</v>
      </c>
      <c r="AY507" s="159" t="s">
        <v>225</v>
      </c>
    </row>
    <row r="508" spans="2:65" s="1" customFormat="1" ht="24.2" customHeight="1">
      <c r="B508" s="32"/>
      <c r="C508" s="143" t="s">
        <v>783</v>
      </c>
      <c r="D508" s="143" t="s">
        <v>227</v>
      </c>
      <c r="E508" s="144" t="s">
        <v>784</v>
      </c>
      <c r="F508" s="145" t="s">
        <v>785</v>
      </c>
      <c r="G508" s="146" t="s">
        <v>312</v>
      </c>
      <c r="H508" s="147">
        <v>1356.68</v>
      </c>
      <c r="I508" s="148"/>
      <c r="J508" s="149">
        <f>ROUND(I508*H508,2)</f>
        <v>0</v>
      </c>
      <c r="K508" s="150"/>
      <c r="L508" s="32"/>
      <c r="M508" s="151" t="s">
        <v>1</v>
      </c>
      <c r="N508" s="152" t="s">
        <v>42</v>
      </c>
      <c r="P508" s="153">
        <f>O508*H508</f>
        <v>0</v>
      </c>
      <c r="Q508" s="153">
        <v>4.2499999999999998E-4</v>
      </c>
      <c r="R508" s="153">
        <f>Q508*H508</f>
        <v>0.57658900000000002</v>
      </c>
      <c r="S508" s="153">
        <v>0</v>
      </c>
      <c r="T508" s="154">
        <f>S508*H508</f>
        <v>0</v>
      </c>
      <c r="AR508" s="155" t="s">
        <v>231</v>
      </c>
      <c r="AT508" s="155" t="s">
        <v>227</v>
      </c>
      <c r="AU508" s="155" t="s">
        <v>89</v>
      </c>
      <c r="AY508" s="17" t="s">
        <v>225</v>
      </c>
      <c r="BE508" s="156">
        <f>IF(N508="základná",J508,0)</f>
        <v>0</v>
      </c>
      <c r="BF508" s="156">
        <f>IF(N508="znížená",J508,0)</f>
        <v>0</v>
      </c>
      <c r="BG508" s="156">
        <f>IF(N508="zákl. prenesená",J508,0)</f>
        <v>0</v>
      </c>
      <c r="BH508" s="156">
        <f>IF(N508="zníž. prenesená",J508,0)</f>
        <v>0</v>
      </c>
      <c r="BI508" s="156">
        <f>IF(N508="nulová",J508,0)</f>
        <v>0</v>
      </c>
      <c r="BJ508" s="17" t="s">
        <v>89</v>
      </c>
      <c r="BK508" s="156">
        <f>ROUND(I508*H508,2)</f>
        <v>0</v>
      </c>
      <c r="BL508" s="17" t="s">
        <v>231</v>
      </c>
      <c r="BM508" s="155" t="s">
        <v>786</v>
      </c>
    </row>
    <row r="509" spans="2:65" s="12" customFormat="1" ht="33.75">
      <c r="B509" s="157"/>
      <c r="D509" s="158" t="s">
        <v>233</v>
      </c>
      <c r="E509" s="159" t="s">
        <v>1</v>
      </c>
      <c r="F509" s="160" t="s">
        <v>787</v>
      </c>
      <c r="H509" s="161">
        <v>96.28</v>
      </c>
      <c r="I509" s="162"/>
      <c r="L509" s="157"/>
      <c r="M509" s="163"/>
      <c r="T509" s="164"/>
      <c r="AT509" s="159" t="s">
        <v>233</v>
      </c>
      <c r="AU509" s="159" t="s">
        <v>89</v>
      </c>
      <c r="AV509" s="12" t="s">
        <v>89</v>
      </c>
      <c r="AW509" s="12" t="s">
        <v>31</v>
      </c>
      <c r="AX509" s="12" t="s">
        <v>76</v>
      </c>
      <c r="AY509" s="159" t="s">
        <v>225</v>
      </c>
    </row>
    <row r="510" spans="2:65" s="12" customFormat="1" ht="22.5">
      <c r="B510" s="157"/>
      <c r="D510" s="158" t="s">
        <v>233</v>
      </c>
      <c r="E510" s="159" t="s">
        <v>1</v>
      </c>
      <c r="F510" s="160" t="s">
        <v>788</v>
      </c>
      <c r="H510" s="161">
        <v>214.52</v>
      </c>
      <c r="I510" s="162"/>
      <c r="L510" s="157"/>
      <c r="M510" s="163"/>
      <c r="T510" s="164"/>
      <c r="AT510" s="159" t="s">
        <v>233</v>
      </c>
      <c r="AU510" s="159" t="s">
        <v>89</v>
      </c>
      <c r="AV510" s="12" t="s">
        <v>89</v>
      </c>
      <c r="AW510" s="12" t="s">
        <v>31</v>
      </c>
      <c r="AX510" s="12" t="s">
        <v>76</v>
      </c>
      <c r="AY510" s="159" t="s">
        <v>225</v>
      </c>
    </row>
    <row r="511" spans="2:65" s="14" customFormat="1" ht="11.25">
      <c r="B511" s="172"/>
      <c r="D511" s="158" t="s">
        <v>233</v>
      </c>
      <c r="E511" s="173" t="s">
        <v>1</v>
      </c>
      <c r="F511" s="174" t="s">
        <v>657</v>
      </c>
      <c r="H511" s="175">
        <v>310.8</v>
      </c>
      <c r="I511" s="176"/>
      <c r="L511" s="172"/>
      <c r="M511" s="177"/>
      <c r="T511" s="178"/>
      <c r="AT511" s="173" t="s">
        <v>233</v>
      </c>
      <c r="AU511" s="173" t="s">
        <v>89</v>
      </c>
      <c r="AV511" s="14" t="s">
        <v>239</v>
      </c>
      <c r="AW511" s="14" t="s">
        <v>31</v>
      </c>
      <c r="AX511" s="14" t="s">
        <v>76</v>
      </c>
      <c r="AY511" s="173" t="s">
        <v>225</v>
      </c>
    </row>
    <row r="512" spans="2:65" s="12" customFormat="1" ht="11.25">
      <c r="B512" s="157"/>
      <c r="D512" s="158" t="s">
        <v>233</v>
      </c>
      <c r="E512" s="159" t="s">
        <v>1</v>
      </c>
      <c r="F512" s="160" t="s">
        <v>789</v>
      </c>
      <c r="H512" s="161">
        <v>367.18</v>
      </c>
      <c r="I512" s="162"/>
      <c r="L512" s="157"/>
      <c r="M512" s="163"/>
      <c r="T512" s="164"/>
      <c r="AT512" s="159" t="s">
        <v>233</v>
      </c>
      <c r="AU512" s="159" t="s">
        <v>89</v>
      </c>
      <c r="AV512" s="12" t="s">
        <v>89</v>
      </c>
      <c r="AW512" s="12" t="s">
        <v>31</v>
      </c>
      <c r="AX512" s="12" t="s">
        <v>76</v>
      </c>
      <c r="AY512" s="159" t="s">
        <v>225</v>
      </c>
    </row>
    <row r="513" spans="2:65" s="12" customFormat="1" ht="11.25">
      <c r="B513" s="157"/>
      <c r="D513" s="158" t="s">
        <v>233</v>
      </c>
      <c r="E513" s="159" t="s">
        <v>1</v>
      </c>
      <c r="F513" s="160" t="s">
        <v>790</v>
      </c>
      <c r="H513" s="161">
        <v>371.91</v>
      </c>
      <c r="I513" s="162"/>
      <c r="L513" s="157"/>
      <c r="M513" s="163"/>
      <c r="T513" s="164"/>
      <c r="AT513" s="159" t="s">
        <v>233</v>
      </c>
      <c r="AU513" s="159" t="s">
        <v>89</v>
      </c>
      <c r="AV513" s="12" t="s">
        <v>89</v>
      </c>
      <c r="AW513" s="12" t="s">
        <v>31</v>
      </c>
      <c r="AX513" s="12" t="s">
        <v>76</v>
      </c>
      <c r="AY513" s="159" t="s">
        <v>225</v>
      </c>
    </row>
    <row r="514" spans="2:65" s="12" customFormat="1" ht="11.25">
      <c r="B514" s="157"/>
      <c r="D514" s="158" t="s">
        <v>233</v>
      </c>
      <c r="E514" s="159" t="s">
        <v>1</v>
      </c>
      <c r="F514" s="160" t="s">
        <v>791</v>
      </c>
      <c r="H514" s="161">
        <v>306.79000000000002</v>
      </c>
      <c r="I514" s="162"/>
      <c r="L514" s="157"/>
      <c r="M514" s="163"/>
      <c r="T514" s="164"/>
      <c r="AT514" s="159" t="s">
        <v>233</v>
      </c>
      <c r="AU514" s="159" t="s">
        <v>89</v>
      </c>
      <c r="AV514" s="12" t="s">
        <v>89</v>
      </c>
      <c r="AW514" s="12" t="s">
        <v>31</v>
      </c>
      <c r="AX514" s="12" t="s">
        <v>76</v>
      </c>
      <c r="AY514" s="159" t="s">
        <v>225</v>
      </c>
    </row>
    <row r="515" spans="2:65" s="13" customFormat="1" ht="11.25">
      <c r="B515" s="165"/>
      <c r="D515" s="158" t="s">
        <v>233</v>
      </c>
      <c r="E515" s="166" t="s">
        <v>1</v>
      </c>
      <c r="F515" s="167" t="s">
        <v>792</v>
      </c>
      <c r="H515" s="168">
        <v>1356.68</v>
      </c>
      <c r="I515" s="169"/>
      <c r="L515" s="165"/>
      <c r="M515" s="170"/>
      <c r="T515" s="171"/>
      <c r="AT515" s="166" t="s">
        <v>233</v>
      </c>
      <c r="AU515" s="166" t="s">
        <v>89</v>
      </c>
      <c r="AV515" s="13" t="s">
        <v>231</v>
      </c>
      <c r="AW515" s="13" t="s">
        <v>31</v>
      </c>
      <c r="AX515" s="13" t="s">
        <v>83</v>
      </c>
      <c r="AY515" s="166" t="s">
        <v>225</v>
      </c>
    </row>
    <row r="516" spans="2:65" s="1" customFormat="1" ht="24.2" customHeight="1">
      <c r="B516" s="32"/>
      <c r="C516" s="143" t="s">
        <v>793</v>
      </c>
      <c r="D516" s="143" t="s">
        <v>227</v>
      </c>
      <c r="E516" s="144" t="s">
        <v>794</v>
      </c>
      <c r="F516" s="145" t="s">
        <v>795</v>
      </c>
      <c r="G516" s="146" t="s">
        <v>312</v>
      </c>
      <c r="H516" s="147">
        <v>105.146</v>
      </c>
      <c r="I516" s="148"/>
      <c r="J516" s="149">
        <f>ROUND(I516*H516,2)</f>
        <v>0</v>
      </c>
      <c r="K516" s="150"/>
      <c r="L516" s="32"/>
      <c r="M516" s="151" t="s">
        <v>1</v>
      </c>
      <c r="N516" s="152" t="s">
        <v>42</v>
      </c>
      <c r="P516" s="153">
        <f>O516*H516</f>
        <v>0</v>
      </c>
      <c r="Q516" s="153">
        <v>1.0999999999999999E-2</v>
      </c>
      <c r="R516" s="153">
        <f>Q516*H516</f>
        <v>1.156606</v>
      </c>
      <c r="S516" s="153">
        <v>0</v>
      </c>
      <c r="T516" s="154">
        <f>S516*H516</f>
        <v>0</v>
      </c>
      <c r="AR516" s="155" t="s">
        <v>231</v>
      </c>
      <c r="AT516" s="155" t="s">
        <v>227</v>
      </c>
      <c r="AU516" s="155" t="s">
        <v>89</v>
      </c>
      <c r="AY516" s="17" t="s">
        <v>225</v>
      </c>
      <c r="BE516" s="156">
        <f>IF(N516="základná",J516,0)</f>
        <v>0</v>
      </c>
      <c r="BF516" s="156">
        <f>IF(N516="znížená",J516,0)</f>
        <v>0</v>
      </c>
      <c r="BG516" s="156">
        <f>IF(N516="zákl. prenesená",J516,0)</f>
        <v>0</v>
      </c>
      <c r="BH516" s="156">
        <f>IF(N516="zníž. prenesená",J516,0)</f>
        <v>0</v>
      </c>
      <c r="BI516" s="156">
        <f>IF(N516="nulová",J516,0)</f>
        <v>0</v>
      </c>
      <c r="BJ516" s="17" t="s">
        <v>89</v>
      </c>
      <c r="BK516" s="156">
        <f>ROUND(I516*H516,2)</f>
        <v>0</v>
      </c>
      <c r="BL516" s="17" t="s">
        <v>231</v>
      </c>
      <c r="BM516" s="155" t="s">
        <v>796</v>
      </c>
    </row>
    <row r="517" spans="2:65" s="12" customFormat="1" ht="11.25">
      <c r="B517" s="157"/>
      <c r="D517" s="158" t="s">
        <v>233</v>
      </c>
      <c r="E517" s="159" t="s">
        <v>1</v>
      </c>
      <c r="F517" s="160" t="s">
        <v>797</v>
      </c>
      <c r="H517" s="161">
        <v>23.02</v>
      </c>
      <c r="I517" s="162"/>
      <c r="L517" s="157"/>
      <c r="M517" s="163"/>
      <c r="T517" s="164"/>
      <c r="AT517" s="159" t="s">
        <v>233</v>
      </c>
      <c r="AU517" s="159" t="s">
        <v>89</v>
      </c>
      <c r="AV517" s="12" t="s">
        <v>89</v>
      </c>
      <c r="AW517" s="12" t="s">
        <v>31</v>
      </c>
      <c r="AX517" s="12" t="s">
        <v>76</v>
      </c>
      <c r="AY517" s="159" t="s">
        <v>225</v>
      </c>
    </row>
    <row r="518" spans="2:65" s="12" customFormat="1" ht="11.25">
      <c r="B518" s="157"/>
      <c r="D518" s="158" t="s">
        <v>233</v>
      </c>
      <c r="E518" s="159" t="s">
        <v>1</v>
      </c>
      <c r="F518" s="160" t="s">
        <v>798</v>
      </c>
      <c r="H518" s="161">
        <v>28.943999999999999</v>
      </c>
      <c r="I518" s="162"/>
      <c r="L518" s="157"/>
      <c r="M518" s="163"/>
      <c r="T518" s="164"/>
      <c r="AT518" s="159" t="s">
        <v>233</v>
      </c>
      <c r="AU518" s="159" t="s">
        <v>89</v>
      </c>
      <c r="AV518" s="12" t="s">
        <v>89</v>
      </c>
      <c r="AW518" s="12" t="s">
        <v>31</v>
      </c>
      <c r="AX518" s="12" t="s">
        <v>76</v>
      </c>
      <c r="AY518" s="159" t="s">
        <v>225</v>
      </c>
    </row>
    <row r="519" spans="2:65" s="12" customFormat="1" ht="11.25">
      <c r="B519" s="157"/>
      <c r="D519" s="158" t="s">
        <v>233</v>
      </c>
      <c r="E519" s="159" t="s">
        <v>1</v>
      </c>
      <c r="F519" s="160" t="s">
        <v>799</v>
      </c>
      <c r="H519" s="161">
        <v>28.992000000000001</v>
      </c>
      <c r="I519" s="162"/>
      <c r="L519" s="157"/>
      <c r="M519" s="163"/>
      <c r="T519" s="164"/>
      <c r="AT519" s="159" t="s">
        <v>233</v>
      </c>
      <c r="AU519" s="159" t="s">
        <v>89</v>
      </c>
      <c r="AV519" s="12" t="s">
        <v>89</v>
      </c>
      <c r="AW519" s="12" t="s">
        <v>31</v>
      </c>
      <c r="AX519" s="12" t="s">
        <v>76</v>
      </c>
      <c r="AY519" s="159" t="s">
        <v>225</v>
      </c>
    </row>
    <row r="520" spans="2:65" s="12" customFormat="1" ht="11.25">
      <c r="B520" s="157"/>
      <c r="D520" s="158" t="s">
        <v>233</v>
      </c>
      <c r="E520" s="159" t="s">
        <v>1</v>
      </c>
      <c r="F520" s="160" t="s">
        <v>800</v>
      </c>
      <c r="H520" s="161">
        <v>24.19</v>
      </c>
      <c r="I520" s="162"/>
      <c r="L520" s="157"/>
      <c r="M520" s="163"/>
      <c r="T520" s="164"/>
      <c r="AT520" s="159" t="s">
        <v>233</v>
      </c>
      <c r="AU520" s="159" t="s">
        <v>89</v>
      </c>
      <c r="AV520" s="12" t="s">
        <v>89</v>
      </c>
      <c r="AW520" s="12" t="s">
        <v>31</v>
      </c>
      <c r="AX520" s="12" t="s">
        <v>76</v>
      </c>
      <c r="AY520" s="159" t="s">
        <v>225</v>
      </c>
    </row>
    <row r="521" spans="2:65" s="13" customFormat="1" ht="11.25">
      <c r="B521" s="165"/>
      <c r="D521" s="158" t="s">
        <v>233</v>
      </c>
      <c r="E521" s="166" t="s">
        <v>1</v>
      </c>
      <c r="F521" s="167" t="s">
        <v>258</v>
      </c>
      <c r="H521" s="168">
        <v>105.146</v>
      </c>
      <c r="I521" s="169"/>
      <c r="L521" s="165"/>
      <c r="M521" s="170"/>
      <c r="T521" s="171"/>
      <c r="AT521" s="166" t="s">
        <v>233</v>
      </c>
      <c r="AU521" s="166" t="s">
        <v>89</v>
      </c>
      <c r="AV521" s="13" t="s">
        <v>231</v>
      </c>
      <c r="AW521" s="13" t="s">
        <v>31</v>
      </c>
      <c r="AX521" s="13" t="s">
        <v>83</v>
      </c>
      <c r="AY521" s="166" t="s">
        <v>225</v>
      </c>
    </row>
    <row r="522" spans="2:65" s="1" customFormat="1" ht="16.5" customHeight="1">
      <c r="B522" s="32"/>
      <c r="C522" s="143" t="s">
        <v>801</v>
      </c>
      <c r="D522" s="143" t="s">
        <v>227</v>
      </c>
      <c r="E522" s="144" t="s">
        <v>802</v>
      </c>
      <c r="F522" s="145" t="s">
        <v>803</v>
      </c>
      <c r="G522" s="146" t="s">
        <v>312</v>
      </c>
      <c r="H522" s="147">
        <v>90.89</v>
      </c>
      <c r="I522" s="148"/>
      <c r="J522" s="149">
        <f>ROUND(I522*H522,2)</f>
        <v>0</v>
      </c>
      <c r="K522" s="150"/>
      <c r="L522" s="32"/>
      <c r="M522" s="151" t="s">
        <v>1</v>
      </c>
      <c r="N522" s="152" t="s">
        <v>42</v>
      </c>
      <c r="P522" s="153">
        <f>O522*H522</f>
        <v>0</v>
      </c>
      <c r="Q522" s="153">
        <v>1.4024999999999999E-2</v>
      </c>
      <c r="R522" s="153">
        <f>Q522*H522</f>
        <v>1.27473225</v>
      </c>
      <c r="S522" s="153">
        <v>0</v>
      </c>
      <c r="T522" s="154">
        <f>S522*H522</f>
        <v>0</v>
      </c>
      <c r="AR522" s="155" t="s">
        <v>231</v>
      </c>
      <c r="AT522" s="155" t="s">
        <v>227</v>
      </c>
      <c r="AU522" s="155" t="s">
        <v>89</v>
      </c>
      <c r="AY522" s="17" t="s">
        <v>225</v>
      </c>
      <c r="BE522" s="156">
        <f>IF(N522="základná",J522,0)</f>
        <v>0</v>
      </c>
      <c r="BF522" s="156">
        <f>IF(N522="znížená",J522,0)</f>
        <v>0</v>
      </c>
      <c r="BG522" s="156">
        <f>IF(N522="zákl. prenesená",J522,0)</f>
        <v>0</v>
      </c>
      <c r="BH522" s="156">
        <f>IF(N522="zníž. prenesená",J522,0)</f>
        <v>0</v>
      </c>
      <c r="BI522" s="156">
        <f>IF(N522="nulová",J522,0)</f>
        <v>0</v>
      </c>
      <c r="BJ522" s="17" t="s">
        <v>89</v>
      </c>
      <c r="BK522" s="156">
        <f>ROUND(I522*H522,2)</f>
        <v>0</v>
      </c>
      <c r="BL522" s="17" t="s">
        <v>231</v>
      </c>
      <c r="BM522" s="155" t="s">
        <v>804</v>
      </c>
    </row>
    <row r="523" spans="2:65" s="12" customFormat="1" ht="22.5">
      <c r="B523" s="157"/>
      <c r="D523" s="158" t="s">
        <v>233</v>
      </c>
      <c r="E523" s="159" t="s">
        <v>1</v>
      </c>
      <c r="F523" s="160" t="s">
        <v>805</v>
      </c>
      <c r="H523" s="161">
        <v>90.89</v>
      </c>
      <c r="I523" s="162"/>
      <c r="L523" s="157"/>
      <c r="M523" s="163"/>
      <c r="T523" s="164"/>
      <c r="AT523" s="159" t="s">
        <v>233</v>
      </c>
      <c r="AU523" s="159" t="s">
        <v>89</v>
      </c>
      <c r="AV523" s="12" t="s">
        <v>89</v>
      </c>
      <c r="AW523" s="12" t="s">
        <v>31</v>
      </c>
      <c r="AX523" s="12" t="s">
        <v>83</v>
      </c>
      <c r="AY523" s="159" t="s">
        <v>225</v>
      </c>
    </row>
    <row r="524" spans="2:65" s="1" customFormat="1" ht="24.2" customHeight="1">
      <c r="B524" s="32"/>
      <c r="C524" s="143" t="s">
        <v>806</v>
      </c>
      <c r="D524" s="143" t="s">
        <v>227</v>
      </c>
      <c r="E524" s="144" t="s">
        <v>807</v>
      </c>
      <c r="F524" s="145" t="s">
        <v>808</v>
      </c>
      <c r="G524" s="146" t="s">
        <v>312</v>
      </c>
      <c r="H524" s="147">
        <v>956.41099999999994</v>
      </c>
      <c r="I524" s="148"/>
      <c r="J524" s="149">
        <f>ROUND(I524*H524,2)</f>
        <v>0</v>
      </c>
      <c r="K524" s="150"/>
      <c r="L524" s="32"/>
      <c r="M524" s="151" t="s">
        <v>1</v>
      </c>
      <c r="N524" s="152" t="s">
        <v>42</v>
      </c>
      <c r="P524" s="153">
        <f>O524*H524</f>
        <v>0</v>
      </c>
      <c r="Q524" s="153">
        <v>1.98E-3</v>
      </c>
      <c r="R524" s="153">
        <f>Q524*H524</f>
        <v>1.8936937799999998</v>
      </c>
      <c r="S524" s="153">
        <v>0</v>
      </c>
      <c r="T524" s="154">
        <f>S524*H524</f>
        <v>0</v>
      </c>
      <c r="AR524" s="155" t="s">
        <v>231</v>
      </c>
      <c r="AT524" s="155" t="s">
        <v>227</v>
      </c>
      <c r="AU524" s="155" t="s">
        <v>89</v>
      </c>
      <c r="AY524" s="17" t="s">
        <v>225</v>
      </c>
      <c r="BE524" s="156">
        <f>IF(N524="základná",J524,0)</f>
        <v>0</v>
      </c>
      <c r="BF524" s="156">
        <f>IF(N524="znížená",J524,0)</f>
        <v>0</v>
      </c>
      <c r="BG524" s="156">
        <f>IF(N524="zákl. prenesená",J524,0)</f>
        <v>0</v>
      </c>
      <c r="BH524" s="156">
        <f>IF(N524="zníž. prenesená",J524,0)</f>
        <v>0</v>
      </c>
      <c r="BI524" s="156">
        <f>IF(N524="nulová",J524,0)</f>
        <v>0</v>
      </c>
      <c r="BJ524" s="17" t="s">
        <v>89</v>
      </c>
      <c r="BK524" s="156">
        <f>ROUND(I524*H524,2)</f>
        <v>0</v>
      </c>
      <c r="BL524" s="17" t="s">
        <v>231</v>
      </c>
      <c r="BM524" s="155" t="s">
        <v>809</v>
      </c>
    </row>
    <row r="525" spans="2:65" s="12" customFormat="1" ht="11.25">
      <c r="B525" s="157"/>
      <c r="D525" s="158" t="s">
        <v>233</v>
      </c>
      <c r="E525" s="159" t="s">
        <v>1</v>
      </c>
      <c r="F525" s="160" t="s">
        <v>810</v>
      </c>
      <c r="H525" s="161">
        <v>956.41099999999994</v>
      </c>
      <c r="I525" s="162"/>
      <c r="L525" s="157"/>
      <c r="M525" s="163"/>
      <c r="T525" s="164"/>
      <c r="AT525" s="159" t="s">
        <v>233</v>
      </c>
      <c r="AU525" s="159" t="s">
        <v>89</v>
      </c>
      <c r="AV525" s="12" t="s">
        <v>89</v>
      </c>
      <c r="AW525" s="12" t="s">
        <v>31</v>
      </c>
      <c r="AX525" s="12" t="s">
        <v>83</v>
      </c>
      <c r="AY525" s="159" t="s">
        <v>225</v>
      </c>
    </row>
    <row r="526" spans="2:65" s="1" customFormat="1" ht="24.2" customHeight="1">
      <c r="B526" s="32"/>
      <c r="C526" s="143" t="s">
        <v>811</v>
      </c>
      <c r="D526" s="143" t="s">
        <v>227</v>
      </c>
      <c r="E526" s="144" t="s">
        <v>812</v>
      </c>
      <c r="F526" s="145" t="s">
        <v>813</v>
      </c>
      <c r="G526" s="146" t="s">
        <v>312</v>
      </c>
      <c r="H526" s="147">
        <v>4363.4480000000003</v>
      </c>
      <c r="I526" s="148"/>
      <c r="J526" s="149">
        <f>ROUND(I526*H526,2)</f>
        <v>0</v>
      </c>
      <c r="K526" s="150"/>
      <c r="L526" s="32"/>
      <c r="M526" s="151" t="s">
        <v>1</v>
      </c>
      <c r="N526" s="152" t="s">
        <v>42</v>
      </c>
      <c r="P526" s="153">
        <f>O526*H526</f>
        <v>0</v>
      </c>
      <c r="Q526" s="153">
        <v>2.2499999999999999E-4</v>
      </c>
      <c r="R526" s="153">
        <f>Q526*H526</f>
        <v>0.98177580000000009</v>
      </c>
      <c r="S526" s="153">
        <v>0</v>
      </c>
      <c r="T526" s="154">
        <f>S526*H526</f>
        <v>0</v>
      </c>
      <c r="AR526" s="155" t="s">
        <v>231</v>
      </c>
      <c r="AT526" s="155" t="s">
        <v>227</v>
      </c>
      <c r="AU526" s="155" t="s">
        <v>89</v>
      </c>
      <c r="AY526" s="17" t="s">
        <v>225</v>
      </c>
      <c r="BE526" s="156">
        <f>IF(N526="základná",J526,0)</f>
        <v>0</v>
      </c>
      <c r="BF526" s="156">
        <f>IF(N526="znížená",J526,0)</f>
        <v>0</v>
      </c>
      <c r="BG526" s="156">
        <f>IF(N526="zákl. prenesená",J526,0)</f>
        <v>0</v>
      </c>
      <c r="BH526" s="156">
        <f>IF(N526="zníž. prenesená",J526,0)</f>
        <v>0</v>
      </c>
      <c r="BI526" s="156">
        <f>IF(N526="nulová",J526,0)</f>
        <v>0</v>
      </c>
      <c r="BJ526" s="17" t="s">
        <v>89</v>
      </c>
      <c r="BK526" s="156">
        <f>ROUND(I526*H526,2)</f>
        <v>0</v>
      </c>
      <c r="BL526" s="17" t="s">
        <v>231</v>
      </c>
      <c r="BM526" s="155" t="s">
        <v>814</v>
      </c>
    </row>
    <row r="527" spans="2:65" s="12" customFormat="1" ht="22.5">
      <c r="B527" s="157"/>
      <c r="D527" s="158" t="s">
        <v>233</v>
      </c>
      <c r="E527" s="159" t="s">
        <v>1</v>
      </c>
      <c r="F527" s="160" t="s">
        <v>815</v>
      </c>
      <c r="H527" s="161">
        <v>102.239</v>
      </c>
      <c r="I527" s="162"/>
      <c r="L527" s="157"/>
      <c r="M527" s="163"/>
      <c r="T527" s="164"/>
      <c r="AT527" s="159" t="s">
        <v>233</v>
      </c>
      <c r="AU527" s="159" t="s">
        <v>89</v>
      </c>
      <c r="AV527" s="12" t="s">
        <v>89</v>
      </c>
      <c r="AW527" s="12" t="s">
        <v>31</v>
      </c>
      <c r="AX527" s="12" t="s">
        <v>76</v>
      </c>
      <c r="AY527" s="159" t="s">
        <v>225</v>
      </c>
    </row>
    <row r="528" spans="2:65" s="12" customFormat="1" ht="11.25">
      <c r="B528" s="157"/>
      <c r="D528" s="158" t="s">
        <v>233</v>
      </c>
      <c r="E528" s="159" t="s">
        <v>1</v>
      </c>
      <c r="F528" s="160" t="s">
        <v>816</v>
      </c>
      <c r="H528" s="161">
        <v>68.965000000000003</v>
      </c>
      <c r="I528" s="162"/>
      <c r="L528" s="157"/>
      <c r="M528" s="163"/>
      <c r="T528" s="164"/>
      <c r="AT528" s="159" t="s">
        <v>233</v>
      </c>
      <c r="AU528" s="159" t="s">
        <v>89</v>
      </c>
      <c r="AV528" s="12" t="s">
        <v>89</v>
      </c>
      <c r="AW528" s="12" t="s">
        <v>31</v>
      </c>
      <c r="AX528" s="12" t="s">
        <v>76</v>
      </c>
      <c r="AY528" s="159" t="s">
        <v>225</v>
      </c>
    </row>
    <row r="529" spans="2:51" s="12" customFormat="1" ht="11.25">
      <c r="B529" s="157"/>
      <c r="D529" s="158" t="s">
        <v>233</v>
      </c>
      <c r="E529" s="159" t="s">
        <v>1</v>
      </c>
      <c r="F529" s="160" t="s">
        <v>817</v>
      </c>
      <c r="H529" s="161">
        <v>139.745</v>
      </c>
      <c r="I529" s="162"/>
      <c r="L529" s="157"/>
      <c r="M529" s="163"/>
      <c r="T529" s="164"/>
      <c r="AT529" s="159" t="s">
        <v>233</v>
      </c>
      <c r="AU529" s="159" t="s">
        <v>89</v>
      </c>
      <c r="AV529" s="12" t="s">
        <v>89</v>
      </c>
      <c r="AW529" s="12" t="s">
        <v>31</v>
      </c>
      <c r="AX529" s="12" t="s">
        <v>76</v>
      </c>
      <c r="AY529" s="159" t="s">
        <v>225</v>
      </c>
    </row>
    <row r="530" spans="2:51" s="12" customFormat="1" ht="11.25">
      <c r="B530" s="157"/>
      <c r="D530" s="158" t="s">
        <v>233</v>
      </c>
      <c r="E530" s="159" t="s">
        <v>1</v>
      </c>
      <c r="F530" s="160" t="s">
        <v>818</v>
      </c>
      <c r="H530" s="161">
        <v>25.88</v>
      </c>
      <c r="I530" s="162"/>
      <c r="L530" s="157"/>
      <c r="M530" s="163"/>
      <c r="T530" s="164"/>
      <c r="AT530" s="159" t="s">
        <v>233</v>
      </c>
      <c r="AU530" s="159" t="s">
        <v>89</v>
      </c>
      <c r="AV530" s="12" t="s">
        <v>89</v>
      </c>
      <c r="AW530" s="12" t="s">
        <v>31</v>
      </c>
      <c r="AX530" s="12" t="s">
        <v>76</v>
      </c>
      <c r="AY530" s="159" t="s">
        <v>225</v>
      </c>
    </row>
    <row r="531" spans="2:51" s="14" customFormat="1" ht="11.25">
      <c r="B531" s="172"/>
      <c r="D531" s="158" t="s">
        <v>233</v>
      </c>
      <c r="E531" s="173" t="s">
        <v>1</v>
      </c>
      <c r="F531" s="174" t="s">
        <v>819</v>
      </c>
      <c r="H531" s="175">
        <v>336.82900000000001</v>
      </c>
      <c r="I531" s="176"/>
      <c r="L531" s="172"/>
      <c r="M531" s="177"/>
      <c r="T531" s="178"/>
      <c r="AT531" s="173" t="s">
        <v>233</v>
      </c>
      <c r="AU531" s="173" t="s">
        <v>89</v>
      </c>
      <c r="AV531" s="14" t="s">
        <v>239</v>
      </c>
      <c r="AW531" s="14" t="s">
        <v>31</v>
      </c>
      <c r="AX531" s="14" t="s">
        <v>76</v>
      </c>
      <c r="AY531" s="173" t="s">
        <v>225</v>
      </c>
    </row>
    <row r="532" spans="2:51" s="12" customFormat="1" ht="33.75">
      <c r="B532" s="157"/>
      <c r="D532" s="158" t="s">
        <v>233</v>
      </c>
      <c r="E532" s="159" t="s">
        <v>1</v>
      </c>
      <c r="F532" s="160" t="s">
        <v>820</v>
      </c>
      <c r="H532" s="161">
        <v>771.54</v>
      </c>
      <c r="I532" s="162"/>
      <c r="L532" s="157"/>
      <c r="M532" s="163"/>
      <c r="T532" s="164"/>
      <c r="AT532" s="159" t="s">
        <v>233</v>
      </c>
      <c r="AU532" s="159" t="s">
        <v>89</v>
      </c>
      <c r="AV532" s="12" t="s">
        <v>89</v>
      </c>
      <c r="AW532" s="12" t="s">
        <v>31</v>
      </c>
      <c r="AX532" s="12" t="s">
        <v>76</v>
      </c>
      <c r="AY532" s="159" t="s">
        <v>225</v>
      </c>
    </row>
    <row r="533" spans="2:51" s="12" customFormat="1" ht="33.75">
      <c r="B533" s="157"/>
      <c r="D533" s="158" t="s">
        <v>233</v>
      </c>
      <c r="E533" s="159" t="s">
        <v>1</v>
      </c>
      <c r="F533" s="160" t="s">
        <v>821</v>
      </c>
      <c r="H533" s="161">
        <v>255.60599999999999</v>
      </c>
      <c r="I533" s="162"/>
      <c r="L533" s="157"/>
      <c r="M533" s="163"/>
      <c r="T533" s="164"/>
      <c r="AT533" s="159" t="s">
        <v>233</v>
      </c>
      <c r="AU533" s="159" t="s">
        <v>89</v>
      </c>
      <c r="AV533" s="12" t="s">
        <v>89</v>
      </c>
      <c r="AW533" s="12" t="s">
        <v>31</v>
      </c>
      <c r="AX533" s="12" t="s">
        <v>76</v>
      </c>
      <c r="AY533" s="159" t="s">
        <v>225</v>
      </c>
    </row>
    <row r="534" spans="2:51" s="12" customFormat="1" ht="45">
      <c r="B534" s="157"/>
      <c r="D534" s="158" t="s">
        <v>233</v>
      </c>
      <c r="E534" s="159" t="s">
        <v>1</v>
      </c>
      <c r="F534" s="160" t="s">
        <v>822</v>
      </c>
      <c r="H534" s="161">
        <v>78.569999999999993</v>
      </c>
      <c r="I534" s="162"/>
      <c r="L534" s="157"/>
      <c r="M534" s="163"/>
      <c r="T534" s="164"/>
      <c r="AT534" s="159" t="s">
        <v>233</v>
      </c>
      <c r="AU534" s="159" t="s">
        <v>89</v>
      </c>
      <c r="AV534" s="12" t="s">
        <v>89</v>
      </c>
      <c r="AW534" s="12" t="s">
        <v>31</v>
      </c>
      <c r="AX534" s="12" t="s">
        <v>76</v>
      </c>
      <c r="AY534" s="159" t="s">
        <v>225</v>
      </c>
    </row>
    <row r="535" spans="2:51" s="14" customFormat="1" ht="11.25">
      <c r="B535" s="172"/>
      <c r="D535" s="158" t="s">
        <v>233</v>
      </c>
      <c r="E535" s="173" t="s">
        <v>1</v>
      </c>
      <c r="F535" s="174" t="s">
        <v>613</v>
      </c>
      <c r="H535" s="175">
        <v>1105.7159999999999</v>
      </c>
      <c r="I535" s="176"/>
      <c r="L535" s="172"/>
      <c r="M535" s="177"/>
      <c r="T535" s="178"/>
      <c r="AT535" s="173" t="s">
        <v>233</v>
      </c>
      <c r="AU535" s="173" t="s">
        <v>89</v>
      </c>
      <c r="AV535" s="14" t="s">
        <v>239</v>
      </c>
      <c r="AW535" s="14" t="s">
        <v>31</v>
      </c>
      <c r="AX535" s="14" t="s">
        <v>76</v>
      </c>
      <c r="AY535" s="173" t="s">
        <v>225</v>
      </c>
    </row>
    <row r="536" spans="2:51" s="12" customFormat="1" ht="33.75">
      <c r="B536" s="157"/>
      <c r="D536" s="158" t="s">
        <v>233</v>
      </c>
      <c r="E536" s="159" t="s">
        <v>1</v>
      </c>
      <c r="F536" s="160" t="s">
        <v>823</v>
      </c>
      <c r="H536" s="161">
        <v>706.33199999999999</v>
      </c>
      <c r="I536" s="162"/>
      <c r="L536" s="157"/>
      <c r="M536" s="163"/>
      <c r="T536" s="164"/>
      <c r="AT536" s="159" t="s">
        <v>233</v>
      </c>
      <c r="AU536" s="159" t="s">
        <v>89</v>
      </c>
      <c r="AV536" s="12" t="s">
        <v>89</v>
      </c>
      <c r="AW536" s="12" t="s">
        <v>31</v>
      </c>
      <c r="AX536" s="12" t="s">
        <v>76</v>
      </c>
      <c r="AY536" s="159" t="s">
        <v>225</v>
      </c>
    </row>
    <row r="537" spans="2:51" s="12" customFormat="1" ht="33.75">
      <c r="B537" s="157"/>
      <c r="D537" s="158" t="s">
        <v>233</v>
      </c>
      <c r="E537" s="159" t="s">
        <v>1</v>
      </c>
      <c r="F537" s="160" t="s">
        <v>824</v>
      </c>
      <c r="H537" s="161">
        <v>227.54599999999999</v>
      </c>
      <c r="I537" s="162"/>
      <c r="L537" s="157"/>
      <c r="M537" s="163"/>
      <c r="T537" s="164"/>
      <c r="AT537" s="159" t="s">
        <v>233</v>
      </c>
      <c r="AU537" s="159" t="s">
        <v>89</v>
      </c>
      <c r="AV537" s="12" t="s">
        <v>89</v>
      </c>
      <c r="AW537" s="12" t="s">
        <v>31</v>
      </c>
      <c r="AX537" s="12" t="s">
        <v>76</v>
      </c>
      <c r="AY537" s="159" t="s">
        <v>225</v>
      </c>
    </row>
    <row r="538" spans="2:51" s="12" customFormat="1" ht="33.75">
      <c r="B538" s="157"/>
      <c r="D538" s="158" t="s">
        <v>233</v>
      </c>
      <c r="E538" s="159" t="s">
        <v>1</v>
      </c>
      <c r="F538" s="160" t="s">
        <v>825</v>
      </c>
      <c r="H538" s="161">
        <v>450.78500000000003</v>
      </c>
      <c r="I538" s="162"/>
      <c r="L538" s="157"/>
      <c r="M538" s="163"/>
      <c r="T538" s="164"/>
      <c r="AT538" s="159" t="s">
        <v>233</v>
      </c>
      <c r="AU538" s="159" t="s">
        <v>89</v>
      </c>
      <c r="AV538" s="12" t="s">
        <v>89</v>
      </c>
      <c r="AW538" s="12" t="s">
        <v>31</v>
      </c>
      <c r="AX538" s="12" t="s">
        <v>76</v>
      </c>
      <c r="AY538" s="159" t="s">
        <v>225</v>
      </c>
    </row>
    <row r="539" spans="2:51" s="12" customFormat="1" ht="33.75">
      <c r="B539" s="157"/>
      <c r="D539" s="158" t="s">
        <v>233</v>
      </c>
      <c r="E539" s="159" t="s">
        <v>1</v>
      </c>
      <c r="F539" s="160" t="s">
        <v>826</v>
      </c>
      <c r="H539" s="161">
        <v>76.95</v>
      </c>
      <c r="I539" s="162"/>
      <c r="L539" s="157"/>
      <c r="M539" s="163"/>
      <c r="T539" s="164"/>
      <c r="AT539" s="159" t="s">
        <v>233</v>
      </c>
      <c r="AU539" s="159" t="s">
        <v>89</v>
      </c>
      <c r="AV539" s="12" t="s">
        <v>89</v>
      </c>
      <c r="AW539" s="12" t="s">
        <v>31</v>
      </c>
      <c r="AX539" s="12" t="s">
        <v>76</v>
      </c>
      <c r="AY539" s="159" t="s">
        <v>225</v>
      </c>
    </row>
    <row r="540" spans="2:51" s="14" customFormat="1" ht="11.25">
      <c r="B540" s="172"/>
      <c r="D540" s="158" t="s">
        <v>233</v>
      </c>
      <c r="E540" s="173" t="s">
        <v>1</v>
      </c>
      <c r="F540" s="174" t="s">
        <v>616</v>
      </c>
      <c r="H540" s="175">
        <v>1461.6130000000001</v>
      </c>
      <c r="I540" s="176"/>
      <c r="L540" s="172"/>
      <c r="M540" s="177"/>
      <c r="T540" s="178"/>
      <c r="AT540" s="173" t="s">
        <v>233</v>
      </c>
      <c r="AU540" s="173" t="s">
        <v>89</v>
      </c>
      <c r="AV540" s="14" t="s">
        <v>239</v>
      </c>
      <c r="AW540" s="14" t="s">
        <v>31</v>
      </c>
      <c r="AX540" s="14" t="s">
        <v>76</v>
      </c>
      <c r="AY540" s="173" t="s">
        <v>225</v>
      </c>
    </row>
    <row r="541" spans="2:51" s="12" customFormat="1" ht="22.5">
      <c r="B541" s="157"/>
      <c r="D541" s="158" t="s">
        <v>233</v>
      </c>
      <c r="E541" s="159" t="s">
        <v>1</v>
      </c>
      <c r="F541" s="160" t="s">
        <v>827</v>
      </c>
      <c r="H541" s="161">
        <v>490.64</v>
      </c>
      <c r="I541" s="162"/>
      <c r="L541" s="157"/>
      <c r="M541" s="163"/>
      <c r="T541" s="164"/>
      <c r="AT541" s="159" t="s">
        <v>233</v>
      </c>
      <c r="AU541" s="159" t="s">
        <v>89</v>
      </c>
      <c r="AV541" s="12" t="s">
        <v>89</v>
      </c>
      <c r="AW541" s="12" t="s">
        <v>31</v>
      </c>
      <c r="AX541" s="12" t="s">
        <v>76</v>
      </c>
      <c r="AY541" s="159" t="s">
        <v>225</v>
      </c>
    </row>
    <row r="542" spans="2:51" s="12" customFormat="1" ht="11.25">
      <c r="B542" s="157"/>
      <c r="D542" s="158" t="s">
        <v>233</v>
      </c>
      <c r="E542" s="159" t="s">
        <v>1</v>
      </c>
      <c r="F542" s="160" t="s">
        <v>828</v>
      </c>
      <c r="H542" s="161">
        <v>244.42</v>
      </c>
      <c r="I542" s="162"/>
      <c r="L542" s="157"/>
      <c r="M542" s="163"/>
      <c r="T542" s="164"/>
      <c r="AT542" s="159" t="s">
        <v>233</v>
      </c>
      <c r="AU542" s="159" t="s">
        <v>89</v>
      </c>
      <c r="AV542" s="12" t="s">
        <v>89</v>
      </c>
      <c r="AW542" s="12" t="s">
        <v>31</v>
      </c>
      <c r="AX542" s="12" t="s">
        <v>76</v>
      </c>
      <c r="AY542" s="159" t="s">
        <v>225</v>
      </c>
    </row>
    <row r="543" spans="2:51" s="12" customFormat="1" ht="22.5">
      <c r="B543" s="157"/>
      <c r="D543" s="158" t="s">
        <v>233</v>
      </c>
      <c r="E543" s="159" t="s">
        <v>1</v>
      </c>
      <c r="F543" s="160" t="s">
        <v>829</v>
      </c>
      <c r="H543" s="161">
        <v>118.58</v>
      </c>
      <c r="I543" s="162"/>
      <c r="L543" s="157"/>
      <c r="M543" s="163"/>
      <c r="T543" s="164"/>
      <c r="AT543" s="159" t="s">
        <v>233</v>
      </c>
      <c r="AU543" s="159" t="s">
        <v>89</v>
      </c>
      <c r="AV543" s="12" t="s">
        <v>89</v>
      </c>
      <c r="AW543" s="12" t="s">
        <v>31</v>
      </c>
      <c r="AX543" s="12" t="s">
        <v>76</v>
      </c>
      <c r="AY543" s="159" t="s">
        <v>225</v>
      </c>
    </row>
    <row r="544" spans="2:51" s="12" customFormat="1" ht="33.75">
      <c r="B544" s="157"/>
      <c r="D544" s="158" t="s">
        <v>233</v>
      </c>
      <c r="E544" s="159" t="s">
        <v>1</v>
      </c>
      <c r="F544" s="160" t="s">
        <v>830</v>
      </c>
      <c r="H544" s="161">
        <v>55.412999999999997</v>
      </c>
      <c r="I544" s="162"/>
      <c r="L544" s="157"/>
      <c r="M544" s="163"/>
      <c r="T544" s="164"/>
      <c r="AT544" s="159" t="s">
        <v>233</v>
      </c>
      <c r="AU544" s="159" t="s">
        <v>89</v>
      </c>
      <c r="AV544" s="12" t="s">
        <v>89</v>
      </c>
      <c r="AW544" s="12" t="s">
        <v>31</v>
      </c>
      <c r="AX544" s="12" t="s">
        <v>76</v>
      </c>
      <c r="AY544" s="159" t="s">
        <v>225</v>
      </c>
    </row>
    <row r="545" spans="2:65" s="14" customFormat="1" ht="11.25">
      <c r="B545" s="172"/>
      <c r="D545" s="158" t="s">
        <v>233</v>
      </c>
      <c r="E545" s="173" t="s">
        <v>1</v>
      </c>
      <c r="F545" s="174" t="s">
        <v>619</v>
      </c>
      <c r="H545" s="175">
        <v>909.053</v>
      </c>
      <c r="I545" s="176"/>
      <c r="L545" s="172"/>
      <c r="M545" s="177"/>
      <c r="T545" s="178"/>
      <c r="AT545" s="173" t="s">
        <v>233</v>
      </c>
      <c r="AU545" s="173" t="s">
        <v>89</v>
      </c>
      <c r="AV545" s="14" t="s">
        <v>239</v>
      </c>
      <c r="AW545" s="14" t="s">
        <v>31</v>
      </c>
      <c r="AX545" s="14" t="s">
        <v>76</v>
      </c>
      <c r="AY545" s="173" t="s">
        <v>225</v>
      </c>
    </row>
    <row r="546" spans="2:65" s="12" customFormat="1" ht="11.25">
      <c r="B546" s="157"/>
      <c r="D546" s="158" t="s">
        <v>233</v>
      </c>
      <c r="E546" s="159" t="s">
        <v>1</v>
      </c>
      <c r="F546" s="160" t="s">
        <v>831</v>
      </c>
      <c r="H546" s="161">
        <v>149.68899999999999</v>
      </c>
      <c r="I546" s="162"/>
      <c r="L546" s="157"/>
      <c r="M546" s="163"/>
      <c r="T546" s="164"/>
      <c r="AT546" s="159" t="s">
        <v>233</v>
      </c>
      <c r="AU546" s="159" t="s">
        <v>89</v>
      </c>
      <c r="AV546" s="12" t="s">
        <v>89</v>
      </c>
      <c r="AW546" s="12" t="s">
        <v>31</v>
      </c>
      <c r="AX546" s="12" t="s">
        <v>76</v>
      </c>
      <c r="AY546" s="159" t="s">
        <v>225</v>
      </c>
    </row>
    <row r="547" spans="2:65" s="12" customFormat="1" ht="33.75">
      <c r="B547" s="157"/>
      <c r="D547" s="158" t="s">
        <v>233</v>
      </c>
      <c r="E547" s="159" t="s">
        <v>1</v>
      </c>
      <c r="F547" s="160" t="s">
        <v>832</v>
      </c>
      <c r="H547" s="161">
        <v>400.548</v>
      </c>
      <c r="I547" s="162"/>
      <c r="L547" s="157"/>
      <c r="M547" s="163"/>
      <c r="T547" s="164"/>
      <c r="AT547" s="159" t="s">
        <v>233</v>
      </c>
      <c r="AU547" s="159" t="s">
        <v>89</v>
      </c>
      <c r="AV547" s="12" t="s">
        <v>89</v>
      </c>
      <c r="AW547" s="12" t="s">
        <v>31</v>
      </c>
      <c r="AX547" s="12" t="s">
        <v>76</v>
      </c>
      <c r="AY547" s="159" t="s">
        <v>225</v>
      </c>
    </row>
    <row r="548" spans="2:65" s="13" customFormat="1" ht="11.25">
      <c r="B548" s="165"/>
      <c r="D548" s="158" t="s">
        <v>233</v>
      </c>
      <c r="E548" s="166" t="s">
        <v>1</v>
      </c>
      <c r="F548" s="167" t="s">
        <v>258</v>
      </c>
      <c r="H548" s="168">
        <v>4363.4480000000003</v>
      </c>
      <c r="I548" s="169"/>
      <c r="L548" s="165"/>
      <c r="M548" s="170"/>
      <c r="T548" s="171"/>
      <c r="AT548" s="166" t="s">
        <v>233</v>
      </c>
      <c r="AU548" s="166" t="s">
        <v>89</v>
      </c>
      <c r="AV548" s="13" t="s">
        <v>231</v>
      </c>
      <c r="AW548" s="13" t="s">
        <v>31</v>
      </c>
      <c r="AX548" s="13" t="s">
        <v>83</v>
      </c>
      <c r="AY548" s="166" t="s">
        <v>225</v>
      </c>
    </row>
    <row r="549" spans="2:65" s="1" customFormat="1" ht="24.2" customHeight="1">
      <c r="B549" s="32"/>
      <c r="C549" s="143" t="s">
        <v>833</v>
      </c>
      <c r="D549" s="143" t="s">
        <v>227</v>
      </c>
      <c r="E549" s="144" t="s">
        <v>834</v>
      </c>
      <c r="F549" s="145" t="s">
        <v>835</v>
      </c>
      <c r="G549" s="146" t="s">
        <v>312</v>
      </c>
      <c r="H549" s="147">
        <v>2184.0030000000002</v>
      </c>
      <c r="I549" s="148"/>
      <c r="J549" s="149">
        <f>ROUND(I549*H549,2)</f>
        <v>0</v>
      </c>
      <c r="K549" s="150"/>
      <c r="L549" s="32"/>
      <c r="M549" s="151" t="s">
        <v>1</v>
      </c>
      <c r="N549" s="152" t="s">
        <v>42</v>
      </c>
      <c r="P549" s="153">
        <f>O549*H549</f>
        <v>0</v>
      </c>
      <c r="Q549" s="153">
        <v>1.4E-2</v>
      </c>
      <c r="R549" s="153">
        <f>Q549*H549</f>
        <v>30.576042000000001</v>
      </c>
      <c r="S549" s="153">
        <v>0</v>
      </c>
      <c r="T549" s="154">
        <f>S549*H549</f>
        <v>0</v>
      </c>
      <c r="AR549" s="155" t="s">
        <v>231</v>
      </c>
      <c r="AT549" s="155" t="s">
        <v>227</v>
      </c>
      <c r="AU549" s="155" t="s">
        <v>89</v>
      </c>
      <c r="AY549" s="17" t="s">
        <v>225</v>
      </c>
      <c r="BE549" s="156">
        <f>IF(N549="základná",J549,0)</f>
        <v>0</v>
      </c>
      <c r="BF549" s="156">
        <f>IF(N549="znížená",J549,0)</f>
        <v>0</v>
      </c>
      <c r="BG549" s="156">
        <f>IF(N549="zákl. prenesená",J549,0)</f>
        <v>0</v>
      </c>
      <c r="BH549" s="156">
        <f>IF(N549="zníž. prenesená",J549,0)</f>
        <v>0</v>
      </c>
      <c r="BI549" s="156">
        <f>IF(N549="nulová",J549,0)</f>
        <v>0</v>
      </c>
      <c r="BJ549" s="17" t="s">
        <v>89</v>
      </c>
      <c r="BK549" s="156">
        <f>ROUND(I549*H549,2)</f>
        <v>0</v>
      </c>
      <c r="BL549" s="17" t="s">
        <v>231</v>
      </c>
      <c r="BM549" s="155" t="s">
        <v>836</v>
      </c>
    </row>
    <row r="550" spans="2:65" s="12" customFormat="1" ht="22.5">
      <c r="B550" s="157"/>
      <c r="D550" s="158" t="s">
        <v>233</v>
      </c>
      <c r="E550" s="159" t="s">
        <v>1</v>
      </c>
      <c r="F550" s="160" t="s">
        <v>815</v>
      </c>
      <c r="H550" s="161">
        <v>102.239</v>
      </c>
      <c r="I550" s="162"/>
      <c r="L550" s="157"/>
      <c r="M550" s="163"/>
      <c r="T550" s="164"/>
      <c r="AT550" s="159" t="s">
        <v>233</v>
      </c>
      <c r="AU550" s="159" t="s">
        <v>89</v>
      </c>
      <c r="AV550" s="12" t="s">
        <v>89</v>
      </c>
      <c r="AW550" s="12" t="s">
        <v>31</v>
      </c>
      <c r="AX550" s="12" t="s">
        <v>76</v>
      </c>
      <c r="AY550" s="159" t="s">
        <v>225</v>
      </c>
    </row>
    <row r="551" spans="2:65" s="12" customFormat="1" ht="11.25">
      <c r="B551" s="157"/>
      <c r="D551" s="158" t="s">
        <v>233</v>
      </c>
      <c r="E551" s="159" t="s">
        <v>1</v>
      </c>
      <c r="F551" s="160" t="s">
        <v>816</v>
      </c>
      <c r="H551" s="161">
        <v>68.965000000000003</v>
      </c>
      <c r="I551" s="162"/>
      <c r="L551" s="157"/>
      <c r="M551" s="163"/>
      <c r="T551" s="164"/>
      <c r="AT551" s="159" t="s">
        <v>233</v>
      </c>
      <c r="AU551" s="159" t="s">
        <v>89</v>
      </c>
      <c r="AV551" s="12" t="s">
        <v>89</v>
      </c>
      <c r="AW551" s="12" t="s">
        <v>31</v>
      </c>
      <c r="AX551" s="12" t="s">
        <v>76</v>
      </c>
      <c r="AY551" s="159" t="s">
        <v>225</v>
      </c>
    </row>
    <row r="552" spans="2:65" s="12" customFormat="1" ht="11.25">
      <c r="B552" s="157"/>
      <c r="D552" s="158" t="s">
        <v>233</v>
      </c>
      <c r="E552" s="159" t="s">
        <v>1</v>
      </c>
      <c r="F552" s="160" t="s">
        <v>817</v>
      </c>
      <c r="H552" s="161">
        <v>139.745</v>
      </c>
      <c r="I552" s="162"/>
      <c r="L552" s="157"/>
      <c r="M552" s="163"/>
      <c r="T552" s="164"/>
      <c r="AT552" s="159" t="s">
        <v>233</v>
      </c>
      <c r="AU552" s="159" t="s">
        <v>89</v>
      </c>
      <c r="AV552" s="12" t="s">
        <v>89</v>
      </c>
      <c r="AW552" s="12" t="s">
        <v>31</v>
      </c>
      <c r="AX552" s="12" t="s">
        <v>76</v>
      </c>
      <c r="AY552" s="159" t="s">
        <v>225</v>
      </c>
    </row>
    <row r="553" spans="2:65" s="12" customFormat="1" ht="11.25">
      <c r="B553" s="157"/>
      <c r="D553" s="158" t="s">
        <v>233</v>
      </c>
      <c r="E553" s="159" t="s">
        <v>1</v>
      </c>
      <c r="F553" s="160" t="s">
        <v>818</v>
      </c>
      <c r="H553" s="161">
        <v>25.88</v>
      </c>
      <c r="I553" s="162"/>
      <c r="L553" s="157"/>
      <c r="M553" s="163"/>
      <c r="T553" s="164"/>
      <c r="AT553" s="159" t="s">
        <v>233</v>
      </c>
      <c r="AU553" s="159" t="s">
        <v>89</v>
      </c>
      <c r="AV553" s="12" t="s">
        <v>89</v>
      </c>
      <c r="AW553" s="12" t="s">
        <v>31</v>
      </c>
      <c r="AX553" s="12" t="s">
        <v>76</v>
      </c>
      <c r="AY553" s="159" t="s">
        <v>225</v>
      </c>
    </row>
    <row r="554" spans="2:65" s="14" customFormat="1" ht="11.25">
      <c r="B554" s="172"/>
      <c r="D554" s="158" t="s">
        <v>233</v>
      </c>
      <c r="E554" s="173" t="s">
        <v>1</v>
      </c>
      <c r="F554" s="174" t="s">
        <v>819</v>
      </c>
      <c r="H554" s="175">
        <v>336.82900000000001</v>
      </c>
      <c r="I554" s="176"/>
      <c r="L554" s="172"/>
      <c r="M554" s="177"/>
      <c r="T554" s="178"/>
      <c r="AT554" s="173" t="s">
        <v>233</v>
      </c>
      <c r="AU554" s="173" t="s">
        <v>89</v>
      </c>
      <c r="AV554" s="14" t="s">
        <v>239</v>
      </c>
      <c r="AW554" s="14" t="s">
        <v>31</v>
      </c>
      <c r="AX554" s="14" t="s">
        <v>76</v>
      </c>
      <c r="AY554" s="173" t="s">
        <v>225</v>
      </c>
    </row>
    <row r="555" spans="2:65" s="12" customFormat="1" ht="33.75">
      <c r="B555" s="157"/>
      <c r="D555" s="158" t="s">
        <v>233</v>
      </c>
      <c r="E555" s="159" t="s">
        <v>1</v>
      </c>
      <c r="F555" s="160" t="s">
        <v>821</v>
      </c>
      <c r="H555" s="161">
        <v>255.60599999999999</v>
      </c>
      <c r="I555" s="162"/>
      <c r="L555" s="157"/>
      <c r="M555" s="163"/>
      <c r="T555" s="164"/>
      <c r="AT555" s="159" t="s">
        <v>233</v>
      </c>
      <c r="AU555" s="159" t="s">
        <v>89</v>
      </c>
      <c r="AV555" s="12" t="s">
        <v>89</v>
      </c>
      <c r="AW555" s="12" t="s">
        <v>31</v>
      </c>
      <c r="AX555" s="12" t="s">
        <v>76</v>
      </c>
      <c r="AY555" s="159" t="s">
        <v>225</v>
      </c>
    </row>
    <row r="556" spans="2:65" s="14" customFormat="1" ht="11.25">
      <c r="B556" s="172"/>
      <c r="D556" s="158" t="s">
        <v>233</v>
      </c>
      <c r="E556" s="173" t="s">
        <v>1</v>
      </c>
      <c r="F556" s="174" t="s">
        <v>613</v>
      </c>
      <c r="H556" s="175">
        <v>255.60599999999999</v>
      </c>
      <c r="I556" s="176"/>
      <c r="L556" s="172"/>
      <c r="M556" s="177"/>
      <c r="T556" s="178"/>
      <c r="AT556" s="173" t="s">
        <v>233</v>
      </c>
      <c r="AU556" s="173" t="s">
        <v>89</v>
      </c>
      <c r="AV556" s="14" t="s">
        <v>239</v>
      </c>
      <c r="AW556" s="14" t="s">
        <v>31</v>
      </c>
      <c r="AX556" s="14" t="s">
        <v>76</v>
      </c>
      <c r="AY556" s="173" t="s">
        <v>225</v>
      </c>
    </row>
    <row r="557" spans="2:65" s="12" customFormat="1" ht="33.75">
      <c r="B557" s="157"/>
      <c r="D557" s="158" t="s">
        <v>233</v>
      </c>
      <c r="E557" s="159" t="s">
        <v>1</v>
      </c>
      <c r="F557" s="160" t="s">
        <v>824</v>
      </c>
      <c r="H557" s="161">
        <v>227.54599999999999</v>
      </c>
      <c r="I557" s="162"/>
      <c r="L557" s="157"/>
      <c r="M557" s="163"/>
      <c r="T557" s="164"/>
      <c r="AT557" s="159" t="s">
        <v>233</v>
      </c>
      <c r="AU557" s="159" t="s">
        <v>89</v>
      </c>
      <c r="AV557" s="12" t="s">
        <v>89</v>
      </c>
      <c r="AW557" s="12" t="s">
        <v>31</v>
      </c>
      <c r="AX557" s="12" t="s">
        <v>76</v>
      </c>
      <c r="AY557" s="159" t="s">
        <v>225</v>
      </c>
    </row>
    <row r="558" spans="2:65" s="12" customFormat="1" ht="33.75">
      <c r="B558" s="157"/>
      <c r="D558" s="158" t="s">
        <v>233</v>
      </c>
      <c r="E558" s="159" t="s">
        <v>1</v>
      </c>
      <c r="F558" s="160" t="s">
        <v>825</v>
      </c>
      <c r="H558" s="161">
        <v>450.78500000000003</v>
      </c>
      <c r="I558" s="162"/>
      <c r="L558" s="157"/>
      <c r="M558" s="163"/>
      <c r="T558" s="164"/>
      <c r="AT558" s="159" t="s">
        <v>233</v>
      </c>
      <c r="AU558" s="159" t="s">
        <v>89</v>
      </c>
      <c r="AV558" s="12" t="s">
        <v>89</v>
      </c>
      <c r="AW558" s="12" t="s">
        <v>31</v>
      </c>
      <c r="AX558" s="12" t="s">
        <v>76</v>
      </c>
      <c r="AY558" s="159" t="s">
        <v>225</v>
      </c>
    </row>
    <row r="559" spans="2:65" s="14" customFormat="1" ht="11.25">
      <c r="B559" s="172"/>
      <c r="D559" s="158" t="s">
        <v>233</v>
      </c>
      <c r="E559" s="173" t="s">
        <v>1</v>
      </c>
      <c r="F559" s="174" t="s">
        <v>616</v>
      </c>
      <c r="H559" s="175">
        <v>678.33100000000002</v>
      </c>
      <c r="I559" s="176"/>
      <c r="L559" s="172"/>
      <c r="M559" s="177"/>
      <c r="T559" s="178"/>
      <c r="AT559" s="173" t="s">
        <v>233</v>
      </c>
      <c r="AU559" s="173" t="s">
        <v>89</v>
      </c>
      <c r="AV559" s="14" t="s">
        <v>239</v>
      </c>
      <c r="AW559" s="14" t="s">
        <v>31</v>
      </c>
      <c r="AX559" s="14" t="s">
        <v>76</v>
      </c>
      <c r="AY559" s="173" t="s">
        <v>225</v>
      </c>
    </row>
    <row r="560" spans="2:65" s="12" customFormat="1" ht="11.25">
      <c r="B560" s="157"/>
      <c r="D560" s="158" t="s">
        <v>233</v>
      </c>
      <c r="E560" s="159" t="s">
        <v>1</v>
      </c>
      <c r="F560" s="160" t="s">
        <v>828</v>
      </c>
      <c r="H560" s="161">
        <v>244.42</v>
      </c>
      <c r="I560" s="162"/>
      <c r="L560" s="157"/>
      <c r="M560" s="163"/>
      <c r="T560" s="164"/>
      <c r="AT560" s="159" t="s">
        <v>233</v>
      </c>
      <c r="AU560" s="159" t="s">
        <v>89</v>
      </c>
      <c r="AV560" s="12" t="s">
        <v>89</v>
      </c>
      <c r="AW560" s="12" t="s">
        <v>31</v>
      </c>
      <c r="AX560" s="12" t="s">
        <v>76</v>
      </c>
      <c r="AY560" s="159" t="s">
        <v>225</v>
      </c>
    </row>
    <row r="561" spans="2:65" s="12" customFormat="1" ht="22.5">
      <c r="B561" s="157"/>
      <c r="D561" s="158" t="s">
        <v>233</v>
      </c>
      <c r="E561" s="159" t="s">
        <v>1</v>
      </c>
      <c r="F561" s="160" t="s">
        <v>829</v>
      </c>
      <c r="H561" s="161">
        <v>118.58</v>
      </c>
      <c r="I561" s="162"/>
      <c r="L561" s="157"/>
      <c r="M561" s="163"/>
      <c r="T561" s="164"/>
      <c r="AT561" s="159" t="s">
        <v>233</v>
      </c>
      <c r="AU561" s="159" t="s">
        <v>89</v>
      </c>
      <c r="AV561" s="12" t="s">
        <v>89</v>
      </c>
      <c r="AW561" s="12" t="s">
        <v>31</v>
      </c>
      <c r="AX561" s="12" t="s">
        <v>76</v>
      </c>
      <c r="AY561" s="159" t="s">
        <v>225</v>
      </c>
    </row>
    <row r="562" spans="2:65" s="14" customFormat="1" ht="11.25">
      <c r="B562" s="172"/>
      <c r="D562" s="158" t="s">
        <v>233</v>
      </c>
      <c r="E562" s="173" t="s">
        <v>1</v>
      </c>
      <c r="F562" s="174" t="s">
        <v>619</v>
      </c>
      <c r="H562" s="175">
        <v>363</v>
      </c>
      <c r="I562" s="176"/>
      <c r="L562" s="172"/>
      <c r="M562" s="177"/>
      <c r="T562" s="178"/>
      <c r="AT562" s="173" t="s">
        <v>233</v>
      </c>
      <c r="AU562" s="173" t="s">
        <v>89</v>
      </c>
      <c r="AV562" s="14" t="s">
        <v>239</v>
      </c>
      <c r="AW562" s="14" t="s">
        <v>31</v>
      </c>
      <c r="AX562" s="14" t="s">
        <v>76</v>
      </c>
      <c r="AY562" s="173" t="s">
        <v>225</v>
      </c>
    </row>
    <row r="563" spans="2:65" s="12" customFormat="1" ht="11.25">
      <c r="B563" s="157"/>
      <c r="D563" s="158" t="s">
        <v>233</v>
      </c>
      <c r="E563" s="159" t="s">
        <v>1</v>
      </c>
      <c r="F563" s="160" t="s">
        <v>831</v>
      </c>
      <c r="H563" s="161">
        <v>149.68899999999999</v>
      </c>
      <c r="I563" s="162"/>
      <c r="L563" s="157"/>
      <c r="M563" s="163"/>
      <c r="T563" s="164"/>
      <c r="AT563" s="159" t="s">
        <v>233</v>
      </c>
      <c r="AU563" s="159" t="s">
        <v>89</v>
      </c>
      <c r="AV563" s="12" t="s">
        <v>89</v>
      </c>
      <c r="AW563" s="12" t="s">
        <v>31</v>
      </c>
      <c r="AX563" s="12" t="s">
        <v>76</v>
      </c>
      <c r="AY563" s="159" t="s">
        <v>225</v>
      </c>
    </row>
    <row r="564" spans="2:65" s="12" customFormat="1" ht="33.75">
      <c r="B564" s="157"/>
      <c r="D564" s="158" t="s">
        <v>233</v>
      </c>
      <c r="E564" s="159" t="s">
        <v>1</v>
      </c>
      <c r="F564" s="160" t="s">
        <v>832</v>
      </c>
      <c r="H564" s="161">
        <v>400.548</v>
      </c>
      <c r="I564" s="162"/>
      <c r="L564" s="157"/>
      <c r="M564" s="163"/>
      <c r="T564" s="164"/>
      <c r="AT564" s="159" t="s">
        <v>233</v>
      </c>
      <c r="AU564" s="159" t="s">
        <v>89</v>
      </c>
      <c r="AV564" s="12" t="s">
        <v>89</v>
      </c>
      <c r="AW564" s="12" t="s">
        <v>31</v>
      </c>
      <c r="AX564" s="12" t="s">
        <v>76</v>
      </c>
      <c r="AY564" s="159" t="s">
        <v>225</v>
      </c>
    </row>
    <row r="565" spans="2:65" s="13" customFormat="1" ht="11.25">
      <c r="B565" s="165"/>
      <c r="D565" s="158" t="s">
        <v>233</v>
      </c>
      <c r="E565" s="166" t="s">
        <v>1</v>
      </c>
      <c r="F565" s="167" t="s">
        <v>837</v>
      </c>
      <c r="H565" s="168">
        <v>2184.0030000000002</v>
      </c>
      <c r="I565" s="169"/>
      <c r="L565" s="165"/>
      <c r="M565" s="170"/>
      <c r="T565" s="171"/>
      <c r="AT565" s="166" t="s">
        <v>233</v>
      </c>
      <c r="AU565" s="166" t="s">
        <v>89</v>
      </c>
      <c r="AV565" s="13" t="s">
        <v>231</v>
      </c>
      <c r="AW565" s="13" t="s">
        <v>31</v>
      </c>
      <c r="AX565" s="13" t="s">
        <v>83</v>
      </c>
      <c r="AY565" s="166" t="s">
        <v>225</v>
      </c>
    </row>
    <row r="566" spans="2:65" s="1" customFormat="1" ht="24.2" customHeight="1">
      <c r="B566" s="32"/>
      <c r="C566" s="143" t="s">
        <v>838</v>
      </c>
      <c r="D566" s="143" t="s">
        <v>227</v>
      </c>
      <c r="E566" s="144" t="s">
        <v>839</v>
      </c>
      <c r="F566" s="145" t="s">
        <v>840</v>
      </c>
      <c r="G566" s="146" t="s">
        <v>312</v>
      </c>
      <c r="H566" s="147">
        <v>2179.4450000000002</v>
      </c>
      <c r="I566" s="148"/>
      <c r="J566" s="149">
        <f>ROUND(I566*H566,2)</f>
        <v>0</v>
      </c>
      <c r="K566" s="150"/>
      <c r="L566" s="32"/>
      <c r="M566" s="151" t="s">
        <v>1</v>
      </c>
      <c r="N566" s="152" t="s">
        <v>42</v>
      </c>
      <c r="P566" s="153">
        <f>O566*H566</f>
        <v>0</v>
      </c>
      <c r="Q566" s="153">
        <v>2.3625E-2</v>
      </c>
      <c r="R566" s="153">
        <f>Q566*H566</f>
        <v>51.489388125000005</v>
      </c>
      <c r="S566" s="153">
        <v>0</v>
      </c>
      <c r="T566" s="154">
        <f>S566*H566</f>
        <v>0</v>
      </c>
      <c r="AR566" s="155" t="s">
        <v>231</v>
      </c>
      <c r="AT566" s="155" t="s">
        <v>227</v>
      </c>
      <c r="AU566" s="155" t="s">
        <v>89</v>
      </c>
      <c r="AY566" s="17" t="s">
        <v>225</v>
      </c>
      <c r="BE566" s="156">
        <f>IF(N566="základná",J566,0)</f>
        <v>0</v>
      </c>
      <c r="BF566" s="156">
        <f>IF(N566="znížená",J566,0)</f>
        <v>0</v>
      </c>
      <c r="BG566" s="156">
        <f>IF(N566="zákl. prenesená",J566,0)</f>
        <v>0</v>
      </c>
      <c r="BH566" s="156">
        <f>IF(N566="zníž. prenesená",J566,0)</f>
        <v>0</v>
      </c>
      <c r="BI566" s="156">
        <f>IF(N566="nulová",J566,0)</f>
        <v>0</v>
      </c>
      <c r="BJ566" s="17" t="s">
        <v>89</v>
      </c>
      <c r="BK566" s="156">
        <f>ROUND(I566*H566,2)</f>
        <v>0</v>
      </c>
      <c r="BL566" s="17" t="s">
        <v>231</v>
      </c>
      <c r="BM566" s="155" t="s">
        <v>841</v>
      </c>
    </row>
    <row r="567" spans="2:65" s="12" customFormat="1" ht="33.75">
      <c r="B567" s="157"/>
      <c r="D567" s="158" t="s">
        <v>233</v>
      </c>
      <c r="E567" s="159" t="s">
        <v>1</v>
      </c>
      <c r="F567" s="160" t="s">
        <v>820</v>
      </c>
      <c r="H567" s="161">
        <v>771.54</v>
      </c>
      <c r="I567" s="162"/>
      <c r="L567" s="157"/>
      <c r="M567" s="163"/>
      <c r="T567" s="164"/>
      <c r="AT567" s="159" t="s">
        <v>233</v>
      </c>
      <c r="AU567" s="159" t="s">
        <v>89</v>
      </c>
      <c r="AV567" s="12" t="s">
        <v>89</v>
      </c>
      <c r="AW567" s="12" t="s">
        <v>31</v>
      </c>
      <c r="AX567" s="12" t="s">
        <v>76</v>
      </c>
      <c r="AY567" s="159" t="s">
        <v>225</v>
      </c>
    </row>
    <row r="568" spans="2:65" s="12" customFormat="1" ht="45">
      <c r="B568" s="157"/>
      <c r="D568" s="158" t="s">
        <v>233</v>
      </c>
      <c r="E568" s="159" t="s">
        <v>1</v>
      </c>
      <c r="F568" s="160" t="s">
        <v>822</v>
      </c>
      <c r="H568" s="161">
        <v>78.569999999999993</v>
      </c>
      <c r="I568" s="162"/>
      <c r="L568" s="157"/>
      <c r="M568" s="163"/>
      <c r="T568" s="164"/>
      <c r="AT568" s="159" t="s">
        <v>233</v>
      </c>
      <c r="AU568" s="159" t="s">
        <v>89</v>
      </c>
      <c r="AV568" s="12" t="s">
        <v>89</v>
      </c>
      <c r="AW568" s="12" t="s">
        <v>31</v>
      </c>
      <c r="AX568" s="12" t="s">
        <v>76</v>
      </c>
      <c r="AY568" s="159" t="s">
        <v>225</v>
      </c>
    </row>
    <row r="569" spans="2:65" s="12" customFormat="1" ht="33.75">
      <c r="B569" s="157"/>
      <c r="D569" s="158" t="s">
        <v>233</v>
      </c>
      <c r="E569" s="159" t="s">
        <v>1</v>
      </c>
      <c r="F569" s="160" t="s">
        <v>823</v>
      </c>
      <c r="H569" s="161">
        <v>706.33199999999999</v>
      </c>
      <c r="I569" s="162"/>
      <c r="L569" s="157"/>
      <c r="M569" s="163"/>
      <c r="T569" s="164"/>
      <c r="AT569" s="159" t="s">
        <v>233</v>
      </c>
      <c r="AU569" s="159" t="s">
        <v>89</v>
      </c>
      <c r="AV569" s="12" t="s">
        <v>89</v>
      </c>
      <c r="AW569" s="12" t="s">
        <v>31</v>
      </c>
      <c r="AX569" s="12" t="s">
        <v>76</v>
      </c>
      <c r="AY569" s="159" t="s">
        <v>225</v>
      </c>
    </row>
    <row r="570" spans="2:65" s="12" customFormat="1" ht="33.75">
      <c r="B570" s="157"/>
      <c r="D570" s="158" t="s">
        <v>233</v>
      </c>
      <c r="E570" s="159" t="s">
        <v>1</v>
      </c>
      <c r="F570" s="160" t="s">
        <v>826</v>
      </c>
      <c r="H570" s="161">
        <v>76.95</v>
      </c>
      <c r="I570" s="162"/>
      <c r="L570" s="157"/>
      <c r="M570" s="163"/>
      <c r="T570" s="164"/>
      <c r="AT570" s="159" t="s">
        <v>233</v>
      </c>
      <c r="AU570" s="159" t="s">
        <v>89</v>
      </c>
      <c r="AV570" s="12" t="s">
        <v>89</v>
      </c>
      <c r="AW570" s="12" t="s">
        <v>31</v>
      </c>
      <c r="AX570" s="12" t="s">
        <v>76</v>
      </c>
      <c r="AY570" s="159" t="s">
        <v>225</v>
      </c>
    </row>
    <row r="571" spans="2:65" s="12" customFormat="1" ht="22.5">
      <c r="B571" s="157"/>
      <c r="D571" s="158" t="s">
        <v>233</v>
      </c>
      <c r="E571" s="159" t="s">
        <v>1</v>
      </c>
      <c r="F571" s="160" t="s">
        <v>842</v>
      </c>
      <c r="H571" s="161">
        <v>490.64</v>
      </c>
      <c r="I571" s="162"/>
      <c r="L571" s="157"/>
      <c r="M571" s="163"/>
      <c r="T571" s="164"/>
      <c r="AT571" s="159" t="s">
        <v>233</v>
      </c>
      <c r="AU571" s="159" t="s">
        <v>89</v>
      </c>
      <c r="AV571" s="12" t="s">
        <v>89</v>
      </c>
      <c r="AW571" s="12" t="s">
        <v>31</v>
      </c>
      <c r="AX571" s="12" t="s">
        <v>76</v>
      </c>
      <c r="AY571" s="159" t="s">
        <v>225</v>
      </c>
    </row>
    <row r="572" spans="2:65" s="12" customFormat="1" ht="33.75">
      <c r="B572" s="157"/>
      <c r="D572" s="158" t="s">
        <v>233</v>
      </c>
      <c r="E572" s="159" t="s">
        <v>1</v>
      </c>
      <c r="F572" s="160" t="s">
        <v>830</v>
      </c>
      <c r="H572" s="161">
        <v>55.412999999999997</v>
      </c>
      <c r="I572" s="162"/>
      <c r="L572" s="157"/>
      <c r="M572" s="163"/>
      <c r="T572" s="164"/>
      <c r="AT572" s="159" t="s">
        <v>233</v>
      </c>
      <c r="AU572" s="159" t="s">
        <v>89</v>
      </c>
      <c r="AV572" s="12" t="s">
        <v>89</v>
      </c>
      <c r="AW572" s="12" t="s">
        <v>31</v>
      </c>
      <c r="AX572" s="12" t="s">
        <v>76</v>
      </c>
      <c r="AY572" s="159" t="s">
        <v>225</v>
      </c>
    </row>
    <row r="573" spans="2:65" s="13" customFormat="1" ht="11.25">
      <c r="B573" s="165"/>
      <c r="D573" s="158" t="s">
        <v>233</v>
      </c>
      <c r="E573" s="166" t="s">
        <v>1</v>
      </c>
      <c r="F573" s="167" t="s">
        <v>843</v>
      </c>
      <c r="H573" s="168">
        <v>2179.4450000000002</v>
      </c>
      <c r="I573" s="169"/>
      <c r="L573" s="165"/>
      <c r="M573" s="170"/>
      <c r="T573" s="171"/>
      <c r="AT573" s="166" t="s">
        <v>233</v>
      </c>
      <c r="AU573" s="166" t="s">
        <v>89</v>
      </c>
      <c r="AV573" s="13" t="s">
        <v>231</v>
      </c>
      <c r="AW573" s="13" t="s">
        <v>31</v>
      </c>
      <c r="AX573" s="13" t="s">
        <v>83</v>
      </c>
      <c r="AY573" s="166" t="s">
        <v>225</v>
      </c>
    </row>
    <row r="574" spans="2:65" s="1" customFormat="1" ht="16.5" customHeight="1">
      <c r="B574" s="32"/>
      <c r="C574" s="143" t="s">
        <v>844</v>
      </c>
      <c r="D574" s="143" t="s">
        <v>227</v>
      </c>
      <c r="E574" s="144" t="s">
        <v>845</v>
      </c>
      <c r="F574" s="145" t="s">
        <v>846</v>
      </c>
      <c r="G574" s="146" t="s">
        <v>312</v>
      </c>
      <c r="H574" s="147">
        <v>3343.7950000000001</v>
      </c>
      <c r="I574" s="148"/>
      <c r="J574" s="149">
        <f>ROUND(I574*H574,2)</f>
        <v>0</v>
      </c>
      <c r="K574" s="150"/>
      <c r="L574" s="32"/>
      <c r="M574" s="151" t="s">
        <v>1</v>
      </c>
      <c r="N574" s="152" t="s">
        <v>42</v>
      </c>
      <c r="P574" s="153">
        <f>O574*H574</f>
        <v>0</v>
      </c>
      <c r="Q574" s="153">
        <v>4.4625000000000003E-3</v>
      </c>
      <c r="R574" s="153">
        <f>Q574*H574</f>
        <v>14.921685187500001</v>
      </c>
      <c r="S574" s="153">
        <v>0</v>
      </c>
      <c r="T574" s="154">
        <f>S574*H574</f>
        <v>0</v>
      </c>
      <c r="AR574" s="155" t="s">
        <v>231</v>
      </c>
      <c r="AT574" s="155" t="s">
        <v>227</v>
      </c>
      <c r="AU574" s="155" t="s">
        <v>89</v>
      </c>
      <c r="AY574" s="17" t="s">
        <v>225</v>
      </c>
      <c r="BE574" s="156">
        <f>IF(N574="základná",J574,0)</f>
        <v>0</v>
      </c>
      <c r="BF574" s="156">
        <f>IF(N574="znížená",J574,0)</f>
        <v>0</v>
      </c>
      <c r="BG574" s="156">
        <f>IF(N574="zákl. prenesená",J574,0)</f>
        <v>0</v>
      </c>
      <c r="BH574" s="156">
        <f>IF(N574="zníž. prenesená",J574,0)</f>
        <v>0</v>
      </c>
      <c r="BI574" s="156">
        <f>IF(N574="nulová",J574,0)</f>
        <v>0</v>
      </c>
      <c r="BJ574" s="17" t="s">
        <v>89</v>
      </c>
      <c r="BK574" s="156">
        <f>ROUND(I574*H574,2)</f>
        <v>0</v>
      </c>
      <c r="BL574" s="17" t="s">
        <v>231</v>
      </c>
      <c r="BM574" s="155" t="s">
        <v>847</v>
      </c>
    </row>
    <row r="575" spans="2:65" s="12" customFormat="1" ht="11.25">
      <c r="B575" s="157"/>
      <c r="D575" s="158" t="s">
        <v>233</v>
      </c>
      <c r="E575" s="159" t="s">
        <v>1</v>
      </c>
      <c r="F575" s="160" t="s">
        <v>848</v>
      </c>
      <c r="H575" s="161">
        <v>18.495999999999999</v>
      </c>
      <c r="I575" s="162"/>
      <c r="L575" s="157"/>
      <c r="M575" s="163"/>
      <c r="T575" s="164"/>
      <c r="AT575" s="159" t="s">
        <v>233</v>
      </c>
      <c r="AU575" s="159" t="s">
        <v>89</v>
      </c>
      <c r="AV575" s="12" t="s">
        <v>89</v>
      </c>
      <c r="AW575" s="12" t="s">
        <v>31</v>
      </c>
      <c r="AX575" s="12" t="s">
        <v>76</v>
      </c>
      <c r="AY575" s="159" t="s">
        <v>225</v>
      </c>
    </row>
    <row r="576" spans="2:65" s="12" customFormat="1" ht="22.5">
      <c r="B576" s="157"/>
      <c r="D576" s="158" t="s">
        <v>233</v>
      </c>
      <c r="E576" s="159" t="s">
        <v>1</v>
      </c>
      <c r="F576" s="160" t="s">
        <v>849</v>
      </c>
      <c r="H576" s="161">
        <v>18.2</v>
      </c>
      <c r="I576" s="162"/>
      <c r="L576" s="157"/>
      <c r="M576" s="163"/>
      <c r="T576" s="164"/>
      <c r="AT576" s="159" t="s">
        <v>233</v>
      </c>
      <c r="AU576" s="159" t="s">
        <v>89</v>
      </c>
      <c r="AV576" s="12" t="s">
        <v>89</v>
      </c>
      <c r="AW576" s="12" t="s">
        <v>31</v>
      </c>
      <c r="AX576" s="12" t="s">
        <v>76</v>
      </c>
      <c r="AY576" s="159" t="s">
        <v>225</v>
      </c>
    </row>
    <row r="577" spans="2:51" s="12" customFormat="1" ht="22.5">
      <c r="B577" s="157"/>
      <c r="D577" s="158" t="s">
        <v>233</v>
      </c>
      <c r="E577" s="159" t="s">
        <v>1</v>
      </c>
      <c r="F577" s="160" t="s">
        <v>850</v>
      </c>
      <c r="H577" s="161">
        <v>19.04</v>
      </c>
      <c r="I577" s="162"/>
      <c r="L577" s="157"/>
      <c r="M577" s="163"/>
      <c r="T577" s="164"/>
      <c r="AT577" s="159" t="s">
        <v>233</v>
      </c>
      <c r="AU577" s="159" t="s">
        <v>89</v>
      </c>
      <c r="AV577" s="12" t="s">
        <v>89</v>
      </c>
      <c r="AW577" s="12" t="s">
        <v>31</v>
      </c>
      <c r="AX577" s="12" t="s">
        <v>76</v>
      </c>
      <c r="AY577" s="159" t="s">
        <v>225</v>
      </c>
    </row>
    <row r="578" spans="2:51" s="12" customFormat="1" ht="11.25">
      <c r="B578" s="157"/>
      <c r="D578" s="158" t="s">
        <v>233</v>
      </c>
      <c r="E578" s="159" t="s">
        <v>1</v>
      </c>
      <c r="F578" s="160" t="s">
        <v>851</v>
      </c>
      <c r="H578" s="161">
        <v>11.29</v>
      </c>
      <c r="I578" s="162"/>
      <c r="L578" s="157"/>
      <c r="M578" s="163"/>
      <c r="T578" s="164"/>
      <c r="AT578" s="159" t="s">
        <v>233</v>
      </c>
      <c r="AU578" s="159" t="s">
        <v>89</v>
      </c>
      <c r="AV578" s="12" t="s">
        <v>89</v>
      </c>
      <c r="AW578" s="12" t="s">
        <v>31</v>
      </c>
      <c r="AX578" s="12" t="s">
        <v>76</v>
      </c>
      <c r="AY578" s="159" t="s">
        <v>225</v>
      </c>
    </row>
    <row r="579" spans="2:51" s="12" customFormat="1" ht="11.25">
      <c r="B579" s="157"/>
      <c r="D579" s="158" t="s">
        <v>233</v>
      </c>
      <c r="E579" s="159" t="s">
        <v>1</v>
      </c>
      <c r="F579" s="160" t="s">
        <v>852</v>
      </c>
      <c r="H579" s="161">
        <v>16.68</v>
      </c>
      <c r="I579" s="162"/>
      <c r="L579" s="157"/>
      <c r="M579" s="163"/>
      <c r="T579" s="164"/>
      <c r="AT579" s="159" t="s">
        <v>233</v>
      </c>
      <c r="AU579" s="159" t="s">
        <v>89</v>
      </c>
      <c r="AV579" s="12" t="s">
        <v>89</v>
      </c>
      <c r="AW579" s="12" t="s">
        <v>31</v>
      </c>
      <c r="AX579" s="12" t="s">
        <v>76</v>
      </c>
      <c r="AY579" s="159" t="s">
        <v>225</v>
      </c>
    </row>
    <row r="580" spans="2:51" s="12" customFormat="1" ht="11.25">
      <c r="B580" s="157"/>
      <c r="D580" s="158" t="s">
        <v>233</v>
      </c>
      <c r="E580" s="159" t="s">
        <v>1</v>
      </c>
      <c r="F580" s="160" t="s">
        <v>853</v>
      </c>
      <c r="H580" s="161">
        <v>8.2799999999999994</v>
      </c>
      <c r="I580" s="162"/>
      <c r="L580" s="157"/>
      <c r="M580" s="163"/>
      <c r="T580" s="164"/>
      <c r="AT580" s="159" t="s">
        <v>233</v>
      </c>
      <c r="AU580" s="159" t="s">
        <v>89</v>
      </c>
      <c r="AV580" s="12" t="s">
        <v>89</v>
      </c>
      <c r="AW580" s="12" t="s">
        <v>31</v>
      </c>
      <c r="AX580" s="12" t="s">
        <v>76</v>
      </c>
      <c r="AY580" s="159" t="s">
        <v>225</v>
      </c>
    </row>
    <row r="581" spans="2:51" s="14" customFormat="1" ht="11.25">
      <c r="B581" s="172"/>
      <c r="D581" s="158" t="s">
        <v>233</v>
      </c>
      <c r="E581" s="173" t="s">
        <v>1</v>
      </c>
      <c r="F581" s="174" t="s">
        <v>657</v>
      </c>
      <c r="H581" s="175">
        <v>91.986000000000004</v>
      </c>
      <c r="I581" s="176"/>
      <c r="L581" s="172"/>
      <c r="M581" s="177"/>
      <c r="T581" s="178"/>
      <c r="AT581" s="173" t="s">
        <v>233</v>
      </c>
      <c r="AU581" s="173" t="s">
        <v>89</v>
      </c>
      <c r="AV581" s="14" t="s">
        <v>239</v>
      </c>
      <c r="AW581" s="14" t="s">
        <v>31</v>
      </c>
      <c r="AX581" s="14" t="s">
        <v>76</v>
      </c>
      <c r="AY581" s="173" t="s">
        <v>225</v>
      </c>
    </row>
    <row r="582" spans="2:51" s="12" customFormat="1" ht="11.25">
      <c r="B582" s="157"/>
      <c r="D582" s="158" t="s">
        <v>233</v>
      </c>
      <c r="E582" s="159" t="s">
        <v>1</v>
      </c>
      <c r="F582" s="160" t="s">
        <v>854</v>
      </c>
      <c r="H582" s="161">
        <v>39.6</v>
      </c>
      <c r="I582" s="162"/>
      <c r="L582" s="157"/>
      <c r="M582" s="163"/>
      <c r="T582" s="164"/>
      <c r="AT582" s="159" t="s">
        <v>233</v>
      </c>
      <c r="AU582" s="159" t="s">
        <v>89</v>
      </c>
      <c r="AV582" s="12" t="s">
        <v>89</v>
      </c>
      <c r="AW582" s="12" t="s">
        <v>31</v>
      </c>
      <c r="AX582" s="12" t="s">
        <v>76</v>
      </c>
      <c r="AY582" s="159" t="s">
        <v>225</v>
      </c>
    </row>
    <row r="583" spans="2:51" s="12" customFormat="1" ht="11.25">
      <c r="B583" s="157"/>
      <c r="D583" s="158" t="s">
        <v>233</v>
      </c>
      <c r="E583" s="159" t="s">
        <v>1</v>
      </c>
      <c r="F583" s="160" t="s">
        <v>855</v>
      </c>
      <c r="H583" s="161">
        <v>21.36</v>
      </c>
      <c r="I583" s="162"/>
      <c r="L583" s="157"/>
      <c r="M583" s="163"/>
      <c r="T583" s="164"/>
      <c r="AT583" s="159" t="s">
        <v>233</v>
      </c>
      <c r="AU583" s="159" t="s">
        <v>89</v>
      </c>
      <c r="AV583" s="12" t="s">
        <v>89</v>
      </c>
      <c r="AW583" s="12" t="s">
        <v>31</v>
      </c>
      <c r="AX583" s="12" t="s">
        <v>76</v>
      </c>
      <c r="AY583" s="159" t="s">
        <v>225</v>
      </c>
    </row>
    <row r="584" spans="2:51" s="12" customFormat="1" ht="11.25">
      <c r="B584" s="157"/>
      <c r="D584" s="158" t="s">
        <v>233</v>
      </c>
      <c r="E584" s="159" t="s">
        <v>1</v>
      </c>
      <c r="F584" s="160" t="s">
        <v>856</v>
      </c>
      <c r="H584" s="161">
        <v>22.571999999999999</v>
      </c>
      <c r="I584" s="162"/>
      <c r="L584" s="157"/>
      <c r="M584" s="163"/>
      <c r="T584" s="164"/>
      <c r="AT584" s="159" t="s">
        <v>233</v>
      </c>
      <c r="AU584" s="159" t="s">
        <v>89</v>
      </c>
      <c r="AV584" s="12" t="s">
        <v>89</v>
      </c>
      <c r="AW584" s="12" t="s">
        <v>31</v>
      </c>
      <c r="AX584" s="12" t="s">
        <v>76</v>
      </c>
      <c r="AY584" s="159" t="s">
        <v>225</v>
      </c>
    </row>
    <row r="585" spans="2:51" s="12" customFormat="1" ht="11.25">
      <c r="B585" s="157"/>
      <c r="D585" s="158" t="s">
        <v>233</v>
      </c>
      <c r="E585" s="159" t="s">
        <v>1</v>
      </c>
      <c r="F585" s="160" t="s">
        <v>857</v>
      </c>
      <c r="H585" s="161">
        <v>20.922000000000001</v>
      </c>
      <c r="I585" s="162"/>
      <c r="L585" s="157"/>
      <c r="M585" s="163"/>
      <c r="T585" s="164"/>
      <c r="AT585" s="159" t="s">
        <v>233</v>
      </c>
      <c r="AU585" s="159" t="s">
        <v>89</v>
      </c>
      <c r="AV585" s="12" t="s">
        <v>89</v>
      </c>
      <c r="AW585" s="12" t="s">
        <v>31</v>
      </c>
      <c r="AX585" s="12" t="s">
        <v>76</v>
      </c>
      <c r="AY585" s="159" t="s">
        <v>225</v>
      </c>
    </row>
    <row r="586" spans="2:51" s="12" customFormat="1" ht="11.25">
      <c r="B586" s="157"/>
      <c r="D586" s="158" t="s">
        <v>233</v>
      </c>
      <c r="E586" s="159" t="s">
        <v>1</v>
      </c>
      <c r="F586" s="160" t="s">
        <v>858</v>
      </c>
      <c r="H586" s="161">
        <v>21.978000000000002</v>
      </c>
      <c r="I586" s="162"/>
      <c r="L586" s="157"/>
      <c r="M586" s="163"/>
      <c r="T586" s="164"/>
      <c r="AT586" s="159" t="s">
        <v>233</v>
      </c>
      <c r="AU586" s="159" t="s">
        <v>89</v>
      </c>
      <c r="AV586" s="12" t="s">
        <v>89</v>
      </c>
      <c r="AW586" s="12" t="s">
        <v>31</v>
      </c>
      <c r="AX586" s="12" t="s">
        <v>76</v>
      </c>
      <c r="AY586" s="159" t="s">
        <v>225</v>
      </c>
    </row>
    <row r="587" spans="2:51" s="12" customFormat="1" ht="11.25">
      <c r="B587" s="157"/>
      <c r="D587" s="158" t="s">
        <v>233</v>
      </c>
      <c r="E587" s="159" t="s">
        <v>1</v>
      </c>
      <c r="F587" s="160" t="s">
        <v>859</v>
      </c>
      <c r="H587" s="161">
        <v>18.129000000000001</v>
      </c>
      <c r="I587" s="162"/>
      <c r="L587" s="157"/>
      <c r="M587" s="163"/>
      <c r="T587" s="164"/>
      <c r="AT587" s="159" t="s">
        <v>233</v>
      </c>
      <c r="AU587" s="159" t="s">
        <v>89</v>
      </c>
      <c r="AV587" s="12" t="s">
        <v>89</v>
      </c>
      <c r="AW587" s="12" t="s">
        <v>31</v>
      </c>
      <c r="AX587" s="12" t="s">
        <v>76</v>
      </c>
      <c r="AY587" s="159" t="s">
        <v>225</v>
      </c>
    </row>
    <row r="588" spans="2:51" s="12" customFormat="1" ht="11.25">
      <c r="B588" s="157"/>
      <c r="D588" s="158" t="s">
        <v>233</v>
      </c>
      <c r="E588" s="159" t="s">
        <v>1</v>
      </c>
      <c r="F588" s="160" t="s">
        <v>860</v>
      </c>
      <c r="H588" s="161">
        <v>20.196000000000002</v>
      </c>
      <c r="I588" s="162"/>
      <c r="L588" s="157"/>
      <c r="M588" s="163"/>
      <c r="T588" s="164"/>
      <c r="AT588" s="159" t="s">
        <v>233</v>
      </c>
      <c r="AU588" s="159" t="s">
        <v>89</v>
      </c>
      <c r="AV588" s="12" t="s">
        <v>89</v>
      </c>
      <c r="AW588" s="12" t="s">
        <v>31</v>
      </c>
      <c r="AX588" s="12" t="s">
        <v>76</v>
      </c>
      <c r="AY588" s="159" t="s">
        <v>225</v>
      </c>
    </row>
    <row r="589" spans="2:51" s="12" customFormat="1" ht="11.25">
      <c r="B589" s="157"/>
      <c r="D589" s="158" t="s">
        <v>233</v>
      </c>
      <c r="E589" s="159" t="s">
        <v>1</v>
      </c>
      <c r="F589" s="160" t="s">
        <v>861</v>
      </c>
      <c r="H589" s="161">
        <v>18.225000000000001</v>
      </c>
      <c r="I589" s="162"/>
      <c r="L589" s="157"/>
      <c r="M589" s="163"/>
      <c r="T589" s="164"/>
      <c r="AT589" s="159" t="s">
        <v>233</v>
      </c>
      <c r="AU589" s="159" t="s">
        <v>89</v>
      </c>
      <c r="AV589" s="12" t="s">
        <v>89</v>
      </c>
      <c r="AW589" s="12" t="s">
        <v>31</v>
      </c>
      <c r="AX589" s="12" t="s">
        <v>76</v>
      </c>
      <c r="AY589" s="159" t="s">
        <v>225</v>
      </c>
    </row>
    <row r="590" spans="2:51" s="12" customFormat="1" ht="11.25">
      <c r="B590" s="157"/>
      <c r="D590" s="158" t="s">
        <v>233</v>
      </c>
      <c r="E590" s="159" t="s">
        <v>1</v>
      </c>
      <c r="F590" s="160" t="s">
        <v>862</v>
      </c>
      <c r="H590" s="161">
        <v>20.292000000000002</v>
      </c>
      <c r="I590" s="162"/>
      <c r="L590" s="157"/>
      <c r="M590" s="163"/>
      <c r="T590" s="164"/>
      <c r="AT590" s="159" t="s">
        <v>233</v>
      </c>
      <c r="AU590" s="159" t="s">
        <v>89</v>
      </c>
      <c r="AV590" s="12" t="s">
        <v>89</v>
      </c>
      <c r="AW590" s="12" t="s">
        <v>31</v>
      </c>
      <c r="AX590" s="12" t="s">
        <v>76</v>
      </c>
      <c r="AY590" s="159" t="s">
        <v>225</v>
      </c>
    </row>
    <row r="591" spans="2:51" s="12" customFormat="1" ht="11.25">
      <c r="B591" s="157"/>
      <c r="D591" s="158" t="s">
        <v>233</v>
      </c>
      <c r="E591" s="159" t="s">
        <v>1</v>
      </c>
      <c r="F591" s="160" t="s">
        <v>863</v>
      </c>
      <c r="H591" s="161">
        <v>19.832999999999998</v>
      </c>
      <c r="I591" s="162"/>
      <c r="L591" s="157"/>
      <c r="M591" s="163"/>
      <c r="T591" s="164"/>
      <c r="AT591" s="159" t="s">
        <v>233</v>
      </c>
      <c r="AU591" s="159" t="s">
        <v>89</v>
      </c>
      <c r="AV591" s="12" t="s">
        <v>89</v>
      </c>
      <c r="AW591" s="12" t="s">
        <v>31</v>
      </c>
      <c r="AX591" s="12" t="s">
        <v>76</v>
      </c>
      <c r="AY591" s="159" t="s">
        <v>225</v>
      </c>
    </row>
    <row r="592" spans="2:51" s="12" customFormat="1" ht="11.25">
      <c r="B592" s="157"/>
      <c r="D592" s="158" t="s">
        <v>233</v>
      </c>
      <c r="E592" s="159" t="s">
        <v>1</v>
      </c>
      <c r="F592" s="160" t="s">
        <v>864</v>
      </c>
      <c r="H592" s="161">
        <v>16.68</v>
      </c>
      <c r="I592" s="162"/>
      <c r="L592" s="157"/>
      <c r="M592" s="163"/>
      <c r="T592" s="164"/>
      <c r="AT592" s="159" t="s">
        <v>233</v>
      </c>
      <c r="AU592" s="159" t="s">
        <v>89</v>
      </c>
      <c r="AV592" s="12" t="s">
        <v>89</v>
      </c>
      <c r="AW592" s="12" t="s">
        <v>31</v>
      </c>
      <c r="AX592" s="12" t="s">
        <v>76</v>
      </c>
      <c r="AY592" s="159" t="s">
        <v>225</v>
      </c>
    </row>
    <row r="593" spans="2:51" s="12" customFormat="1" ht="11.25">
      <c r="B593" s="157"/>
      <c r="D593" s="158" t="s">
        <v>233</v>
      </c>
      <c r="E593" s="159" t="s">
        <v>1</v>
      </c>
      <c r="F593" s="160" t="s">
        <v>865</v>
      </c>
      <c r="H593" s="161">
        <v>8.2799999999999994</v>
      </c>
      <c r="I593" s="162"/>
      <c r="L593" s="157"/>
      <c r="M593" s="163"/>
      <c r="T593" s="164"/>
      <c r="AT593" s="159" t="s">
        <v>233</v>
      </c>
      <c r="AU593" s="159" t="s">
        <v>89</v>
      </c>
      <c r="AV593" s="12" t="s">
        <v>89</v>
      </c>
      <c r="AW593" s="12" t="s">
        <v>31</v>
      </c>
      <c r="AX593" s="12" t="s">
        <v>76</v>
      </c>
      <c r="AY593" s="159" t="s">
        <v>225</v>
      </c>
    </row>
    <row r="594" spans="2:51" s="14" customFormat="1" ht="11.25">
      <c r="B594" s="172"/>
      <c r="D594" s="158" t="s">
        <v>233</v>
      </c>
      <c r="E594" s="173" t="s">
        <v>1</v>
      </c>
      <c r="F594" s="174" t="s">
        <v>657</v>
      </c>
      <c r="H594" s="175">
        <v>248.06700000000001</v>
      </c>
      <c r="I594" s="176"/>
      <c r="L594" s="172"/>
      <c r="M594" s="177"/>
      <c r="T594" s="178"/>
      <c r="AT594" s="173" t="s">
        <v>233</v>
      </c>
      <c r="AU594" s="173" t="s">
        <v>89</v>
      </c>
      <c r="AV594" s="14" t="s">
        <v>239</v>
      </c>
      <c r="AW594" s="14" t="s">
        <v>31</v>
      </c>
      <c r="AX594" s="14" t="s">
        <v>76</v>
      </c>
      <c r="AY594" s="173" t="s">
        <v>225</v>
      </c>
    </row>
    <row r="595" spans="2:51" s="12" customFormat="1" ht="11.25">
      <c r="B595" s="157"/>
      <c r="D595" s="158" t="s">
        <v>233</v>
      </c>
      <c r="E595" s="159" t="s">
        <v>1</v>
      </c>
      <c r="F595" s="160" t="s">
        <v>866</v>
      </c>
      <c r="H595" s="161">
        <v>21.992999999999999</v>
      </c>
      <c r="I595" s="162"/>
      <c r="L595" s="157"/>
      <c r="M595" s="163"/>
      <c r="T595" s="164"/>
      <c r="AT595" s="159" t="s">
        <v>233</v>
      </c>
      <c r="AU595" s="159" t="s">
        <v>89</v>
      </c>
      <c r="AV595" s="12" t="s">
        <v>89</v>
      </c>
      <c r="AW595" s="12" t="s">
        <v>31</v>
      </c>
      <c r="AX595" s="12" t="s">
        <v>76</v>
      </c>
      <c r="AY595" s="159" t="s">
        <v>225</v>
      </c>
    </row>
    <row r="596" spans="2:51" s="12" customFormat="1" ht="11.25">
      <c r="B596" s="157"/>
      <c r="D596" s="158" t="s">
        <v>233</v>
      </c>
      <c r="E596" s="159" t="s">
        <v>1</v>
      </c>
      <c r="F596" s="160" t="s">
        <v>867</v>
      </c>
      <c r="H596" s="161">
        <v>24.06</v>
      </c>
      <c r="I596" s="162"/>
      <c r="L596" s="157"/>
      <c r="M596" s="163"/>
      <c r="T596" s="164"/>
      <c r="AT596" s="159" t="s">
        <v>233</v>
      </c>
      <c r="AU596" s="159" t="s">
        <v>89</v>
      </c>
      <c r="AV596" s="12" t="s">
        <v>89</v>
      </c>
      <c r="AW596" s="12" t="s">
        <v>31</v>
      </c>
      <c r="AX596" s="12" t="s">
        <v>76</v>
      </c>
      <c r="AY596" s="159" t="s">
        <v>225</v>
      </c>
    </row>
    <row r="597" spans="2:51" s="12" customFormat="1" ht="11.25">
      <c r="B597" s="157"/>
      <c r="D597" s="158" t="s">
        <v>233</v>
      </c>
      <c r="E597" s="159" t="s">
        <v>1</v>
      </c>
      <c r="F597" s="160" t="s">
        <v>868</v>
      </c>
      <c r="H597" s="161">
        <v>18.225000000000001</v>
      </c>
      <c r="I597" s="162"/>
      <c r="L597" s="157"/>
      <c r="M597" s="163"/>
      <c r="T597" s="164"/>
      <c r="AT597" s="159" t="s">
        <v>233</v>
      </c>
      <c r="AU597" s="159" t="s">
        <v>89</v>
      </c>
      <c r="AV597" s="12" t="s">
        <v>89</v>
      </c>
      <c r="AW597" s="12" t="s">
        <v>31</v>
      </c>
      <c r="AX597" s="12" t="s">
        <v>76</v>
      </c>
      <c r="AY597" s="159" t="s">
        <v>225</v>
      </c>
    </row>
    <row r="598" spans="2:51" s="12" customFormat="1" ht="11.25">
      <c r="B598" s="157"/>
      <c r="D598" s="158" t="s">
        <v>233</v>
      </c>
      <c r="E598" s="159" t="s">
        <v>1</v>
      </c>
      <c r="F598" s="160" t="s">
        <v>869</v>
      </c>
      <c r="H598" s="161">
        <v>20.292000000000002</v>
      </c>
      <c r="I598" s="162"/>
      <c r="L598" s="157"/>
      <c r="M598" s="163"/>
      <c r="T598" s="164"/>
      <c r="AT598" s="159" t="s">
        <v>233</v>
      </c>
      <c r="AU598" s="159" t="s">
        <v>89</v>
      </c>
      <c r="AV598" s="12" t="s">
        <v>89</v>
      </c>
      <c r="AW598" s="12" t="s">
        <v>31</v>
      </c>
      <c r="AX598" s="12" t="s">
        <v>76</v>
      </c>
      <c r="AY598" s="159" t="s">
        <v>225</v>
      </c>
    </row>
    <row r="599" spans="2:51" s="12" customFormat="1" ht="11.25">
      <c r="B599" s="157"/>
      <c r="D599" s="158" t="s">
        <v>233</v>
      </c>
      <c r="E599" s="159" t="s">
        <v>1</v>
      </c>
      <c r="F599" s="160" t="s">
        <v>870</v>
      </c>
      <c r="H599" s="161">
        <v>19.832999999999998</v>
      </c>
      <c r="I599" s="162"/>
      <c r="L599" s="157"/>
      <c r="M599" s="163"/>
      <c r="T599" s="164"/>
      <c r="AT599" s="159" t="s">
        <v>233</v>
      </c>
      <c r="AU599" s="159" t="s">
        <v>89</v>
      </c>
      <c r="AV599" s="12" t="s">
        <v>89</v>
      </c>
      <c r="AW599" s="12" t="s">
        <v>31</v>
      </c>
      <c r="AX599" s="12" t="s">
        <v>76</v>
      </c>
      <c r="AY599" s="159" t="s">
        <v>225</v>
      </c>
    </row>
    <row r="600" spans="2:51" s="12" customFormat="1" ht="11.25">
      <c r="B600" s="157"/>
      <c r="D600" s="158" t="s">
        <v>233</v>
      </c>
      <c r="E600" s="159" t="s">
        <v>1</v>
      </c>
      <c r="F600" s="160" t="s">
        <v>871</v>
      </c>
      <c r="H600" s="161">
        <v>16.68</v>
      </c>
      <c r="I600" s="162"/>
      <c r="L600" s="157"/>
      <c r="M600" s="163"/>
      <c r="T600" s="164"/>
      <c r="AT600" s="159" t="s">
        <v>233</v>
      </c>
      <c r="AU600" s="159" t="s">
        <v>89</v>
      </c>
      <c r="AV600" s="12" t="s">
        <v>89</v>
      </c>
      <c r="AW600" s="12" t="s">
        <v>31</v>
      </c>
      <c r="AX600" s="12" t="s">
        <v>76</v>
      </c>
      <c r="AY600" s="159" t="s">
        <v>225</v>
      </c>
    </row>
    <row r="601" spans="2:51" s="12" customFormat="1" ht="11.25">
      <c r="B601" s="157"/>
      <c r="D601" s="158" t="s">
        <v>233</v>
      </c>
      <c r="E601" s="159" t="s">
        <v>1</v>
      </c>
      <c r="F601" s="160" t="s">
        <v>872</v>
      </c>
      <c r="H601" s="161">
        <v>8.2799999999999994</v>
      </c>
      <c r="I601" s="162"/>
      <c r="L601" s="157"/>
      <c r="M601" s="163"/>
      <c r="T601" s="164"/>
      <c r="AT601" s="159" t="s">
        <v>233</v>
      </c>
      <c r="AU601" s="159" t="s">
        <v>89</v>
      </c>
      <c r="AV601" s="12" t="s">
        <v>89</v>
      </c>
      <c r="AW601" s="12" t="s">
        <v>31</v>
      </c>
      <c r="AX601" s="12" t="s">
        <v>76</v>
      </c>
      <c r="AY601" s="159" t="s">
        <v>225</v>
      </c>
    </row>
    <row r="602" spans="2:51" s="14" customFormat="1" ht="11.25">
      <c r="B602" s="172"/>
      <c r="D602" s="158" t="s">
        <v>233</v>
      </c>
      <c r="E602" s="173" t="s">
        <v>1</v>
      </c>
      <c r="F602" s="174" t="s">
        <v>657</v>
      </c>
      <c r="H602" s="175">
        <v>129.363</v>
      </c>
      <c r="I602" s="176"/>
      <c r="L602" s="172"/>
      <c r="M602" s="177"/>
      <c r="T602" s="178"/>
      <c r="AT602" s="173" t="s">
        <v>233</v>
      </c>
      <c r="AU602" s="173" t="s">
        <v>89</v>
      </c>
      <c r="AV602" s="14" t="s">
        <v>239</v>
      </c>
      <c r="AW602" s="14" t="s">
        <v>31</v>
      </c>
      <c r="AX602" s="14" t="s">
        <v>76</v>
      </c>
      <c r="AY602" s="173" t="s">
        <v>225</v>
      </c>
    </row>
    <row r="603" spans="2:51" s="13" customFormat="1" ht="11.25">
      <c r="B603" s="165"/>
      <c r="D603" s="158" t="s">
        <v>233</v>
      </c>
      <c r="E603" s="166" t="s">
        <v>1</v>
      </c>
      <c r="F603" s="167" t="s">
        <v>873</v>
      </c>
      <c r="H603" s="168">
        <v>469.416</v>
      </c>
      <c r="I603" s="169"/>
      <c r="L603" s="165"/>
      <c r="M603" s="170"/>
      <c r="T603" s="171"/>
      <c r="AT603" s="166" t="s">
        <v>233</v>
      </c>
      <c r="AU603" s="166" t="s">
        <v>89</v>
      </c>
      <c r="AV603" s="13" t="s">
        <v>231</v>
      </c>
      <c r="AW603" s="13" t="s">
        <v>31</v>
      </c>
      <c r="AX603" s="13" t="s">
        <v>76</v>
      </c>
      <c r="AY603" s="166" t="s">
        <v>225</v>
      </c>
    </row>
    <row r="604" spans="2:51" s="12" customFormat="1" ht="11.25">
      <c r="B604" s="157"/>
      <c r="D604" s="158" t="s">
        <v>233</v>
      </c>
      <c r="E604" s="159" t="s">
        <v>1</v>
      </c>
      <c r="F604" s="160" t="s">
        <v>874</v>
      </c>
      <c r="H604" s="161">
        <v>4363.4480000000003</v>
      </c>
      <c r="I604" s="162"/>
      <c r="L604" s="157"/>
      <c r="M604" s="163"/>
      <c r="T604" s="164"/>
      <c r="AT604" s="159" t="s">
        <v>233</v>
      </c>
      <c r="AU604" s="159" t="s">
        <v>89</v>
      </c>
      <c r="AV604" s="12" t="s">
        <v>89</v>
      </c>
      <c r="AW604" s="12" t="s">
        <v>31</v>
      </c>
      <c r="AX604" s="12" t="s">
        <v>76</v>
      </c>
      <c r="AY604" s="159" t="s">
        <v>225</v>
      </c>
    </row>
    <row r="605" spans="2:51" s="12" customFormat="1" ht="11.25">
      <c r="B605" s="157"/>
      <c r="D605" s="158" t="s">
        <v>233</v>
      </c>
      <c r="E605" s="159" t="s">
        <v>1</v>
      </c>
      <c r="F605" s="160" t="s">
        <v>875</v>
      </c>
      <c r="H605" s="161">
        <v>-149.68899999999999</v>
      </c>
      <c r="I605" s="162"/>
      <c r="L605" s="157"/>
      <c r="M605" s="163"/>
      <c r="T605" s="164"/>
      <c r="AT605" s="159" t="s">
        <v>233</v>
      </c>
      <c r="AU605" s="159" t="s">
        <v>89</v>
      </c>
      <c r="AV605" s="12" t="s">
        <v>89</v>
      </c>
      <c r="AW605" s="12" t="s">
        <v>31</v>
      </c>
      <c r="AX605" s="12" t="s">
        <v>76</v>
      </c>
      <c r="AY605" s="159" t="s">
        <v>225</v>
      </c>
    </row>
    <row r="606" spans="2:51" s="12" customFormat="1" ht="33.75">
      <c r="B606" s="157"/>
      <c r="D606" s="158" t="s">
        <v>233</v>
      </c>
      <c r="E606" s="159" t="s">
        <v>1</v>
      </c>
      <c r="F606" s="160" t="s">
        <v>876</v>
      </c>
      <c r="H606" s="161">
        <v>-400.548</v>
      </c>
      <c r="I606" s="162"/>
      <c r="L606" s="157"/>
      <c r="M606" s="163"/>
      <c r="T606" s="164"/>
      <c r="AT606" s="159" t="s">
        <v>233</v>
      </c>
      <c r="AU606" s="159" t="s">
        <v>89</v>
      </c>
      <c r="AV606" s="12" t="s">
        <v>89</v>
      </c>
      <c r="AW606" s="12" t="s">
        <v>31</v>
      </c>
      <c r="AX606" s="12" t="s">
        <v>76</v>
      </c>
      <c r="AY606" s="159" t="s">
        <v>225</v>
      </c>
    </row>
    <row r="607" spans="2:51" s="12" customFormat="1" ht="11.25">
      <c r="B607" s="157"/>
      <c r="D607" s="158" t="s">
        <v>233</v>
      </c>
      <c r="E607" s="159" t="s">
        <v>1</v>
      </c>
      <c r="F607" s="160" t="s">
        <v>877</v>
      </c>
      <c r="H607" s="161">
        <v>-469.416</v>
      </c>
      <c r="I607" s="162"/>
      <c r="L607" s="157"/>
      <c r="M607" s="163"/>
      <c r="T607" s="164"/>
      <c r="AT607" s="159" t="s">
        <v>233</v>
      </c>
      <c r="AU607" s="159" t="s">
        <v>89</v>
      </c>
      <c r="AV607" s="12" t="s">
        <v>89</v>
      </c>
      <c r="AW607" s="12" t="s">
        <v>31</v>
      </c>
      <c r="AX607" s="12" t="s">
        <v>76</v>
      </c>
      <c r="AY607" s="159" t="s">
        <v>225</v>
      </c>
    </row>
    <row r="608" spans="2:51" s="13" customFormat="1" ht="11.25">
      <c r="B608" s="165"/>
      <c r="D608" s="158" t="s">
        <v>233</v>
      </c>
      <c r="E608" s="166" t="s">
        <v>1</v>
      </c>
      <c r="F608" s="167" t="s">
        <v>258</v>
      </c>
      <c r="H608" s="168">
        <v>3343.7950000000001</v>
      </c>
      <c r="I608" s="169"/>
      <c r="L608" s="165"/>
      <c r="M608" s="170"/>
      <c r="T608" s="171"/>
      <c r="AT608" s="166" t="s">
        <v>233</v>
      </c>
      <c r="AU608" s="166" t="s">
        <v>89</v>
      </c>
      <c r="AV608" s="13" t="s">
        <v>231</v>
      </c>
      <c r="AW608" s="13" t="s">
        <v>31</v>
      </c>
      <c r="AX608" s="13" t="s">
        <v>83</v>
      </c>
      <c r="AY608" s="166" t="s">
        <v>225</v>
      </c>
    </row>
    <row r="609" spans="2:65" s="1" customFormat="1" ht="33" customHeight="1">
      <c r="B609" s="32"/>
      <c r="C609" s="143" t="s">
        <v>878</v>
      </c>
      <c r="D609" s="143" t="s">
        <v>227</v>
      </c>
      <c r="E609" s="144" t="s">
        <v>879</v>
      </c>
      <c r="F609" s="145" t="s">
        <v>880</v>
      </c>
      <c r="G609" s="146" t="s">
        <v>312</v>
      </c>
      <c r="H609" s="147">
        <v>674.16399999999999</v>
      </c>
      <c r="I609" s="148"/>
      <c r="J609" s="149">
        <f>ROUND(I609*H609,2)</f>
        <v>0</v>
      </c>
      <c r="K609" s="150"/>
      <c r="L609" s="32"/>
      <c r="M609" s="151" t="s">
        <v>1</v>
      </c>
      <c r="N609" s="152" t="s">
        <v>42</v>
      </c>
      <c r="P609" s="153">
        <f>O609*H609</f>
        <v>0</v>
      </c>
      <c r="Q609" s="153">
        <v>5.2500000000000003E-3</v>
      </c>
      <c r="R609" s="153">
        <f>Q609*H609</f>
        <v>3.539361</v>
      </c>
      <c r="S609" s="153">
        <v>0</v>
      </c>
      <c r="T609" s="154">
        <f>S609*H609</f>
        <v>0</v>
      </c>
      <c r="AR609" s="155" t="s">
        <v>231</v>
      </c>
      <c r="AT609" s="155" t="s">
        <v>227</v>
      </c>
      <c r="AU609" s="155" t="s">
        <v>89</v>
      </c>
      <c r="AY609" s="17" t="s">
        <v>225</v>
      </c>
      <c r="BE609" s="156">
        <f>IF(N609="základná",J609,0)</f>
        <v>0</v>
      </c>
      <c r="BF609" s="156">
        <f>IF(N609="znížená",J609,0)</f>
        <v>0</v>
      </c>
      <c r="BG609" s="156">
        <f>IF(N609="zákl. prenesená",J609,0)</f>
        <v>0</v>
      </c>
      <c r="BH609" s="156">
        <f>IF(N609="zníž. prenesená",J609,0)</f>
        <v>0</v>
      </c>
      <c r="BI609" s="156">
        <f>IF(N609="nulová",J609,0)</f>
        <v>0</v>
      </c>
      <c r="BJ609" s="17" t="s">
        <v>89</v>
      </c>
      <c r="BK609" s="156">
        <f>ROUND(I609*H609,2)</f>
        <v>0</v>
      </c>
      <c r="BL609" s="17" t="s">
        <v>231</v>
      </c>
      <c r="BM609" s="155" t="s">
        <v>881</v>
      </c>
    </row>
    <row r="610" spans="2:65" s="12" customFormat="1" ht="33.75">
      <c r="B610" s="157"/>
      <c r="D610" s="158" t="s">
        <v>233</v>
      </c>
      <c r="E610" s="159" t="s">
        <v>1</v>
      </c>
      <c r="F610" s="160" t="s">
        <v>882</v>
      </c>
      <c r="H610" s="161">
        <v>674.16399999999999</v>
      </c>
      <c r="I610" s="162"/>
      <c r="L610" s="157"/>
      <c r="M610" s="163"/>
      <c r="T610" s="164"/>
      <c r="AT610" s="159" t="s">
        <v>233</v>
      </c>
      <c r="AU610" s="159" t="s">
        <v>89</v>
      </c>
      <c r="AV610" s="12" t="s">
        <v>89</v>
      </c>
      <c r="AW610" s="12" t="s">
        <v>31</v>
      </c>
      <c r="AX610" s="12" t="s">
        <v>83</v>
      </c>
      <c r="AY610" s="159" t="s">
        <v>225</v>
      </c>
    </row>
    <row r="611" spans="2:65" s="1" customFormat="1" ht="24.2" customHeight="1">
      <c r="B611" s="32"/>
      <c r="C611" s="143" t="s">
        <v>883</v>
      </c>
      <c r="D611" s="143" t="s">
        <v>227</v>
      </c>
      <c r="E611" s="144" t="s">
        <v>884</v>
      </c>
      <c r="F611" s="145" t="s">
        <v>885</v>
      </c>
      <c r="G611" s="146" t="s">
        <v>312</v>
      </c>
      <c r="H611" s="147">
        <v>184.339</v>
      </c>
      <c r="I611" s="148"/>
      <c r="J611" s="149">
        <f>ROUND(I611*H611,2)</f>
        <v>0</v>
      </c>
      <c r="K611" s="150"/>
      <c r="L611" s="32"/>
      <c r="M611" s="151" t="s">
        <v>1</v>
      </c>
      <c r="N611" s="152" t="s">
        <v>42</v>
      </c>
      <c r="P611" s="153">
        <f>O611*H611</f>
        <v>0</v>
      </c>
      <c r="Q611" s="153">
        <v>1.155E-2</v>
      </c>
      <c r="R611" s="153">
        <f>Q611*H611</f>
        <v>2.12911545</v>
      </c>
      <c r="S611" s="153">
        <v>0</v>
      </c>
      <c r="T611" s="154">
        <f>S611*H611</f>
        <v>0</v>
      </c>
      <c r="AR611" s="155" t="s">
        <v>231</v>
      </c>
      <c r="AT611" s="155" t="s">
        <v>227</v>
      </c>
      <c r="AU611" s="155" t="s">
        <v>89</v>
      </c>
      <c r="AY611" s="17" t="s">
        <v>225</v>
      </c>
      <c r="BE611" s="156">
        <f>IF(N611="základná",J611,0)</f>
        <v>0</v>
      </c>
      <c r="BF611" s="156">
        <f>IF(N611="znížená",J611,0)</f>
        <v>0</v>
      </c>
      <c r="BG611" s="156">
        <f>IF(N611="zákl. prenesená",J611,0)</f>
        <v>0</v>
      </c>
      <c r="BH611" s="156">
        <f>IF(N611="zníž. prenesená",J611,0)</f>
        <v>0</v>
      </c>
      <c r="BI611" s="156">
        <f>IF(N611="nulová",J611,0)</f>
        <v>0</v>
      </c>
      <c r="BJ611" s="17" t="s">
        <v>89</v>
      </c>
      <c r="BK611" s="156">
        <f>ROUND(I611*H611,2)</f>
        <v>0</v>
      </c>
      <c r="BL611" s="17" t="s">
        <v>231</v>
      </c>
      <c r="BM611" s="155" t="s">
        <v>886</v>
      </c>
    </row>
    <row r="612" spans="2:65" s="12" customFormat="1" ht="11.25">
      <c r="B612" s="157"/>
      <c r="D612" s="158" t="s">
        <v>233</v>
      </c>
      <c r="E612" s="159" t="s">
        <v>1</v>
      </c>
      <c r="F612" s="160" t="s">
        <v>887</v>
      </c>
      <c r="H612" s="161">
        <v>12.48</v>
      </c>
      <c r="I612" s="162"/>
      <c r="L612" s="157"/>
      <c r="M612" s="163"/>
      <c r="T612" s="164"/>
      <c r="AT612" s="159" t="s">
        <v>233</v>
      </c>
      <c r="AU612" s="159" t="s">
        <v>89</v>
      </c>
      <c r="AV612" s="12" t="s">
        <v>89</v>
      </c>
      <c r="AW612" s="12" t="s">
        <v>31</v>
      </c>
      <c r="AX612" s="12" t="s">
        <v>76</v>
      </c>
      <c r="AY612" s="159" t="s">
        <v>225</v>
      </c>
    </row>
    <row r="613" spans="2:65" s="12" customFormat="1" ht="11.25">
      <c r="B613" s="157"/>
      <c r="D613" s="158" t="s">
        <v>233</v>
      </c>
      <c r="E613" s="159" t="s">
        <v>1</v>
      </c>
      <c r="F613" s="160" t="s">
        <v>888</v>
      </c>
      <c r="H613" s="161">
        <v>6.3</v>
      </c>
      <c r="I613" s="162"/>
      <c r="L613" s="157"/>
      <c r="M613" s="163"/>
      <c r="T613" s="164"/>
      <c r="AT613" s="159" t="s">
        <v>233</v>
      </c>
      <c r="AU613" s="159" t="s">
        <v>89</v>
      </c>
      <c r="AV613" s="12" t="s">
        <v>89</v>
      </c>
      <c r="AW613" s="12" t="s">
        <v>31</v>
      </c>
      <c r="AX613" s="12" t="s">
        <v>76</v>
      </c>
      <c r="AY613" s="159" t="s">
        <v>225</v>
      </c>
    </row>
    <row r="614" spans="2:65" s="12" customFormat="1" ht="11.25">
      <c r="B614" s="157"/>
      <c r="D614" s="158" t="s">
        <v>233</v>
      </c>
      <c r="E614" s="159" t="s">
        <v>1</v>
      </c>
      <c r="F614" s="160" t="s">
        <v>889</v>
      </c>
      <c r="H614" s="161">
        <v>5.32</v>
      </c>
      <c r="I614" s="162"/>
      <c r="L614" s="157"/>
      <c r="M614" s="163"/>
      <c r="T614" s="164"/>
      <c r="AT614" s="159" t="s">
        <v>233</v>
      </c>
      <c r="AU614" s="159" t="s">
        <v>89</v>
      </c>
      <c r="AV614" s="12" t="s">
        <v>89</v>
      </c>
      <c r="AW614" s="12" t="s">
        <v>31</v>
      </c>
      <c r="AX614" s="12" t="s">
        <v>76</v>
      </c>
      <c r="AY614" s="159" t="s">
        <v>225</v>
      </c>
    </row>
    <row r="615" spans="2:65" s="12" customFormat="1" ht="11.25">
      <c r="B615" s="157"/>
      <c r="D615" s="158" t="s">
        <v>233</v>
      </c>
      <c r="E615" s="159" t="s">
        <v>1</v>
      </c>
      <c r="F615" s="160" t="s">
        <v>890</v>
      </c>
      <c r="H615" s="161">
        <v>7.6580000000000004</v>
      </c>
      <c r="I615" s="162"/>
      <c r="L615" s="157"/>
      <c r="M615" s="163"/>
      <c r="T615" s="164"/>
      <c r="AT615" s="159" t="s">
        <v>233</v>
      </c>
      <c r="AU615" s="159" t="s">
        <v>89</v>
      </c>
      <c r="AV615" s="12" t="s">
        <v>89</v>
      </c>
      <c r="AW615" s="12" t="s">
        <v>31</v>
      </c>
      <c r="AX615" s="12" t="s">
        <v>76</v>
      </c>
      <c r="AY615" s="159" t="s">
        <v>225</v>
      </c>
    </row>
    <row r="616" spans="2:65" s="12" customFormat="1" ht="11.25">
      <c r="B616" s="157"/>
      <c r="D616" s="158" t="s">
        <v>233</v>
      </c>
      <c r="E616" s="159" t="s">
        <v>1</v>
      </c>
      <c r="F616" s="160" t="s">
        <v>891</v>
      </c>
      <c r="H616" s="161">
        <v>9.4779999999999998</v>
      </c>
      <c r="I616" s="162"/>
      <c r="L616" s="157"/>
      <c r="M616" s="163"/>
      <c r="T616" s="164"/>
      <c r="AT616" s="159" t="s">
        <v>233</v>
      </c>
      <c r="AU616" s="159" t="s">
        <v>89</v>
      </c>
      <c r="AV616" s="12" t="s">
        <v>89</v>
      </c>
      <c r="AW616" s="12" t="s">
        <v>31</v>
      </c>
      <c r="AX616" s="12" t="s">
        <v>76</v>
      </c>
      <c r="AY616" s="159" t="s">
        <v>225</v>
      </c>
    </row>
    <row r="617" spans="2:65" s="12" customFormat="1" ht="11.25">
      <c r="B617" s="157"/>
      <c r="D617" s="158" t="s">
        <v>233</v>
      </c>
      <c r="E617" s="159" t="s">
        <v>1</v>
      </c>
      <c r="F617" s="160" t="s">
        <v>892</v>
      </c>
      <c r="H617" s="161">
        <v>48.811999999999998</v>
      </c>
      <c r="I617" s="162"/>
      <c r="L617" s="157"/>
      <c r="M617" s="163"/>
      <c r="T617" s="164"/>
      <c r="AT617" s="159" t="s">
        <v>233</v>
      </c>
      <c r="AU617" s="159" t="s">
        <v>89</v>
      </c>
      <c r="AV617" s="12" t="s">
        <v>89</v>
      </c>
      <c r="AW617" s="12" t="s">
        <v>31</v>
      </c>
      <c r="AX617" s="12" t="s">
        <v>76</v>
      </c>
      <c r="AY617" s="159" t="s">
        <v>225</v>
      </c>
    </row>
    <row r="618" spans="2:65" s="12" customFormat="1" ht="11.25">
      <c r="B618" s="157"/>
      <c r="D618" s="158" t="s">
        <v>233</v>
      </c>
      <c r="E618" s="159" t="s">
        <v>1</v>
      </c>
      <c r="F618" s="160" t="s">
        <v>893</v>
      </c>
      <c r="H618" s="161">
        <v>21.923999999999999</v>
      </c>
      <c r="I618" s="162"/>
      <c r="L618" s="157"/>
      <c r="M618" s="163"/>
      <c r="T618" s="164"/>
      <c r="AT618" s="159" t="s">
        <v>233</v>
      </c>
      <c r="AU618" s="159" t="s">
        <v>89</v>
      </c>
      <c r="AV618" s="12" t="s">
        <v>89</v>
      </c>
      <c r="AW618" s="12" t="s">
        <v>31</v>
      </c>
      <c r="AX618" s="12" t="s">
        <v>76</v>
      </c>
      <c r="AY618" s="159" t="s">
        <v>225</v>
      </c>
    </row>
    <row r="619" spans="2:65" s="12" customFormat="1" ht="11.25">
      <c r="B619" s="157"/>
      <c r="D619" s="158" t="s">
        <v>233</v>
      </c>
      <c r="E619" s="159" t="s">
        <v>1</v>
      </c>
      <c r="F619" s="160" t="s">
        <v>894</v>
      </c>
      <c r="H619" s="161">
        <v>24.556999999999999</v>
      </c>
      <c r="I619" s="162"/>
      <c r="L619" s="157"/>
      <c r="M619" s="163"/>
      <c r="T619" s="164"/>
      <c r="AT619" s="159" t="s">
        <v>233</v>
      </c>
      <c r="AU619" s="159" t="s">
        <v>89</v>
      </c>
      <c r="AV619" s="12" t="s">
        <v>89</v>
      </c>
      <c r="AW619" s="12" t="s">
        <v>31</v>
      </c>
      <c r="AX619" s="12" t="s">
        <v>76</v>
      </c>
      <c r="AY619" s="159" t="s">
        <v>225</v>
      </c>
    </row>
    <row r="620" spans="2:65" s="12" customFormat="1" ht="11.25">
      <c r="B620" s="157"/>
      <c r="D620" s="158" t="s">
        <v>233</v>
      </c>
      <c r="E620" s="159" t="s">
        <v>1</v>
      </c>
      <c r="F620" s="160" t="s">
        <v>895</v>
      </c>
      <c r="H620" s="161">
        <v>16.875</v>
      </c>
      <c r="I620" s="162"/>
      <c r="L620" s="157"/>
      <c r="M620" s="163"/>
      <c r="T620" s="164"/>
      <c r="AT620" s="159" t="s">
        <v>233</v>
      </c>
      <c r="AU620" s="159" t="s">
        <v>89</v>
      </c>
      <c r="AV620" s="12" t="s">
        <v>89</v>
      </c>
      <c r="AW620" s="12" t="s">
        <v>31</v>
      </c>
      <c r="AX620" s="12" t="s">
        <v>76</v>
      </c>
      <c r="AY620" s="159" t="s">
        <v>225</v>
      </c>
    </row>
    <row r="621" spans="2:65" s="12" customFormat="1" ht="11.25">
      <c r="B621" s="157"/>
      <c r="D621" s="158" t="s">
        <v>233</v>
      </c>
      <c r="E621" s="159" t="s">
        <v>1</v>
      </c>
      <c r="F621" s="160" t="s">
        <v>896</v>
      </c>
      <c r="H621" s="161">
        <v>30.934999999999999</v>
      </c>
      <c r="I621" s="162"/>
      <c r="L621" s="157"/>
      <c r="M621" s="163"/>
      <c r="T621" s="164"/>
      <c r="AT621" s="159" t="s">
        <v>233</v>
      </c>
      <c r="AU621" s="159" t="s">
        <v>89</v>
      </c>
      <c r="AV621" s="12" t="s">
        <v>89</v>
      </c>
      <c r="AW621" s="12" t="s">
        <v>31</v>
      </c>
      <c r="AX621" s="12" t="s">
        <v>76</v>
      </c>
      <c r="AY621" s="159" t="s">
        <v>225</v>
      </c>
    </row>
    <row r="622" spans="2:65" s="13" customFormat="1" ht="11.25">
      <c r="B622" s="165"/>
      <c r="D622" s="158" t="s">
        <v>233</v>
      </c>
      <c r="E622" s="166" t="s">
        <v>1</v>
      </c>
      <c r="F622" s="167" t="s">
        <v>897</v>
      </c>
      <c r="H622" s="168">
        <v>184.339</v>
      </c>
      <c r="I622" s="169"/>
      <c r="L622" s="165"/>
      <c r="M622" s="170"/>
      <c r="T622" s="171"/>
      <c r="AT622" s="166" t="s">
        <v>233</v>
      </c>
      <c r="AU622" s="166" t="s">
        <v>89</v>
      </c>
      <c r="AV622" s="13" t="s">
        <v>231</v>
      </c>
      <c r="AW622" s="13" t="s">
        <v>31</v>
      </c>
      <c r="AX622" s="13" t="s">
        <v>83</v>
      </c>
      <c r="AY622" s="166" t="s">
        <v>225</v>
      </c>
    </row>
    <row r="623" spans="2:65" s="1" customFormat="1" ht="24.2" customHeight="1">
      <c r="B623" s="32"/>
      <c r="C623" s="143" t="s">
        <v>898</v>
      </c>
      <c r="D623" s="143" t="s">
        <v>227</v>
      </c>
      <c r="E623" s="144" t="s">
        <v>899</v>
      </c>
      <c r="F623" s="145" t="s">
        <v>900</v>
      </c>
      <c r="G623" s="146" t="s">
        <v>312</v>
      </c>
      <c r="H623" s="147">
        <v>489.82499999999999</v>
      </c>
      <c r="I623" s="148"/>
      <c r="J623" s="149">
        <f>ROUND(I623*H623,2)</f>
        <v>0</v>
      </c>
      <c r="K623" s="150"/>
      <c r="L623" s="32"/>
      <c r="M623" s="151" t="s">
        <v>1</v>
      </c>
      <c r="N623" s="152" t="s">
        <v>42</v>
      </c>
      <c r="P623" s="153">
        <f>O623*H623</f>
        <v>0</v>
      </c>
      <c r="Q623" s="153">
        <v>3.465E-2</v>
      </c>
      <c r="R623" s="153">
        <f>Q623*H623</f>
        <v>16.972436250000001</v>
      </c>
      <c r="S623" s="153">
        <v>0</v>
      </c>
      <c r="T623" s="154">
        <f>S623*H623</f>
        <v>0</v>
      </c>
      <c r="AR623" s="155" t="s">
        <v>231</v>
      </c>
      <c r="AT623" s="155" t="s">
        <v>227</v>
      </c>
      <c r="AU623" s="155" t="s">
        <v>89</v>
      </c>
      <c r="AY623" s="17" t="s">
        <v>225</v>
      </c>
      <c r="BE623" s="156">
        <f>IF(N623="základná",J623,0)</f>
        <v>0</v>
      </c>
      <c r="BF623" s="156">
        <f>IF(N623="znížená",J623,0)</f>
        <v>0</v>
      </c>
      <c r="BG623" s="156">
        <f>IF(N623="zákl. prenesená",J623,0)</f>
        <v>0</v>
      </c>
      <c r="BH623" s="156">
        <f>IF(N623="zníž. prenesená",J623,0)</f>
        <v>0</v>
      </c>
      <c r="BI623" s="156">
        <f>IF(N623="nulová",J623,0)</f>
        <v>0</v>
      </c>
      <c r="BJ623" s="17" t="s">
        <v>89</v>
      </c>
      <c r="BK623" s="156">
        <f>ROUND(I623*H623,2)</f>
        <v>0</v>
      </c>
      <c r="BL623" s="17" t="s">
        <v>231</v>
      </c>
      <c r="BM623" s="155" t="s">
        <v>901</v>
      </c>
    </row>
    <row r="624" spans="2:65" s="12" customFormat="1" ht="11.25">
      <c r="B624" s="157"/>
      <c r="D624" s="158" t="s">
        <v>233</v>
      </c>
      <c r="E624" s="159" t="s">
        <v>1</v>
      </c>
      <c r="F624" s="160" t="s">
        <v>902</v>
      </c>
      <c r="H624" s="161">
        <v>489.82499999999999</v>
      </c>
      <c r="I624" s="162"/>
      <c r="L624" s="157"/>
      <c r="M624" s="163"/>
      <c r="T624" s="164"/>
      <c r="AT624" s="159" t="s">
        <v>233</v>
      </c>
      <c r="AU624" s="159" t="s">
        <v>89</v>
      </c>
      <c r="AV624" s="12" t="s">
        <v>89</v>
      </c>
      <c r="AW624" s="12" t="s">
        <v>31</v>
      </c>
      <c r="AX624" s="12" t="s">
        <v>83</v>
      </c>
      <c r="AY624" s="159" t="s">
        <v>225</v>
      </c>
    </row>
    <row r="625" spans="2:65" s="1" customFormat="1" ht="24.2" customHeight="1">
      <c r="B625" s="32"/>
      <c r="C625" s="143" t="s">
        <v>903</v>
      </c>
      <c r="D625" s="143" t="s">
        <v>227</v>
      </c>
      <c r="E625" s="144" t="s">
        <v>904</v>
      </c>
      <c r="F625" s="145" t="s">
        <v>905</v>
      </c>
      <c r="G625" s="146" t="s">
        <v>312</v>
      </c>
      <c r="H625" s="147">
        <v>724</v>
      </c>
      <c r="I625" s="148"/>
      <c r="J625" s="149">
        <f>ROUND(I625*H625,2)</f>
        <v>0</v>
      </c>
      <c r="K625" s="150"/>
      <c r="L625" s="32"/>
      <c r="M625" s="151" t="s">
        <v>1</v>
      </c>
      <c r="N625" s="152" t="s">
        <v>42</v>
      </c>
      <c r="P625" s="153">
        <f>O625*H625</f>
        <v>0</v>
      </c>
      <c r="Q625" s="153">
        <v>5.1539999999999997E-3</v>
      </c>
      <c r="R625" s="153">
        <f>Q625*H625</f>
        <v>3.7314959999999999</v>
      </c>
      <c r="S625" s="153">
        <v>0</v>
      </c>
      <c r="T625" s="154">
        <f>S625*H625</f>
        <v>0</v>
      </c>
      <c r="AR625" s="155" t="s">
        <v>231</v>
      </c>
      <c r="AT625" s="155" t="s">
        <v>227</v>
      </c>
      <c r="AU625" s="155" t="s">
        <v>89</v>
      </c>
      <c r="AY625" s="17" t="s">
        <v>225</v>
      </c>
      <c r="BE625" s="156">
        <f>IF(N625="základná",J625,0)</f>
        <v>0</v>
      </c>
      <c r="BF625" s="156">
        <f>IF(N625="znížená",J625,0)</f>
        <v>0</v>
      </c>
      <c r="BG625" s="156">
        <f>IF(N625="zákl. prenesená",J625,0)</f>
        <v>0</v>
      </c>
      <c r="BH625" s="156">
        <f>IF(N625="zníž. prenesená",J625,0)</f>
        <v>0</v>
      </c>
      <c r="BI625" s="156">
        <f>IF(N625="nulová",J625,0)</f>
        <v>0</v>
      </c>
      <c r="BJ625" s="17" t="s">
        <v>89</v>
      </c>
      <c r="BK625" s="156">
        <f>ROUND(I625*H625,2)</f>
        <v>0</v>
      </c>
      <c r="BL625" s="17" t="s">
        <v>231</v>
      </c>
      <c r="BM625" s="155" t="s">
        <v>906</v>
      </c>
    </row>
    <row r="626" spans="2:65" s="12" customFormat="1" ht="11.25">
      <c r="B626" s="157"/>
      <c r="D626" s="158" t="s">
        <v>233</v>
      </c>
      <c r="E626" s="159" t="s">
        <v>1</v>
      </c>
      <c r="F626" s="160" t="s">
        <v>907</v>
      </c>
      <c r="H626" s="161">
        <v>724</v>
      </c>
      <c r="I626" s="162"/>
      <c r="L626" s="157"/>
      <c r="M626" s="163"/>
      <c r="T626" s="164"/>
      <c r="AT626" s="159" t="s">
        <v>233</v>
      </c>
      <c r="AU626" s="159" t="s">
        <v>89</v>
      </c>
      <c r="AV626" s="12" t="s">
        <v>89</v>
      </c>
      <c r="AW626" s="12" t="s">
        <v>31</v>
      </c>
      <c r="AX626" s="12" t="s">
        <v>83</v>
      </c>
      <c r="AY626" s="159" t="s">
        <v>225</v>
      </c>
    </row>
    <row r="627" spans="2:65" s="1" customFormat="1" ht="24.2" customHeight="1">
      <c r="B627" s="32"/>
      <c r="C627" s="143" t="s">
        <v>908</v>
      </c>
      <c r="D627" s="143" t="s">
        <v>227</v>
      </c>
      <c r="E627" s="144" t="s">
        <v>909</v>
      </c>
      <c r="F627" s="145" t="s">
        <v>910</v>
      </c>
      <c r="G627" s="146" t="s">
        <v>312</v>
      </c>
      <c r="H627" s="147">
        <v>152.94999999999999</v>
      </c>
      <c r="I627" s="148"/>
      <c r="J627" s="149">
        <f>ROUND(I627*H627,2)</f>
        <v>0</v>
      </c>
      <c r="K627" s="150"/>
      <c r="L627" s="32"/>
      <c r="M627" s="151" t="s">
        <v>1</v>
      </c>
      <c r="N627" s="152" t="s">
        <v>42</v>
      </c>
      <c r="P627" s="153">
        <f>O627*H627</f>
        <v>0</v>
      </c>
      <c r="Q627" s="153">
        <v>1.116024E-2</v>
      </c>
      <c r="R627" s="153">
        <f>Q627*H627</f>
        <v>1.7069587079999999</v>
      </c>
      <c r="S627" s="153">
        <v>0</v>
      </c>
      <c r="T627" s="154">
        <f>S627*H627</f>
        <v>0</v>
      </c>
      <c r="AR627" s="155" t="s">
        <v>231</v>
      </c>
      <c r="AT627" s="155" t="s">
        <v>227</v>
      </c>
      <c r="AU627" s="155" t="s">
        <v>89</v>
      </c>
      <c r="AY627" s="17" t="s">
        <v>225</v>
      </c>
      <c r="BE627" s="156">
        <f>IF(N627="základná",J627,0)</f>
        <v>0</v>
      </c>
      <c r="BF627" s="156">
        <f>IF(N627="znížená",J627,0)</f>
        <v>0</v>
      </c>
      <c r="BG627" s="156">
        <f>IF(N627="zákl. prenesená",J627,0)</f>
        <v>0</v>
      </c>
      <c r="BH627" s="156">
        <f>IF(N627="zníž. prenesená",J627,0)</f>
        <v>0</v>
      </c>
      <c r="BI627" s="156">
        <f>IF(N627="nulová",J627,0)</f>
        <v>0</v>
      </c>
      <c r="BJ627" s="17" t="s">
        <v>89</v>
      </c>
      <c r="BK627" s="156">
        <f>ROUND(I627*H627,2)</f>
        <v>0</v>
      </c>
      <c r="BL627" s="17" t="s">
        <v>231</v>
      </c>
      <c r="BM627" s="155" t="s">
        <v>911</v>
      </c>
    </row>
    <row r="628" spans="2:65" s="12" customFormat="1" ht="11.25">
      <c r="B628" s="157"/>
      <c r="D628" s="158" t="s">
        <v>233</v>
      </c>
      <c r="E628" s="159" t="s">
        <v>1</v>
      </c>
      <c r="F628" s="160" t="s">
        <v>912</v>
      </c>
      <c r="H628" s="161">
        <v>152.94999999999999</v>
      </c>
      <c r="I628" s="162"/>
      <c r="L628" s="157"/>
      <c r="M628" s="163"/>
      <c r="T628" s="164"/>
      <c r="AT628" s="159" t="s">
        <v>233</v>
      </c>
      <c r="AU628" s="159" t="s">
        <v>89</v>
      </c>
      <c r="AV628" s="12" t="s">
        <v>89</v>
      </c>
      <c r="AW628" s="12" t="s">
        <v>31</v>
      </c>
      <c r="AX628" s="12" t="s">
        <v>83</v>
      </c>
      <c r="AY628" s="159" t="s">
        <v>225</v>
      </c>
    </row>
    <row r="629" spans="2:65" s="1" customFormat="1" ht="24.2" customHeight="1">
      <c r="B629" s="32"/>
      <c r="C629" s="143" t="s">
        <v>913</v>
      </c>
      <c r="D629" s="143" t="s">
        <v>227</v>
      </c>
      <c r="E629" s="144" t="s">
        <v>914</v>
      </c>
      <c r="F629" s="145" t="s">
        <v>915</v>
      </c>
      <c r="G629" s="146" t="s">
        <v>312</v>
      </c>
      <c r="H629" s="147">
        <v>73.22</v>
      </c>
      <c r="I629" s="148"/>
      <c r="J629" s="149">
        <f>ROUND(I629*H629,2)</f>
        <v>0</v>
      </c>
      <c r="K629" s="150"/>
      <c r="L629" s="32"/>
      <c r="M629" s="151" t="s">
        <v>1</v>
      </c>
      <c r="N629" s="152" t="s">
        <v>42</v>
      </c>
      <c r="P629" s="153">
        <f>O629*H629</f>
        <v>0</v>
      </c>
      <c r="Q629" s="153">
        <v>0</v>
      </c>
      <c r="R629" s="153">
        <f>Q629*H629</f>
        <v>0</v>
      </c>
      <c r="S629" s="153">
        <v>0</v>
      </c>
      <c r="T629" s="154">
        <f>S629*H629</f>
        <v>0</v>
      </c>
      <c r="AR629" s="155" t="s">
        <v>231</v>
      </c>
      <c r="AT629" s="155" t="s">
        <v>227</v>
      </c>
      <c r="AU629" s="155" t="s">
        <v>89</v>
      </c>
      <c r="AY629" s="17" t="s">
        <v>225</v>
      </c>
      <c r="BE629" s="156">
        <f>IF(N629="základná",J629,0)</f>
        <v>0</v>
      </c>
      <c r="BF629" s="156">
        <f>IF(N629="znížená",J629,0)</f>
        <v>0</v>
      </c>
      <c r="BG629" s="156">
        <f>IF(N629="zákl. prenesená",J629,0)</f>
        <v>0</v>
      </c>
      <c r="BH629" s="156">
        <f>IF(N629="zníž. prenesená",J629,0)</f>
        <v>0</v>
      </c>
      <c r="BI629" s="156">
        <f>IF(N629="nulová",J629,0)</f>
        <v>0</v>
      </c>
      <c r="BJ629" s="17" t="s">
        <v>89</v>
      </c>
      <c r="BK629" s="156">
        <f>ROUND(I629*H629,2)</f>
        <v>0</v>
      </c>
      <c r="BL629" s="17" t="s">
        <v>231</v>
      </c>
      <c r="BM629" s="155" t="s">
        <v>916</v>
      </c>
    </row>
    <row r="630" spans="2:65" s="12" customFormat="1" ht="22.5">
      <c r="B630" s="157"/>
      <c r="D630" s="158" t="s">
        <v>233</v>
      </c>
      <c r="E630" s="159" t="s">
        <v>1</v>
      </c>
      <c r="F630" s="160" t="s">
        <v>917</v>
      </c>
      <c r="H630" s="161">
        <v>50.82</v>
      </c>
      <c r="I630" s="162"/>
      <c r="L630" s="157"/>
      <c r="M630" s="163"/>
      <c r="T630" s="164"/>
      <c r="AT630" s="159" t="s">
        <v>233</v>
      </c>
      <c r="AU630" s="159" t="s">
        <v>89</v>
      </c>
      <c r="AV630" s="12" t="s">
        <v>89</v>
      </c>
      <c r="AW630" s="12" t="s">
        <v>31</v>
      </c>
      <c r="AX630" s="12" t="s">
        <v>76</v>
      </c>
      <c r="AY630" s="159" t="s">
        <v>225</v>
      </c>
    </row>
    <row r="631" spans="2:65" s="12" customFormat="1" ht="22.5">
      <c r="B631" s="157"/>
      <c r="D631" s="158" t="s">
        <v>233</v>
      </c>
      <c r="E631" s="159" t="s">
        <v>1</v>
      </c>
      <c r="F631" s="160" t="s">
        <v>918</v>
      </c>
      <c r="H631" s="161">
        <v>22.4</v>
      </c>
      <c r="I631" s="162"/>
      <c r="L631" s="157"/>
      <c r="M631" s="163"/>
      <c r="T631" s="164"/>
      <c r="AT631" s="159" t="s">
        <v>233</v>
      </c>
      <c r="AU631" s="159" t="s">
        <v>89</v>
      </c>
      <c r="AV631" s="12" t="s">
        <v>89</v>
      </c>
      <c r="AW631" s="12" t="s">
        <v>31</v>
      </c>
      <c r="AX631" s="12" t="s">
        <v>76</v>
      </c>
      <c r="AY631" s="159" t="s">
        <v>225</v>
      </c>
    </row>
    <row r="632" spans="2:65" s="13" customFormat="1" ht="11.25">
      <c r="B632" s="165"/>
      <c r="D632" s="158" t="s">
        <v>233</v>
      </c>
      <c r="E632" s="166" t="s">
        <v>1</v>
      </c>
      <c r="F632" s="167" t="s">
        <v>258</v>
      </c>
      <c r="H632" s="168">
        <v>73.22</v>
      </c>
      <c r="I632" s="169"/>
      <c r="L632" s="165"/>
      <c r="M632" s="170"/>
      <c r="T632" s="171"/>
      <c r="AT632" s="166" t="s">
        <v>233</v>
      </c>
      <c r="AU632" s="166" t="s">
        <v>89</v>
      </c>
      <c r="AV632" s="13" t="s">
        <v>231</v>
      </c>
      <c r="AW632" s="13" t="s">
        <v>31</v>
      </c>
      <c r="AX632" s="13" t="s">
        <v>83</v>
      </c>
      <c r="AY632" s="166" t="s">
        <v>225</v>
      </c>
    </row>
    <row r="633" spans="2:65" s="1" customFormat="1" ht="37.9" customHeight="1">
      <c r="B633" s="32"/>
      <c r="C633" s="143" t="s">
        <v>919</v>
      </c>
      <c r="D633" s="143" t="s">
        <v>227</v>
      </c>
      <c r="E633" s="144" t="s">
        <v>920</v>
      </c>
      <c r="F633" s="145" t="s">
        <v>921</v>
      </c>
      <c r="G633" s="146" t="s">
        <v>312</v>
      </c>
      <c r="H633" s="147">
        <v>73.22</v>
      </c>
      <c r="I633" s="148"/>
      <c r="J633" s="149">
        <f>ROUND(I633*H633,2)</f>
        <v>0</v>
      </c>
      <c r="K633" s="150"/>
      <c r="L633" s="32"/>
      <c r="M633" s="151" t="s">
        <v>1</v>
      </c>
      <c r="N633" s="152" t="s">
        <v>42</v>
      </c>
      <c r="P633" s="153">
        <f>O633*H633</f>
        <v>0</v>
      </c>
      <c r="Q633" s="153">
        <v>3.5E-4</v>
      </c>
      <c r="R633" s="153">
        <f>Q633*H633</f>
        <v>2.5627E-2</v>
      </c>
      <c r="S633" s="153">
        <v>0</v>
      </c>
      <c r="T633" s="154">
        <f>S633*H633</f>
        <v>0</v>
      </c>
      <c r="AR633" s="155" t="s">
        <v>231</v>
      </c>
      <c r="AT633" s="155" t="s">
        <v>227</v>
      </c>
      <c r="AU633" s="155" t="s">
        <v>89</v>
      </c>
      <c r="AY633" s="17" t="s">
        <v>225</v>
      </c>
      <c r="BE633" s="156">
        <f>IF(N633="základná",J633,0)</f>
        <v>0</v>
      </c>
      <c r="BF633" s="156">
        <f>IF(N633="znížená",J633,0)</f>
        <v>0</v>
      </c>
      <c r="BG633" s="156">
        <f>IF(N633="zákl. prenesená",J633,0)</f>
        <v>0</v>
      </c>
      <c r="BH633" s="156">
        <f>IF(N633="zníž. prenesená",J633,0)</f>
        <v>0</v>
      </c>
      <c r="BI633" s="156">
        <f>IF(N633="nulová",J633,0)</f>
        <v>0</v>
      </c>
      <c r="BJ633" s="17" t="s">
        <v>89</v>
      </c>
      <c r="BK633" s="156">
        <f>ROUND(I633*H633,2)</f>
        <v>0</v>
      </c>
      <c r="BL633" s="17" t="s">
        <v>231</v>
      </c>
      <c r="BM633" s="155" t="s">
        <v>922</v>
      </c>
    </row>
    <row r="634" spans="2:65" s="1" customFormat="1" ht="24.2" customHeight="1">
      <c r="B634" s="32"/>
      <c r="C634" s="143" t="s">
        <v>923</v>
      </c>
      <c r="D634" s="143" t="s">
        <v>227</v>
      </c>
      <c r="E634" s="144" t="s">
        <v>924</v>
      </c>
      <c r="F634" s="145" t="s">
        <v>925</v>
      </c>
      <c r="G634" s="146" t="s">
        <v>312</v>
      </c>
      <c r="H634" s="147">
        <v>1277.934</v>
      </c>
      <c r="I634" s="148"/>
      <c r="J634" s="149">
        <f>ROUND(I634*H634,2)</f>
        <v>0</v>
      </c>
      <c r="K634" s="150"/>
      <c r="L634" s="32"/>
      <c r="M634" s="151" t="s">
        <v>1</v>
      </c>
      <c r="N634" s="152" t="s">
        <v>42</v>
      </c>
      <c r="P634" s="153">
        <f>O634*H634</f>
        <v>0</v>
      </c>
      <c r="Q634" s="153">
        <v>2.2499999999999999E-4</v>
      </c>
      <c r="R634" s="153">
        <f>Q634*H634</f>
        <v>0.28753514999999996</v>
      </c>
      <c r="S634" s="153">
        <v>0</v>
      </c>
      <c r="T634" s="154">
        <f>S634*H634</f>
        <v>0</v>
      </c>
      <c r="AR634" s="155" t="s">
        <v>231</v>
      </c>
      <c r="AT634" s="155" t="s">
        <v>227</v>
      </c>
      <c r="AU634" s="155" t="s">
        <v>89</v>
      </c>
      <c r="AY634" s="17" t="s">
        <v>225</v>
      </c>
      <c r="BE634" s="156">
        <f>IF(N634="základná",J634,0)</f>
        <v>0</v>
      </c>
      <c r="BF634" s="156">
        <f>IF(N634="znížená",J634,0)</f>
        <v>0</v>
      </c>
      <c r="BG634" s="156">
        <f>IF(N634="zákl. prenesená",J634,0)</f>
        <v>0</v>
      </c>
      <c r="BH634" s="156">
        <f>IF(N634="zníž. prenesená",J634,0)</f>
        <v>0</v>
      </c>
      <c r="BI634" s="156">
        <f>IF(N634="nulová",J634,0)</f>
        <v>0</v>
      </c>
      <c r="BJ634" s="17" t="s">
        <v>89</v>
      </c>
      <c r="BK634" s="156">
        <f>ROUND(I634*H634,2)</f>
        <v>0</v>
      </c>
      <c r="BL634" s="17" t="s">
        <v>231</v>
      </c>
      <c r="BM634" s="155" t="s">
        <v>926</v>
      </c>
    </row>
    <row r="635" spans="2:65" s="12" customFormat="1" ht="11.25">
      <c r="B635" s="157"/>
      <c r="D635" s="158" t="s">
        <v>233</v>
      </c>
      <c r="E635" s="159" t="s">
        <v>1</v>
      </c>
      <c r="F635" s="160" t="s">
        <v>912</v>
      </c>
      <c r="H635" s="161">
        <v>152.94999999999999</v>
      </c>
      <c r="I635" s="162"/>
      <c r="L635" s="157"/>
      <c r="M635" s="163"/>
      <c r="T635" s="164"/>
      <c r="AT635" s="159" t="s">
        <v>233</v>
      </c>
      <c r="AU635" s="159" t="s">
        <v>89</v>
      </c>
      <c r="AV635" s="12" t="s">
        <v>89</v>
      </c>
      <c r="AW635" s="12" t="s">
        <v>31</v>
      </c>
      <c r="AX635" s="12" t="s">
        <v>76</v>
      </c>
      <c r="AY635" s="159" t="s">
        <v>225</v>
      </c>
    </row>
    <row r="636" spans="2:65" s="12" customFormat="1" ht="33.75">
      <c r="B636" s="157"/>
      <c r="D636" s="158" t="s">
        <v>233</v>
      </c>
      <c r="E636" s="159" t="s">
        <v>1</v>
      </c>
      <c r="F636" s="160" t="s">
        <v>927</v>
      </c>
      <c r="H636" s="161">
        <v>57.426000000000002</v>
      </c>
      <c r="I636" s="162"/>
      <c r="L636" s="157"/>
      <c r="M636" s="163"/>
      <c r="T636" s="164"/>
      <c r="AT636" s="159" t="s">
        <v>233</v>
      </c>
      <c r="AU636" s="159" t="s">
        <v>89</v>
      </c>
      <c r="AV636" s="12" t="s">
        <v>89</v>
      </c>
      <c r="AW636" s="12" t="s">
        <v>31</v>
      </c>
      <c r="AX636" s="12" t="s">
        <v>76</v>
      </c>
      <c r="AY636" s="159" t="s">
        <v>225</v>
      </c>
    </row>
    <row r="637" spans="2:65" s="12" customFormat="1" ht="33.75">
      <c r="B637" s="157"/>
      <c r="D637" s="158" t="s">
        <v>233</v>
      </c>
      <c r="E637" s="159" t="s">
        <v>1</v>
      </c>
      <c r="F637" s="160" t="s">
        <v>928</v>
      </c>
      <c r="H637" s="161">
        <v>101.55800000000001</v>
      </c>
      <c r="I637" s="162"/>
      <c r="L637" s="157"/>
      <c r="M637" s="163"/>
      <c r="T637" s="164"/>
      <c r="AT637" s="159" t="s">
        <v>233</v>
      </c>
      <c r="AU637" s="159" t="s">
        <v>89</v>
      </c>
      <c r="AV637" s="12" t="s">
        <v>89</v>
      </c>
      <c r="AW637" s="12" t="s">
        <v>31</v>
      </c>
      <c r="AX637" s="12" t="s">
        <v>76</v>
      </c>
      <c r="AY637" s="159" t="s">
        <v>225</v>
      </c>
    </row>
    <row r="638" spans="2:65" s="12" customFormat="1" ht="22.5">
      <c r="B638" s="157"/>
      <c r="D638" s="158" t="s">
        <v>233</v>
      </c>
      <c r="E638" s="159" t="s">
        <v>1</v>
      </c>
      <c r="F638" s="160" t="s">
        <v>929</v>
      </c>
      <c r="H638" s="161">
        <v>13.493</v>
      </c>
      <c r="I638" s="162"/>
      <c r="L638" s="157"/>
      <c r="M638" s="163"/>
      <c r="T638" s="164"/>
      <c r="AT638" s="159" t="s">
        <v>233</v>
      </c>
      <c r="AU638" s="159" t="s">
        <v>89</v>
      </c>
      <c r="AV638" s="12" t="s">
        <v>89</v>
      </c>
      <c r="AW638" s="12" t="s">
        <v>31</v>
      </c>
      <c r="AX638" s="12" t="s">
        <v>76</v>
      </c>
      <c r="AY638" s="159" t="s">
        <v>225</v>
      </c>
    </row>
    <row r="639" spans="2:65" s="12" customFormat="1" ht="11.25">
      <c r="B639" s="157"/>
      <c r="D639" s="158" t="s">
        <v>233</v>
      </c>
      <c r="E639" s="159" t="s">
        <v>1</v>
      </c>
      <c r="F639" s="160" t="s">
        <v>930</v>
      </c>
      <c r="H639" s="161">
        <v>21.893000000000001</v>
      </c>
      <c r="I639" s="162"/>
      <c r="L639" s="157"/>
      <c r="M639" s="163"/>
      <c r="T639" s="164"/>
      <c r="AT639" s="159" t="s">
        <v>233</v>
      </c>
      <c r="AU639" s="159" t="s">
        <v>89</v>
      </c>
      <c r="AV639" s="12" t="s">
        <v>89</v>
      </c>
      <c r="AW639" s="12" t="s">
        <v>31</v>
      </c>
      <c r="AX639" s="12" t="s">
        <v>76</v>
      </c>
      <c r="AY639" s="159" t="s">
        <v>225</v>
      </c>
    </row>
    <row r="640" spans="2:65" s="12" customFormat="1" ht="22.5">
      <c r="B640" s="157"/>
      <c r="D640" s="158" t="s">
        <v>233</v>
      </c>
      <c r="E640" s="159" t="s">
        <v>1</v>
      </c>
      <c r="F640" s="160" t="s">
        <v>931</v>
      </c>
      <c r="H640" s="161">
        <v>57.545000000000002</v>
      </c>
      <c r="I640" s="162"/>
      <c r="L640" s="157"/>
      <c r="M640" s="163"/>
      <c r="T640" s="164"/>
      <c r="AT640" s="159" t="s">
        <v>233</v>
      </c>
      <c r="AU640" s="159" t="s">
        <v>89</v>
      </c>
      <c r="AV640" s="12" t="s">
        <v>89</v>
      </c>
      <c r="AW640" s="12" t="s">
        <v>31</v>
      </c>
      <c r="AX640" s="12" t="s">
        <v>76</v>
      </c>
      <c r="AY640" s="159" t="s">
        <v>225</v>
      </c>
    </row>
    <row r="641" spans="2:65" s="12" customFormat="1" ht="33.75">
      <c r="B641" s="157"/>
      <c r="D641" s="158" t="s">
        <v>233</v>
      </c>
      <c r="E641" s="159" t="s">
        <v>1</v>
      </c>
      <c r="F641" s="160" t="s">
        <v>932</v>
      </c>
      <c r="H641" s="161">
        <v>79.712999999999994</v>
      </c>
      <c r="I641" s="162"/>
      <c r="L641" s="157"/>
      <c r="M641" s="163"/>
      <c r="T641" s="164"/>
      <c r="AT641" s="159" t="s">
        <v>233</v>
      </c>
      <c r="AU641" s="159" t="s">
        <v>89</v>
      </c>
      <c r="AV641" s="12" t="s">
        <v>89</v>
      </c>
      <c r="AW641" s="12" t="s">
        <v>31</v>
      </c>
      <c r="AX641" s="12" t="s">
        <v>76</v>
      </c>
      <c r="AY641" s="159" t="s">
        <v>225</v>
      </c>
    </row>
    <row r="642" spans="2:65" s="12" customFormat="1" ht="11.25">
      <c r="B642" s="157"/>
      <c r="D642" s="158" t="s">
        <v>233</v>
      </c>
      <c r="E642" s="159" t="s">
        <v>1</v>
      </c>
      <c r="F642" s="160" t="s">
        <v>933</v>
      </c>
      <c r="H642" s="161">
        <v>16.48</v>
      </c>
      <c r="I642" s="162"/>
      <c r="L642" s="157"/>
      <c r="M642" s="163"/>
      <c r="T642" s="164"/>
      <c r="AT642" s="159" t="s">
        <v>233</v>
      </c>
      <c r="AU642" s="159" t="s">
        <v>89</v>
      </c>
      <c r="AV642" s="12" t="s">
        <v>89</v>
      </c>
      <c r="AW642" s="12" t="s">
        <v>31</v>
      </c>
      <c r="AX642" s="12" t="s">
        <v>76</v>
      </c>
      <c r="AY642" s="159" t="s">
        <v>225</v>
      </c>
    </row>
    <row r="643" spans="2:65" s="12" customFormat="1" ht="11.25">
      <c r="B643" s="157"/>
      <c r="D643" s="158" t="s">
        <v>233</v>
      </c>
      <c r="E643" s="159" t="s">
        <v>1</v>
      </c>
      <c r="F643" s="160" t="s">
        <v>934</v>
      </c>
      <c r="H643" s="161">
        <v>33.549999999999997</v>
      </c>
      <c r="I643" s="162"/>
      <c r="L643" s="157"/>
      <c r="M643" s="163"/>
      <c r="T643" s="164"/>
      <c r="AT643" s="159" t="s">
        <v>233</v>
      </c>
      <c r="AU643" s="159" t="s">
        <v>89</v>
      </c>
      <c r="AV643" s="12" t="s">
        <v>89</v>
      </c>
      <c r="AW643" s="12" t="s">
        <v>31</v>
      </c>
      <c r="AX643" s="12" t="s">
        <v>76</v>
      </c>
      <c r="AY643" s="159" t="s">
        <v>225</v>
      </c>
    </row>
    <row r="644" spans="2:65" s="12" customFormat="1" ht="11.25">
      <c r="B644" s="157"/>
      <c r="D644" s="158" t="s">
        <v>233</v>
      </c>
      <c r="E644" s="159" t="s">
        <v>1</v>
      </c>
      <c r="F644" s="160" t="s">
        <v>935</v>
      </c>
      <c r="H644" s="161">
        <v>65.599999999999994</v>
      </c>
      <c r="I644" s="162"/>
      <c r="L644" s="157"/>
      <c r="M644" s="163"/>
      <c r="T644" s="164"/>
      <c r="AT644" s="159" t="s">
        <v>233</v>
      </c>
      <c r="AU644" s="159" t="s">
        <v>89</v>
      </c>
      <c r="AV644" s="12" t="s">
        <v>89</v>
      </c>
      <c r="AW644" s="12" t="s">
        <v>31</v>
      </c>
      <c r="AX644" s="12" t="s">
        <v>76</v>
      </c>
      <c r="AY644" s="159" t="s">
        <v>225</v>
      </c>
    </row>
    <row r="645" spans="2:65" s="12" customFormat="1" ht="11.25">
      <c r="B645" s="157"/>
      <c r="D645" s="158" t="s">
        <v>233</v>
      </c>
      <c r="E645" s="159" t="s">
        <v>1</v>
      </c>
      <c r="F645" s="160" t="s">
        <v>936</v>
      </c>
      <c r="H645" s="161">
        <v>54.075000000000003</v>
      </c>
      <c r="I645" s="162"/>
      <c r="L645" s="157"/>
      <c r="M645" s="163"/>
      <c r="T645" s="164"/>
      <c r="AT645" s="159" t="s">
        <v>233</v>
      </c>
      <c r="AU645" s="159" t="s">
        <v>89</v>
      </c>
      <c r="AV645" s="12" t="s">
        <v>89</v>
      </c>
      <c r="AW645" s="12" t="s">
        <v>31</v>
      </c>
      <c r="AX645" s="12" t="s">
        <v>76</v>
      </c>
      <c r="AY645" s="159" t="s">
        <v>225</v>
      </c>
    </row>
    <row r="646" spans="2:65" s="12" customFormat="1" ht="11.25">
      <c r="B646" s="157"/>
      <c r="D646" s="158" t="s">
        <v>233</v>
      </c>
      <c r="E646" s="159" t="s">
        <v>1</v>
      </c>
      <c r="F646" s="160" t="s">
        <v>937</v>
      </c>
      <c r="H646" s="161">
        <v>147.35</v>
      </c>
      <c r="I646" s="162"/>
      <c r="L646" s="157"/>
      <c r="M646" s="163"/>
      <c r="T646" s="164"/>
      <c r="AT646" s="159" t="s">
        <v>233</v>
      </c>
      <c r="AU646" s="159" t="s">
        <v>89</v>
      </c>
      <c r="AV646" s="12" t="s">
        <v>89</v>
      </c>
      <c r="AW646" s="12" t="s">
        <v>31</v>
      </c>
      <c r="AX646" s="12" t="s">
        <v>76</v>
      </c>
      <c r="AY646" s="159" t="s">
        <v>225</v>
      </c>
    </row>
    <row r="647" spans="2:65" s="12" customFormat="1" ht="33.75">
      <c r="B647" s="157"/>
      <c r="D647" s="158" t="s">
        <v>233</v>
      </c>
      <c r="E647" s="159" t="s">
        <v>1</v>
      </c>
      <c r="F647" s="160" t="s">
        <v>938</v>
      </c>
      <c r="H647" s="161">
        <v>228.364</v>
      </c>
      <c r="I647" s="162"/>
      <c r="L647" s="157"/>
      <c r="M647" s="163"/>
      <c r="T647" s="164"/>
      <c r="AT647" s="159" t="s">
        <v>233</v>
      </c>
      <c r="AU647" s="159" t="s">
        <v>89</v>
      </c>
      <c r="AV647" s="12" t="s">
        <v>89</v>
      </c>
      <c r="AW647" s="12" t="s">
        <v>31</v>
      </c>
      <c r="AX647" s="12" t="s">
        <v>76</v>
      </c>
      <c r="AY647" s="159" t="s">
        <v>225</v>
      </c>
    </row>
    <row r="648" spans="2:65" s="12" customFormat="1" ht="11.25">
      <c r="B648" s="157"/>
      <c r="D648" s="158" t="s">
        <v>233</v>
      </c>
      <c r="E648" s="159" t="s">
        <v>1</v>
      </c>
      <c r="F648" s="160" t="s">
        <v>939</v>
      </c>
      <c r="H648" s="161">
        <v>53.06</v>
      </c>
      <c r="I648" s="162"/>
      <c r="L648" s="157"/>
      <c r="M648" s="163"/>
      <c r="T648" s="164"/>
      <c r="AT648" s="159" t="s">
        <v>233</v>
      </c>
      <c r="AU648" s="159" t="s">
        <v>89</v>
      </c>
      <c r="AV648" s="12" t="s">
        <v>89</v>
      </c>
      <c r="AW648" s="12" t="s">
        <v>31</v>
      </c>
      <c r="AX648" s="12" t="s">
        <v>76</v>
      </c>
      <c r="AY648" s="159" t="s">
        <v>225</v>
      </c>
    </row>
    <row r="649" spans="2:65" s="12" customFormat="1" ht="22.5">
      <c r="B649" s="157"/>
      <c r="D649" s="158" t="s">
        <v>233</v>
      </c>
      <c r="E649" s="159" t="s">
        <v>1</v>
      </c>
      <c r="F649" s="160" t="s">
        <v>940</v>
      </c>
      <c r="H649" s="161">
        <v>81.191999999999993</v>
      </c>
      <c r="I649" s="162"/>
      <c r="L649" s="157"/>
      <c r="M649" s="163"/>
      <c r="T649" s="164"/>
      <c r="AT649" s="159" t="s">
        <v>233</v>
      </c>
      <c r="AU649" s="159" t="s">
        <v>89</v>
      </c>
      <c r="AV649" s="12" t="s">
        <v>89</v>
      </c>
      <c r="AW649" s="12" t="s">
        <v>31</v>
      </c>
      <c r="AX649" s="12" t="s">
        <v>76</v>
      </c>
      <c r="AY649" s="159" t="s">
        <v>225</v>
      </c>
    </row>
    <row r="650" spans="2:65" s="12" customFormat="1" ht="22.5">
      <c r="B650" s="157"/>
      <c r="D650" s="158" t="s">
        <v>233</v>
      </c>
      <c r="E650" s="159" t="s">
        <v>1</v>
      </c>
      <c r="F650" s="160" t="s">
        <v>941</v>
      </c>
      <c r="H650" s="161">
        <v>26.1</v>
      </c>
      <c r="I650" s="162"/>
      <c r="L650" s="157"/>
      <c r="M650" s="163"/>
      <c r="T650" s="164"/>
      <c r="AT650" s="159" t="s">
        <v>233</v>
      </c>
      <c r="AU650" s="159" t="s">
        <v>89</v>
      </c>
      <c r="AV650" s="12" t="s">
        <v>89</v>
      </c>
      <c r="AW650" s="12" t="s">
        <v>31</v>
      </c>
      <c r="AX650" s="12" t="s">
        <v>76</v>
      </c>
      <c r="AY650" s="159" t="s">
        <v>225</v>
      </c>
    </row>
    <row r="651" spans="2:65" s="12" customFormat="1" ht="22.5">
      <c r="B651" s="157"/>
      <c r="D651" s="158" t="s">
        <v>233</v>
      </c>
      <c r="E651" s="159" t="s">
        <v>1</v>
      </c>
      <c r="F651" s="160" t="s">
        <v>942</v>
      </c>
      <c r="H651" s="161">
        <v>57.24</v>
      </c>
      <c r="I651" s="162"/>
      <c r="L651" s="157"/>
      <c r="M651" s="163"/>
      <c r="T651" s="164"/>
      <c r="AT651" s="159" t="s">
        <v>233</v>
      </c>
      <c r="AU651" s="159" t="s">
        <v>89</v>
      </c>
      <c r="AV651" s="12" t="s">
        <v>89</v>
      </c>
      <c r="AW651" s="12" t="s">
        <v>31</v>
      </c>
      <c r="AX651" s="12" t="s">
        <v>76</v>
      </c>
      <c r="AY651" s="159" t="s">
        <v>225</v>
      </c>
    </row>
    <row r="652" spans="2:65" s="12" customFormat="1" ht="22.5">
      <c r="B652" s="157"/>
      <c r="D652" s="158" t="s">
        <v>233</v>
      </c>
      <c r="E652" s="159" t="s">
        <v>1</v>
      </c>
      <c r="F652" s="160" t="s">
        <v>943</v>
      </c>
      <c r="H652" s="161">
        <v>23.145</v>
      </c>
      <c r="I652" s="162"/>
      <c r="L652" s="157"/>
      <c r="M652" s="163"/>
      <c r="T652" s="164"/>
      <c r="AT652" s="159" t="s">
        <v>233</v>
      </c>
      <c r="AU652" s="159" t="s">
        <v>89</v>
      </c>
      <c r="AV652" s="12" t="s">
        <v>89</v>
      </c>
      <c r="AW652" s="12" t="s">
        <v>31</v>
      </c>
      <c r="AX652" s="12" t="s">
        <v>76</v>
      </c>
      <c r="AY652" s="159" t="s">
        <v>225</v>
      </c>
    </row>
    <row r="653" spans="2:65" s="12" customFormat="1" ht="11.25">
      <c r="B653" s="157"/>
      <c r="D653" s="158" t="s">
        <v>233</v>
      </c>
      <c r="E653" s="159" t="s">
        <v>1</v>
      </c>
      <c r="F653" s="160" t="s">
        <v>944</v>
      </c>
      <c r="H653" s="161">
        <v>7.2</v>
      </c>
      <c r="I653" s="162"/>
      <c r="L653" s="157"/>
      <c r="M653" s="163"/>
      <c r="T653" s="164"/>
      <c r="AT653" s="159" t="s">
        <v>233</v>
      </c>
      <c r="AU653" s="159" t="s">
        <v>89</v>
      </c>
      <c r="AV653" s="12" t="s">
        <v>89</v>
      </c>
      <c r="AW653" s="12" t="s">
        <v>31</v>
      </c>
      <c r="AX653" s="12" t="s">
        <v>76</v>
      </c>
      <c r="AY653" s="159" t="s">
        <v>225</v>
      </c>
    </row>
    <row r="654" spans="2:65" s="13" customFormat="1" ht="11.25">
      <c r="B654" s="165"/>
      <c r="D654" s="158" t="s">
        <v>233</v>
      </c>
      <c r="E654" s="166" t="s">
        <v>1</v>
      </c>
      <c r="F654" s="167" t="s">
        <v>258</v>
      </c>
      <c r="H654" s="168">
        <v>1277.934</v>
      </c>
      <c r="I654" s="169"/>
      <c r="L654" s="165"/>
      <c r="M654" s="170"/>
      <c r="T654" s="171"/>
      <c r="AT654" s="166" t="s">
        <v>233</v>
      </c>
      <c r="AU654" s="166" t="s">
        <v>89</v>
      </c>
      <c r="AV654" s="13" t="s">
        <v>231</v>
      </c>
      <c r="AW654" s="13" t="s">
        <v>31</v>
      </c>
      <c r="AX654" s="13" t="s">
        <v>83</v>
      </c>
      <c r="AY654" s="166" t="s">
        <v>225</v>
      </c>
    </row>
    <row r="655" spans="2:65" s="1" customFormat="1" ht="24.2" customHeight="1">
      <c r="B655" s="32"/>
      <c r="C655" s="143" t="s">
        <v>945</v>
      </c>
      <c r="D655" s="143" t="s">
        <v>227</v>
      </c>
      <c r="E655" s="144" t="s">
        <v>946</v>
      </c>
      <c r="F655" s="145" t="s">
        <v>947</v>
      </c>
      <c r="G655" s="146" t="s">
        <v>312</v>
      </c>
      <c r="H655" s="147">
        <v>243.29499999999999</v>
      </c>
      <c r="I655" s="148"/>
      <c r="J655" s="149">
        <f>ROUND(I655*H655,2)</f>
        <v>0</v>
      </c>
      <c r="K655" s="150"/>
      <c r="L655" s="32"/>
      <c r="M655" s="151" t="s">
        <v>1</v>
      </c>
      <c r="N655" s="152" t="s">
        <v>42</v>
      </c>
      <c r="P655" s="153">
        <f>O655*H655</f>
        <v>0</v>
      </c>
      <c r="Q655" s="153">
        <v>3.9199999999999999E-3</v>
      </c>
      <c r="R655" s="153">
        <f>Q655*H655</f>
        <v>0.95371639999999991</v>
      </c>
      <c r="S655" s="153">
        <v>0</v>
      </c>
      <c r="T655" s="154">
        <f>S655*H655</f>
        <v>0</v>
      </c>
      <c r="AR655" s="155" t="s">
        <v>231</v>
      </c>
      <c r="AT655" s="155" t="s">
        <v>227</v>
      </c>
      <c r="AU655" s="155" t="s">
        <v>89</v>
      </c>
      <c r="AY655" s="17" t="s">
        <v>225</v>
      </c>
      <c r="BE655" s="156">
        <f>IF(N655="základná",J655,0)</f>
        <v>0</v>
      </c>
      <c r="BF655" s="156">
        <f>IF(N655="znížená",J655,0)</f>
        <v>0</v>
      </c>
      <c r="BG655" s="156">
        <f>IF(N655="zákl. prenesená",J655,0)</f>
        <v>0</v>
      </c>
      <c r="BH655" s="156">
        <f>IF(N655="zníž. prenesená",J655,0)</f>
        <v>0</v>
      </c>
      <c r="BI655" s="156">
        <f>IF(N655="nulová",J655,0)</f>
        <v>0</v>
      </c>
      <c r="BJ655" s="17" t="s">
        <v>89</v>
      </c>
      <c r="BK655" s="156">
        <f>ROUND(I655*H655,2)</f>
        <v>0</v>
      </c>
      <c r="BL655" s="17" t="s">
        <v>231</v>
      </c>
      <c r="BM655" s="155" t="s">
        <v>948</v>
      </c>
    </row>
    <row r="656" spans="2:65" s="12" customFormat="1" ht="11.25">
      <c r="B656" s="157"/>
      <c r="D656" s="158" t="s">
        <v>233</v>
      </c>
      <c r="E656" s="159" t="s">
        <v>1</v>
      </c>
      <c r="F656" s="160" t="s">
        <v>935</v>
      </c>
      <c r="H656" s="161">
        <v>65.599999999999994</v>
      </c>
      <c r="I656" s="162"/>
      <c r="L656" s="157"/>
      <c r="M656" s="163"/>
      <c r="T656" s="164"/>
      <c r="AT656" s="159" t="s">
        <v>233</v>
      </c>
      <c r="AU656" s="159" t="s">
        <v>89</v>
      </c>
      <c r="AV656" s="12" t="s">
        <v>89</v>
      </c>
      <c r="AW656" s="12" t="s">
        <v>31</v>
      </c>
      <c r="AX656" s="12" t="s">
        <v>76</v>
      </c>
      <c r="AY656" s="159" t="s">
        <v>225</v>
      </c>
    </row>
    <row r="657" spans="2:65" s="12" customFormat="1" ht="11.25">
      <c r="B657" s="157"/>
      <c r="D657" s="158" t="s">
        <v>233</v>
      </c>
      <c r="E657" s="159" t="s">
        <v>1</v>
      </c>
      <c r="F657" s="160" t="s">
        <v>937</v>
      </c>
      <c r="H657" s="161">
        <v>147.35</v>
      </c>
      <c r="I657" s="162"/>
      <c r="L657" s="157"/>
      <c r="M657" s="163"/>
      <c r="T657" s="164"/>
      <c r="AT657" s="159" t="s">
        <v>233</v>
      </c>
      <c r="AU657" s="159" t="s">
        <v>89</v>
      </c>
      <c r="AV657" s="12" t="s">
        <v>89</v>
      </c>
      <c r="AW657" s="12" t="s">
        <v>31</v>
      </c>
      <c r="AX657" s="12" t="s">
        <v>76</v>
      </c>
      <c r="AY657" s="159" t="s">
        <v>225</v>
      </c>
    </row>
    <row r="658" spans="2:65" s="12" customFormat="1" ht="22.5">
      <c r="B658" s="157"/>
      <c r="D658" s="158" t="s">
        <v>233</v>
      </c>
      <c r="E658" s="159" t="s">
        <v>1</v>
      </c>
      <c r="F658" s="160" t="s">
        <v>949</v>
      </c>
      <c r="H658" s="161">
        <v>23.145</v>
      </c>
      <c r="I658" s="162"/>
      <c r="L658" s="157"/>
      <c r="M658" s="163"/>
      <c r="T658" s="164"/>
      <c r="AT658" s="159" t="s">
        <v>233</v>
      </c>
      <c r="AU658" s="159" t="s">
        <v>89</v>
      </c>
      <c r="AV658" s="12" t="s">
        <v>89</v>
      </c>
      <c r="AW658" s="12" t="s">
        <v>31</v>
      </c>
      <c r="AX658" s="12" t="s">
        <v>76</v>
      </c>
      <c r="AY658" s="159" t="s">
        <v>225</v>
      </c>
    </row>
    <row r="659" spans="2:65" s="12" customFormat="1" ht="11.25">
      <c r="B659" s="157"/>
      <c r="D659" s="158" t="s">
        <v>233</v>
      </c>
      <c r="E659" s="159" t="s">
        <v>1</v>
      </c>
      <c r="F659" s="160" t="s">
        <v>944</v>
      </c>
      <c r="H659" s="161">
        <v>7.2</v>
      </c>
      <c r="I659" s="162"/>
      <c r="L659" s="157"/>
      <c r="M659" s="163"/>
      <c r="T659" s="164"/>
      <c r="AT659" s="159" t="s">
        <v>233</v>
      </c>
      <c r="AU659" s="159" t="s">
        <v>89</v>
      </c>
      <c r="AV659" s="12" t="s">
        <v>89</v>
      </c>
      <c r="AW659" s="12" t="s">
        <v>31</v>
      </c>
      <c r="AX659" s="12" t="s">
        <v>76</v>
      </c>
      <c r="AY659" s="159" t="s">
        <v>225</v>
      </c>
    </row>
    <row r="660" spans="2:65" s="13" customFormat="1" ht="11.25">
      <c r="B660" s="165"/>
      <c r="D660" s="158" t="s">
        <v>233</v>
      </c>
      <c r="E660" s="166" t="s">
        <v>1</v>
      </c>
      <c r="F660" s="167" t="s">
        <v>258</v>
      </c>
      <c r="H660" s="168">
        <v>243.29499999999999</v>
      </c>
      <c r="I660" s="169"/>
      <c r="L660" s="165"/>
      <c r="M660" s="170"/>
      <c r="T660" s="171"/>
      <c r="AT660" s="166" t="s">
        <v>233</v>
      </c>
      <c r="AU660" s="166" t="s">
        <v>89</v>
      </c>
      <c r="AV660" s="13" t="s">
        <v>231</v>
      </c>
      <c r="AW660" s="13" t="s">
        <v>31</v>
      </c>
      <c r="AX660" s="13" t="s">
        <v>83</v>
      </c>
      <c r="AY660" s="166" t="s">
        <v>225</v>
      </c>
    </row>
    <row r="661" spans="2:65" s="1" customFormat="1" ht="24.2" customHeight="1">
      <c r="B661" s="32"/>
      <c r="C661" s="143" t="s">
        <v>950</v>
      </c>
      <c r="D661" s="143" t="s">
        <v>227</v>
      </c>
      <c r="E661" s="144" t="s">
        <v>951</v>
      </c>
      <c r="F661" s="145" t="s">
        <v>952</v>
      </c>
      <c r="G661" s="146" t="s">
        <v>312</v>
      </c>
      <c r="H661" s="147">
        <v>489.42700000000002</v>
      </c>
      <c r="I661" s="148"/>
      <c r="J661" s="149">
        <f>ROUND(I661*H661,2)</f>
        <v>0</v>
      </c>
      <c r="K661" s="150"/>
      <c r="L661" s="32"/>
      <c r="M661" s="151" t="s">
        <v>1</v>
      </c>
      <c r="N661" s="152" t="s">
        <v>42</v>
      </c>
      <c r="P661" s="153">
        <f>O661*H661</f>
        <v>0</v>
      </c>
      <c r="Q661" s="153">
        <v>5.3E-3</v>
      </c>
      <c r="R661" s="153">
        <f>Q661*H661</f>
        <v>2.5939631000000003</v>
      </c>
      <c r="S661" s="153">
        <v>0</v>
      </c>
      <c r="T661" s="154">
        <f>S661*H661</f>
        <v>0</v>
      </c>
      <c r="AR661" s="155" t="s">
        <v>231</v>
      </c>
      <c r="AT661" s="155" t="s">
        <v>227</v>
      </c>
      <c r="AU661" s="155" t="s">
        <v>89</v>
      </c>
      <c r="AY661" s="17" t="s">
        <v>225</v>
      </c>
      <c r="BE661" s="156">
        <f>IF(N661="základná",J661,0)</f>
        <v>0</v>
      </c>
      <c r="BF661" s="156">
        <f>IF(N661="znížená",J661,0)</f>
        <v>0</v>
      </c>
      <c r="BG661" s="156">
        <f>IF(N661="zákl. prenesená",J661,0)</f>
        <v>0</v>
      </c>
      <c r="BH661" s="156">
        <f>IF(N661="zníž. prenesená",J661,0)</f>
        <v>0</v>
      </c>
      <c r="BI661" s="156">
        <f>IF(N661="nulová",J661,0)</f>
        <v>0</v>
      </c>
      <c r="BJ661" s="17" t="s">
        <v>89</v>
      </c>
      <c r="BK661" s="156">
        <f>ROUND(I661*H661,2)</f>
        <v>0</v>
      </c>
      <c r="BL661" s="17" t="s">
        <v>231</v>
      </c>
      <c r="BM661" s="155" t="s">
        <v>953</v>
      </c>
    </row>
    <row r="662" spans="2:65" s="12" customFormat="1" ht="33.75">
      <c r="B662" s="157"/>
      <c r="D662" s="158" t="s">
        <v>233</v>
      </c>
      <c r="E662" s="159" t="s">
        <v>1</v>
      </c>
      <c r="F662" s="160" t="s">
        <v>928</v>
      </c>
      <c r="H662" s="161">
        <v>101.55800000000001</v>
      </c>
      <c r="I662" s="162"/>
      <c r="L662" s="157"/>
      <c r="M662" s="163"/>
      <c r="T662" s="164"/>
      <c r="AT662" s="159" t="s">
        <v>233</v>
      </c>
      <c r="AU662" s="159" t="s">
        <v>89</v>
      </c>
      <c r="AV662" s="12" t="s">
        <v>89</v>
      </c>
      <c r="AW662" s="12" t="s">
        <v>31</v>
      </c>
      <c r="AX662" s="12" t="s">
        <v>76</v>
      </c>
      <c r="AY662" s="159" t="s">
        <v>225</v>
      </c>
    </row>
    <row r="663" spans="2:65" s="12" customFormat="1" ht="22.5">
      <c r="B663" s="157"/>
      <c r="D663" s="158" t="s">
        <v>233</v>
      </c>
      <c r="E663" s="159" t="s">
        <v>1</v>
      </c>
      <c r="F663" s="160" t="s">
        <v>929</v>
      </c>
      <c r="H663" s="161">
        <v>13.493</v>
      </c>
      <c r="I663" s="162"/>
      <c r="L663" s="157"/>
      <c r="M663" s="163"/>
      <c r="T663" s="164"/>
      <c r="AT663" s="159" t="s">
        <v>233</v>
      </c>
      <c r="AU663" s="159" t="s">
        <v>89</v>
      </c>
      <c r="AV663" s="12" t="s">
        <v>89</v>
      </c>
      <c r="AW663" s="12" t="s">
        <v>31</v>
      </c>
      <c r="AX663" s="12" t="s">
        <v>76</v>
      </c>
      <c r="AY663" s="159" t="s">
        <v>225</v>
      </c>
    </row>
    <row r="664" spans="2:65" s="12" customFormat="1" ht="11.25">
      <c r="B664" s="157"/>
      <c r="D664" s="158" t="s">
        <v>233</v>
      </c>
      <c r="E664" s="159" t="s">
        <v>1</v>
      </c>
      <c r="F664" s="160" t="s">
        <v>930</v>
      </c>
      <c r="H664" s="161">
        <v>21.893000000000001</v>
      </c>
      <c r="I664" s="162"/>
      <c r="L664" s="157"/>
      <c r="M664" s="163"/>
      <c r="T664" s="164"/>
      <c r="AT664" s="159" t="s">
        <v>233</v>
      </c>
      <c r="AU664" s="159" t="s">
        <v>89</v>
      </c>
      <c r="AV664" s="12" t="s">
        <v>89</v>
      </c>
      <c r="AW664" s="12" t="s">
        <v>31</v>
      </c>
      <c r="AX664" s="12" t="s">
        <v>76</v>
      </c>
      <c r="AY664" s="159" t="s">
        <v>225</v>
      </c>
    </row>
    <row r="665" spans="2:65" s="12" customFormat="1" ht="22.5">
      <c r="B665" s="157"/>
      <c r="D665" s="158" t="s">
        <v>233</v>
      </c>
      <c r="E665" s="159" t="s">
        <v>1</v>
      </c>
      <c r="F665" s="160" t="s">
        <v>931</v>
      </c>
      <c r="H665" s="161">
        <v>57.545000000000002</v>
      </c>
      <c r="I665" s="162"/>
      <c r="L665" s="157"/>
      <c r="M665" s="163"/>
      <c r="T665" s="164"/>
      <c r="AT665" s="159" t="s">
        <v>233</v>
      </c>
      <c r="AU665" s="159" t="s">
        <v>89</v>
      </c>
      <c r="AV665" s="12" t="s">
        <v>89</v>
      </c>
      <c r="AW665" s="12" t="s">
        <v>31</v>
      </c>
      <c r="AX665" s="12" t="s">
        <v>76</v>
      </c>
      <c r="AY665" s="159" t="s">
        <v>225</v>
      </c>
    </row>
    <row r="666" spans="2:65" s="12" customFormat="1" ht="33.75">
      <c r="B666" s="157"/>
      <c r="D666" s="158" t="s">
        <v>233</v>
      </c>
      <c r="E666" s="159" t="s">
        <v>1</v>
      </c>
      <c r="F666" s="160" t="s">
        <v>932</v>
      </c>
      <c r="H666" s="161">
        <v>79.712999999999994</v>
      </c>
      <c r="I666" s="162"/>
      <c r="L666" s="157"/>
      <c r="M666" s="163"/>
      <c r="T666" s="164"/>
      <c r="AT666" s="159" t="s">
        <v>233</v>
      </c>
      <c r="AU666" s="159" t="s">
        <v>89</v>
      </c>
      <c r="AV666" s="12" t="s">
        <v>89</v>
      </c>
      <c r="AW666" s="12" t="s">
        <v>31</v>
      </c>
      <c r="AX666" s="12" t="s">
        <v>76</v>
      </c>
      <c r="AY666" s="159" t="s">
        <v>225</v>
      </c>
    </row>
    <row r="667" spans="2:65" s="12" customFormat="1" ht="11.25">
      <c r="B667" s="157"/>
      <c r="D667" s="158" t="s">
        <v>233</v>
      </c>
      <c r="E667" s="159" t="s">
        <v>1</v>
      </c>
      <c r="F667" s="160" t="s">
        <v>933</v>
      </c>
      <c r="H667" s="161">
        <v>16.48</v>
      </c>
      <c r="I667" s="162"/>
      <c r="L667" s="157"/>
      <c r="M667" s="163"/>
      <c r="T667" s="164"/>
      <c r="AT667" s="159" t="s">
        <v>233</v>
      </c>
      <c r="AU667" s="159" t="s">
        <v>89</v>
      </c>
      <c r="AV667" s="12" t="s">
        <v>89</v>
      </c>
      <c r="AW667" s="12" t="s">
        <v>31</v>
      </c>
      <c r="AX667" s="12" t="s">
        <v>76</v>
      </c>
      <c r="AY667" s="159" t="s">
        <v>225</v>
      </c>
    </row>
    <row r="668" spans="2:65" s="12" customFormat="1" ht="11.25">
      <c r="B668" s="157"/>
      <c r="D668" s="158" t="s">
        <v>233</v>
      </c>
      <c r="E668" s="159" t="s">
        <v>1</v>
      </c>
      <c r="F668" s="160" t="s">
        <v>934</v>
      </c>
      <c r="H668" s="161">
        <v>33.549999999999997</v>
      </c>
      <c r="I668" s="162"/>
      <c r="L668" s="157"/>
      <c r="M668" s="163"/>
      <c r="T668" s="164"/>
      <c r="AT668" s="159" t="s">
        <v>233</v>
      </c>
      <c r="AU668" s="159" t="s">
        <v>89</v>
      </c>
      <c r="AV668" s="12" t="s">
        <v>89</v>
      </c>
      <c r="AW668" s="12" t="s">
        <v>31</v>
      </c>
      <c r="AX668" s="12" t="s">
        <v>76</v>
      </c>
      <c r="AY668" s="159" t="s">
        <v>225</v>
      </c>
    </row>
    <row r="669" spans="2:65" s="12" customFormat="1" ht="11.25">
      <c r="B669" s="157"/>
      <c r="D669" s="158" t="s">
        <v>233</v>
      </c>
      <c r="E669" s="159" t="s">
        <v>1</v>
      </c>
      <c r="F669" s="160" t="s">
        <v>936</v>
      </c>
      <c r="H669" s="161">
        <v>54.075000000000003</v>
      </c>
      <c r="I669" s="162"/>
      <c r="L669" s="157"/>
      <c r="M669" s="163"/>
      <c r="T669" s="164"/>
      <c r="AT669" s="159" t="s">
        <v>233</v>
      </c>
      <c r="AU669" s="159" t="s">
        <v>89</v>
      </c>
      <c r="AV669" s="12" t="s">
        <v>89</v>
      </c>
      <c r="AW669" s="12" t="s">
        <v>31</v>
      </c>
      <c r="AX669" s="12" t="s">
        <v>76</v>
      </c>
      <c r="AY669" s="159" t="s">
        <v>225</v>
      </c>
    </row>
    <row r="670" spans="2:65" s="12" customFormat="1" ht="22.5">
      <c r="B670" s="157"/>
      <c r="D670" s="158" t="s">
        <v>233</v>
      </c>
      <c r="E670" s="159" t="s">
        <v>1</v>
      </c>
      <c r="F670" s="160" t="s">
        <v>954</v>
      </c>
      <c r="H670" s="161">
        <v>34.799999999999997</v>
      </c>
      <c r="I670" s="162"/>
      <c r="L670" s="157"/>
      <c r="M670" s="163"/>
      <c r="T670" s="164"/>
      <c r="AT670" s="159" t="s">
        <v>233</v>
      </c>
      <c r="AU670" s="159" t="s">
        <v>89</v>
      </c>
      <c r="AV670" s="12" t="s">
        <v>89</v>
      </c>
      <c r="AW670" s="12" t="s">
        <v>31</v>
      </c>
      <c r="AX670" s="12" t="s">
        <v>76</v>
      </c>
      <c r="AY670" s="159" t="s">
        <v>225</v>
      </c>
    </row>
    <row r="671" spans="2:65" s="12" customFormat="1" ht="22.5">
      <c r="B671" s="157"/>
      <c r="D671" s="158" t="s">
        <v>233</v>
      </c>
      <c r="E671" s="159" t="s">
        <v>1</v>
      </c>
      <c r="F671" s="160" t="s">
        <v>955</v>
      </c>
      <c r="H671" s="161">
        <v>76.319999999999993</v>
      </c>
      <c r="I671" s="162"/>
      <c r="L671" s="157"/>
      <c r="M671" s="163"/>
      <c r="T671" s="164"/>
      <c r="AT671" s="159" t="s">
        <v>233</v>
      </c>
      <c r="AU671" s="159" t="s">
        <v>89</v>
      </c>
      <c r="AV671" s="12" t="s">
        <v>89</v>
      </c>
      <c r="AW671" s="12" t="s">
        <v>31</v>
      </c>
      <c r="AX671" s="12" t="s">
        <v>76</v>
      </c>
      <c r="AY671" s="159" t="s">
        <v>225</v>
      </c>
    </row>
    <row r="672" spans="2:65" s="13" customFormat="1" ht="11.25">
      <c r="B672" s="165"/>
      <c r="D672" s="158" t="s">
        <v>233</v>
      </c>
      <c r="E672" s="166" t="s">
        <v>1</v>
      </c>
      <c r="F672" s="167" t="s">
        <v>258</v>
      </c>
      <c r="H672" s="168">
        <v>489.42700000000002</v>
      </c>
      <c r="I672" s="169"/>
      <c r="L672" s="165"/>
      <c r="M672" s="170"/>
      <c r="T672" s="171"/>
      <c r="AT672" s="166" t="s">
        <v>233</v>
      </c>
      <c r="AU672" s="166" t="s">
        <v>89</v>
      </c>
      <c r="AV672" s="13" t="s">
        <v>231</v>
      </c>
      <c r="AW672" s="13" t="s">
        <v>31</v>
      </c>
      <c r="AX672" s="13" t="s">
        <v>83</v>
      </c>
      <c r="AY672" s="166" t="s">
        <v>225</v>
      </c>
    </row>
    <row r="673" spans="2:65" s="1" customFormat="1" ht="33" customHeight="1">
      <c r="B673" s="32"/>
      <c r="C673" s="143" t="s">
        <v>956</v>
      </c>
      <c r="D673" s="143" t="s">
        <v>227</v>
      </c>
      <c r="E673" s="144" t="s">
        <v>957</v>
      </c>
      <c r="F673" s="145" t="s">
        <v>958</v>
      </c>
      <c r="G673" s="146" t="s">
        <v>312</v>
      </c>
      <c r="H673" s="147">
        <v>57.426000000000002</v>
      </c>
      <c r="I673" s="148"/>
      <c r="J673" s="149">
        <f>ROUND(I673*H673,2)</f>
        <v>0</v>
      </c>
      <c r="K673" s="150"/>
      <c r="L673" s="32"/>
      <c r="M673" s="151" t="s">
        <v>1</v>
      </c>
      <c r="N673" s="152" t="s">
        <v>42</v>
      </c>
      <c r="P673" s="153">
        <f>O673*H673</f>
        <v>0</v>
      </c>
      <c r="Q673" s="153">
        <v>1.3998999999999999E-2</v>
      </c>
      <c r="R673" s="153">
        <f>Q673*H673</f>
        <v>0.80390657399999998</v>
      </c>
      <c r="S673" s="153">
        <v>0</v>
      </c>
      <c r="T673" s="154">
        <f>S673*H673</f>
        <v>0</v>
      </c>
      <c r="AR673" s="155" t="s">
        <v>231</v>
      </c>
      <c r="AT673" s="155" t="s">
        <v>227</v>
      </c>
      <c r="AU673" s="155" t="s">
        <v>89</v>
      </c>
      <c r="AY673" s="17" t="s">
        <v>225</v>
      </c>
      <c r="BE673" s="156">
        <f>IF(N673="základná",J673,0)</f>
        <v>0</v>
      </c>
      <c r="BF673" s="156">
        <f>IF(N673="znížená",J673,0)</f>
        <v>0</v>
      </c>
      <c r="BG673" s="156">
        <f>IF(N673="zákl. prenesená",J673,0)</f>
        <v>0</v>
      </c>
      <c r="BH673" s="156">
        <f>IF(N673="zníž. prenesená",J673,0)</f>
        <v>0</v>
      </c>
      <c r="BI673" s="156">
        <f>IF(N673="nulová",J673,0)</f>
        <v>0</v>
      </c>
      <c r="BJ673" s="17" t="s">
        <v>89</v>
      </c>
      <c r="BK673" s="156">
        <f>ROUND(I673*H673,2)</f>
        <v>0</v>
      </c>
      <c r="BL673" s="17" t="s">
        <v>231</v>
      </c>
      <c r="BM673" s="155" t="s">
        <v>959</v>
      </c>
    </row>
    <row r="674" spans="2:65" s="12" customFormat="1" ht="33.75">
      <c r="B674" s="157"/>
      <c r="D674" s="158" t="s">
        <v>233</v>
      </c>
      <c r="E674" s="159" t="s">
        <v>1</v>
      </c>
      <c r="F674" s="160" t="s">
        <v>927</v>
      </c>
      <c r="H674" s="161">
        <v>57.426000000000002</v>
      </c>
      <c r="I674" s="162"/>
      <c r="L674" s="157"/>
      <c r="M674" s="163"/>
      <c r="T674" s="164"/>
      <c r="AT674" s="159" t="s">
        <v>233</v>
      </c>
      <c r="AU674" s="159" t="s">
        <v>89</v>
      </c>
      <c r="AV674" s="12" t="s">
        <v>89</v>
      </c>
      <c r="AW674" s="12" t="s">
        <v>31</v>
      </c>
      <c r="AX674" s="12" t="s">
        <v>83</v>
      </c>
      <c r="AY674" s="159" t="s">
        <v>225</v>
      </c>
    </row>
    <row r="675" spans="2:65" s="1" customFormat="1" ht="24.2" customHeight="1">
      <c r="B675" s="32"/>
      <c r="C675" s="143" t="s">
        <v>960</v>
      </c>
      <c r="D675" s="143" t="s">
        <v>227</v>
      </c>
      <c r="E675" s="144" t="s">
        <v>961</v>
      </c>
      <c r="F675" s="145" t="s">
        <v>962</v>
      </c>
      <c r="G675" s="146" t="s">
        <v>312</v>
      </c>
      <c r="H675" s="147">
        <v>152.94999999999999</v>
      </c>
      <c r="I675" s="148"/>
      <c r="J675" s="149">
        <f>ROUND(I675*H675,2)</f>
        <v>0</v>
      </c>
      <c r="K675" s="150"/>
      <c r="L675" s="32"/>
      <c r="M675" s="151" t="s">
        <v>1</v>
      </c>
      <c r="N675" s="152" t="s">
        <v>42</v>
      </c>
      <c r="P675" s="153">
        <f>O675*H675</f>
        <v>0</v>
      </c>
      <c r="Q675" s="153">
        <v>1.4944000000000001E-2</v>
      </c>
      <c r="R675" s="153">
        <f>Q675*H675</f>
        <v>2.2856847999999998</v>
      </c>
      <c r="S675" s="153">
        <v>0</v>
      </c>
      <c r="T675" s="154">
        <f>S675*H675</f>
        <v>0</v>
      </c>
      <c r="AR675" s="155" t="s">
        <v>231</v>
      </c>
      <c r="AT675" s="155" t="s">
        <v>227</v>
      </c>
      <c r="AU675" s="155" t="s">
        <v>89</v>
      </c>
      <c r="AY675" s="17" t="s">
        <v>225</v>
      </c>
      <c r="BE675" s="156">
        <f>IF(N675="základná",J675,0)</f>
        <v>0</v>
      </c>
      <c r="BF675" s="156">
        <f>IF(N675="znížená",J675,0)</f>
        <v>0</v>
      </c>
      <c r="BG675" s="156">
        <f>IF(N675="zákl. prenesená",J675,0)</f>
        <v>0</v>
      </c>
      <c r="BH675" s="156">
        <f>IF(N675="zníž. prenesená",J675,0)</f>
        <v>0</v>
      </c>
      <c r="BI675" s="156">
        <f>IF(N675="nulová",J675,0)</f>
        <v>0</v>
      </c>
      <c r="BJ675" s="17" t="s">
        <v>89</v>
      </c>
      <c r="BK675" s="156">
        <f>ROUND(I675*H675,2)</f>
        <v>0</v>
      </c>
      <c r="BL675" s="17" t="s">
        <v>231</v>
      </c>
      <c r="BM675" s="155" t="s">
        <v>963</v>
      </c>
    </row>
    <row r="676" spans="2:65" s="12" customFormat="1" ht="11.25">
      <c r="B676" s="157"/>
      <c r="D676" s="158" t="s">
        <v>233</v>
      </c>
      <c r="E676" s="159" t="s">
        <v>1</v>
      </c>
      <c r="F676" s="160" t="s">
        <v>912</v>
      </c>
      <c r="H676" s="161">
        <v>152.94999999999999</v>
      </c>
      <c r="I676" s="162"/>
      <c r="L676" s="157"/>
      <c r="M676" s="163"/>
      <c r="T676" s="164"/>
      <c r="AT676" s="159" t="s">
        <v>233</v>
      </c>
      <c r="AU676" s="159" t="s">
        <v>89</v>
      </c>
      <c r="AV676" s="12" t="s">
        <v>89</v>
      </c>
      <c r="AW676" s="12" t="s">
        <v>31</v>
      </c>
      <c r="AX676" s="12" t="s">
        <v>83</v>
      </c>
      <c r="AY676" s="159" t="s">
        <v>225</v>
      </c>
    </row>
    <row r="677" spans="2:65" s="1" customFormat="1" ht="24.2" customHeight="1">
      <c r="B677" s="32"/>
      <c r="C677" s="143" t="s">
        <v>964</v>
      </c>
      <c r="D677" s="143" t="s">
        <v>227</v>
      </c>
      <c r="E677" s="144" t="s">
        <v>965</v>
      </c>
      <c r="F677" s="145" t="s">
        <v>966</v>
      </c>
      <c r="G677" s="146" t="s">
        <v>312</v>
      </c>
      <c r="H677" s="147">
        <v>848.947</v>
      </c>
      <c r="I677" s="148"/>
      <c r="J677" s="149">
        <f>ROUND(I677*H677,2)</f>
        <v>0</v>
      </c>
      <c r="K677" s="150"/>
      <c r="L677" s="32"/>
      <c r="M677" s="151" t="s">
        <v>1</v>
      </c>
      <c r="N677" s="152" t="s">
        <v>42</v>
      </c>
      <c r="P677" s="153">
        <f>O677*H677</f>
        <v>0</v>
      </c>
      <c r="Q677" s="153">
        <v>2.4889999999999999E-2</v>
      </c>
      <c r="R677" s="153">
        <f>Q677*H677</f>
        <v>21.13029083</v>
      </c>
      <c r="S677" s="153">
        <v>0</v>
      </c>
      <c r="T677" s="154">
        <f>S677*H677</f>
        <v>0</v>
      </c>
      <c r="AR677" s="155" t="s">
        <v>231</v>
      </c>
      <c r="AT677" s="155" t="s">
        <v>227</v>
      </c>
      <c r="AU677" s="155" t="s">
        <v>89</v>
      </c>
      <c r="AY677" s="17" t="s">
        <v>225</v>
      </c>
      <c r="BE677" s="156">
        <f>IF(N677="základná",J677,0)</f>
        <v>0</v>
      </c>
      <c r="BF677" s="156">
        <f>IF(N677="znížená",J677,0)</f>
        <v>0</v>
      </c>
      <c r="BG677" s="156">
        <f>IF(N677="zákl. prenesená",J677,0)</f>
        <v>0</v>
      </c>
      <c r="BH677" s="156">
        <f>IF(N677="zníž. prenesená",J677,0)</f>
        <v>0</v>
      </c>
      <c r="BI677" s="156">
        <f>IF(N677="nulová",J677,0)</f>
        <v>0</v>
      </c>
      <c r="BJ677" s="17" t="s">
        <v>89</v>
      </c>
      <c r="BK677" s="156">
        <f>ROUND(I677*H677,2)</f>
        <v>0</v>
      </c>
      <c r="BL677" s="17" t="s">
        <v>231</v>
      </c>
      <c r="BM677" s="155" t="s">
        <v>967</v>
      </c>
    </row>
    <row r="678" spans="2:65" s="12" customFormat="1" ht="33.75">
      <c r="B678" s="157"/>
      <c r="D678" s="158" t="s">
        <v>233</v>
      </c>
      <c r="E678" s="159" t="s">
        <v>1</v>
      </c>
      <c r="F678" s="160" t="s">
        <v>928</v>
      </c>
      <c r="H678" s="161">
        <v>101.55800000000001</v>
      </c>
      <c r="I678" s="162"/>
      <c r="L678" s="157"/>
      <c r="M678" s="163"/>
      <c r="T678" s="164"/>
      <c r="AT678" s="159" t="s">
        <v>233</v>
      </c>
      <c r="AU678" s="159" t="s">
        <v>89</v>
      </c>
      <c r="AV678" s="12" t="s">
        <v>89</v>
      </c>
      <c r="AW678" s="12" t="s">
        <v>31</v>
      </c>
      <c r="AX678" s="12" t="s">
        <v>76</v>
      </c>
      <c r="AY678" s="159" t="s">
        <v>225</v>
      </c>
    </row>
    <row r="679" spans="2:65" s="12" customFormat="1" ht="22.5">
      <c r="B679" s="157"/>
      <c r="D679" s="158" t="s">
        <v>233</v>
      </c>
      <c r="E679" s="159" t="s">
        <v>1</v>
      </c>
      <c r="F679" s="160" t="s">
        <v>931</v>
      </c>
      <c r="H679" s="161">
        <v>57.545000000000002</v>
      </c>
      <c r="I679" s="162"/>
      <c r="L679" s="157"/>
      <c r="M679" s="163"/>
      <c r="T679" s="164"/>
      <c r="AT679" s="159" t="s">
        <v>233</v>
      </c>
      <c r="AU679" s="159" t="s">
        <v>89</v>
      </c>
      <c r="AV679" s="12" t="s">
        <v>89</v>
      </c>
      <c r="AW679" s="12" t="s">
        <v>31</v>
      </c>
      <c r="AX679" s="12" t="s">
        <v>76</v>
      </c>
      <c r="AY679" s="159" t="s">
        <v>225</v>
      </c>
    </row>
    <row r="680" spans="2:65" s="12" customFormat="1" ht="33.75">
      <c r="B680" s="157"/>
      <c r="D680" s="158" t="s">
        <v>233</v>
      </c>
      <c r="E680" s="159" t="s">
        <v>1</v>
      </c>
      <c r="F680" s="160" t="s">
        <v>932</v>
      </c>
      <c r="H680" s="161">
        <v>79.712999999999994</v>
      </c>
      <c r="I680" s="162"/>
      <c r="L680" s="157"/>
      <c r="M680" s="163"/>
      <c r="T680" s="164"/>
      <c r="AT680" s="159" t="s">
        <v>233</v>
      </c>
      <c r="AU680" s="159" t="s">
        <v>89</v>
      </c>
      <c r="AV680" s="12" t="s">
        <v>89</v>
      </c>
      <c r="AW680" s="12" t="s">
        <v>31</v>
      </c>
      <c r="AX680" s="12" t="s">
        <v>76</v>
      </c>
      <c r="AY680" s="159" t="s">
        <v>225</v>
      </c>
    </row>
    <row r="681" spans="2:65" s="12" customFormat="1" ht="22.5">
      <c r="B681" s="157"/>
      <c r="D681" s="158" t="s">
        <v>233</v>
      </c>
      <c r="E681" s="159" t="s">
        <v>1</v>
      </c>
      <c r="F681" s="160" t="s">
        <v>968</v>
      </c>
      <c r="H681" s="161">
        <v>33.549999999999997</v>
      </c>
      <c r="I681" s="162"/>
      <c r="L681" s="157"/>
      <c r="M681" s="163"/>
      <c r="T681" s="164"/>
      <c r="AT681" s="159" t="s">
        <v>233</v>
      </c>
      <c r="AU681" s="159" t="s">
        <v>89</v>
      </c>
      <c r="AV681" s="12" t="s">
        <v>89</v>
      </c>
      <c r="AW681" s="12" t="s">
        <v>31</v>
      </c>
      <c r="AX681" s="12" t="s">
        <v>76</v>
      </c>
      <c r="AY681" s="159" t="s">
        <v>225</v>
      </c>
    </row>
    <row r="682" spans="2:65" s="12" customFormat="1" ht="11.25">
      <c r="B682" s="157"/>
      <c r="D682" s="158" t="s">
        <v>233</v>
      </c>
      <c r="E682" s="159" t="s">
        <v>1</v>
      </c>
      <c r="F682" s="160" t="s">
        <v>935</v>
      </c>
      <c r="H682" s="161">
        <v>65.599999999999994</v>
      </c>
      <c r="I682" s="162"/>
      <c r="L682" s="157"/>
      <c r="M682" s="163"/>
      <c r="T682" s="164"/>
      <c r="AT682" s="159" t="s">
        <v>233</v>
      </c>
      <c r="AU682" s="159" t="s">
        <v>89</v>
      </c>
      <c r="AV682" s="12" t="s">
        <v>89</v>
      </c>
      <c r="AW682" s="12" t="s">
        <v>31</v>
      </c>
      <c r="AX682" s="12" t="s">
        <v>76</v>
      </c>
      <c r="AY682" s="159" t="s">
        <v>225</v>
      </c>
    </row>
    <row r="683" spans="2:65" s="12" customFormat="1" ht="11.25">
      <c r="B683" s="157"/>
      <c r="D683" s="158" t="s">
        <v>233</v>
      </c>
      <c r="E683" s="159" t="s">
        <v>1</v>
      </c>
      <c r="F683" s="160" t="s">
        <v>936</v>
      </c>
      <c r="H683" s="161">
        <v>54.075000000000003</v>
      </c>
      <c r="I683" s="162"/>
      <c r="L683" s="157"/>
      <c r="M683" s="163"/>
      <c r="T683" s="164"/>
      <c r="AT683" s="159" t="s">
        <v>233</v>
      </c>
      <c r="AU683" s="159" t="s">
        <v>89</v>
      </c>
      <c r="AV683" s="12" t="s">
        <v>89</v>
      </c>
      <c r="AW683" s="12" t="s">
        <v>31</v>
      </c>
      <c r="AX683" s="12" t="s">
        <v>76</v>
      </c>
      <c r="AY683" s="159" t="s">
        <v>225</v>
      </c>
    </row>
    <row r="684" spans="2:65" s="12" customFormat="1" ht="11.25">
      <c r="B684" s="157"/>
      <c r="D684" s="158" t="s">
        <v>233</v>
      </c>
      <c r="E684" s="159" t="s">
        <v>1</v>
      </c>
      <c r="F684" s="160" t="s">
        <v>937</v>
      </c>
      <c r="H684" s="161">
        <v>147.35</v>
      </c>
      <c r="I684" s="162"/>
      <c r="L684" s="157"/>
      <c r="M684" s="163"/>
      <c r="T684" s="164"/>
      <c r="AT684" s="159" t="s">
        <v>233</v>
      </c>
      <c r="AU684" s="159" t="s">
        <v>89</v>
      </c>
      <c r="AV684" s="12" t="s">
        <v>89</v>
      </c>
      <c r="AW684" s="12" t="s">
        <v>31</v>
      </c>
      <c r="AX684" s="12" t="s">
        <v>76</v>
      </c>
      <c r="AY684" s="159" t="s">
        <v>225</v>
      </c>
    </row>
    <row r="685" spans="2:65" s="12" customFormat="1" ht="33.75">
      <c r="B685" s="157"/>
      <c r="D685" s="158" t="s">
        <v>233</v>
      </c>
      <c r="E685" s="159" t="s">
        <v>1</v>
      </c>
      <c r="F685" s="160" t="s">
        <v>938</v>
      </c>
      <c r="H685" s="161">
        <v>228.364</v>
      </c>
      <c r="I685" s="162"/>
      <c r="L685" s="157"/>
      <c r="M685" s="163"/>
      <c r="T685" s="164"/>
      <c r="AT685" s="159" t="s">
        <v>233</v>
      </c>
      <c r="AU685" s="159" t="s">
        <v>89</v>
      </c>
      <c r="AV685" s="12" t="s">
        <v>89</v>
      </c>
      <c r="AW685" s="12" t="s">
        <v>31</v>
      </c>
      <c r="AX685" s="12" t="s">
        <v>76</v>
      </c>
      <c r="AY685" s="159" t="s">
        <v>225</v>
      </c>
    </row>
    <row r="686" spans="2:65" s="12" customFormat="1" ht="22.5">
      <c r="B686" s="157"/>
      <c r="D686" s="158" t="s">
        <v>233</v>
      </c>
      <c r="E686" s="159" t="s">
        <v>1</v>
      </c>
      <c r="F686" s="160" t="s">
        <v>940</v>
      </c>
      <c r="H686" s="161">
        <v>81.191999999999993</v>
      </c>
      <c r="I686" s="162"/>
      <c r="L686" s="157"/>
      <c r="M686" s="163"/>
      <c r="T686" s="164"/>
      <c r="AT686" s="159" t="s">
        <v>233</v>
      </c>
      <c r="AU686" s="159" t="s">
        <v>89</v>
      </c>
      <c r="AV686" s="12" t="s">
        <v>89</v>
      </c>
      <c r="AW686" s="12" t="s">
        <v>31</v>
      </c>
      <c r="AX686" s="12" t="s">
        <v>76</v>
      </c>
      <c r="AY686" s="159" t="s">
        <v>225</v>
      </c>
    </row>
    <row r="687" spans="2:65" s="13" customFormat="1" ht="11.25">
      <c r="B687" s="165"/>
      <c r="D687" s="158" t="s">
        <v>233</v>
      </c>
      <c r="E687" s="166" t="s">
        <v>1</v>
      </c>
      <c r="F687" s="167" t="s">
        <v>258</v>
      </c>
      <c r="H687" s="168">
        <v>848.947</v>
      </c>
      <c r="I687" s="169"/>
      <c r="L687" s="165"/>
      <c r="M687" s="170"/>
      <c r="T687" s="171"/>
      <c r="AT687" s="166" t="s">
        <v>233</v>
      </c>
      <c r="AU687" s="166" t="s">
        <v>89</v>
      </c>
      <c r="AV687" s="13" t="s">
        <v>231</v>
      </c>
      <c r="AW687" s="13" t="s">
        <v>31</v>
      </c>
      <c r="AX687" s="13" t="s">
        <v>83</v>
      </c>
      <c r="AY687" s="166" t="s">
        <v>225</v>
      </c>
    </row>
    <row r="688" spans="2:65" s="1" customFormat="1" ht="24.2" customHeight="1">
      <c r="B688" s="32"/>
      <c r="C688" s="143" t="s">
        <v>969</v>
      </c>
      <c r="D688" s="143" t="s">
        <v>227</v>
      </c>
      <c r="E688" s="144" t="s">
        <v>970</v>
      </c>
      <c r="F688" s="145" t="s">
        <v>971</v>
      </c>
      <c r="G688" s="146" t="s">
        <v>312</v>
      </c>
      <c r="H688" s="147">
        <v>104.926</v>
      </c>
      <c r="I688" s="148"/>
      <c r="J688" s="149">
        <f>ROUND(I688*H688,2)</f>
        <v>0</v>
      </c>
      <c r="K688" s="150"/>
      <c r="L688" s="32"/>
      <c r="M688" s="151" t="s">
        <v>1</v>
      </c>
      <c r="N688" s="152" t="s">
        <v>42</v>
      </c>
      <c r="P688" s="153">
        <f>O688*H688</f>
        <v>0</v>
      </c>
      <c r="Q688" s="153">
        <v>1.7510499999999998E-2</v>
      </c>
      <c r="R688" s="153">
        <f>Q688*H688</f>
        <v>1.8373067229999998</v>
      </c>
      <c r="S688" s="153">
        <v>0</v>
      </c>
      <c r="T688" s="154">
        <f>S688*H688</f>
        <v>0</v>
      </c>
      <c r="AR688" s="155" t="s">
        <v>231</v>
      </c>
      <c r="AT688" s="155" t="s">
        <v>227</v>
      </c>
      <c r="AU688" s="155" t="s">
        <v>89</v>
      </c>
      <c r="AY688" s="17" t="s">
        <v>225</v>
      </c>
      <c r="BE688" s="156">
        <f>IF(N688="základná",J688,0)</f>
        <v>0</v>
      </c>
      <c r="BF688" s="156">
        <f>IF(N688="znížená",J688,0)</f>
        <v>0</v>
      </c>
      <c r="BG688" s="156">
        <f>IF(N688="zákl. prenesená",J688,0)</f>
        <v>0</v>
      </c>
      <c r="BH688" s="156">
        <f>IF(N688="zníž. prenesená",J688,0)</f>
        <v>0</v>
      </c>
      <c r="BI688" s="156">
        <f>IF(N688="nulová",J688,0)</f>
        <v>0</v>
      </c>
      <c r="BJ688" s="17" t="s">
        <v>89</v>
      </c>
      <c r="BK688" s="156">
        <f>ROUND(I688*H688,2)</f>
        <v>0</v>
      </c>
      <c r="BL688" s="17" t="s">
        <v>231</v>
      </c>
      <c r="BM688" s="155" t="s">
        <v>972</v>
      </c>
    </row>
    <row r="689" spans="2:65" s="12" customFormat="1" ht="22.5">
      <c r="B689" s="157"/>
      <c r="D689" s="158" t="s">
        <v>233</v>
      </c>
      <c r="E689" s="159" t="s">
        <v>1</v>
      </c>
      <c r="F689" s="160" t="s">
        <v>929</v>
      </c>
      <c r="H689" s="161">
        <v>13.493</v>
      </c>
      <c r="I689" s="162"/>
      <c r="L689" s="157"/>
      <c r="M689" s="163"/>
      <c r="T689" s="164"/>
      <c r="AT689" s="159" t="s">
        <v>233</v>
      </c>
      <c r="AU689" s="159" t="s">
        <v>89</v>
      </c>
      <c r="AV689" s="12" t="s">
        <v>89</v>
      </c>
      <c r="AW689" s="12" t="s">
        <v>31</v>
      </c>
      <c r="AX689" s="12" t="s">
        <v>76</v>
      </c>
      <c r="AY689" s="159" t="s">
        <v>225</v>
      </c>
    </row>
    <row r="690" spans="2:65" s="12" customFormat="1" ht="11.25">
      <c r="B690" s="157"/>
      <c r="D690" s="158" t="s">
        <v>233</v>
      </c>
      <c r="E690" s="159" t="s">
        <v>1</v>
      </c>
      <c r="F690" s="160" t="s">
        <v>930</v>
      </c>
      <c r="H690" s="161">
        <v>21.893000000000001</v>
      </c>
      <c r="I690" s="162"/>
      <c r="L690" s="157"/>
      <c r="M690" s="163"/>
      <c r="T690" s="164"/>
      <c r="AT690" s="159" t="s">
        <v>233</v>
      </c>
      <c r="AU690" s="159" t="s">
        <v>89</v>
      </c>
      <c r="AV690" s="12" t="s">
        <v>89</v>
      </c>
      <c r="AW690" s="12" t="s">
        <v>31</v>
      </c>
      <c r="AX690" s="12" t="s">
        <v>76</v>
      </c>
      <c r="AY690" s="159" t="s">
        <v>225</v>
      </c>
    </row>
    <row r="691" spans="2:65" s="12" customFormat="1" ht="11.25">
      <c r="B691" s="157"/>
      <c r="D691" s="158" t="s">
        <v>233</v>
      </c>
      <c r="E691" s="159" t="s">
        <v>1</v>
      </c>
      <c r="F691" s="160" t="s">
        <v>933</v>
      </c>
      <c r="H691" s="161">
        <v>16.48</v>
      </c>
      <c r="I691" s="162"/>
      <c r="L691" s="157"/>
      <c r="M691" s="163"/>
      <c r="T691" s="164"/>
      <c r="AT691" s="159" t="s">
        <v>233</v>
      </c>
      <c r="AU691" s="159" t="s">
        <v>89</v>
      </c>
      <c r="AV691" s="12" t="s">
        <v>89</v>
      </c>
      <c r="AW691" s="12" t="s">
        <v>31</v>
      </c>
      <c r="AX691" s="12" t="s">
        <v>76</v>
      </c>
      <c r="AY691" s="159" t="s">
        <v>225</v>
      </c>
    </row>
    <row r="692" spans="2:65" s="12" customFormat="1" ht="11.25">
      <c r="B692" s="157"/>
      <c r="D692" s="158" t="s">
        <v>233</v>
      </c>
      <c r="E692" s="159" t="s">
        <v>1</v>
      </c>
      <c r="F692" s="160" t="s">
        <v>939</v>
      </c>
      <c r="H692" s="161">
        <v>53.06</v>
      </c>
      <c r="I692" s="162"/>
      <c r="L692" s="157"/>
      <c r="M692" s="163"/>
      <c r="T692" s="164"/>
      <c r="AT692" s="159" t="s">
        <v>233</v>
      </c>
      <c r="AU692" s="159" t="s">
        <v>89</v>
      </c>
      <c r="AV692" s="12" t="s">
        <v>89</v>
      </c>
      <c r="AW692" s="12" t="s">
        <v>31</v>
      </c>
      <c r="AX692" s="12" t="s">
        <v>76</v>
      </c>
      <c r="AY692" s="159" t="s">
        <v>225</v>
      </c>
    </row>
    <row r="693" spans="2:65" s="13" customFormat="1" ht="11.25">
      <c r="B693" s="165"/>
      <c r="D693" s="158" t="s">
        <v>233</v>
      </c>
      <c r="E693" s="166" t="s">
        <v>1</v>
      </c>
      <c r="F693" s="167" t="s">
        <v>258</v>
      </c>
      <c r="H693" s="168">
        <v>104.926</v>
      </c>
      <c r="I693" s="169"/>
      <c r="L693" s="165"/>
      <c r="M693" s="170"/>
      <c r="T693" s="171"/>
      <c r="AT693" s="166" t="s">
        <v>233</v>
      </c>
      <c r="AU693" s="166" t="s">
        <v>89</v>
      </c>
      <c r="AV693" s="13" t="s">
        <v>231</v>
      </c>
      <c r="AW693" s="13" t="s">
        <v>31</v>
      </c>
      <c r="AX693" s="13" t="s">
        <v>83</v>
      </c>
      <c r="AY693" s="166" t="s">
        <v>225</v>
      </c>
    </row>
    <row r="694" spans="2:65" s="1" customFormat="1" ht="24.2" customHeight="1">
      <c r="B694" s="32"/>
      <c r="C694" s="143" t="s">
        <v>973</v>
      </c>
      <c r="D694" s="143" t="s">
        <v>227</v>
      </c>
      <c r="E694" s="144" t="s">
        <v>974</v>
      </c>
      <c r="F694" s="145" t="s">
        <v>975</v>
      </c>
      <c r="G694" s="146" t="s">
        <v>312</v>
      </c>
      <c r="H694" s="147">
        <v>1346.59</v>
      </c>
      <c r="I694" s="148"/>
      <c r="J694" s="149">
        <f>ROUND(I694*H694,2)</f>
        <v>0</v>
      </c>
      <c r="K694" s="150"/>
      <c r="L694" s="32"/>
      <c r="M694" s="151" t="s">
        <v>1</v>
      </c>
      <c r="N694" s="152" t="s">
        <v>42</v>
      </c>
      <c r="P694" s="153">
        <f>O694*H694</f>
        <v>0</v>
      </c>
      <c r="Q694" s="153">
        <v>0</v>
      </c>
      <c r="R694" s="153">
        <f>Q694*H694</f>
        <v>0</v>
      </c>
      <c r="S694" s="153">
        <v>0</v>
      </c>
      <c r="T694" s="154">
        <f>S694*H694</f>
        <v>0</v>
      </c>
      <c r="AR694" s="155" t="s">
        <v>231</v>
      </c>
      <c r="AT694" s="155" t="s">
        <v>227</v>
      </c>
      <c r="AU694" s="155" t="s">
        <v>89</v>
      </c>
      <c r="AY694" s="17" t="s">
        <v>225</v>
      </c>
      <c r="BE694" s="156">
        <f>IF(N694="základná",J694,0)</f>
        <v>0</v>
      </c>
      <c r="BF694" s="156">
        <f>IF(N694="znížená",J694,0)</f>
        <v>0</v>
      </c>
      <c r="BG694" s="156">
        <f>IF(N694="zákl. prenesená",J694,0)</f>
        <v>0</v>
      </c>
      <c r="BH694" s="156">
        <f>IF(N694="zníž. prenesená",J694,0)</f>
        <v>0</v>
      </c>
      <c r="BI694" s="156">
        <f>IF(N694="nulová",J694,0)</f>
        <v>0</v>
      </c>
      <c r="BJ694" s="17" t="s">
        <v>89</v>
      </c>
      <c r="BK694" s="156">
        <f>ROUND(I694*H694,2)</f>
        <v>0</v>
      </c>
      <c r="BL694" s="17" t="s">
        <v>231</v>
      </c>
      <c r="BM694" s="155" t="s">
        <v>976</v>
      </c>
    </row>
    <row r="695" spans="2:65" s="12" customFormat="1" ht="11.25">
      <c r="B695" s="157"/>
      <c r="D695" s="158" t="s">
        <v>233</v>
      </c>
      <c r="E695" s="159" t="s">
        <v>1</v>
      </c>
      <c r="F695" s="160" t="s">
        <v>977</v>
      </c>
      <c r="H695" s="161">
        <v>347.43</v>
      </c>
      <c r="I695" s="162"/>
      <c r="L695" s="157"/>
      <c r="M695" s="163"/>
      <c r="T695" s="164"/>
      <c r="AT695" s="159" t="s">
        <v>233</v>
      </c>
      <c r="AU695" s="159" t="s">
        <v>89</v>
      </c>
      <c r="AV695" s="12" t="s">
        <v>89</v>
      </c>
      <c r="AW695" s="12" t="s">
        <v>31</v>
      </c>
      <c r="AX695" s="12" t="s">
        <v>76</v>
      </c>
      <c r="AY695" s="159" t="s">
        <v>225</v>
      </c>
    </row>
    <row r="696" spans="2:65" s="12" customFormat="1" ht="11.25">
      <c r="B696" s="157"/>
      <c r="D696" s="158" t="s">
        <v>233</v>
      </c>
      <c r="E696" s="159" t="s">
        <v>1</v>
      </c>
      <c r="F696" s="160" t="s">
        <v>789</v>
      </c>
      <c r="H696" s="161">
        <v>367.18</v>
      </c>
      <c r="I696" s="162"/>
      <c r="L696" s="157"/>
      <c r="M696" s="163"/>
      <c r="T696" s="164"/>
      <c r="AT696" s="159" t="s">
        <v>233</v>
      </c>
      <c r="AU696" s="159" t="s">
        <v>89</v>
      </c>
      <c r="AV696" s="12" t="s">
        <v>89</v>
      </c>
      <c r="AW696" s="12" t="s">
        <v>31</v>
      </c>
      <c r="AX696" s="12" t="s">
        <v>76</v>
      </c>
      <c r="AY696" s="159" t="s">
        <v>225</v>
      </c>
    </row>
    <row r="697" spans="2:65" s="12" customFormat="1" ht="11.25">
      <c r="B697" s="157"/>
      <c r="D697" s="158" t="s">
        <v>233</v>
      </c>
      <c r="E697" s="159" t="s">
        <v>1</v>
      </c>
      <c r="F697" s="160" t="s">
        <v>790</v>
      </c>
      <c r="H697" s="161">
        <v>371.91</v>
      </c>
      <c r="I697" s="162"/>
      <c r="L697" s="157"/>
      <c r="M697" s="163"/>
      <c r="T697" s="164"/>
      <c r="AT697" s="159" t="s">
        <v>233</v>
      </c>
      <c r="AU697" s="159" t="s">
        <v>89</v>
      </c>
      <c r="AV697" s="12" t="s">
        <v>89</v>
      </c>
      <c r="AW697" s="12" t="s">
        <v>31</v>
      </c>
      <c r="AX697" s="12" t="s">
        <v>76</v>
      </c>
      <c r="AY697" s="159" t="s">
        <v>225</v>
      </c>
    </row>
    <row r="698" spans="2:65" s="12" customFormat="1" ht="11.25">
      <c r="B698" s="157"/>
      <c r="D698" s="158" t="s">
        <v>233</v>
      </c>
      <c r="E698" s="159" t="s">
        <v>1</v>
      </c>
      <c r="F698" s="160" t="s">
        <v>978</v>
      </c>
      <c r="H698" s="161">
        <v>260.07</v>
      </c>
      <c r="I698" s="162"/>
      <c r="L698" s="157"/>
      <c r="M698" s="163"/>
      <c r="T698" s="164"/>
      <c r="AT698" s="159" t="s">
        <v>233</v>
      </c>
      <c r="AU698" s="159" t="s">
        <v>89</v>
      </c>
      <c r="AV698" s="12" t="s">
        <v>89</v>
      </c>
      <c r="AW698" s="12" t="s">
        <v>31</v>
      </c>
      <c r="AX698" s="12" t="s">
        <v>76</v>
      </c>
      <c r="AY698" s="159" t="s">
        <v>225</v>
      </c>
    </row>
    <row r="699" spans="2:65" s="13" customFormat="1" ht="11.25">
      <c r="B699" s="165"/>
      <c r="D699" s="158" t="s">
        <v>233</v>
      </c>
      <c r="E699" s="166" t="s">
        <v>1</v>
      </c>
      <c r="F699" s="167" t="s">
        <v>979</v>
      </c>
      <c r="H699" s="168">
        <v>1346.59</v>
      </c>
      <c r="I699" s="169"/>
      <c r="L699" s="165"/>
      <c r="M699" s="170"/>
      <c r="T699" s="171"/>
      <c r="AT699" s="166" t="s">
        <v>233</v>
      </c>
      <c r="AU699" s="166" t="s">
        <v>89</v>
      </c>
      <c r="AV699" s="13" t="s">
        <v>231</v>
      </c>
      <c r="AW699" s="13" t="s">
        <v>31</v>
      </c>
      <c r="AX699" s="13" t="s">
        <v>83</v>
      </c>
      <c r="AY699" s="166" t="s">
        <v>225</v>
      </c>
    </row>
    <row r="700" spans="2:65" s="1" customFormat="1" ht="24.2" customHeight="1">
      <c r="B700" s="32"/>
      <c r="C700" s="179" t="s">
        <v>980</v>
      </c>
      <c r="D700" s="179" t="s">
        <v>304</v>
      </c>
      <c r="E700" s="180" t="s">
        <v>981</v>
      </c>
      <c r="F700" s="181" t="s">
        <v>982</v>
      </c>
      <c r="G700" s="182" t="s">
        <v>983</v>
      </c>
      <c r="H700" s="183">
        <v>403.97699999999998</v>
      </c>
      <c r="I700" s="184"/>
      <c r="J700" s="185">
        <f>ROUND(I700*H700,2)</f>
        <v>0</v>
      </c>
      <c r="K700" s="186"/>
      <c r="L700" s="187"/>
      <c r="M700" s="188" t="s">
        <v>1</v>
      </c>
      <c r="N700" s="189" t="s">
        <v>42</v>
      </c>
      <c r="P700" s="153">
        <f>O700*H700</f>
        <v>0</v>
      </c>
      <c r="Q700" s="153">
        <v>1E-3</v>
      </c>
      <c r="R700" s="153">
        <f>Q700*H700</f>
        <v>0.40397699999999997</v>
      </c>
      <c r="S700" s="153">
        <v>0</v>
      </c>
      <c r="T700" s="154">
        <f>S700*H700</f>
        <v>0</v>
      </c>
      <c r="AR700" s="155" t="s">
        <v>263</v>
      </c>
      <c r="AT700" s="155" t="s">
        <v>304</v>
      </c>
      <c r="AU700" s="155" t="s">
        <v>89</v>
      </c>
      <c r="AY700" s="17" t="s">
        <v>225</v>
      </c>
      <c r="BE700" s="156">
        <f>IF(N700="základná",J700,0)</f>
        <v>0</v>
      </c>
      <c r="BF700" s="156">
        <f>IF(N700="znížená",J700,0)</f>
        <v>0</v>
      </c>
      <c r="BG700" s="156">
        <f>IF(N700="zákl. prenesená",J700,0)</f>
        <v>0</v>
      </c>
      <c r="BH700" s="156">
        <f>IF(N700="zníž. prenesená",J700,0)</f>
        <v>0</v>
      </c>
      <c r="BI700" s="156">
        <f>IF(N700="nulová",J700,0)</f>
        <v>0</v>
      </c>
      <c r="BJ700" s="17" t="s">
        <v>89</v>
      </c>
      <c r="BK700" s="156">
        <f>ROUND(I700*H700,2)</f>
        <v>0</v>
      </c>
      <c r="BL700" s="17" t="s">
        <v>231</v>
      </c>
      <c r="BM700" s="155" t="s">
        <v>984</v>
      </c>
    </row>
    <row r="701" spans="2:65" s="12" customFormat="1" ht="11.25">
      <c r="B701" s="157"/>
      <c r="D701" s="158" t="s">
        <v>233</v>
      </c>
      <c r="E701" s="159" t="s">
        <v>1</v>
      </c>
      <c r="F701" s="160" t="s">
        <v>985</v>
      </c>
      <c r="H701" s="161">
        <v>403.97699999999998</v>
      </c>
      <c r="I701" s="162"/>
      <c r="L701" s="157"/>
      <c r="M701" s="163"/>
      <c r="T701" s="164"/>
      <c r="AT701" s="159" t="s">
        <v>233</v>
      </c>
      <c r="AU701" s="159" t="s">
        <v>89</v>
      </c>
      <c r="AV701" s="12" t="s">
        <v>89</v>
      </c>
      <c r="AW701" s="12" t="s">
        <v>31</v>
      </c>
      <c r="AX701" s="12" t="s">
        <v>83</v>
      </c>
      <c r="AY701" s="159" t="s">
        <v>225</v>
      </c>
    </row>
    <row r="702" spans="2:65" s="1" customFormat="1" ht="21.75" customHeight="1">
      <c r="B702" s="32"/>
      <c r="C702" s="143" t="s">
        <v>986</v>
      </c>
      <c r="D702" s="143" t="s">
        <v>227</v>
      </c>
      <c r="E702" s="144" t="s">
        <v>987</v>
      </c>
      <c r="F702" s="145" t="s">
        <v>988</v>
      </c>
      <c r="G702" s="146" t="s">
        <v>312</v>
      </c>
      <c r="H702" s="147">
        <v>1274.1199999999999</v>
      </c>
      <c r="I702" s="148"/>
      <c r="J702" s="149">
        <f>ROUND(I702*H702,2)</f>
        <v>0</v>
      </c>
      <c r="K702" s="150"/>
      <c r="L702" s="32"/>
      <c r="M702" s="151" t="s">
        <v>1</v>
      </c>
      <c r="N702" s="152" t="s">
        <v>42</v>
      </c>
      <c r="P702" s="153">
        <f>O702*H702</f>
        <v>0</v>
      </c>
      <c r="Q702" s="153">
        <v>0.108</v>
      </c>
      <c r="R702" s="153">
        <f>Q702*H702</f>
        <v>137.60495999999998</v>
      </c>
      <c r="S702" s="153">
        <v>0</v>
      </c>
      <c r="T702" s="154">
        <f>S702*H702</f>
        <v>0</v>
      </c>
      <c r="AR702" s="155" t="s">
        <v>231</v>
      </c>
      <c r="AT702" s="155" t="s">
        <v>227</v>
      </c>
      <c r="AU702" s="155" t="s">
        <v>89</v>
      </c>
      <c r="AY702" s="17" t="s">
        <v>225</v>
      </c>
      <c r="BE702" s="156">
        <f>IF(N702="základná",J702,0)</f>
        <v>0</v>
      </c>
      <c r="BF702" s="156">
        <f>IF(N702="znížená",J702,0)</f>
        <v>0</v>
      </c>
      <c r="BG702" s="156">
        <f>IF(N702="zákl. prenesená",J702,0)</f>
        <v>0</v>
      </c>
      <c r="BH702" s="156">
        <f>IF(N702="zníž. prenesená",J702,0)</f>
        <v>0</v>
      </c>
      <c r="BI702" s="156">
        <f>IF(N702="nulová",J702,0)</f>
        <v>0</v>
      </c>
      <c r="BJ702" s="17" t="s">
        <v>89</v>
      </c>
      <c r="BK702" s="156">
        <f>ROUND(I702*H702,2)</f>
        <v>0</v>
      </c>
      <c r="BL702" s="17" t="s">
        <v>231</v>
      </c>
      <c r="BM702" s="155" t="s">
        <v>989</v>
      </c>
    </row>
    <row r="703" spans="2:65" s="12" customFormat="1" ht="11.25">
      <c r="B703" s="157"/>
      <c r="D703" s="158" t="s">
        <v>233</v>
      </c>
      <c r="E703" s="159" t="s">
        <v>1</v>
      </c>
      <c r="F703" s="160" t="s">
        <v>990</v>
      </c>
      <c r="H703" s="161">
        <v>347.43</v>
      </c>
      <c r="I703" s="162"/>
      <c r="L703" s="157"/>
      <c r="M703" s="163"/>
      <c r="T703" s="164"/>
      <c r="AT703" s="159" t="s">
        <v>233</v>
      </c>
      <c r="AU703" s="159" t="s">
        <v>89</v>
      </c>
      <c r="AV703" s="12" t="s">
        <v>89</v>
      </c>
      <c r="AW703" s="12" t="s">
        <v>31</v>
      </c>
      <c r="AX703" s="12" t="s">
        <v>76</v>
      </c>
      <c r="AY703" s="159" t="s">
        <v>225</v>
      </c>
    </row>
    <row r="704" spans="2:65" s="12" customFormat="1" ht="11.25">
      <c r="B704" s="157"/>
      <c r="D704" s="158" t="s">
        <v>233</v>
      </c>
      <c r="E704" s="159" t="s">
        <v>1</v>
      </c>
      <c r="F704" s="160" t="s">
        <v>991</v>
      </c>
      <c r="H704" s="161">
        <v>343.06</v>
      </c>
      <c r="I704" s="162"/>
      <c r="L704" s="157"/>
      <c r="M704" s="163"/>
      <c r="T704" s="164"/>
      <c r="AT704" s="159" t="s">
        <v>233</v>
      </c>
      <c r="AU704" s="159" t="s">
        <v>89</v>
      </c>
      <c r="AV704" s="12" t="s">
        <v>89</v>
      </c>
      <c r="AW704" s="12" t="s">
        <v>31</v>
      </c>
      <c r="AX704" s="12" t="s">
        <v>76</v>
      </c>
      <c r="AY704" s="159" t="s">
        <v>225</v>
      </c>
    </row>
    <row r="705" spans="2:65" s="12" customFormat="1" ht="11.25">
      <c r="B705" s="157"/>
      <c r="D705" s="158" t="s">
        <v>233</v>
      </c>
      <c r="E705" s="159" t="s">
        <v>1</v>
      </c>
      <c r="F705" s="160" t="s">
        <v>992</v>
      </c>
      <c r="H705" s="161">
        <v>347.75</v>
      </c>
      <c r="I705" s="162"/>
      <c r="L705" s="157"/>
      <c r="M705" s="163"/>
      <c r="T705" s="164"/>
      <c r="AT705" s="159" t="s">
        <v>233</v>
      </c>
      <c r="AU705" s="159" t="s">
        <v>89</v>
      </c>
      <c r="AV705" s="12" t="s">
        <v>89</v>
      </c>
      <c r="AW705" s="12" t="s">
        <v>31</v>
      </c>
      <c r="AX705" s="12" t="s">
        <v>76</v>
      </c>
      <c r="AY705" s="159" t="s">
        <v>225</v>
      </c>
    </row>
    <row r="706" spans="2:65" s="12" customFormat="1" ht="11.25">
      <c r="B706" s="157"/>
      <c r="D706" s="158" t="s">
        <v>233</v>
      </c>
      <c r="E706" s="159" t="s">
        <v>1</v>
      </c>
      <c r="F706" s="160" t="s">
        <v>993</v>
      </c>
      <c r="H706" s="161">
        <v>235.88</v>
      </c>
      <c r="I706" s="162"/>
      <c r="L706" s="157"/>
      <c r="M706" s="163"/>
      <c r="T706" s="164"/>
      <c r="AT706" s="159" t="s">
        <v>233</v>
      </c>
      <c r="AU706" s="159" t="s">
        <v>89</v>
      </c>
      <c r="AV706" s="12" t="s">
        <v>89</v>
      </c>
      <c r="AW706" s="12" t="s">
        <v>31</v>
      </c>
      <c r="AX706" s="12" t="s">
        <v>76</v>
      </c>
      <c r="AY706" s="159" t="s">
        <v>225</v>
      </c>
    </row>
    <row r="707" spans="2:65" s="13" customFormat="1" ht="11.25">
      <c r="B707" s="165"/>
      <c r="D707" s="158" t="s">
        <v>233</v>
      </c>
      <c r="E707" s="166" t="s">
        <v>1</v>
      </c>
      <c r="F707" s="167" t="s">
        <v>979</v>
      </c>
      <c r="H707" s="168">
        <v>1274.1199999999999</v>
      </c>
      <c r="I707" s="169"/>
      <c r="L707" s="165"/>
      <c r="M707" s="170"/>
      <c r="T707" s="171"/>
      <c r="AT707" s="166" t="s">
        <v>233</v>
      </c>
      <c r="AU707" s="166" t="s">
        <v>89</v>
      </c>
      <c r="AV707" s="13" t="s">
        <v>231</v>
      </c>
      <c r="AW707" s="13" t="s">
        <v>31</v>
      </c>
      <c r="AX707" s="13" t="s">
        <v>83</v>
      </c>
      <c r="AY707" s="166" t="s">
        <v>225</v>
      </c>
    </row>
    <row r="708" spans="2:65" s="1" customFormat="1" ht="24.2" customHeight="1">
      <c r="B708" s="32"/>
      <c r="C708" s="143" t="s">
        <v>994</v>
      </c>
      <c r="D708" s="143" t="s">
        <v>227</v>
      </c>
      <c r="E708" s="144" t="s">
        <v>995</v>
      </c>
      <c r="F708" s="145" t="s">
        <v>996</v>
      </c>
      <c r="G708" s="146" t="s">
        <v>312</v>
      </c>
      <c r="H708" s="147">
        <v>864.47</v>
      </c>
      <c r="I708" s="148"/>
      <c r="J708" s="149">
        <f>ROUND(I708*H708,2)</f>
        <v>0</v>
      </c>
      <c r="K708" s="150"/>
      <c r="L708" s="32"/>
      <c r="M708" s="151" t="s">
        <v>1</v>
      </c>
      <c r="N708" s="152" t="s">
        <v>42</v>
      </c>
      <c r="P708" s="153">
        <f>O708*H708</f>
        <v>0</v>
      </c>
      <c r="Q708" s="153">
        <v>1.4688E-2</v>
      </c>
      <c r="R708" s="153">
        <f>Q708*H708</f>
        <v>12.69733536</v>
      </c>
      <c r="S708" s="153">
        <v>0</v>
      </c>
      <c r="T708" s="154">
        <f>S708*H708</f>
        <v>0</v>
      </c>
      <c r="AR708" s="155" t="s">
        <v>231</v>
      </c>
      <c r="AT708" s="155" t="s">
        <v>227</v>
      </c>
      <c r="AU708" s="155" t="s">
        <v>89</v>
      </c>
      <c r="AY708" s="17" t="s">
        <v>225</v>
      </c>
      <c r="BE708" s="156">
        <f>IF(N708="základná",J708,0)</f>
        <v>0</v>
      </c>
      <c r="BF708" s="156">
        <f>IF(N708="znížená",J708,0)</f>
        <v>0</v>
      </c>
      <c r="BG708" s="156">
        <f>IF(N708="zákl. prenesená",J708,0)</f>
        <v>0</v>
      </c>
      <c r="BH708" s="156">
        <f>IF(N708="zníž. prenesená",J708,0)</f>
        <v>0</v>
      </c>
      <c r="BI708" s="156">
        <f>IF(N708="nulová",J708,0)</f>
        <v>0</v>
      </c>
      <c r="BJ708" s="17" t="s">
        <v>89</v>
      </c>
      <c r="BK708" s="156">
        <f>ROUND(I708*H708,2)</f>
        <v>0</v>
      </c>
      <c r="BL708" s="17" t="s">
        <v>231</v>
      </c>
      <c r="BM708" s="155" t="s">
        <v>997</v>
      </c>
    </row>
    <row r="709" spans="2:65" s="12" customFormat="1" ht="11.25">
      <c r="B709" s="157"/>
      <c r="D709" s="158" t="s">
        <v>233</v>
      </c>
      <c r="E709" s="159" t="s">
        <v>1</v>
      </c>
      <c r="F709" s="160" t="s">
        <v>998</v>
      </c>
      <c r="H709" s="161">
        <v>23.02</v>
      </c>
      <c r="I709" s="162"/>
      <c r="L709" s="157"/>
      <c r="M709" s="163"/>
      <c r="T709" s="164"/>
      <c r="AT709" s="159" t="s">
        <v>233</v>
      </c>
      <c r="AU709" s="159" t="s">
        <v>89</v>
      </c>
      <c r="AV709" s="12" t="s">
        <v>89</v>
      </c>
      <c r="AW709" s="12" t="s">
        <v>31</v>
      </c>
      <c r="AX709" s="12" t="s">
        <v>76</v>
      </c>
      <c r="AY709" s="159" t="s">
        <v>225</v>
      </c>
    </row>
    <row r="710" spans="2:65" s="12" customFormat="1" ht="33.75">
      <c r="B710" s="157"/>
      <c r="D710" s="158" t="s">
        <v>233</v>
      </c>
      <c r="E710" s="159" t="s">
        <v>1</v>
      </c>
      <c r="F710" s="160" t="s">
        <v>999</v>
      </c>
      <c r="H710" s="161">
        <v>310.7</v>
      </c>
      <c r="I710" s="162"/>
      <c r="L710" s="157"/>
      <c r="M710" s="163"/>
      <c r="T710" s="164"/>
      <c r="AT710" s="159" t="s">
        <v>233</v>
      </c>
      <c r="AU710" s="159" t="s">
        <v>89</v>
      </c>
      <c r="AV710" s="12" t="s">
        <v>89</v>
      </c>
      <c r="AW710" s="12" t="s">
        <v>31</v>
      </c>
      <c r="AX710" s="12" t="s">
        <v>76</v>
      </c>
      <c r="AY710" s="159" t="s">
        <v>225</v>
      </c>
    </row>
    <row r="711" spans="2:65" s="12" customFormat="1" ht="11.25">
      <c r="B711" s="157"/>
      <c r="D711" s="158" t="s">
        <v>233</v>
      </c>
      <c r="E711" s="159" t="s">
        <v>1</v>
      </c>
      <c r="F711" s="160" t="s">
        <v>1000</v>
      </c>
      <c r="H711" s="161">
        <v>24.12</v>
      </c>
      <c r="I711" s="162"/>
      <c r="L711" s="157"/>
      <c r="M711" s="163"/>
      <c r="T711" s="164"/>
      <c r="AT711" s="159" t="s">
        <v>233</v>
      </c>
      <c r="AU711" s="159" t="s">
        <v>89</v>
      </c>
      <c r="AV711" s="12" t="s">
        <v>89</v>
      </c>
      <c r="AW711" s="12" t="s">
        <v>31</v>
      </c>
      <c r="AX711" s="12" t="s">
        <v>76</v>
      </c>
      <c r="AY711" s="159" t="s">
        <v>225</v>
      </c>
    </row>
    <row r="712" spans="2:65" s="12" customFormat="1" ht="33.75">
      <c r="B712" s="157"/>
      <c r="D712" s="158" t="s">
        <v>233</v>
      </c>
      <c r="E712" s="159" t="s">
        <v>1</v>
      </c>
      <c r="F712" s="160" t="s">
        <v>1001</v>
      </c>
      <c r="H712" s="161">
        <v>267.07</v>
      </c>
      <c r="I712" s="162"/>
      <c r="L712" s="157"/>
      <c r="M712" s="163"/>
      <c r="T712" s="164"/>
      <c r="AT712" s="159" t="s">
        <v>233</v>
      </c>
      <c r="AU712" s="159" t="s">
        <v>89</v>
      </c>
      <c r="AV712" s="12" t="s">
        <v>89</v>
      </c>
      <c r="AW712" s="12" t="s">
        <v>31</v>
      </c>
      <c r="AX712" s="12" t="s">
        <v>76</v>
      </c>
      <c r="AY712" s="159" t="s">
        <v>225</v>
      </c>
    </row>
    <row r="713" spans="2:65" s="12" customFormat="1" ht="11.25">
      <c r="B713" s="157"/>
      <c r="D713" s="158" t="s">
        <v>233</v>
      </c>
      <c r="E713" s="159" t="s">
        <v>1</v>
      </c>
      <c r="F713" s="160" t="s">
        <v>1002</v>
      </c>
      <c r="H713" s="161">
        <v>24.16</v>
      </c>
      <c r="I713" s="162"/>
      <c r="L713" s="157"/>
      <c r="M713" s="163"/>
      <c r="T713" s="164"/>
      <c r="AT713" s="159" t="s">
        <v>233</v>
      </c>
      <c r="AU713" s="159" t="s">
        <v>89</v>
      </c>
      <c r="AV713" s="12" t="s">
        <v>89</v>
      </c>
      <c r="AW713" s="12" t="s">
        <v>31</v>
      </c>
      <c r="AX713" s="12" t="s">
        <v>76</v>
      </c>
      <c r="AY713" s="159" t="s">
        <v>225</v>
      </c>
    </row>
    <row r="714" spans="2:65" s="12" customFormat="1" ht="11.25">
      <c r="B714" s="157"/>
      <c r="D714" s="158" t="s">
        <v>233</v>
      </c>
      <c r="E714" s="159" t="s">
        <v>1</v>
      </c>
      <c r="F714" s="160" t="s">
        <v>1003</v>
      </c>
      <c r="H714" s="161">
        <v>191.21</v>
      </c>
      <c r="I714" s="162"/>
      <c r="L714" s="157"/>
      <c r="M714" s="163"/>
      <c r="T714" s="164"/>
      <c r="AT714" s="159" t="s">
        <v>233</v>
      </c>
      <c r="AU714" s="159" t="s">
        <v>89</v>
      </c>
      <c r="AV714" s="12" t="s">
        <v>89</v>
      </c>
      <c r="AW714" s="12" t="s">
        <v>31</v>
      </c>
      <c r="AX714" s="12" t="s">
        <v>76</v>
      </c>
      <c r="AY714" s="159" t="s">
        <v>225</v>
      </c>
    </row>
    <row r="715" spans="2:65" s="12" customFormat="1" ht="11.25">
      <c r="B715" s="157"/>
      <c r="D715" s="158" t="s">
        <v>233</v>
      </c>
      <c r="E715" s="159" t="s">
        <v>1</v>
      </c>
      <c r="F715" s="160" t="s">
        <v>1004</v>
      </c>
      <c r="H715" s="161">
        <v>24.19</v>
      </c>
      <c r="I715" s="162"/>
      <c r="L715" s="157"/>
      <c r="M715" s="163"/>
      <c r="T715" s="164"/>
      <c r="AT715" s="159" t="s">
        <v>233</v>
      </c>
      <c r="AU715" s="159" t="s">
        <v>89</v>
      </c>
      <c r="AV715" s="12" t="s">
        <v>89</v>
      </c>
      <c r="AW715" s="12" t="s">
        <v>31</v>
      </c>
      <c r="AX715" s="12" t="s">
        <v>76</v>
      </c>
      <c r="AY715" s="159" t="s">
        <v>225</v>
      </c>
    </row>
    <row r="716" spans="2:65" s="13" customFormat="1" ht="11.25">
      <c r="B716" s="165"/>
      <c r="D716" s="158" t="s">
        <v>233</v>
      </c>
      <c r="E716" s="166" t="s">
        <v>1</v>
      </c>
      <c r="F716" s="167" t="s">
        <v>1005</v>
      </c>
      <c r="H716" s="168">
        <v>864.47</v>
      </c>
      <c r="I716" s="169"/>
      <c r="L716" s="165"/>
      <c r="M716" s="170"/>
      <c r="T716" s="171"/>
      <c r="AT716" s="166" t="s">
        <v>233</v>
      </c>
      <c r="AU716" s="166" t="s">
        <v>89</v>
      </c>
      <c r="AV716" s="13" t="s">
        <v>231</v>
      </c>
      <c r="AW716" s="13" t="s">
        <v>31</v>
      </c>
      <c r="AX716" s="13" t="s">
        <v>83</v>
      </c>
      <c r="AY716" s="166" t="s">
        <v>225</v>
      </c>
    </row>
    <row r="717" spans="2:65" s="1" customFormat="1" ht="37.9" customHeight="1">
      <c r="B717" s="32"/>
      <c r="C717" s="143" t="s">
        <v>1006</v>
      </c>
      <c r="D717" s="143" t="s">
        <v>227</v>
      </c>
      <c r="E717" s="144" t="s">
        <v>1007</v>
      </c>
      <c r="F717" s="145" t="s">
        <v>1008</v>
      </c>
      <c r="G717" s="146" t="s">
        <v>312</v>
      </c>
      <c r="H717" s="147">
        <v>1208.5</v>
      </c>
      <c r="I717" s="148"/>
      <c r="J717" s="149">
        <f>ROUND(I717*H717,2)</f>
        <v>0</v>
      </c>
      <c r="K717" s="150"/>
      <c r="L717" s="32"/>
      <c r="M717" s="151" t="s">
        <v>1</v>
      </c>
      <c r="N717" s="152" t="s">
        <v>42</v>
      </c>
      <c r="P717" s="153">
        <f>O717*H717</f>
        <v>0</v>
      </c>
      <c r="Q717" s="153">
        <v>6.0400000000000004E-4</v>
      </c>
      <c r="R717" s="153">
        <f>Q717*H717</f>
        <v>0.72993400000000008</v>
      </c>
      <c r="S717" s="153">
        <v>0</v>
      </c>
      <c r="T717" s="154">
        <f>S717*H717</f>
        <v>0</v>
      </c>
      <c r="AR717" s="155" t="s">
        <v>231</v>
      </c>
      <c r="AT717" s="155" t="s">
        <v>227</v>
      </c>
      <c r="AU717" s="155" t="s">
        <v>89</v>
      </c>
      <c r="AY717" s="17" t="s">
        <v>225</v>
      </c>
      <c r="BE717" s="156">
        <f>IF(N717="základná",J717,0)</f>
        <v>0</v>
      </c>
      <c r="BF717" s="156">
        <f>IF(N717="znížená",J717,0)</f>
        <v>0</v>
      </c>
      <c r="BG717" s="156">
        <f>IF(N717="zákl. prenesená",J717,0)</f>
        <v>0</v>
      </c>
      <c r="BH717" s="156">
        <f>IF(N717="zníž. prenesená",J717,0)</f>
        <v>0</v>
      </c>
      <c r="BI717" s="156">
        <f>IF(N717="nulová",J717,0)</f>
        <v>0</v>
      </c>
      <c r="BJ717" s="17" t="s">
        <v>89</v>
      </c>
      <c r="BK717" s="156">
        <f>ROUND(I717*H717,2)</f>
        <v>0</v>
      </c>
      <c r="BL717" s="17" t="s">
        <v>231</v>
      </c>
      <c r="BM717" s="155" t="s">
        <v>1009</v>
      </c>
    </row>
    <row r="718" spans="2:65" s="12" customFormat="1" ht="11.25">
      <c r="B718" s="157"/>
      <c r="D718" s="158" t="s">
        <v>233</v>
      </c>
      <c r="E718" s="159" t="s">
        <v>1</v>
      </c>
      <c r="F718" s="160" t="s">
        <v>1010</v>
      </c>
      <c r="H718" s="161">
        <v>281.81</v>
      </c>
      <c r="I718" s="162"/>
      <c r="L718" s="157"/>
      <c r="M718" s="163"/>
      <c r="T718" s="164"/>
      <c r="AT718" s="159" t="s">
        <v>233</v>
      </c>
      <c r="AU718" s="159" t="s">
        <v>89</v>
      </c>
      <c r="AV718" s="12" t="s">
        <v>89</v>
      </c>
      <c r="AW718" s="12" t="s">
        <v>31</v>
      </c>
      <c r="AX718" s="12" t="s">
        <v>76</v>
      </c>
      <c r="AY718" s="159" t="s">
        <v>225</v>
      </c>
    </row>
    <row r="719" spans="2:65" s="12" customFormat="1" ht="11.25">
      <c r="B719" s="157"/>
      <c r="D719" s="158" t="s">
        <v>233</v>
      </c>
      <c r="E719" s="159" t="s">
        <v>1</v>
      </c>
      <c r="F719" s="160" t="s">
        <v>991</v>
      </c>
      <c r="H719" s="161">
        <v>343.06</v>
      </c>
      <c r="I719" s="162"/>
      <c r="L719" s="157"/>
      <c r="M719" s="163"/>
      <c r="T719" s="164"/>
      <c r="AT719" s="159" t="s">
        <v>233</v>
      </c>
      <c r="AU719" s="159" t="s">
        <v>89</v>
      </c>
      <c r="AV719" s="12" t="s">
        <v>89</v>
      </c>
      <c r="AW719" s="12" t="s">
        <v>31</v>
      </c>
      <c r="AX719" s="12" t="s">
        <v>76</v>
      </c>
      <c r="AY719" s="159" t="s">
        <v>225</v>
      </c>
    </row>
    <row r="720" spans="2:65" s="12" customFormat="1" ht="11.25">
      <c r="B720" s="157"/>
      <c r="D720" s="158" t="s">
        <v>233</v>
      </c>
      <c r="E720" s="159" t="s">
        <v>1</v>
      </c>
      <c r="F720" s="160" t="s">
        <v>992</v>
      </c>
      <c r="H720" s="161">
        <v>347.75</v>
      </c>
      <c r="I720" s="162"/>
      <c r="L720" s="157"/>
      <c r="M720" s="163"/>
      <c r="T720" s="164"/>
      <c r="AT720" s="159" t="s">
        <v>233</v>
      </c>
      <c r="AU720" s="159" t="s">
        <v>89</v>
      </c>
      <c r="AV720" s="12" t="s">
        <v>89</v>
      </c>
      <c r="AW720" s="12" t="s">
        <v>31</v>
      </c>
      <c r="AX720" s="12" t="s">
        <v>76</v>
      </c>
      <c r="AY720" s="159" t="s">
        <v>225</v>
      </c>
    </row>
    <row r="721" spans="2:65" s="12" customFormat="1" ht="11.25">
      <c r="B721" s="157"/>
      <c r="D721" s="158" t="s">
        <v>233</v>
      </c>
      <c r="E721" s="159" t="s">
        <v>1</v>
      </c>
      <c r="F721" s="160" t="s">
        <v>993</v>
      </c>
      <c r="H721" s="161">
        <v>235.88</v>
      </c>
      <c r="I721" s="162"/>
      <c r="L721" s="157"/>
      <c r="M721" s="163"/>
      <c r="T721" s="164"/>
      <c r="AT721" s="159" t="s">
        <v>233</v>
      </c>
      <c r="AU721" s="159" t="s">
        <v>89</v>
      </c>
      <c r="AV721" s="12" t="s">
        <v>89</v>
      </c>
      <c r="AW721" s="12" t="s">
        <v>31</v>
      </c>
      <c r="AX721" s="12" t="s">
        <v>76</v>
      </c>
      <c r="AY721" s="159" t="s">
        <v>225</v>
      </c>
    </row>
    <row r="722" spans="2:65" s="13" customFormat="1" ht="22.5">
      <c r="B722" s="165"/>
      <c r="D722" s="158" t="s">
        <v>233</v>
      </c>
      <c r="E722" s="166" t="s">
        <v>1</v>
      </c>
      <c r="F722" s="167" t="s">
        <v>1011</v>
      </c>
      <c r="H722" s="168">
        <v>1208.5</v>
      </c>
      <c r="I722" s="169"/>
      <c r="L722" s="165"/>
      <c r="M722" s="170"/>
      <c r="T722" s="171"/>
      <c r="AT722" s="166" t="s">
        <v>233</v>
      </c>
      <c r="AU722" s="166" t="s">
        <v>89</v>
      </c>
      <c r="AV722" s="13" t="s">
        <v>231</v>
      </c>
      <c r="AW722" s="13" t="s">
        <v>31</v>
      </c>
      <c r="AX722" s="13" t="s">
        <v>83</v>
      </c>
      <c r="AY722" s="166" t="s">
        <v>225</v>
      </c>
    </row>
    <row r="723" spans="2:65" s="11" customFormat="1" ht="22.9" customHeight="1">
      <c r="B723" s="131"/>
      <c r="D723" s="132" t="s">
        <v>75</v>
      </c>
      <c r="E723" s="141" t="s">
        <v>272</v>
      </c>
      <c r="F723" s="141" t="s">
        <v>1012</v>
      </c>
      <c r="I723" s="134"/>
      <c r="J723" s="142">
        <f>BK723</f>
        <v>0</v>
      </c>
      <c r="L723" s="131"/>
      <c r="M723" s="136"/>
      <c r="P723" s="137">
        <f>SUM(P724:P757)</f>
        <v>0</v>
      </c>
      <c r="R723" s="137">
        <f>SUM(R724:R757)</f>
        <v>91.358081795800018</v>
      </c>
      <c r="T723" s="138">
        <f>SUM(T724:T757)</f>
        <v>0</v>
      </c>
      <c r="AR723" s="132" t="s">
        <v>83</v>
      </c>
      <c r="AT723" s="139" t="s">
        <v>75</v>
      </c>
      <c r="AU723" s="139" t="s">
        <v>83</v>
      </c>
      <c r="AY723" s="132" t="s">
        <v>225</v>
      </c>
      <c r="BK723" s="140">
        <f>SUM(BK724:BK757)</f>
        <v>0</v>
      </c>
    </row>
    <row r="724" spans="2:65" s="1" customFormat="1" ht="33" customHeight="1">
      <c r="B724" s="32"/>
      <c r="C724" s="143" t="s">
        <v>1013</v>
      </c>
      <c r="D724" s="143" t="s">
        <v>227</v>
      </c>
      <c r="E724" s="144" t="s">
        <v>1014</v>
      </c>
      <c r="F724" s="145" t="s">
        <v>1015</v>
      </c>
      <c r="G724" s="146" t="s">
        <v>312</v>
      </c>
      <c r="H724" s="147">
        <v>1226.5</v>
      </c>
      <c r="I724" s="148"/>
      <c r="J724" s="149">
        <f>ROUND(I724*H724,2)</f>
        <v>0</v>
      </c>
      <c r="K724" s="150"/>
      <c r="L724" s="32"/>
      <c r="M724" s="151" t="s">
        <v>1</v>
      </c>
      <c r="N724" s="152" t="s">
        <v>42</v>
      </c>
      <c r="P724" s="153">
        <f>O724*H724</f>
        <v>0</v>
      </c>
      <c r="Q724" s="153">
        <v>2.5710469999999999E-2</v>
      </c>
      <c r="R724" s="153">
        <f>Q724*H724</f>
        <v>31.533891454999999</v>
      </c>
      <c r="S724" s="153">
        <v>0</v>
      </c>
      <c r="T724" s="154">
        <f>S724*H724</f>
        <v>0</v>
      </c>
      <c r="AR724" s="155" t="s">
        <v>231</v>
      </c>
      <c r="AT724" s="155" t="s">
        <v>227</v>
      </c>
      <c r="AU724" s="155" t="s">
        <v>89</v>
      </c>
      <c r="AY724" s="17" t="s">
        <v>225</v>
      </c>
      <c r="BE724" s="156">
        <f>IF(N724="základná",J724,0)</f>
        <v>0</v>
      </c>
      <c r="BF724" s="156">
        <f>IF(N724="znížená",J724,0)</f>
        <v>0</v>
      </c>
      <c r="BG724" s="156">
        <f>IF(N724="zákl. prenesená",J724,0)</f>
        <v>0</v>
      </c>
      <c r="BH724" s="156">
        <f>IF(N724="zníž. prenesená",J724,0)</f>
        <v>0</v>
      </c>
      <c r="BI724" s="156">
        <f>IF(N724="nulová",J724,0)</f>
        <v>0</v>
      </c>
      <c r="BJ724" s="17" t="s">
        <v>89</v>
      </c>
      <c r="BK724" s="156">
        <f>ROUND(I724*H724,2)</f>
        <v>0</v>
      </c>
      <c r="BL724" s="17" t="s">
        <v>231</v>
      </c>
      <c r="BM724" s="155" t="s">
        <v>1016</v>
      </c>
    </row>
    <row r="725" spans="2:65" s="12" customFormat="1" ht="11.25">
      <c r="B725" s="157"/>
      <c r="D725" s="158" t="s">
        <v>233</v>
      </c>
      <c r="E725" s="159" t="s">
        <v>1</v>
      </c>
      <c r="F725" s="160" t="s">
        <v>1017</v>
      </c>
      <c r="H725" s="161">
        <v>1226.5</v>
      </c>
      <c r="I725" s="162"/>
      <c r="L725" s="157"/>
      <c r="M725" s="163"/>
      <c r="T725" s="164"/>
      <c r="AT725" s="159" t="s">
        <v>233</v>
      </c>
      <c r="AU725" s="159" t="s">
        <v>89</v>
      </c>
      <c r="AV725" s="12" t="s">
        <v>89</v>
      </c>
      <c r="AW725" s="12" t="s">
        <v>31</v>
      </c>
      <c r="AX725" s="12" t="s">
        <v>83</v>
      </c>
      <c r="AY725" s="159" t="s">
        <v>225</v>
      </c>
    </row>
    <row r="726" spans="2:65" s="1" customFormat="1" ht="44.25" customHeight="1">
      <c r="B726" s="32"/>
      <c r="C726" s="143" t="s">
        <v>1018</v>
      </c>
      <c r="D726" s="143" t="s">
        <v>227</v>
      </c>
      <c r="E726" s="144" t="s">
        <v>1019</v>
      </c>
      <c r="F726" s="145" t="s">
        <v>1020</v>
      </c>
      <c r="G726" s="146" t="s">
        <v>312</v>
      </c>
      <c r="H726" s="147">
        <v>3679.5</v>
      </c>
      <c r="I726" s="148"/>
      <c r="J726" s="149">
        <f>ROUND(I726*H726,2)</f>
        <v>0</v>
      </c>
      <c r="K726" s="150"/>
      <c r="L726" s="32"/>
      <c r="M726" s="151" t="s">
        <v>1</v>
      </c>
      <c r="N726" s="152" t="s">
        <v>42</v>
      </c>
      <c r="P726" s="153">
        <f>O726*H726</f>
        <v>0</v>
      </c>
      <c r="Q726" s="153">
        <v>0</v>
      </c>
      <c r="R726" s="153">
        <f>Q726*H726</f>
        <v>0</v>
      </c>
      <c r="S726" s="153">
        <v>0</v>
      </c>
      <c r="T726" s="154">
        <f>S726*H726</f>
        <v>0</v>
      </c>
      <c r="AR726" s="155" t="s">
        <v>231</v>
      </c>
      <c r="AT726" s="155" t="s">
        <v>227</v>
      </c>
      <c r="AU726" s="155" t="s">
        <v>89</v>
      </c>
      <c r="AY726" s="17" t="s">
        <v>225</v>
      </c>
      <c r="BE726" s="156">
        <f>IF(N726="základná",J726,0)</f>
        <v>0</v>
      </c>
      <c r="BF726" s="156">
        <f>IF(N726="znížená",J726,0)</f>
        <v>0</v>
      </c>
      <c r="BG726" s="156">
        <f>IF(N726="zákl. prenesená",J726,0)</f>
        <v>0</v>
      </c>
      <c r="BH726" s="156">
        <f>IF(N726="zníž. prenesená",J726,0)</f>
        <v>0</v>
      </c>
      <c r="BI726" s="156">
        <f>IF(N726="nulová",J726,0)</f>
        <v>0</v>
      </c>
      <c r="BJ726" s="17" t="s">
        <v>89</v>
      </c>
      <c r="BK726" s="156">
        <f>ROUND(I726*H726,2)</f>
        <v>0</v>
      </c>
      <c r="BL726" s="17" t="s">
        <v>231</v>
      </c>
      <c r="BM726" s="155" t="s">
        <v>1021</v>
      </c>
    </row>
    <row r="727" spans="2:65" s="12" customFormat="1" ht="11.25">
      <c r="B727" s="157"/>
      <c r="D727" s="158" t="s">
        <v>233</v>
      </c>
      <c r="E727" s="159" t="s">
        <v>1</v>
      </c>
      <c r="F727" s="160" t="s">
        <v>1022</v>
      </c>
      <c r="H727" s="161">
        <v>3679.5</v>
      </c>
      <c r="I727" s="162"/>
      <c r="L727" s="157"/>
      <c r="M727" s="163"/>
      <c r="T727" s="164"/>
      <c r="AT727" s="159" t="s">
        <v>233</v>
      </c>
      <c r="AU727" s="159" t="s">
        <v>89</v>
      </c>
      <c r="AV727" s="12" t="s">
        <v>89</v>
      </c>
      <c r="AW727" s="12" t="s">
        <v>31</v>
      </c>
      <c r="AX727" s="12" t="s">
        <v>83</v>
      </c>
      <c r="AY727" s="159" t="s">
        <v>225</v>
      </c>
    </row>
    <row r="728" spans="2:65" s="1" customFormat="1" ht="33" customHeight="1">
      <c r="B728" s="32"/>
      <c r="C728" s="143" t="s">
        <v>1023</v>
      </c>
      <c r="D728" s="143" t="s">
        <v>227</v>
      </c>
      <c r="E728" s="144" t="s">
        <v>1024</v>
      </c>
      <c r="F728" s="145" t="s">
        <v>1025</v>
      </c>
      <c r="G728" s="146" t="s">
        <v>312</v>
      </c>
      <c r="H728" s="147">
        <v>1226.5</v>
      </c>
      <c r="I728" s="148"/>
      <c r="J728" s="149">
        <f>ROUND(I728*H728,2)</f>
        <v>0</v>
      </c>
      <c r="K728" s="150"/>
      <c r="L728" s="32"/>
      <c r="M728" s="151" t="s">
        <v>1</v>
      </c>
      <c r="N728" s="152" t="s">
        <v>42</v>
      </c>
      <c r="P728" s="153">
        <f>O728*H728</f>
        <v>0</v>
      </c>
      <c r="Q728" s="153">
        <v>2.571E-2</v>
      </c>
      <c r="R728" s="153">
        <f>Q728*H728</f>
        <v>31.533315000000002</v>
      </c>
      <c r="S728" s="153">
        <v>0</v>
      </c>
      <c r="T728" s="154">
        <f>S728*H728</f>
        <v>0</v>
      </c>
      <c r="AR728" s="155" t="s">
        <v>231</v>
      </c>
      <c r="AT728" s="155" t="s">
        <v>227</v>
      </c>
      <c r="AU728" s="155" t="s">
        <v>89</v>
      </c>
      <c r="AY728" s="17" t="s">
        <v>225</v>
      </c>
      <c r="BE728" s="156">
        <f>IF(N728="základná",J728,0)</f>
        <v>0</v>
      </c>
      <c r="BF728" s="156">
        <f>IF(N728="znížená",J728,0)</f>
        <v>0</v>
      </c>
      <c r="BG728" s="156">
        <f>IF(N728="zákl. prenesená",J728,0)</f>
        <v>0</v>
      </c>
      <c r="BH728" s="156">
        <f>IF(N728="zníž. prenesená",J728,0)</f>
        <v>0</v>
      </c>
      <c r="BI728" s="156">
        <f>IF(N728="nulová",J728,0)</f>
        <v>0</v>
      </c>
      <c r="BJ728" s="17" t="s">
        <v>89</v>
      </c>
      <c r="BK728" s="156">
        <f>ROUND(I728*H728,2)</f>
        <v>0</v>
      </c>
      <c r="BL728" s="17" t="s">
        <v>231</v>
      </c>
      <c r="BM728" s="155" t="s">
        <v>1026</v>
      </c>
    </row>
    <row r="729" spans="2:65" s="1" customFormat="1" ht="24.2" customHeight="1">
      <c r="B729" s="32"/>
      <c r="C729" s="143" t="s">
        <v>1027</v>
      </c>
      <c r="D729" s="143" t="s">
        <v>227</v>
      </c>
      <c r="E729" s="144" t="s">
        <v>1028</v>
      </c>
      <c r="F729" s="145" t="s">
        <v>1029</v>
      </c>
      <c r="G729" s="146" t="s">
        <v>312</v>
      </c>
      <c r="H729" s="147">
        <v>1431.59</v>
      </c>
      <c r="I729" s="148"/>
      <c r="J729" s="149">
        <f>ROUND(I729*H729,2)</f>
        <v>0</v>
      </c>
      <c r="K729" s="150"/>
      <c r="L729" s="32"/>
      <c r="M729" s="151" t="s">
        <v>1</v>
      </c>
      <c r="N729" s="152" t="s">
        <v>42</v>
      </c>
      <c r="P729" s="153">
        <f>O729*H729</f>
        <v>0</v>
      </c>
      <c r="Q729" s="153">
        <v>1.9E-2</v>
      </c>
      <c r="R729" s="153">
        <f>Q729*H729</f>
        <v>27.200209999999998</v>
      </c>
      <c r="S729" s="153">
        <v>0</v>
      </c>
      <c r="T729" s="154">
        <f>S729*H729</f>
        <v>0</v>
      </c>
      <c r="AR729" s="155" t="s">
        <v>231</v>
      </c>
      <c r="AT729" s="155" t="s">
        <v>227</v>
      </c>
      <c r="AU729" s="155" t="s">
        <v>89</v>
      </c>
      <c r="AY729" s="17" t="s">
        <v>225</v>
      </c>
      <c r="BE729" s="156">
        <f>IF(N729="základná",J729,0)</f>
        <v>0</v>
      </c>
      <c r="BF729" s="156">
        <f>IF(N729="znížená",J729,0)</f>
        <v>0</v>
      </c>
      <c r="BG729" s="156">
        <f>IF(N729="zákl. prenesená",J729,0)</f>
        <v>0</v>
      </c>
      <c r="BH729" s="156">
        <f>IF(N729="zníž. prenesená",J729,0)</f>
        <v>0</v>
      </c>
      <c r="BI729" s="156">
        <f>IF(N729="nulová",J729,0)</f>
        <v>0</v>
      </c>
      <c r="BJ729" s="17" t="s">
        <v>89</v>
      </c>
      <c r="BK729" s="156">
        <f>ROUND(I729*H729,2)</f>
        <v>0</v>
      </c>
      <c r="BL729" s="17" t="s">
        <v>231</v>
      </c>
      <c r="BM729" s="155" t="s">
        <v>1030</v>
      </c>
    </row>
    <row r="730" spans="2:65" s="12" customFormat="1" ht="11.25">
      <c r="B730" s="157"/>
      <c r="D730" s="158" t="s">
        <v>233</v>
      </c>
      <c r="E730" s="159" t="s">
        <v>1</v>
      </c>
      <c r="F730" s="160" t="s">
        <v>1031</v>
      </c>
      <c r="H730" s="161">
        <v>373.55</v>
      </c>
      <c r="I730" s="162"/>
      <c r="L730" s="157"/>
      <c r="M730" s="163"/>
      <c r="T730" s="164"/>
      <c r="AT730" s="159" t="s">
        <v>233</v>
      </c>
      <c r="AU730" s="159" t="s">
        <v>89</v>
      </c>
      <c r="AV730" s="12" t="s">
        <v>89</v>
      </c>
      <c r="AW730" s="12" t="s">
        <v>31</v>
      </c>
      <c r="AX730" s="12" t="s">
        <v>76</v>
      </c>
      <c r="AY730" s="159" t="s">
        <v>225</v>
      </c>
    </row>
    <row r="731" spans="2:65" s="12" customFormat="1" ht="11.25">
      <c r="B731" s="157"/>
      <c r="D731" s="158" t="s">
        <v>233</v>
      </c>
      <c r="E731" s="159" t="s">
        <v>1</v>
      </c>
      <c r="F731" s="160" t="s">
        <v>1032</v>
      </c>
      <c r="H731" s="161">
        <v>398.86</v>
      </c>
      <c r="I731" s="162"/>
      <c r="L731" s="157"/>
      <c r="M731" s="163"/>
      <c r="T731" s="164"/>
      <c r="AT731" s="159" t="s">
        <v>233</v>
      </c>
      <c r="AU731" s="159" t="s">
        <v>89</v>
      </c>
      <c r="AV731" s="12" t="s">
        <v>89</v>
      </c>
      <c r="AW731" s="12" t="s">
        <v>31</v>
      </c>
      <c r="AX731" s="12" t="s">
        <v>76</v>
      </c>
      <c r="AY731" s="159" t="s">
        <v>225</v>
      </c>
    </row>
    <row r="732" spans="2:65" s="12" customFormat="1" ht="11.25">
      <c r="B732" s="157"/>
      <c r="D732" s="158" t="s">
        <v>233</v>
      </c>
      <c r="E732" s="159" t="s">
        <v>1</v>
      </c>
      <c r="F732" s="160" t="s">
        <v>1033</v>
      </c>
      <c r="H732" s="161">
        <v>385.51</v>
      </c>
      <c r="I732" s="162"/>
      <c r="L732" s="157"/>
      <c r="M732" s="163"/>
      <c r="T732" s="164"/>
      <c r="AT732" s="159" t="s">
        <v>233</v>
      </c>
      <c r="AU732" s="159" t="s">
        <v>89</v>
      </c>
      <c r="AV732" s="12" t="s">
        <v>89</v>
      </c>
      <c r="AW732" s="12" t="s">
        <v>31</v>
      </c>
      <c r="AX732" s="12" t="s">
        <v>76</v>
      </c>
      <c r="AY732" s="159" t="s">
        <v>225</v>
      </c>
    </row>
    <row r="733" spans="2:65" s="12" customFormat="1" ht="11.25">
      <c r="B733" s="157"/>
      <c r="D733" s="158" t="s">
        <v>233</v>
      </c>
      <c r="E733" s="159" t="s">
        <v>1</v>
      </c>
      <c r="F733" s="160" t="s">
        <v>1034</v>
      </c>
      <c r="H733" s="161">
        <v>273.67</v>
      </c>
      <c r="I733" s="162"/>
      <c r="L733" s="157"/>
      <c r="M733" s="163"/>
      <c r="T733" s="164"/>
      <c r="AT733" s="159" t="s">
        <v>233</v>
      </c>
      <c r="AU733" s="159" t="s">
        <v>89</v>
      </c>
      <c r="AV733" s="12" t="s">
        <v>89</v>
      </c>
      <c r="AW733" s="12" t="s">
        <v>31</v>
      </c>
      <c r="AX733" s="12" t="s">
        <v>76</v>
      </c>
      <c r="AY733" s="159" t="s">
        <v>225</v>
      </c>
    </row>
    <row r="734" spans="2:65" s="13" customFormat="1" ht="11.25">
      <c r="B734" s="165"/>
      <c r="D734" s="158" t="s">
        <v>233</v>
      </c>
      <c r="E734" s="166" t="s">
        <v>1</v>
      </c>
      <c r="F734" s="167" t="s">
        <v>979</v>
      </c>
      <c r="H734" s="168">
        <v>1431.59</v>
      </c>
      <c r="I734" s="169"/>
      <c r="L734" s="165"/>
      <c r="M734" s="170"/>
      <c r="T734" s="171"/>
      <c r="AT734" s="166" t="s">
        <v>233</v>
      </c>
      <c r="AU734" s="166" t="s">
        <v>89</v>
      </c>
      <c r="AV734" s="13" t="s">
        <v>231</v>
      </c>
      <c r="AW734" s="13" t="s">
        <v>31</v>
      </c>
      <c r="AX734" s="13" t="s">
        <v>83</v>
      </c>
      <c r="AY734" s="166" t="s">
        <v>225</v>
      </c>
    </row>
    <row r="735" spans="2:65" s="1" customFormat="1" ht="24.2" customHeight="1">
      <c r="B735" s="32"/>
      <c r="C735" s="143" t="s">
        <v>1035</v>
      </c>
      <c r="D735" s="143" t="s">
        <v>227</v>
      </c>
      <c r="E735" s="144" t="s">
        <v>1036</v>
      </c>
      <c r="F735" s="145" t="s">
        <v>1037</v>
      </c>
      <c r="G735" s="146" t="s">
        <v>312</v>
      </c>
      <c r="H735" s="147">
        <v>404.07600000000002</v>
      </c>
      <c r="I735" s="148"/>
      <c r="J735" s="149">
        <f>ROUND(I735*H735,2)</f>
        <v>0</v>
      </c>
      <c r="K735" s="150"/>
      <c r="L735" s="32"/>
      <c r="M735" s="151" t="s">
        <v>1</v>
      </c>
      <c r="N735" s="152" t="s">
        <v>42</v>
      </c>
      <c r="P735" s="153">
        <f>O735*H735</f>
        <v>0</v>
      </c>
      <c r="Q735" s="153">
        <v>3.4499999999999998E-5</v>
      </c>
      <c r="R735" s="153">
        <f>Q735*H735</f>
        <v>1.3940622E-2</v>
      </c>
      <c r="S735" s="153">
        <v>0</v>
      </c>
      <c r="T735" s="154">
        <f>S735*H735</f>
        <v>0</v>
      </c>
      <c r="AR735" s="155" t="s">
        <v>231</v>
      </c>
      <c r="AT735" s="155" t="s">
        <v>227</v>
      </c>
      <c r="AU735" s="155" t="s">
        <v>89</v>
      </c>
      <c r="AY735" s="17" t="s">
        <v>225</v>
      </c>
      <c r="BE735" s="156">
        <f>IF(N735="základná",J735,0)</f>
        <v>0</v>
      </c>
      <c r="BF735" s="156">
        <f>IF(N735="znížená",J735,0)</f>
        <v>0</v>
      </c>
      <c r="BG735" s="156">
        <f>IF(N735="zákl. prenesená",J735,0)</f>
        <v>0</v>
      </c>
      <c r="BH735" s="156">
        <f>IF(N735="zníž. prenesená",J735,0)</f>
        <v>0</v>
      </c>
      <c r="BI735" s="156">
        <f>IF(N735="nulová",J735,0)</f>
        <v>0</v>
      </c>
      <c r="BJ735" s="17" t="s">
        <v>89</v>
      </c>
      <c r="BK735" s="156">
        <f>ROUND(I735*H735,2)</f>
        <v>0</v>
      </c>
      <c r="BL735" s="17" t="s">
        <v>231</v>
      </c>
      <c r="BM735" s="155" t="s">
        <v>1038</v>
      </c>
    </row>
    <row r="736" spans="2:65" s="12" customFormat="1" ht="11.25">
      <c r="B736" s="157"/>
      <c r="D736" s="158" t="s">
        <v>233</v>
      </c>
      <c r="E736" s="159" t="s">
        <v>1</v>
      </c>
      <c r="F736" s="160" t="s">
        <v>769</v>
      </c>
      <c r="H736" s="161">
        <v>112.86</v>
      </c>
      <c r="I736" s="162"/>
      <c r="L736" s="157"/>
      <c r="M736" s="163"/>
      <c r="T736" s="164"/>
      <c r="AT736" s="159" t="s">
        <v>233</v>
      </c>
      <c r="AU736" s="159" t="s">
        <v>89</v>
      </c>
      <c r="AV736" s="12" t="s">
        <v>89</v>
      </c>
      <c r="AW736" s="12" t="s">
        <v>31</v>
      </c>
      <c r="AX736" s="12" t="s">
        <v>76</v>
      </c>
      <c r="AY736" s="159" t="s">
        <v>225</v>
      </c>
    </row>
    <row r="737" spans="2:65" s="12" customFormat="1" ht="11.25">
      <c r="B737" s="157"/>
      <c r="D737" s="158" t="s">
        <v>233</v>
      </c>
      <c r="E737" s="159" t="s">
        <v>1</v>
      </c>
      <c r="F737" s="160" t="s">
        <v>770</v>
      </c>
      <c r="H737" s="161">
        <v>9.1199999999999992</v>
      </c>
      <c r="I737" s="162"/>
      <c r="L737" s="157"/>
      <c r="M737" s="163"/>
      <c r="T737" s="164"/>
      <c r="AT737" s="159" t="s">
        <v>233</v>
      </c>
      <c r="AU737" s="159" t="s">
        <v>89</v>
      </c>
      <c r="AV737" s="12" t="s">
        <v>89</v>
      </c>
      <c r="AW737" s="12" t="s">
        <v>31</v>
      </c>
      <c r="AX737" s="12" t="s">
        <v>76</v>
      </c>
      <c r="AY737" s="159" t="s">
        <v>225</v>
      </c>
    </row>
    <row r="738" spans="2:65" s="12" customFormat="1" ht="11.25">
      <c r="B738" s="157"/>
      <c r="D738" s="158" t="s">
        <v>233</v>
      </c>
      <c r="E738" s="159" t="s">
        <v>1</v>
      </c>
      <c r="F738" s="160" t="s">
        <v>771</v>
      </c>
      <c r="H738" s="161">
        <v>10.5</v>
      </c>
      <c r="I738" s="162"/>
      <c r="L738" s="157"/>
      <c r="M738" s="163"/>
      <c r="T738" s="164"/>
      <c r="AT738" s="159" t="s">
        <v>233</v>
      </c>
      <c r="AU738" s="159" t="s">
        <v>89</v>
      </c>
      <c r="AV738" s="12" t="s">
        <v>89</v>
      </c>
      <c r="AW738" s="12" t="s">
        <v>31</v>
      </c>
      <c r="AX738" s="12" t="s">
        <v>76</v>
      </c>
      <c r="AY738" s="159" t="s">
        <v>225</v>
      </c>
    </row>
    <row r="739" spans="2:65" s="12" customFormat="1" ht="11.25">
      <c r="B739" s="157"/>
      <c r="D739" s="158" t="s">
        <v>233</v>
      </c>
      <c r="E739" s="159" t="s">
        <v>1</v>
      </c>
      <c r="F739" s="160" t="s">
        <v>1039</v>
      </c>
      <c r="H739" s="161">
        <v>51.975000000000001</v>
      </c>
      <c r="I739" s="162"/>
      <c r="L739" s="157"/>
      <c r="M739" s="163"/>
      <c r="T739" s="164"/>
      <c r="AT739" s="159" t="s">
        <v>233</v>
      </c>
      <c r="AU739" s="159" t="s">
        <v>89</v>
      </c>
      <c r="AV739" s="12" t="s">
        <v>89</v>
      </c>
      <c r="AW739" s="12" t="s">
        <v>31</v>
      </c>
      <c r="AX739" s="12" t="s">
        <v>76</v>
      </c>
      <c r="AY739" s="159" t="s">
        <v>225</v>
      </c>
    </row>
    <row r="740" spans="2:65" s="12" customFormat="1" ht="11.25">
      <c r="B740" s="157"/>
      <c r="D740" s="158" t="s">
        <v>233</v>
      </c>
      <c r="E740" s="159" t="s">
        <v>1</v>
      </c>
      <c r="F740" s="160" t="s">
        <v>773</v>
      </c>
      <c r="H740" s="161">
        <v>2.7029999999999998</v>
      </c>
      <c r="I740" s="162"/>
      <c r="L740" s="157"/>
      <c r="M740" s="163"/>
      <c r="T740" s="164"/>
      <c r="AT740" s="159" t="s">
        <v>233</v>
      </c>
      <c r="AU740" s="159" t="s">
        <v>89</v>
      </c>
      <c r="AV740" s="12" t="s">
        <v>89</v>
      </c>
      <c r="AW740" s="12" t="s">
        <v>31</v>
      </c>
      <c r="AX740" s="12" t="s">
        <v>76</v>
      </c>
      <c r="AY740" s="159" t="s">
        <v>225</v>
      </c>
    </row>
    <row r="741" spans="2:65" s="12" customFormat="1" ht="11.25">
      <c r="B741" s="157"/>
      <c r="D741" s="158" t="s">
        <v>233</v>
      </c>
      <c r="E741" s="159" t="s">
        <v>1</v>
      </c>
      <c r="F741" s="160" t="s">
        <v>774</v>
      </c>
      <c r="H741" s="161">
        <v>10.89</v>
      </c>
      <c r="I741" s="162"/>
      <c r="L741" s="157"/>
      <c r="M741" s="163"/>
      <c r="T741" s="164"/>
      <c r="AT741" s="159" t="s">
        <v>233</v>
      </c>
      <c r="AU741" s="159" t="s">
        <v>89</v>
      </c>
      <c r="AV741" s="12" t="s">
        <v>89</v>
      </c>
      <c r="AW741" s="12" t="s">
        <v>31</v>
      </c>
      <c r="AX741" s="12" t="s">
        <v>76</v>
      </c>
      <c r="AY741" s="159" t="s">
        <v>225</v>
      </c>
    </row>
    <row r="742" spans="2:65" s="12" customFormat="1" ht="11.25">
      <c r="B742" s="157"/>
      <c r="D742" s="158" t="s">
        <v>233</v>
      </c>
      <c r="E742" s="159" t="s">
        <v>1</v>
      </c>
      <c r="F742" s="160" t="s">
        <v>775</v>
      </c>
      <c r="H742" s="161">
        <v>3.24</v>
      </c>
      <c r="I742" s="162"/>
      <c r="L742" s="157"/>
      <c r="M742" s="163"/>
      <c r="T742" s="164"/>
      <c r="AT742" s="159" t="s">
        <v>233</v>
      </c>
      <c r="AU742" s="159" t="s">
        <v>89</v>
      </c>
      <c r="AV742" s="12" t="s">
        <v>89</v>
      </c>
      <c r="AW742" s="12" t="s">
        <v>31</v>
      </c>
      <c r="AX742" s="12" t="s">
        <v>76</v>
      </c>
      <c r="AY742" s="159" t="s">
        <v>225</v>
      </c>
    </row>
    <row r="743" spans="2:65" s="12" customFormat="1" ht="11.25">
      <c r="B743" s="157"/>
      <c r="D743" s="158" t="s">
        <v>233</v>
      </c>
      <c r="E743" s="159" t="s">
        <v>1</v>
      </c>
      <c r="F743" s="160" t="s">
        <v>776</v>
      </c>
      <c r="H743" s="161">
        <v>0.75</v>
      </c>
      <c r="I743" s="162"/>
      <c r="L743" s="157"/>
      <c r="M743" s="163"/>
      <c r="T743" s="164"/>
      <c r="AT743" s="159" t="s">
        <v>233</v>
      </c>
      <c r="AU743" s="159" t="s">
        <v>89</v>
      </c>
      <c r="AV743" s="12" t="s">
        <v>89</v>
      </c>
      <c r="AW743" s="12" t="s">
        <v>31</v>
      </c>
      <c r="AX743" s="12" t="s">
        <v>76</v>
      </c>
      <c r="AY743" s="159" t="s">
        <v>225</v>
      </c>
    </row>
    <row r="744" spans="2:65" s="14" customFormat="1" ht="11.25">
      <c r="B744" s="172"/>
      <c r="D744" s="158" t="s">
        <v>233</v>
      </c>
      <c r="E744" s="173" t="s">
        <v>1</v>
      </c>
      <c r="F744" s="174" t="s">
        <v>657</v>
      </c>
      <c r="H744" s="175">
        <v>202.03800000000001</v>
      </c>
      <c r="I744" s="176"/>
      <c r="L744" s="172"/>
      <c r="M744" s="177"/>
      <c r="T744" s="178"/>
      <c r="AT744" s="173" t="s">
        <v>233</v>
      </c>
      <c r="AU744" s="173" t="s">
        <v>89</v>
      </c>
      <c r="AV744" s="14" t="s">
        <v>239</v>
      </c>
      <c r="AW744" s="14" t="s">
        <v>31</v>
      </c>
      <c r="AX744" s="14" t="s">
        <v>76</v>
      </c>
      <c r="AY744" s="173" t="s">
        <v>225</v>
      </c>
    </row>
    <row r="745" spans="2:65" s="12" customFormat="1" ht="11.25">
      <c r="B745" s="157"/>
      <c r="D745" s="158" t="s">
        <v>233</v>
      </c>
      <c r="E745" s="159" t="s">
        <v>1</v>
      </c>
      <c r="F745" s="160" t="s">
        <v>1040</v>
      </c>
      <c r="H745" s="161">
        <v>202.03800000000001</v>
      </c>
      <c r="I745" s="162"/>
      <c r="L745" s="157"/>
      <c r="M745" s="163"/>
      <c r="T745" s="164"/>
      <c r="AT745" s="159" t="s">
        <v>233</v>
      </c>
      <c r="AU745" s="159" t="s">
        <v>89</v>
      </c>
      <c r="AV745" s="12" t="s">
        <v>89</v>
      </c>
      <c r="AW745" s="12" t="s">
        <v>31</v>
      </c>
      <c r="AX745" s="12" t="s">
        <v>76</v>
      </c>
      <c r="AY745" s="159" t="s">
        <v>225</v>
      </c>
    </row>
    <row r="746" spans="2:65" s="13" customFormat="1" ht="11.25">
      <c r="B746" s="165"/>
      <c r="D746" s="158" t="s">
        <v>233</v>
      </c>
      <c r="E746" s="166" t="s">
        <v>1</v>
      </c>
      <c r="F746" s="167" t="s">
        <v>258</v>
      </c>
      <c r="H746" s="168">
        <v>404.07600000000002</v>
      </c>
      <c r="I746" s="169"/>
      <c r="L746" s="165"/>
      <c r="M746" s="170"/>
      <c r="T746" s="171"/>
      <c r="AT746" s="166" t="s">
        <v>233</v>
      </c>
      <c r="AU746" s="166" t="s">
        <v>89</v>
      </c>
      <c r="AV746" s="13" t="s">
        <v>231</v>
      </c>
      <c r="AW746" s="13" t="s">
        <v>31</v>
      </c>
      <c r="AX746" s="13" t="s">
        <v>83</v>
      </c>
      <c r="AY746" s="166" t="s">
        <v>225</v>
      </c>
    </row>
    <row r="747" spans="2:65" s="1" customFormat="1" ht="24.2" customHeight="1">
      <c r="B747" s="32"/>
      <c r="C747" s="143" t="s">
        <v>1041</v>
      </c>
      <c r="D747" s="143" t="s">
        <v>227</v>
      </c>
      <c r="E747" s="144" t="s">
        <v>1042</v>
      </c>
      <c r="F747" s="145" t="s">
        <v>1043</v>
      </c>
      <c r="G747" s="146" t="s">
        <v>312</v>
      </c>
      <c r="H747" s="147">
        <v>2863.18</v>
      </c>
      <c r="I747" s="148"/>
      <c r="J747" s="149">
        <f>ROUND(I747*H747,2)</f>
        <v>0</v>
      </c>
      <c r="K747" s="150"/>
      <c r="L747" s="32"/>
      <c r="M747" s="151" t="s">
        <v>1</v>
      </c>
      <c r="N747" s="152" t="s">
        <v>42</v>
      </c>
      <c r="P747" s="153">
        <f>O747*H747</f>
        <v>0</v>
      </c>
      <c r="Q747" s="153">
        <v>0</v>
      </c>
      <c r="R747" s="153">
        <f>Q747*H747</f>
        <v>0</v>
      </c>
      <c r="S747" s="153">
        <v>0</v>
      </c>
      <c r="T747" s="154">
        <f>S747*H747</f>
        <v>0</v>
      </c>
      <c r="AR747" s="155" t="s">
        <v>231</v>
      </c>
      <c r="AT747" s="155" t="s">
        <v>227</v>
      </c>
      <c r="AU747" s="155" t="s">
        <v>89</v>
      </c>
      <c r="AY747" s="17" t="s">
        <v>225</v>
      </c>
      <c r="BE747" s="156">
        <f>IF(N747="základná",J747,0)</f>
        <v>0</v>
      </c>
      <c r="BF747" s="156">
        <f>IF(N747="znížená",J747,0)</f>
        <v>0</v>
      </c>
      <c r="BG747" s="156">
        <f>IF(N747="zákl. prenesená",J747,0)</f>
        <v>0</v>
      </c>
      <c r="BH747" s="156">
        <f>IF(N747="zníž. prenesená",J747,0)</f>
        <v>0</v>
      </c>
      <c r="BI747" s="156">
        <f>IF(N747="nulová",J747,0)</f>
        <v>0</v>
      </c>
      <c r="BJ747" s="17" t="s">
        <v>89</v>
      </c>
      <c r="BK747" s="156">
        <f>ROUND(I747*H747,2)</f>
        <v>0</v>
      </c>
      <c r="BL747" s="17" t="s">
        <v>231</v>
      </c>
      <c r="BM747" s="155" t="s">
        <v>1044</v>
      </c>
    </row>
    <row r="748" spans="2:65" s="12" customFormat="1" ht="11.25">
      <c r="B748" s="157"/>
      <c r="D748" s="158" t="s">
        <v>233</v>
      </c>
      <c r="E748" s="159" t="s">
        <v>1</v>
      </c>
      <c r="F748" s="160" t="s">
        <v>1045</v>
      </c>
      <c r="H748" s="161">
        <v>2863.18</v>
      </c>
      <c r="I748" s="162"/>
      <c r="L748" s="157"/>
      <c r="M748" s="163"/>
      <c r="T748" s="164"/>
      <c r="AT748" s="159" t="s">
        <v>233</v>
      </c>
      <c r="AU748" s="159" t="s">
        <v>89</v>
      </c>
      <c r="AV748" s="12" t="s">
        <v>89</v>
      </c>
      <c r="AW748" s="12" t="s">
        <v>31</v>
      </c>
      <c r="AX748" s="12" t="s">
        <v>83</v>
      </c>
      <c r="AY748" s="159" t="s">
        <v>225</v>
      </c>
    </row>
    <row r="749" spans="2:65" s="1" customFormat="1" ht="24.2" customHeight="1">
      <c r="B749" s="32"/>
      <c r="C749" s="143" t="s">
        <v>1046</v>
      </c>
      <c r="D749" s="143" t="s">
        <v>227</v>
      </c>
      <c r="E749" s="144" t="s">
        <v>1047</v>
      </c>
      <c r="F749" s="145" t="s">
        <v>1048</v>
      </c>
      <c r="G749" s="146" t="s">
        <v>414</v>
      </c>
      <c r="H749" s="147">
        <v>277.8</v>
      </c>
      <c r="I749" s="148"/>
      <c r="J749" s="149">
        <f>ROUND(I749*H749,2)</f>
        <v>0</v>
      </c>
      <c r="K749" s="150"/>
      <c r="L749" s="32"/>
      <c r="M749" s="151" t="s">
        <v>1</v>
      </c>
      <c r="N749" s="152" t="s">
        <v>42</v>
      </c>
      <c r="P749" s="153">
        <f>O749*H749</f>
        <v>0</v>
      </c>
      <c r="Q749" s="153">
        <v>2.787346E-3</v>
      </c>
      <c r="R749" s="153">
        <f>Q749*H749</f>
        <v>0.77432471880000009</v>
      </c>
      <c r="S749" s="153">
        <v>0</v>
      </c>
      <c r="T749" s="154">
        <f>S749*H749</f>
        <v>0</v>
      </c>
      <c r="AR749" s="155" t="s">
        <v>231</v>
      </c>
      <c r="AT749" s="155" t="s">
        <v>227</v>
      </c>
      <c r="AU749" s="155" t="s">
        <v>89</v>
      </c>
      <c r="AY749" s="17" t="s">
        <v>225</v>
      </c>
      <c r="BE749" s="156">
        <f>IF(N749="základná",J749,0)</f>
        <v>0</v>
      </c>
      <c r="BF749" s="156">
        <f>IF(N749="znížená",J749,0)</f>
        <v>0</v>
      </c>
      <c r="BG749" s="156">
        <f>IF(N749="zákl. prenesená",J749,0)</f>
        <v>0</v>
      </c>
      <c r="BH749" s="156">
        <f>IF(N749="zníž. prenesená",J749,0)</f>
        <v>0</v>
      </c>
      <c r="BI749" s="156">
        <f>IF(N749="nulová",J749,0)</f>
        <v>0</v>
      </c>
      <c r="BJ749" s="17" t="s">
        <v>89</v>
      </c>
      <c r="BK749" s="156">
        <f>ROUND(I749*H749,2)</f>
        <v>0</v>
      </c>
      <c r="BL749" s="17" t="s">
        <v>231</v>
      </c>
      <c r="BM749" s="155" t="s">
        <v>1049</v>
      </c>
    </row>
    <row r="750" spans="2:65" s="12" customFormat="1" ht="22.5">
      <c r="B750" s="157"/>
      <c r="D750" s="158" t="s">
        <v>233</v>
      </c>
      <c r="E750" s="159" t="s">
        <v>1</v>
      </c>
      <c r="F750" s="160" t="s">
        <v>1050</v>
      </c>
      <c r="H750" s="161">
        <v>87</v>
      </c>
      <c r="I750" s="162"/>
      <c r="L750" s="157"/>
      <c r="M750" s="163"/>
      <c r="T750" s="164"/>
      <c r="AT750" s="159" t="s">
        <v>233</v>
      </c>
      <c r="AU750" s="159" t="s">
        <v>89</v>
      </c>
      <c r="AV750" s="12" t="s">
        <v>89</v>
      </c>
      <c r="AW750" s="12" t="s">
        <v>31</v>
      </c>
      <c r="AX750" s="12" t="s">
        <v>76</v>
      </c>
      <c r="AY750" s="159" t="s">
        <v>225</v>
      </c>
    </row>
    <row r="751" spans="2:65" s="12" customFormat="1" ht="22.5">
      <c r="B751" s="157"/>
      <c r="D751" s="158" t="s">
        <v>233</v>
      </c>
      <c r="E751" s="159" t="s">
        <v>1</v>
      </c>
      <c r="F751" s="160" t="s">
        <v>1051</v>
      </c>
      <c r="H751" s="161">
        <v>190.8</v>
      </c>
      <c r="I751" s="162"/>
      <c r="L751" s="157"/>
      <c r="M751" s="163"/>
      <c r="T751" s="164"/>
      <c r="AT751" s="159" t="s">
        <v>233</v>
      </c>
      <c r="AU751" s="159" t="s">
        <v>89</v>
      </c>
      <c r="AV751" s="12" t="s">
        <v>89</v>
      </c>
      <c r="AW751" s="12" t="s">
        <v>31</v>
      </c>
      <c r="AX751" s="12" t="s">
        <v>76</v>
      </c>
      <c r="AY751" s="159" t="s">
        <v>225</v>
      </c>
    </row>
    <row r="752" spans="2:65" s="13" customFormat="1" ht="11.25">
      <c r="B752" s="165"/>
      <c r="D752" s="158" t="s">
        <v>233</v>
      </c>
      <c r="E752" s="166" t="s">
        <v>1</v>
      </c>
      <c r="F752" s="167" t="s">
        <v>258</v>
      </c>
      <c r="H752" s="168">
        <v>277.8</v>
      </c>
      <c r="I752" s="169"/>
      <c r="L752" s="165"/>
      <c r="M752" s="170"/>
      <c r="T752" s="171"/>
      <c r="AT752" s="166" t="s">
        <v>233</v>
      </c>
      <c r="AU752" s="166" t="s">
        <v>89</v>
      </c>
      <c r="AV752" s="13" t="s">
        <v>231</v>
      </c>
      <c r="AW752" s="13" t="s">
        <v>31</v>
      </c>
      <c r="AX752" s="13" t="s">
        <v>83</v>
      </c>
      <c r="AY752" s="166" t="s">
        <v>225</v>
      </c>
    </row>
    <row r="753" spans="2:65" s="1" customFormat="1" ht="24.2" customHeight="1">
      <c r="B753" s="32"/>
      <c r="C753" s="179" t="s">
        <v>1052</v>
      </c>
      <c r="D753" s="179" t="s">
        <v>304</v>
      </c>
      <c r="E753" s="180" t="s">
        <v>1053</v>
      </c>
      <c r="F753" s="181" t="s">
        <v>1054</v>
      </c>
      <c r="G753" s="182" t="s">
        <v>414</v>
      </c>
      <c r="H753" s="183">
        <v>280</v>
      </c>
      <c r="I753" s="184"/>
      <c r="J753" s="185">
        <f>ROUND(I753*H753,2)</f>
        <v>0</v>
      </c>
      <c r="K753" s="186"/>
      <c r="L753" s="187"/>
      <c r="M753" s="188" t="s">
        <v>1</v>
      </c>
      <c r="N753" s="189" t="s">
        <v>42</v>
      </c>
      <c r="P753" s="153">
        <f>O753*H753</f>
        <v>0</v>
      </c>
      <c r="Q753" s="153">
        <v>1.08E-3</v>
      </c>
      <c r="R753" s="153">
        <f>Q753*H753</f>
        <v>0.3024</v>
      </c>
      <c r="S753" s="153">
        <v>0</v>
      </c>
      <c r="T753" s="154">
        <f>S753*H753</f>
        <v>0</v>
      </c>
      <c r="AR753" s="155" t="s">
        <v>263</v>
      </c>
      <c r="AT753" s="155" t="s">
        <v>304</v>
      </c>
      <c r="AU753" s="155" t="s">
        <v>89</v>
      </c>
      <c r="AY753" s="17" t="s">
        <v>225</v>
      </c>
      <c r="BE753" s="156">
        <f>IF(N753="základná",J753,0)</f>
        <v>0</v>
      </c>
      <c r="BF753" s="156">
        <f>IF(N753="znížená",J753,0)</f>
        <v>0</v>
      </c>
      <c r="BG753" s="156">
        <f>IF(N753="zákl. prenesená",J753,0)</f>
        <v>0</v>
      </c>
      <c r="BH753" s="156">
        <f>IF(N753="zníž. prenesená",J753,0)</f>
        <v>0</v>
      </c>
      <c r="BI753" s="156">
        <f>IF(N753="nulová",J753,0)</f>
        <v>0</v>
      </c>
      <c r="BJ753" s="17" t="s">
        <v>89</v>
      </c>
      <c r="BK753" s="156">
        <f>ROUND(I753*H753,2)</f>
        <v>0</v>
      </c>
      <c r="BL753" s="17" t="s">
        <v>231</v>
      </c>
      <c r="BM753" s="155" t="s">
        <v>1055</v>
      </c>
    </row>
    <row r="754" spans="2:65" s="1" customFormat="1" ht="49.15" customHeight="1">
      <c r="B754" s="32"/>
      <c r="C754" s="143" t="s">
        <v>1056</v>
      </c>
      <c r="D754" s="143" t="s">
        <v>227</v>
      </c>
      <c r="E754" s="144" t="s">
        <v>1057</v>
      </c>
      <c r="F754" s="145" t="s">
        <v>1058</v>
      </c>
      <c r="G754" s="146" t="s">
        <v>230</v>
      </c>
      <c r="H754" s="147">
        <v>168.85900000000001</v>
      </c>
      <c r="I754" s="148"/>
      <c r="J754" s="149">
        <f>ROUND(I754*H754,2)</f>
        <v>0</v>
      </c>
      <c r="K754" s="150"/>
      <c r="L754" s="32"/>
      <c r="M754" s="151" t="s">
        <v>1</v>
      </c>
      <c r="N754" s="152" t="s">
        <v>42</v>
      </c>
      <c r="P754" s="153">
        <f>O754*H754</f>
        <v>0</v>
      </c>
      <c r="Q754" s="153">
        <v>0</v>
      </c>
      <c r="R754" s="153">
        <f>Q754*H754</f>
        <v>0</v>
      </c>
      <c r="S754" s="153">
        <v>0</v>
      </c>
      <c r="T754" s="154">
        <f>S754*H754</f>
        <v>0</v>
      </c>
      <c r="AR754" s="155" t="s">
        <v>231</v>
      </c>
      <c r="AT754" s="155" t="s">
        <v>227</v>
      </c>
      <c r="AU754" s="155" t="s">
        <v>89</v>
      </c>
      <c r="AY754" s="17" t="s">
        <v>225</v>
      </c>
      <c r="BE754" s="156">
        <f>IF(N754="základná",J754,0)</f>
        <v>0</v>
      </c>
      <c r="BF754" s="156">
        <f>IF(N754="znížená",J754,0)</f>
        <v>0</v>
      </c>
      <c r="BG754" s="156">
        <f>IF(N754="zákl. prenesená",J754,0)</f>
        <v>0</v>
      </c>
      <c r="BH754" s="156">
        <f>IF(N754="zníž. prenesená",J754,0)</f>
        <v>0</v>
      </c>
      <c r="BI754" s="156">
        <f>IF(N754="nulová",J754,0)</f>
        <v>0</v>
      </c>
      <c r="BJ754" s="17" t="s">
        <v>89</v>
      </c>
      <c r="BK754" s="156">
        <f>ROUND(I754*H754,2)</f>
        <v>0</v>
      </c>
      <c r="BL754" s="17" t="s">
        <v>231</v>
      </c>
      <c r="BM754" s="155" t="s">
        <v>1059</v>
      </c>
    </row>
    <row r="755" spans="2:65" s="12" customFormat="1" ht="11.25">
      <c r="B755" s="157"/>
      <c r="D755" s="158" t="s">
        <v>233</v>
      </c>
      <c r="E755" s="159" t="s">
        <v>1</v>
      </c>
      <c r="F755" s="160" t="s">
        <v>1060</v>
      </c>
      <c r="H755" s="161">
        <v>165.32599999999999</v>
      </c>
      <c r="I755" s="162"/>
      <c r="L755" s="157"/>
      <c r="M755" s="163"/>
      <c r="T755" s="164"/>
      <c r="AT755" s="159" t="s">
        <v>233</v>
      </c>
      <c r="AU755" s="159" t="s">
        <v>89</v>
      </c>
      <c r="AV755" s="12" t="s">
        <v>89</v>
      </c>
      <c r="AW755" s="12" t="s">
        <v>31</v>
      </c>
      <c r="AX755" s="12" t="s">
        <v>76</v>
      </c>
      <c r="AY755" s="159" t="s">
        <v>225</v>
      </c>
    </row>
    <row r="756" spans="2:65" s="12" customFormat="1" ht="33.75">
      <c r="B756" s="157"/>
      <c r="D756" s="158" t="s">
        <v>233</v>
      </c>
      <c r="E756" s="159" t="s">
        <v>1</v>
      </c>
      <c r="F756" s="160" t="s">
        <v>1061</v>
      </c>
      <c r="H756" s="161">
        <v>3.5329999999999999</v>
      </c>
      <c r="I756" s="162"/>
      <c r="L756" s="157"/>
      <c r="M756" s="163"/>
      <c r="T756" s="164"/>
      <c r="AT756" s="159" t="s">
        <v>233</v>
      </c>
      <c r="AU756" s="159" t="s">
        <v>89</v>
      </c>
      <c r="AV756" s="12" t="s">
        <v>89</v>
      </c>
      <c r="AW756" s="12" t="s">
        <v>31</v>
      </c>
      <c r="AX756" s="12" t="s">
        <v>76</v>
      </c>
      <c r="AY756" s="159" t="s">
        <v>225</v>
      </c>
    </row>
    <row r="757" spans="2:65" s="13" customFormat="1" ht="11.25">
      <c r="B757" s="165"/>
      <c r="D757" s="158" t="s">
        <v>233</v>
      </c>
      <c r="E757" s="166" t="s">
        <v>1</v>
      </c>
      <c r="F757" s="167" t="s">
        <v>258</v>
      </c>
      <c r="H757" s="168">
        <v>168.85900000000001</v>
      </c>
      <c r="I757" s="169"/>
      <c r="L757" s="165"/>
      <c r="M757" s="170"/>
      <c r="T757" s="171"/>
      <c r="AT757" s="166" t="s">
        <v>233</v>
      </c>
      <c r="AU757" s="166" t="s">
        <v>89</v>
      </c>
      <c r="AV757" s="13" t="s">
        <v>231</v>
      </c>
      <c r="AW757" s="13" t="s">
        <v>31</v>
      </c>
      <c r="AX757" s="13" t="s">
        <v>83</v>
      </c>
      <c r="AY757" s="166" t="s">
        <v>225</v>
      </c>
    </row>
    <row r="758" spans="2:65" s="11" customFormat="1" ht="22.9" customHeight="1">
      <c r="B758" s="131"/>
      <c r="D758" s="132" t="s">
        <v>75</v>
      </c>
      <c r="E758" s="141" t="s">
        <v>1062</v>
      </c>
      <c r="F758" s="141" t="s">
        <v>1063</v>
      </c>
      <c r="I758" s="134"/>
      <c r="J758" s="142">
        <f>BK758</f>
        <v>0</v>
      </c>
      <c r="L758" s="131"/>
      <c r="M758" s="136"/>
      <c r="P758" s="137">
        <f>SUM(P759:P907)</f>
        <v>0</v>
      </c>
      <c r="R758" s="137">
        <f>SUM(R759:R907)</f>
        <v>1.5523199999999999E-4</v>
      </c>
      <c r="T758" s="138">
        <f>SUM(T759:T907)</f>
        <v>611.2348305999999</v>
      </c>
      <c r="AR758" s="132" t="s">
        <v>83</v>
      </c>
      <c r="AT758" s="139" t="s">
        <v>75</v>
      </c>
      <c r="AU758" s="139" t="s">
        <v>83</v>
      </c>
      <c r="AY758" s="132" t="s">
        <v>225</v>
      </c>
      <c r="BK758" s="140">
        <f>SUM(BK759:BK907)</f>
        <v>0</v>
      </c>
    </row>
    <row r="759" spans="2:65" s="1" customFormat="1" ht="24.2" customHeight="1">
      <c r="B759" s="32"/>
      <c r="C759" s="143" t="s">
        <v>1064</v>
      </c>
      <c r="D759" s="143" t="s">
        <v>227</v>
      </c>
      <c r="E759" s="144" t="s">
        <v>1065</v>
      </c>
      <c r="F759" s="145" t="s">
        <v>1066</v>
      </c>
      <c r="G759" s="146" t="s">
        <v>1067</v>
      </c>
      <c r="H759" s="147">
        <v>25</v>
      </c>
      <c r="I759" s="148"/>
      <c r="J759" s="149">
        <f>ROUND(I759*H759,2)</f>
        <v>0</v>
      </c>
      <c r="K759" s="150"/>
      <c r="L759" s="32"/>
      <c r="M759" s="151" t="s">
        <v>1</v>
      </c>
      <c r="N759" s="152" t="s">
        <v>42</v>
      </c>
      <c r="P759" s="153">
        <f>O759*H759</f>
        <v>0</v>
      </c>
      <c r="Q759" s="153">
        <v>0</v>
      </c>
      <c r="R759" s="153">
        <f>Q759*H759</f>
        <v>0</v>
      </c>
      <c r="S759" s="153">
        <v>0.02</v>
      </c>
      <c r="T759" s="154">
        <f>S759*H759</f>
        <v>0.5</v>
      </c>
      <c r="AR759" s="155" t="s">
        <v>231</v>
      </c>
      <c r="AT759" s="155" t="s">
        <v>227</v>
      </c>
      <c r="AU759" s="155" t="s">
        <v>89</v>
      </c>
      <c r="AY759" s="17" t="s">
        <v>225</v>
      </c>
      <c r="BE759" s="156">
        <f>IF(N759="základná",J759,0)</f>
        <v>0</v>
      </c>
      <c r="BF759" s="156">
        <f>IF(N759="znížená",J759,0)</f>
        <v>0</v>
      </c>
      <c r="BG759" s="156">
        <f>IF(N759="zákl. prenesená",J759,0)</f>
        <v>0</v>
      </c>
      <c r="BH759" s="156">
        <f>IF(N759="zníž. prenesená",J759,0)</f>
        <v>0</v>
      </c>
      <c r="BI759" s="156">
        <f>IF(N759="nulová",J759,0)</f>
        <v>0</v>
      </c>
      <c r="BJ759" s="17" t="s">
        <v>89</v>
      </c>
      <c r="BK759" s="156">
        <f>ROUND(I759*H759,2)</f>
        <v>0</v>
      </c>
      <c r="BL759" s="17" t="s">
        <v>231</v>
      </c>
      <c r="BM759" s="155" t="s">
        <v>1068</v>
      </c>
    </row>
    <row r="760" spans="2:65" s="1" customFormat="1" ht="33" customHeight="1">
      <c r="B760" s="32"/>
      <c r="C760" s="143" t="s">
        <v>1069</v>
      </c>
      <c r="D760" s="143" t="s">
        <v>227</v>
      </c>
      <c r="E760" s="144" t="s">
        <v>1070</v>
      </c>
      <c r="F760" s="145" t="s">
        <v>1071</v>
      </c>
      <c r="G760" s="146" t="s">
        <v>230</v>
      </c>
      <c r="H760" s="147">
        <v>4.32</v>
      </c>
      <c r="I760" s="148"/>
      <c r="J760" s="149">
        <f>ROUND(I760*H760,2)</f>
        <v>0</v>
      </c>
      <c r="K760" s="150"/>
      <c r="L760" s="32"/>
      <c r="M760" s="151" t="s">
        <v>1</v>
      </c>
      <c r="N760" s="152" t="s">
        <v>42</v>
      </c>
      <c r="P760" s="153">
        <f>O760*H760</f>
        <v>0</v>
      </c>
      <c r="Q760" s="153">
        <v>0</v>
      </c>
      <c r="R760" s="153">
        <f>Q760*H760</f>
        <v>0</v>
      </c>
      <c r="S760" s="153">
        <v>2.4</v>
      </c>
      <c r="T760" s="154">
        <f>S760*H760</f>
        <v>10.368</v>
      </c>
      <c r="AR760" s="155" t="s">
        <v>231</v>
      </c>
      <c r="AT760" s="155" t="s">
        <v>227</v>
      </c>
      <c r="AU760" s="155" t="s">
        <v>89</v>
      </c>
      <c r="AY760" s="17" t="s">
        <v>225</v>
      </c>
      <c r="BE760" s="156">
        <f>IF(N760="základná",J760,0)</f>
        <v>0</v>
      </c>
      <c r="BF760" s="156">
        <f>IF(N760="znížená",J760,0)</f>
        <v>0</v>
      </c>
      <c r="BG760" s="156">
        <f>IF(N760="zákl. prenesená",J760,0)</f>
        <v>0</v>
      </c>
      <c r="BH760" s="156">
        <f>IF(N760="zníž. prenesená",J760,0)</f>
        <v>0</v>
      </c>
      <c r="BI760" s="156">
        <f>IF(N760="nulová",J760,0)</f>
        <v>0</v>
      </c>
      <c r="BJ760" s="17" t="s">
        <v>89</v>
      </c>
      <c r="BK760" s="156">
        <f>ROUND(I760*H760,2)</f>
        <v>0</v>
      </c>
      <c r="BL760" s="17" t="s">
        <v>231</v>
      </c>
      <c r="BM760" s="155" t="s">
        <v>1072</v>
      </c>
    </row>
    <row r="761" spans="2:65" s="12" customFormat="1" ht="11.25">
      <c r="B761" s="157"/>
      <c r="D761" s="158" t="s">
        <v>233</v>
      </c>
      <c r="E761" s="159" t="s">
        <v>1</v>
      </c>
      <c r="F761" s="160" t="s">
        <v>1073</v>
      </c>
      <c r="H761" s="161">
        <v>3.6</v>
      </c>
      <c r="I761" s="162"/>
      <c r="L761" s="157"/>
      <c r="M761" s="163"/>
      <c r="T761" s="164"/>
      <c r="AT761" s="159" t="s">
        <v>233</v>
      </c>
      <c r="AU761" s="159" t="s">
        <v>89</v>
      </c>
      <c r="AV761" s="12" t="s">
        <v>89</v>
      </c>
      <c r="AW761" s="12" t="s">
        <v>31</v>
      </c>
      <c r="AX761" s="12" t="s">
        <v>76</v>
      </c>
      <c r="AY761" s="159" t="s">
        <v>225</v>
      </c>
    </row>
    <row r="762" spans="2:65" s="12" customFormat="1" ht="11.25">
      <c r="B762" s="157"/>
      <c r="D762" s="158" t="s">
        <v>233</v>
      </c>
      <c r="E762" s="159" t="s">
        <v>1</v>
      </c>
      <c r="F762" s="160" t="s">
        <v>1074</v>
      </c>
      <c r="H762" s="161">
        <v>0.72</v>
      </c>
      <c r="I762" s="162"/>
      <c r="L762" s="157"/>
      <c r="M762" s="163"/>
      <c r="T762" s="164"/>
      <c r="AT762" s="159" t="s">
        <v>233</v>
      </c>
      <c r="AU762" s="159" t="s">
        <v>89</v>
      </c>
      <c r="AV762" s="12" t="s">
        <v>89</v>
      </c>
      <c r="AW762" s="12" t="s">
        <v>31</v>
      </c>
      <c r="AX762" s="12" t="s">
        <v>76</v>
      </c>
      <c r="AY762" s="159" t="s">
        <v>225</v>
      </c>
    </row>
    <row r="763" spans="2:65" s="13" customFormat="1" ht="11.25">
      <c r="B763" s="165"/>
      <c r="D763" s="158" t="s">
        <v>233</v>
      </c>
      <c r="E763" s="166" t="s">
        <v>1</v>
      </c>
      <c r="F763" s="167" t="s">
        <v>258</v>
      </c>
      <c r="H763" s="168">
        <v>4.32</v>
      </c>
      <c r="I763" s="169"/>
      <c r="L763" s="165"/>
      <c r="M763" s="170"/>
      <c r="T763" s="171"/>
      <c r="AT763" s="166" t="s">
        <v>233</v>
      </c>
      <c r="AU763" s="166" t="s">
        <v>89</v>
      </c>
      <c r="AV763" s="13" t="s">
        <v>231</v>
      </c>
      <c r="AW763" s="13" t="s">
        <v>31</v>
      </c>
      <c r="AX763" s="13" t="s">
        <v>83</v>
      </c>
      <c r="AY763" s="166" t="s">
        <v>225</v>
      </c>
    </row>
    <row r="764" spans="2:65" s="1" customFormat="1" ht="33" customHeight="1">
      <c r="B764" s="32"/>
      <c r="C764" s="143" t="s">
        <v>1075</v>
      </c>
      <c r="D764" s="143" t="s">
        <v>227</v>
      </c>
      <c r="E764" s="144" t="s">
        <v>1076</v>
      </c>
      <c r="F764" s="145" t="s">
        <v>1077</v>
      </c>
      <c r="G764" s="146" t="s">
        <v>230</v>
      </c>
      <c r="H764" s="147">
        <v>9.27</v>
      </c>
      <c r="I764" s="148"/>
      <c r="J764" s="149">
        <f>ROUND(I764*H764,2)</f>
        <v>0</v>
      </c>
      <c r="K764" s="150"/>
      <c r="L764" s="32"/>
      <c r="M764" s="151" t="s">
        <v>1</v>
      </c>
      <c r="N764" s="152" t="s">
        <v>42</v>
      </c>
      <c r="P764" s="153">
        <f>O764*H764</f>
        <v>0</v>
      </c>
      <c r="Q764" s="153">
        <v>0</v>
      </c>
      <c r="R764" s="153">
        <f>Q764*H764</f>
        <v>0</v>
      </c>
      <c r="S764" s="153">
        <v>2.4</v>
      </c>
      <c r="T764" s="154">
        <f>S764*H764</f>
        <v>22.247999999999998</v>
      </c>
      <c r="AR764" s="155" t="s">
        <v>231</v>
      </c>
      <c r="AT764" s="155" t="s">
        <v>227</v>
      </c>
      <c r="AU764" s="155" t="s">
        <v>89</v>
      </c>
      <c r="AY764" s="17" t="s">
        <v>225</v>
      </c>
      <c r="BE764" s="156">
        <f>IF(N764="základná",J764,0)</f>
        <v>0</v>
      </c>
      <c r="BF764" s="156">
        <f>IF(N764="znížená",J764,0)</f>
        <v>0</v>
      </c>
      <c r="BG764" s="156">
        <f>IF(N764="zákl. prenesená",J764,0)</f>
        <v>0</v>
      </c>
      <c r="BH764" s="156">
        <f>IF(N764="zníž. prenesená",J764,0)</f>
        <v>0</v>
      </c>
      <c r="BI764" s="156">
        <f>IF(N764="nulová",J764,0)</f>
        <v>0</v>
      </c>
      <c r="BJ764" s="17" t="s">
        <v>89</v>
      </c>
      <c r="BK764" s="156">
        <f>ROUND(I764*H764,2)</f>
        <v>0</v>
      </c>
      <c r="BL764" s="17" t="s">
        <v>231</v>
      </c>
      <c r="BM764" s="155" t="s">
        <v>1078</v>
      </c>
    </row>
    <row r="765" spans="2:65" s="12" customFormat="1" ht="22.5">
      <c r="B765" s="157"/>
      <c r="D765" s="158" t="s">
        <v>233</v>
      </c>
      <c r="E765" s="159" t="s">
        <v>1</v>
      </c>
      <c r="F765" s="160" t="s">
        <v>1079</v>
      </c>
      <c r="H765" s="161">
        <v>4.2960000000000003</v>
      </c>
      <c r="I765" s="162"/>
      <c r="L765" s="157"/>
      <c r="M765" s="163"/>
      <c r="T765" s="164"/>
      <c r="AT765" s="159" t="s">
        <v>233</v>
      </c>
      <c r="AU765" s="159" t="s">
        <v>89</v>
      </c>
      <c r="AV765" s="12" t="s">
        <v>89</v>
      </c>
      <c r="AW765" s="12" t="s">
        <v>31</v>
      </c>
      <c r="AX765" s="12" t="s">
        <v>76</v>
      </c>
      <c r="AY765" s="159" t="s">
        <v>225</v>
      </c>
    </row>
    <row r="766" spans="2:65" s="12" customFormat="1" ht="11.25">
      <c r="B766" s="157"/>
      <c r="D766" s="158" t="s">
        <v>233</v>
      </c>
      <c r="E766" s="159" t="s">
        <v>1</v>
      </c>
      <c r="F766" s="160" t="s">
        <v>1080</v>
      </c>
      <c r="H766" s="161">
        <v>2.4</v>
      </c>
      <c r="I766" s="162"/>
      <c r="L766" s="157"/>
      <c r="M766" s="163"/>
      <c r="T766" s="164"/>
      <c r="AT766" s="159" t="s">
        <v>233</v>
      </c>
      <c r="AU766" s="159" t="s">
        <v>89</v>
      </c>
      <c r="AV766" s="12" t="s">
        <v>89</v>
      </c>
      <c r="AW766" s="12" t="s">
        <v>31</v>
      </c>
      <c r="AX766" s="12" t="s">
        <v>76</v>
      </c>
      <c r="AY766" s="159" t="s">
        <v>225</v>
      </c>
    </row>
    <row r="767" spans="2:65" s="12" customFormat="1" ht="11.25">
      <c r="B767" s="157"/>
      <c r="D767" s="158" t="s">
        <v>233</v>
      </c>
      <c r="E767" s="159" t="s">
        <v>1</v>
      </c>
      <c r="F767" s="160" t="s">
        <v>1081</v>
      </c>
      <c r="H767" s="161">
        <v>2.5739999999999998</v>
      </c>
      <c r="I767" s="162"/>
      <c r="L767" s="157"/>
      <c r="M767" s="163"/>
      <c r="T767" s="164"/>
      <c r="AT767" s="159" t="s">
        <v>233</v>
      </c>
      <c r="AU767" s="159" t="s">
        <v>89</v>
      </c>
      <c r="AV767" s="12" t="s">
        <v>89</v>
      </c>
      <c r="AW767" s="12" t="s">
        <v>31</v>
      </c>
      <c r="AX767" s="12" t="s">
        <v>76</v>
      </c>
      <c r="AY767" s="159" t="s">
        <v>225</v>
      </c>
    </row>
    <row r="768" spans="2:65" s="13" customFormat="1" ht="11.25">
      <c r="B768" s="165"/>
      <c r="D768" s="158" t="s">
        <v>233</v>
      </c>
      <c r="E768" s="166" t="s">
        <v>1</v>
      </c>
      <c r="F768" s="167" t="s">
        <v>258</v>
      </c>
      <c r="H768" s="168">
        <v>9.27</v>
      </c>
      <c r="I768" s="169"/>
      <c r="L768" s="165"/>
      <c r="M768" s="170"/>
      <c r="T768" s="171"/>
      <c r="AT768" s="166" t="s">
        <v>233</v>
      </c>
      <c r="AU768" s="166" t="s">
        <v>89</v>
      </c>
      <c r="AV768" s="13" t="s">
        <v>231</v>
      </c>
      <c r="AW768" s="13" t="s">
        <v>31</v>
      </c>
      <c r="AX768" s="13" t="s">
        <v>83</v>
      </c>
      <c r="AY768" s="166" t="s">
        <v>225</v>
      </c>
    </row>
    <row r="769" spans="2:65" s="1" customFormat="1" ht="37.9" customHeight="1">
      <c r="B769" s="32"/>
      <c r="C769" s="143" t="s">
        <v>1082</v>
      </c>
      <c r="D769" s="143" t="s">
        <v>227</v>
      </c>
      <c r="E769" s="144" t="s">
        <v>1083</v>
      </c>
      <c r="F769" s="145" t="s">
        <v>1084</v>
      </c>
      <c r="G769" s="146" t="s">
        <v>312</v>
      </c>
      <c r="H769" s="147">
        <v>288.45999999999998</v>
      </c>
      <c r="I769" s="148"/>
      <c r="J769" s="149">
        <f>ROUND(I769*H769,2)</f>
        <v>0</v>
      </c>
      <c r="K769" s="150"/>
      <c r="L769" s="32"/>
      <c r="M769" s="151" t="s">
        <v>1</v>
      </c>
      <c r="N769" s="152" t="s">
        <v>42</v>
      </c>
      <c r="P769" s="153">
        <f>O769*H769</f>
        <v>0</v>
      </c>
      <c r="Q769" s="153">
        <v>0</v>
      </c>
      <c r="R769" s="153">
        <f>Q769*H769</f>
        <v>0</v>
      </c>
      <c r="S769" s="153">
        <v>0.19600000000000001</v>
      </c>
      <c r="T769" s="154">
        <f>S769*H769</f>
        <v>56.538159999999998</v>
      </c>
      <c r="AR769" s="155" t="s">
        <v>231</v>
      </c>
      <c r="AT769" s="155" t="s">
        <v>227</v>
      </c>
      <c r="AU769" s="155" t="s">
        <v>89</v>
      </c>
      <c r="AY769" s="17" t="s">
        <v>225</v>
      </c>
      <c r="BE769" s="156">
        <f>IF(N769="základná",J769,0)</f>
        <v>0</v>
      </c>
      <c r="BF769" s="156">
        <f>IF(N769="znížená",J769,0)</f>
        <v>0</v>
      </c>
      <c r="BG769" s="156">
        <f>IF(N769="zákl. prenesená",J769,0)</f>
        <v>0</v>
      </c>
      <c r="BH769" s="156">
        <f>IF(N769="zníž. prenesená",J769,0)</f>
        <v>0</v>
      </c>
      <c r="BI769" s="156">
        <f>IF(N769="nulová",J769,0)</f>
        <v>0</v>
      </c>
      <c r="BJ769" s="17" t="s">
        <v>89</v>
      </c>
      <c r="BK769" s="156">
        <f>ROUND(I769*H769,2)</f>
        <v>0</v>
      </c>
      <c r="BL769" s="17" t="s">
        <v>231</v>
      </c>
      <c r="BM769" s="155" t="s">
        <v>1085</v>
      </c>
    </row>
    <row r="770" spans="2:65" s="12" customFormat="1" ht="22.5">
      <c r="B770" s="157"/>
      <c r="D770" s="158" t="s">
        <v>233</v>
      </c>
      <c r="E770" s="159" t="s">
        <v>1</v>
      </c>
      <c r="F770" s="160" t="s">
        <v>1086</v>
      </c>
      <c r="H770" s="161">
        <v>257.22899999999998</v>
      </c>
      <c r="I770" s="162"/>
      <c r="L770" s="157"/>
      <c r="M770" s="163"/>
      <c r="T770" s="164"/>
      <c r="AT770" s="159" t="s">
        <v>233</v>
      </c>
      <c r="AU770" s="159" t="s">
        <v>89</v>
      </c>
      <c r="AV770" s="12" t="s">
        <v>89</v>
      </c>
      <c r="AW770" s="12" t="s">
        <v>31</v>
      </c>
      <c r="AX770" s="12" t="s">
        <v>76</v>
      </c>
      <c r="AY770" s="159" t="s">
        <v>225</v>
      </c>
    </row>
    <row r="771" spans="2:65" s="12" customFormat="1" ht="22.5">
      <c r="B771" s="157"/>
      <c r="D771" s="158" t="s">
        <v>233</v>
      </c>
      <c r="E771" s="159" t="s">
        <v>1</v>
      </c>
      <c r="F771" s="160" t="s">
        <v>1087</v>
      </c>
      <c r="H771" s="161">
        <v>141.19900000000001</v>
      </c>
      <c r="I771" s="162"/>
      <c r="L771" s="157"/>
      <c r="M771" s="163"/>
      <c r="T771" s="164"/>
      <c r="AT771" s="159" t="s">
        <v>233</v>
      </c>
      <c r="AU771" s="159" t="s">
        <v>89</v>
      </c>
      <c r="AV771" s="12" t="s">
        <v>89</v>
      </c>
      <c r="AW771" s="12" t="s">
        <v>31</v>
      </c>
      <c r="AX771" s="12" t="s">
        <v>76</v>
      </c>
      <c r="AY771" s="159" t="s">
        <v>225</v>
      </c>
    </row>
    <row r="772" spans="2:65" s="13" customFormat="1" ht="11.25">
      <c r="B772" s="165"/>
      <c r="D772" s="158" t="s">
        <v>233</v>
      </c>
      <c r="E772" s="166" t="s">
        <v>1</v>
      </c>
      <c r="F772" s="167" t="s">
        <v>1088</v>
      </c>
      <c r="H772" s="168">
        <v>398.428</v>
      </c>
      <c r="I772" s="169"/>
      <c r="L772" s="165"/>
      <c r="M772" s="170"/>
      <c r="T772" s="171"/>
      <c r="AT772" s="166" t="s">
        <v>233</v>
      </c>
      <c r="AU772" s="166" t="s">
        <v>89</v>
      </c>
      <c r="AV772" s="13" t="s">
        <v>231</v>
      </c>
      <c r="AW772" s="13" t="s">
        <v>31</v>
      </c>
      <c r="AX772" s="13" t="s">
        <v>76</v>
      </c>
      <c r="AY772" s="166" t="s">
        <v>225</v>
      </c>
    </row>
    <row r="773" spans="2:65" s="12" customFormat="1" ht="33.75">
      <c r="B773" s="157"/>
      <c r="D773" s="158" t="s">
        <v>233</v>
      </c>
      <c r="E773" s="159" t="s">
        <v>1</v>
      </c>
      <c r="F773" s="160" t="s">
        <v>1089</v>
      </c>
      <c r="H773" s="161">
        <v>98.8</v>
      </c>
      <c r="I773" s="162"/>
      <c r="L773" s="157"/>
      <c r="M773" s="163"/>
      <c r="T773" s="164"/>
      <c r="AT773" s="159" t="s">
        <v>233</v>
      </c>
      <c r="AU773" s="159" t="s">
        <v>89</v>
      </c>
      <c r="AV773" s="12" t="s">
        <v>89</v>
      </c>
      <c r="AW773" s="12" t="s">
        <v>31</v>
      </c>
      <c r="AX773" s="12" t="s">
        <v>76</v>
      </c>
      <c r="AY773" s="159" t="s">
        <v>225</v>
      </c>
    </row>
    <row r="774" spans="2:65" s="12" customFormat="1" ht="33.75">
      <c r="B774" s="157"/>
      <c r="D774" s="158" t="s">
        <v>233</v>
      </c>
      <c r="E774" s="159" t="s">
        <v>1</v>
      </c>
      <c r="F774" s="160" t="s">
        <v>1090</v>
      </c>
      <c r="H774" s="161">
        <v>157.07599999999999</v>
      </c>
      <c r="I774" s="162"/>
      <c r="L774" s="157"/>
      <c r="M774" s="163"/>
      <c r="T774" s="164"/>
      <c r="AT774" s="159" t="s">
        <v>233</v>
      </c>
      <c r="AU774" s="159" t="s">
        <v>89</v>
      </c>
      <c r="AV774" s="12" t="s">
        <v>89</v>
      </c>
      <c r="AW774" s="12" t="s">
        <v>31</v>
      </c>
      <c r="AX774" s="12" t="s">
        <v>76</v>
      </c>
      <c r="AY774" s="159" t="s">
        <v>225</v>
      </c>
    </row>
    <row r="775" spans="2:65" s="12" customFormat="1" ht="22.5">
      <c r="B775" s="157"/>
      <c r="D775" s="158" t="s">
        <v>233</v>
      </c>
      <c r="E775" s="159" t="s">
        <v>1</v>
      </c>
      <c r="F775" s="160" t="s">
        <v>1091</v>
      </c>
      <c r="H775" s="161">
        <v>32.584000000000003</v>
      </c>
      <c r="I775" s="162"/>
      <c r="L775" s="157"/>
      <c r="M775" s="163"/>
      <c r="T775" s="164"/>
      <c r="AT775" s="159" t="s">
        <v>233</v>
      </c>
      <c r="AU775" s="159" t="s">
        <v>89</v>
      </c>
      <c r="AV775" s="12" t="s">
        <v>89</v>
      </c>
      <c r="AW775" s="12" t="s">
        <v>31</v>
      </c>
      <c r="AX775" s="12" t="s">
        <v>76</v>
      </c>
      <c r="AY775" s="159" t="s">
        <v>225</v>
      </c>
    </row>
    <row r="776" spans="2:65" s="13" customFormat="1" ht="11.25">
      <c r="B776" s="165"/>
      <c r="D776" s="158" t="s">
        <v>233</v>
      </c>
      <c r="E776" s="166" t="s">
        <v>1</v>
      </c>
      <c r="F776" s="167" t="s">
        <v>258</v>
      </c>
      <c r="H776" s="168">
        <v>288.45999999999998</v>
      </c>
      <c r="I776" s="169"/>
      <c r="L776" s="165"/>
      <c r="M776" s="170"/>
      <c r="T776" s="171"/>
      <c r="AT776" s="166" t="s">
        <v>233</v>
      </c>
      <c r="AU776" s="166" t="s">
        <v>89</v>
      </c>
      <c r="AV776" s="13" t="s">
        <v>231</v>
      </c>
      <c r="AW776" s="13" t="s">
        <v>31</v>
      </c>
      <c r="AX776" s="13" t="s">
        <v>83</v>
      </c>
      <c r="AY776" s="166" t="s">
        <v>225</v>
      </c>
    </row>
    <row r="777" spans="2:65" s="1" customFormat="1" ht="44.25" customHeight="1">
      <c r="B777" s="32"/>
      <c r="C777" s="143" t="s">
        <v>1092</v>
      </c>
      <c r="D777" s="143" t="s">
        <v>227</v>
      </c>
      <c r="E777" s="144" t="s">
        <v>1093</v>
      </c>
      <c r="F777" s="145" t="s">
        <v>1094</v>
      </c>
      <c r="G777" s="146" t="s">
        <v>230</v>
      </c>
      <c r="H777" s="147">
        <v>44.238</v>
      </c>
      <c r="I777" s="148"/>
      <c r="J777" s="149">
        <f>ROUND(I777*H777,2)</f>
        <v>0</v>
      </c>
      <c r="K777" s="150"/>
      <c r="L777" s="32"/>
      <c r="M777" s="151" t="s">
        <v>1</v>
      </c>
      <c r="N777" s="152" t="s">
        <v>42</v>
      </c>
      <c r="P777" s="153">
        <f>O777*H777</f>
        <v>0</v>
      </c>
      <c r="Q777" s="153">
        <v>0</v>
      </c>
      <c r="R777" s="153">
        <f>Q777*H777</f>
        <v>0</v>
      </c>
      <c r="S777" s="153">
        <v>1.905</v>
      </c>
      <c r="T777" s="154">
        <f>S777*H777</f>
        <v>84.273390000000006</v>
      </c>
      <c r="AR777" s="155" t="s">
        <v>231</v>
      </c>
      <c r="AT777" s="155" t="s">
        <v>227</v>
      </c>
      <c r="AU777" s="155" t="s">
        <v>89</v>
      </c>
      <c r="AY777" s="17" t="s">
        <v>225</v>
      </c>
      <c r="BE777" s="156">
        <f>IF(N777="základná",J777,0)</f>
        <v>0</v>
      </c>
      <c r="BF777" s="156">
        <f>IF(N777="znížená",J777,0)</f>
        <v>0</v>
      </c>
      <c r="BG777" s="156">
        <f>IF(N777="zákl. prenesená",J777,0)</f>
        <v>0</v>
      </c>
      <c r="BH777" s="156">
        <f>IF(N777="zníž. prenesená",J777,0)</f>
        <v>0</v>
      </c>
      <c r="BI777" s="156">
        <f>IF(N777="nulová",J777,0)</f>
        <v>0</v>
      </c>
      <c r="BJ777" s="17" t="s">
        <v>89</v>
      </c>
      <c r="BK777" s="156">
        <f>ROUND(I777*H777,2)</f>
        <v>0</v>
      </c>
      <c r="BL777" s="17" t="s">
        <v>231</v>
      </c>
      <c r="BM777" s="155" t="s">
        <v>1095</v>
      </c>
    </row>
    <row r="778" spans="2:65" s="12" customFormat="1" ht="22.5">
      <c r="B778" s="157"/>
      <c r="D778" s="158" t="s">
        <v>233</v>
      </c>
      <c r="E778" s="159" t="s">
        <v>1</v>
      </c>
      <c r="F778" s="160" t="s">
        <v>1096</v>
      </c>
      <c r="H778" s="161">
        <v>40.932000000000002</v>
      </c>
      <c r="I778" s="162"/>
      <c r="L778" s="157"/>
      <c r="M778" s="163"/>
      <c r="T778" s="164"/>
      <c r="AT778" s="159" t="s">
        <v>233</v>
      </c>
      <c r="AU778" s="159" t="s">
        <v>89</v>
      </c>
      <c r="AV778" s="12" t="s">
        <v>89</v>
      </c>
      <c r="AW778" s="12" t="s">
        <v>31</v>
      </c>
      <c r="AX778" s="12" t="s">
        <v>76</v>
      </c>
      <c r="AY778" s="159" t="s">
        <v>225</v>
      </c>
    </row>
    <row r="779" spans="2:65" s="12" customFormat="1" ht="11.25">
      <c r="B779" s="157"/>
      <c r="D779" s="158" t="s">
        <v>233</v>
      </c>
      <c r="E779" s="159" t="s">
        <v>1</v>
      </c>
      <c r="F779" s="160" t="s">
        <v>1097</v>
      </c>
      <c r="H779" s="161">
        <v>3.306</v>
      </c>
      <c r="I779" s="162"/>
      <c r="L779" s="157"/>
      <c r="M779" s="163"/>
      <c r="T779" s="164"/>
      <c r="AT779" s="159" t="s">
        <v>233</v>
      </c>
      <c r="AU779" s="159" t="s">
        <v>89</v>
      </c>
      <c r="AV779" s="12" t="s">
        <v>89</v>
      </c>
      <c r="AW779" s="12" t="s">
        <v>31</v>
      </c>
      <c r="AX779" s="12" t="s">
        <v>76</v>
      </c>
      <c r="AY779" s="159" t="s">
        <v>225</v>
      </c>
    </row>
    <row r="780" spans="2:65" s="13" customFormat="1" ht="11.25">
      <c r="B780" s="165"/>
      <c r="D780" s="158" t="s">
        <v>233</v>
      </c>
      <c r="E780" s="166" t="s">
        <v>1</v>
      </c>
      <c r="F780" s="167" t="s">
        <v>258</v>
      </c>
      <c r="H780" s="168">
        <v>44.238</v>
      </c>
      <c r="I780" s="169"/>
      <c r="L780" s="165"/>
      <c r="M780" s="170"/>
      <c r="T780" s="171"/>
      <c r="AT780" s="166" t="s">
        <v>233</v>
      </c>
      <c r="AU780" s="166" t="s">
        <v>89</v>
      </c>
      <c r="AV780" s="13" t="s">
        <v>231</v>
      </c>
      <c r="AW780" s="13" t="s">
        <v>31</v>
      </c>
      <c r="AX780" s="13" t="s">
        <v>83</v>
      </c>
      <c r="AY780" s="166" t="s">
        <v>225</v>
      </c>
    </row>
    <row r="781" spans="2:65" s="1" customFormat="1" ht="37.9" customHeight="1">
      <c r="B781" s="32"/>
      <c r="C781" s="143" t="s">
        <v>1098</v>
      </c>
      <c r="D781" s="143" t="s">
        <v>227</v>
      </c>
      <c r="E781" s="144" t="s">
        <v>1099</v>
      </c>
      <c r="F781" s="145" t="s">
        <v>1100</v>
      </c>
      <c r="G781" s="146" t="s">
        <v>230</v>
      </c>
      <c r="H781" s="147">
        <v>1.712</v>
      </c>
      <c r="I781" s="148"/>
      <c r="J781" s="149">
        <f>ROUND(I781*H781,2)</f>
        <v>0</v>
      </c>
      <c r="K781" s="150"/>
      <c r="L781" s="32"/>
      <c r="M781" s="151" t="s">
        <v>1</v>
      </c>
      <c r="N781" s="152" t="s">
        <v>42</v>
      </c>
      <c r="P781" s="153">
        <f>O781*H781</f>
        <v>0</v>
      </c>
      <c r="Q781" s="153">
        <v>0</v>
      </c>
      <c r="R781" s="153">
        <f>Q781*H781</f>
        <v>0</v>
      </c>
      <c r="S781" s="153">
        <v>2.2000000000000002</v>
      </c>
      <c r="T781" s="154">
        <f>S781*H781</f>
        <v>3.7664000000000004</v>
      </c>
      <c r="AR781" s="155" t="s">
        <v>231</v>
      </c>
      <c r="AT781" s="155" t="s">
        <v>227</v>
      </c>
      <c r="AU781" s="155" t="s">
        <v>89</v>
      </c>
      <c r="AY781" s="17" t="s">
        <v>225</v>
      </c>
      <c r="BE781" s="156">
        <f>IF(N781="základná",J781,0)</f>
        <v>0</v>
      </c>
      <c r="BF781" s="156">
        <f>IF(N781="znížená",J781,0)</f>
        <v>0</v>
      </c>
      <c r="BG781" s="156">
        <f>IF(N781="zákl. prenesená",J781,0)</f>
        <v>0</v>
      </c>
      <c r="BH781" s="156">
        <f>IF(N781="zníž. prenesená",J781,0)</f>
        <v>0</v>
      </c>
      <c r="BI781" s="156">
        <f>IF(N781="nulová",J781,0)</f>
        <v>0</v>
      </c>
      <c r="BJ781" s="17" t="s">
        <v>89</v>
      </c>
      <c r="BK781" s="156">
        <f>ROUND(I781*H781,2)</f>
        <v>0</v>
      </c>
      <c r="BL781" s="17" t="s">
        <v>231</v>
      </c>
      <c r="BM781" s="155" t="s">
        <v>1101</v>
      </c>
    </row>
    <row r="782" spans="2:65" s="12" customFormat="1" ht="11.25">
      <c r="B782" s="157"/>
      <c r="D782" s="158" t="s">
        <v>233</v>
      </c>
      <c r="E782" s="159" t="s">
        <v>1</v>
      </c>
      <c r="F782" s="160" t="s">
        <v>1102</v>
      </c>
      <c r="H782" s="161">
        <v>1.2</v>
      </c>
      <c r="I782" s="162"/>
      <c r="L782" s="157"/>
      <c r="M782" s="163"/>
      <c r="T782" s="164"/>
      <c r="AT782" s="159" t="s">
        <v>233</v>
      </c>
      <c r="AU782" s="159" t="s">
        <v>89</v>
      </c>
      <c r="AV782" s="12" t="s">
        <v>89</v>
      </c>
      <c r="AW782" s="12" t="s">
        <v>31</v>
      </c>
      <c r="AX782" s="12" t="s">
        <v>76</v>
      </c>
      <c r="AY782" s="159" t="s">
        <v>225</v>
      </c>
    </row>
    <row r="783" spans="2:65" s="12" customFormat="1" ht="11.25">
      <c r="B783" s="157"/>
      <c r="D783" s="158" t="s">
        <v>233</v>
      </c>
      <c r="E783" s="159" t="s">
        <v>1</v>
      </c>
      <c r="F783" s="160" t="s">
        <v>1103</v>
      </c>
      <c r="H783" s="161">
        <v>0.51200000000000001</v>
      </c>
      <c r="I783" s="162"/>
      <c r="L783" s="157"/>
      <c r="M783" s="163"/>
      <c r="T783" s="164"/>
      <c r="AT783" s="159" t="s">
        <v>233</v>
      </c>
      <c r="AU783" s="159" t="s">
        <v>89</v>
      </c>
      <c r="AV783" s="12" t="s">
        <v>89</v>
      </c>
      <c r="AW783" s="12" t="s">
        <v>31</v>
      </c>
      <c r="AX783" s="12" t="s">
        <v>76</v>
      </c>
      <c r="AY783" s="159" t="s">
        <v>225</v>
      </c>
    </row>
    <row r="784" spans="2:65" s="13" customFormat="1" ht="11.25">
      <c r="B784" s="165"/>
      <c r="D784" s="158" t="s">
        <v>233</v>
      </c>
      <c r="E784" s="166" t="s">
        <v>1</v>
      </c>
      <c r="F784" s="167" t="s">
        <v>258</v>
      </c>
      <c r="H784" s="168">
        <v>1.712</v>
      </c>
      <c r="I784" s="169"/>
      <c r="L784" s="165"/>
      <c r="M784" s="170"/>
      <c r="T784" s="171"/>
      <c r="AT784" s="166" t="s">
        <v>233</v>
      </c>
      <c r="AU784" s="166" t="s">
        <v>89</v>
      </c>
      <c r="AV784" s="13" t="s">
        <v>231</v>
      </c>
      <c r="AW784" s="13" t="s">
        <v>31</v>
      </c>
      <c r="AX784" s="13" t="s">
        <v>83</v>
      </c>
      <c r="AY784" s="166" t="s">
        <v>225</v>
      </c>
    </row>
    <row r="785" spans="2:65" s="1" customFormat="1" ht="37.9" customHeight="1">
      <c r="B785" s="32"/>
      <c r="C785" s="143" t="s">
        <v>1104</v>
      </c>
      <c r="D785" s="143" t="s">
        <v>227</v>
      </c>
      <c r="E785" s="144" t="s">
        <v>1105</v>
      </c>
      <c r="F785" s="145" t="s">
        <v>1106</v>
      </c>
      <c r="G785" s="146" t="s">
        <v>230</v>
      </c>
      <c r="H785" s="147">
        <v>9.7129999999999992</v>
      </c>
      <c r="I785" s="148"/>
      <c r="J785" s="149">
        <f>ROUND(I785*H785,2)</f>
        <v>0</v>
      </c>
      <c r="K785" s="150"/>
      <c r="L785" s="32"/>
      <c r="M785" s="151" t="s">
        <v>1</v>
      </c>
      <c r="N785" s="152" t="s">
        <v>42</v>
      </c>
      <c r="P785" s="153">
        <f>O785*H785</f>
        <v>0</v>
      </c>
      <c r="Q785" s="153">
        <v>0</v>
      </c>
      <c r="R785" s="153">
        <f>Q785*H785</f>
        <v>0</v>
      </c>
      <c r="S785" s="153">
        <v>2.2000000000000002</v>
      </c>
      <c r="T785" s="154">
        <f>S785*H785</f>
        <v>21.368600000000001</v>
      </c>
      <c r="AR785" s="155" t="s">
        <v>231</v>
      </c>
      <c r="AT785" s="155" t="s">
        <v>227</v>
      </c>
      <c r="AU785" s="155" t="s">
        <v>89</v>
      </c>
      <c r="AY785" s="17" t="s">
        <v>225</v>
      </c>
      <c r="BE785" s="156">
        <f>IF(N785="základná",J785,0)</f>
        <v>0</v>
      </c>
      <c r="BF785" s="156">
        <f>IF(N785="znížená",J785,0)</f>
        <v>0</v>
      </c>
      <c r="BG785" s="156">
        <f>IF(N785="zákl. prenesená",J785,0)</f>
        <v>0</v>
      </c>
      <c r="BH785" s="156">
        <f>IF(N785="zníž. prenesená",J785,0)</f>
        <v>0</v>
      </c>
      <c r="BI785" s="156">
        <f>IF(N785="nulová",J785,0)</f>
        <v>0</v>
      </c>
      <c r="BJ785" s="17" t="s">
        <v>89</v>
      </c>
      <c r="BK785" s="156">
        <f>ROUND(I785*H785,2)</f>
        <v>0</v>
      </c>
      <c r="BL785" s="17" t="s">
        <v>231</v>
      </c>
      <c r="BM785" s="155" t="s">
        <v>1107</v>
      </c>
    </row>
    <row r="786" spans="2:65" s="12" customFormat="1" ht="22.5">
      <c r="B786" s="157"/>
      <c r="D786" s="158" t="s">
        <v>233</v>
      </c>
      <c r="E786" s="159" t="s">
        <v>1</v>
      </c>
      <c r="F786" s="160" t="s">
        <v>1108</v>
      </c>
      <c r="H786" s="161">
        <v>9.7129999999999992</v>
      </c>
      <c r="I786" s="162"/>
      <c r="L786" s="157"/>
      <c r="M786" s="163"/>
      <c r="T786" s="164"/>
      <c r="AT786" s="159" t="s">
        <v>233</v>
      </c>
      <c r="AU786" s="159" t="s">
        <v>89</v>
      </c>
      <c r="AV786" s="12" t="s">
        <v>89</v>
      </c>
      <c r="AW786" s="12" t="s">
        <v>31</v>
      </c>
      <c r="AX786" s="12" t="s">
        <v>83</v>
      </c>
      <c r="AY786" s="159" t="s">
        <v>225</v>
      </c>
    </row>
    <row r="787" spans="2:65" s="1" customFormat="1" ht="24.2" customHeight="1">
      <c r="B787" s="32"/>
      <c r="C787" s="143" t="s">
        <v>1109</v>
      </c>
      <c r="D787" s="143" t="s">
        <v>227</v>
      </c>
      <c r="E787" s="144" t="s">
        <v>1110</v>
      </c>
      <c r="F787" s="145" t="s">
        <v>1111</v>
      </c>
      <c r="G787" s="146" t="s">
        <v>230</v>
      </c>
      <c r="H787" s="147">
        <v>67.863</v>
      </c>
      <c r="I787" s="148"/>
      <c r="J787" s="149">
        <f>ROUND(I787*H787,2)</f>
        <v>0</v>
      </c>
      <c r="K787" s="150"/>
      <c r="L787" s="32"/>
      <c r="M787" s="151" t="s">
        <v>1</v>
      </c>
      <c r="N787" s="152" t="s">
        <v>42</v>
      </c>
      <c r="P787" s="153">
        <f>O787*H787</f>
        <v>0</v>
      </c>
      <c r="Q787" s="153">
        <v>0</v>
      </c>
      <c r="R787" s="153">
        <f>Q787*H787</f>
        <v>0</v>
      </c>
      <c r="S787" s="153">
        <v>1.875</v>
      </c>
      <c r="T787" s="154">
        <f>S787*H787</f>
        <v>127.24312499999999</v>
      </c>
      <c r="AR787" s="155" t="s">
        <v>231</v>
      </c>
      <c r="AT787" s="155" t="s">
        <v>227</v>
      </c>
      <c r="AU787" s="155" t="s">
        <v>89</v>
      </c>
      <c r="AY787" s="17" t="s">
        <v>225</v>
      </c>
      <c r="BE787" s="156">
        <f>IF(N787="základná",J787,0)</f>
        <v>0</v>
      </c>
      <c r="BF787" s="156">
        <f>IF(N787="znížená",J787,0)</f>
        <v>0</v>
      </c>
      <c r="BG787" s="156">
        <f>IF(N787="zákl. prenesená",J787,0)</f>
        <v>0</v>
      </c>
      <c r="BH787" s="156">
        <f>IF(N787="zníž. prenesená",J787,0)</f>
        <v>0</v>
      </c>
      <c r="BI787" s="156">
        <f>IF(N787="nulová",J787,0)</f>
        <v>0</v>
      </c>
      <c r="BJ787" s="17" t="s">
        <v>89</v>
      </c>
      <c r="BK787" s="156">
        <f>ROUND(I787*H787,2)</f>
        <v>0</v>
      </c>
      <c r="BL787" s="17" t="s">
        <v>231</v>
      </c>
      <c r="BM787" s="155" t="s">
        <v>1112</v>
      </c>
    </row>
    <row r="788" spans="2:65" s="12" customFormat="1" ht="33.75">
      <c r="B788" s="157"/>
      <c r="D788" s="158" t="s">
        <v>233</v>
      </c>
      <c r="E788" s="159" t="s">
        <v>1</v>
      </c>
      <c r="F788" s="160" t="s">
        <v>1113</v>
      </c>
      <c r="H788" s="161">
        <v>11.657999999999999</v>
      </c>
      <c r="I788" s="162"/>
      <c r="L788" s="157"/>
      <c r="M788" s="163"/>
      <c r="T788" s="164"/>
      <c r="AT788" s="159" t="s">
        <v>233</v>
      </c>
      <c r="AU788" s="159" t="s">
        <v>89</v>
      </c>
      <c r="AV788" s="12" t="s">
        <v>89</v>
      </c>
      <c r="AW788" s="12" t="s">
        <v>31</v>
      </c>
      <c r="AX788" s="12" t="s">
        <v>76</v>
      </c>
      <c r="AY788" s="159" t="s">
        <v>225</v>
      </c>
    </row>
    <row r="789" spans="2:65" s="12" customFormat="1" ht="11.25">
      <c r="B789" s="157"/>
      <c r="D789" s="158" t="s">
        <v>233</v>
      </c>
      <c r="E789" s="159" t="s">
        <v>1</v>
      </c>
      <c r="F789" s="160" t="s">
        <v>1114</v>
      </c>
      <c r="H789" s="161">
        <v>6.6840000000000002</v>
      </c>
      <c r="I789" s="162"/>
      <c r="L789" s="157"/>
      <c r="M789" s="163"/>
      <c r="T789" s="164"/>
      <c r="AT789" s="159" t="s">
        <v>233</v>
      </c>
      <c r="AU789" s="159" t="s">
        <v>89</v>
      </c>
      <c r="AV789" s="12" t="s">
        <v>89</v>
      </c>
      <c r="AW789" s="12" t="s">
        <v>31</v>
      </c>
      <c r="AX789" s="12" t="s">
        <v>76</v>
      </c>
      <c r="AY789" s="159" t="s">
        <v>225</v>
      </c>
    </row>
    <row r="790" spans="2:65" s="12" customFormat="1" ht="22.5">
      <c r="B790" s="157"/>
      <c r="D790" s="158" t="s">
        <v>233</v>
      </c>
      <c r="E790" s="159" t="s">
        <v>1</v>
      </c>
      <c r="F790" s="160" t="s">
        <v>1115</v>
      </c>
      <c r="H790" s="161">
        <v>7.91</v>
      </c>
      <c r="I790" s="162"/>
      <c r="L790" s="157"/>
      <c r="M790" s="163"/>
      <c r="T790" s="164"/>
      <c r="AT790" s="159" t="s">
        <v>233</v>
      </c>
      <c r="AU790" s="159" t="s">
        <v>89</v>
      </c>
      <c r="AV790" s="12" t="s">
        <v>89</v>
      </c>
      <c r="AW790" s="12" t="s">
        <v>31</v>
      </c>
      <c r="AX790" s="12" t="s">
        <v>76</v>
      </c>
      <c r="AY790" s="159" t="s">
        <v>225</v>
      </c>
    </row>
    <row r="791" spans="2:65" s="12" customFormat="1" ht="33.75">
      <c r="B791" s="157"/>
      <c r="D791" s="158" t="s">
        <v>233</v>
      </c>
      <c r="E791" s="159" t="s">
        <v>1</v>
      </c>
      <c r="F791" s="160" t="s">
        <v>1116</v>
      </c>
      <c r="H791" s="161">
        <v>8.1620000000000008</v>
      </c>
      <c r="I791" s="162"/>
      <c r="L791" s="157"/>
      <c r="M791" s="163"/>
      <c r="T791" s="164"/>
      <c r="AT791" s="159" t="s">
        <v>233</v>
      </c>
      <c r="AU791" s="159" t="s">
        <v>89</v>
      </c>
      <c r="AV791" s="12" t="s">
        <v>89</v>
      </c>
      <c r="AW791" s="12" t="s">
        <v>31</v>
      </c>
      <c r="AX791" s="12" t="s">
        <v>76</v>
      </c>
      <c r="AY791" s="159" t="s">
        <v>225</v>
      </c>
    </row>
    <row r="792" spans="2:65" s="12" customFormat="1" ht="33.75">
      <c r="B792" s="157"/>
      <c r="D792" s="158" t="s">
        <v>233</v>
      </c>
      <c r="E792" s="159" t="s">
        <v>1</v>
      </c>
      <c r="F792" s="160" t="s">
        <v>1117</v>
      </c>
      <c r="H792" s="161">
        <v>12.375</v>
      </c>
      <c r="I792" s="162"/>
      <c r="L792" s="157"/>
      <c r="M792" s="163"/>
      <c r="T792" s="164"/>
      <c r="AT792" s="159" t="s">
        <v>233</v>
      </c>
      <c r="AU792" s="159" t="s">
        <v>89</v>
      </c>
      <c r="AV792" s="12" t="s">
        <v>89</v>
      </c>
      <c r="AW792" s="12" t="s">
        <v>31</v>
      </c>
      <c r="AX792" s="12" t="s">
        <v>76</v>
      </c>
      <c r="AY792" s="159" t="s">
        <v>225</v>
      </c>
    </row>
    <row r="793" spans="2:65" s="12" customFormat="1" ht="22.5">
      <c r="B793" s="157"/>
      <c r="D793" s="158" t="s">
        <v>233</v>
      </c>
      <c r="E793" s="159" t="s">
        <v>1</v>
      </c>
      <c r="F793" s="160" t="s">
        <v>1118</v>
      </c>
      <c r="H793" s="161">
        <v>5.5670000000000002</v>
      </c>
      <c r="I793" s="162"/>
      <c r="L793" s="157"/>
      <c r="M793" s="163"/>
      <c r="T793" s="164"/>
      <c r="AT793" s="159" t="s">
        <v>233</v>
      </c>
      <c r="AU793" s="159" t="s">
        <v>89</v>
      </c>
      <c r="AV793" s="12" t="s">
        <v>89</v>
      </c>
      <c r="AW793" s="12" t="s">
        <v>31</v>
      </c>
      <c r="AX793" s="12" t="s">
        <v>76</v>
      </c>
      <c r="AY793" s="159" t="s">
        <v>225</v>
      </c>
    </row>
    <row r="794" spans="2:65" s="12" customFormat="1" ht="33.75">
      <c r="B794" s="157"/>
      <c r="D794" s="158" t="s">
        <v>233</v>
      </c>
      <c r="E794" s="159" t="s">
        <v>1</v>
      </c>
      <c r="F794" s="160" t="s">
        <v>1119</v>
      </c>
      <c r="H794" s="161">
        <v>10.398999999999999</v>
      </c>
      <c r="I794" s="162"/>
      <c r="L794" s="157"/>
      <c r="M794" s="163"/>
      <c r="T794" s="164"/>
      <c r="AT794" s="159" t="s">
        <v>233</v>
      </c>
      <c r="AU794" s="159" t="s">
        <v>89</v>
      </c>
      <c r="AV794" s="12" t="s">
        <v>89</v>
      </c>
      <c r="AW794" s="12" t="s">
        <v>31</v>
      </c>
      <c r="AX794" s="12" t="s">
        <v>76</v>
      </c>
      <c r="AY794" s="159" t="s">
        <v>225</v>
      </c>
    </row>
    <row r="795" spans="2:65" s="12" customFormat="1" ht="22.5">
      <c r="B795" s="157"/>
      <c r="D795" s="158" t="s">
        <v>233</v>
      </c>
      <c r="E795" s="159" t="s">
        <v>1</v>
      </c>
      <c r="F795" s="160" t="s">
        <v>1120</v>
      </c>
      <c r="H795" s="161">
        <v>3.7829999999999999</v>
      </c>
      <c r="I795" s="162"/>
      <c r="L795" s="157"/>
      <c r="M795" s="163"/>
      <c r="T795" s="164"/>
      <c r="AT795" s="159" t="s">
        <v>233</v>
      </c>
      <c r="AU795" s="159" t="s">
        <v>89</v>
      </c>
      <c r="AV795" s="12" t="s">
        <v>89</v>
      </c>
      <c r="AW795" s="12" t="s">
        <v>31</v>
      </c>
      <c r="AX795" s="12" t="s">
        <v>76</v>
      </c>
      <c r="AY795" s="159" t="s">
        <v>225</v>
      </c>
    </row>
    <row r="796" spans="2:65" s="12" customFormat="1" ht="11.25">
      <c r="B796" s="157"/>
      <c r="D796" s="158" t="s">
        <v>233</v>
      </c>
      <c r="E796" s="159" t="s">
        <v>1</v>
      </c>
      <c r="F796" s="160" t="s">
        <v>1121</v>
      </c>
      <c r="H796" s="161">
        <v>1.325</v>
      </c>
      <c r="I796" s="162"/>
      <c r="L796" s="157"/>
      <c r="M796" s="163"/>
      <c r="T796" s="164"/>
      <c r="AT796" s="159" t="s">
        <v>233</v>
      </c>
      <c r="AU796" s="159" t="s">
        <v>89</v>
      </c>
      <c r="AV796" s="12" t="s">
        <v>89</v>
      </c>
      <c r="AW796" s="12" t="s">
        <v>31</v>
      </c>
      <c r="AX796" s="12" t="s">
        <v>76</v>
      </c>
      <c r="AY796" s="159" t="s">
        <v>225</v>
      </c>
    </row>
    <row r="797" spans="2:65" s="13" customFormat="1" ht="11.25">
      <c r="B797" s="165"/>
      <c r="D797" s="158" t="s">
        <v>233</v>
      </c>
      <c r="E797" s="166" t="s">
        <v>1</v>
      </c>
      <c r="F797" s="167" t="s">
        <v>258</v>
      </c>
      <c r="H797" s="168">
        <v>67.863</v>
      </c>
      <c r="I797" s="169"/>
      <c r="L797" s="165"/>
      <c r="M797" s="170"/>
      <c r="T797" s="171"/>
      <c r="AT797" s="166" t="s">
        <v>233</v>
      </c>
      <c r="AU797" s="166" t="s">
        <v>89</v>
      </c>
      <c r="AV797" s="13" t="s">
        <v>231</v>
      </c>
      <c r="AW797" s="13" t="s">
        <v>31</v>
      </c>
      <c r="AX797" s="13" t="s">
        <v>83</v>
      </c>
      <c r="AY797" s="166" t="s">
        <v>225</v>
      </c>
    </row>
    <row r="798" spans="2:65" s="1" customFormat="1" ht="24.2" customHeight="1">
      <c r="B798" s="32"/>
      <c r="C798" s="143" t="s">
        <v>1122</v>
      </c>
      <c r="D798" s="143" t="s">
        <v>227</v>
      </c>
      <c r="E798" s="144" t="s">
        <v>1123</v>
      </c>
      <c r="F798" s="145" t="s">
        <v>1124</v>
      </c>
      <c r="G798" s="146" t="s">
        <v>230</v>
      </c>
      <c r="H798" s="147">
        <v>2.76</v>
      </c>
      <c r="I798" s="148"/>
      <c r="J798" s="149">
        <f>ROUND(I798*H798,2)</f>
        <v>0</v>
      </c>
      <c r="K798" s="150"/>
      <c r="L798" s="32"/>
      <c r="M798" s="151" t="s">
        <v>1</v>
      </c>
      <c r="N798" s="152" t="s">
        <v>42</v>
      </c>
      <c r="P798" s="153">
        <f>O798*H798</f>
        <v>0</v>
      </c>
      <c r="Q798" s="153">
        <v>0</v>
      </c>
      <c r="R798" s="153">
        <f>Q798*H798</f>
        <v>0</v>
      </c>
      <c r="S798" s="153">
        <v>2.4</v>
      </c>
      <c r="T798" s="154">
        <f>S798*H798</f>
        <v>6.6239999999999997</v>
      </c>
      <c r="AR798" s="155" t="s">
        <v>231</v>
      </c>
      <c r="AT798" s="155" t="s">
        <v>227</v>
      </c>
      <c r="AU798" s="155" t="s">
        <v>89</v>
      </c>
      <c r="AY798" s="17" t="s">
        <v>225</v>
      </c>
      <c r="BE798" s="156">
        <f>IF(N798="základná",J798,0)</f>
        <v>0</v>
      </c>
      <c r="BF798" s="156">
        <f>IF(N798="znížená",J798,0)</f>
        <v>0</v>
      </c>
      <c r="BG798" s="156">
        <f>IF(N798="zákl. prenesená",J798,0)</f>
        <v>0</v>
      </c>
      <c r="BH798" s="156">
        <f>IF(N798="zníž. prenesená",J798,0)</f>
        <v>0</v>
      </c>
      <c r="BI798" s="156">
        <f>IF(N798="nulová",J798,0)</f>
        <v>0</v>
      </c>
      <c r="BJ798" s="17" t="s">
        <v>89</v>
      </c>
      <c r="BK798" s="156">
        <f>ROUND(I798*H798,2)</f>
        <v>0</v>
      </c>
      <c r="BL798" s="17" t="s">
        <v>231</v>
      </c>
      <c r="BM798" s="155" t="s">
        <v>1125</v>
      </c>
    </row>
    <row r="799" spans="2:65" s="12" customFormat="1" ht="11.25">
      <c r="B799" s="157"/>
      <c r="D799" s="158" t="s">
        <v>233</v>
      </c>
      <c r="E799" s="159" t="s">
        <v>1</v>
      </c>
      <c r="F799" s="160" t="s">
        <v>1126</v>
      </c>
      <c r="H799" s="161">
        <v>2.76</v>
      </c>
      <c r="I799" s="162"/>
      <c r="L799" s="157"/>
      <c r="M799" s="163"/>
      <c r="T799" s="164"/>
      <c r="AT799" s="159" t="s">
        <v>233</v>
      </c>
      <c r="AU799" s="159" t="s">
        <v>89</v>
      </c>
      <c r="AV799" s="12" t="s">
        <v>89</v>
      </c>
      <c r="AW799" s="12" t="s">
        <v>31</v>
      </c>
      <c r="AX799" s="12" t="s">
        <v>83</v>
      </c>
      <c r="AY799" s="159" t="s">
        <v>225</v>
      </c>
    </row>
    <row r="800" spans="2:65" s="1" customFormat="1" ht="24.2" customHeight="1">
      <c r="B800" s="32"/>
      <c r="C800" s="143" t="s">
        <v>1127</v>
      </c>
      <c r="D800" s="143" t="s">
        <v>227</v>
      </c>
      <c r="E800" s="144" t="s">
        <v>1128</v>
      </c>
      <c r="F800" s="145" t="s">
        <v>1129</v>
      </c>
      <c r="G800" s="146" t="s">
        <v>312</v>
      </c>
      <c r="H800" s="147">
        <v>7.2</v>
      </c>
      <c r="I800" s="148"/>
      <c r="J800" s="149">
        <f>ROUND(I800*H800,2)</f>
        <v>0</v>
      </c>
      <c r="K800" s="150"/>
      <c r="L800" s="32"/>
      <c r="M800" s="151" t="s">
        <v>1</v>
      </c>
      <c r="N800" s="152" t="s">
        <v>42</v>
      </c>
      <c r="P800" s="153">
        <f>O800*H800</f>
        <v>0</v>
      </c>
      <c r="Q800" s="153">
        <v>0</v>
      </c>
      <c r="R800" s="153">
        <f>Q800*H800</f>
        <v>0</v>
      </c>
      <c r="S800" s="153">
        <v>0.39200000000000002</v>
      </c>
      <c r="T800" s="154">
        <f>S800*H800</f>
        <v>2.8224</v>
      </c>
      <c r="AR800" s="155" t="s">
        <v>231</v>
      </c>
      <c r="AT800" s="155" t="s">
        <v>227</v>
      </c>
      <c r="AU800" s="155" t="s">
        <v>89</v>
      </c>
      <c r="AY800" s="17" t="s">
        <v>225</v>
      </c>
      <c r="BE800" s="156">
        <f>IF(N800="základná",J800,0)</f>
        <v>0</v>
      </c>
      <c r="BF800" s="156">
        <f>IF(N800="znížená",J800,0)</f>
        <v>0</v>
      </c>
      <c r="BG800" s="156">
        <f>IF(N800="zákl. prenesená",J800,0)</f>
        <v>0</v>
      </c>
      <c r="BH800" s="156">
        <f>IF(N800="zníž. prenesená",J800,0)</f>
        <v>0</v>
      </c>
      <c r="BI800" s="156">
        <f>IF(N800="nulová",J800,0)</f>
        <v>0</v>
      </c>
      <c r="BJ800" s="17" t="s">
        <v>89</v>
      </c>
      <c r="BK800" s="156">
        <f>ROUND(I800*H800,2)</f>
        <v>0</v>
      </c>
      <c r="BL800" s="17" t="s">
        <v>231</v>
      </c>
      <c r="BM800" s="155" t="s">
        <v>1130</v>
      </c>
    </row>
    <row r="801" spans="2:65" s="12" customFormat="1" ht="11.25">
      <c r="B801" s="157"/>
      <c r="D801" s="158" t="s">
        <v>233</v>
      </c>
      <c r="E801" s="159" t="s">
        <v>1</v>
      </c>
      <c r="F801" s="160" t="s">
        <v>1131</v>
      </c>
      <c r="H801" s="161">
        <v>3</v>
      </c>
      <c r="I801" s="162"/>
      <c r="L801" s="157"/>
      <c r="M801" s="163"/>
      <c r="T801" s="164"/>
      <c r="AT801" s="159" t="s">
        <v>233</v>
      </c>
      <c r="AU801" s="159" t="s">
        <v>89</v>
      </c>
      <c r="AV801" s="12" t="s">
        <v>89</v>
      </c>
      <c r="AW801" s="12" t="s">
        <v>31</v>
      </c>
      <c r="AX801" s="12" t="s">
        <v>76</v>
      </c>
      <c r="AY801" s="159" t="s">
        <v>225</v>
      </c>
    </row>
    <row r="802" spans="2:65" s="12" customFormat="1" ht="11.25">
      <c r="B802" s="157"/>
      <c r="D802" s="158" t="s">
        <v>233</v>
      </c>
      <c r="E802" s="159" t="s">
        <v>1</v>
      </c>
      <c r="F802" s="160" t="s">
        <v>1132</v>
      </c>
      <c r="H802" s="161">
        <v>2.4</v>
      </c>
      <c r="I802" s="162"/>
      <c r="L802" s="157"/>
      <c r="M802" s="163"/>
      <c r="T802" s="164"/>
      <c r="AT802" s="159" t="s">
        <v>233</v>
      </c>
      <c r="AU802" s="159" t="s">
        <v>89</v>
      </c>
      <c r="AV802" s="12" t="s">
        <v>89</v>
      </c>
      <c r="AW802" s="12" t="s">
        <v>31</v>
      </c>
      <c r="AX802" s="12" t="s">
        <v>76</v>
      </c>
      <c r="AY802" s="159" t="s">
        <v>225</v>
      </c>
    </row>
    <row r="803" spans="2:65" s="12" customFormat="1" ht="11.25">
      <c r="B803" s="157"/>
      <c r="D803" s="158" t="s">
        <v>233</v>
      </c>
      <c r="E803" s="159" t="s">
        <v>1</v>
      </c>
      <c r="F803" s="160" t="s">
        <v>1133</v>
      </c>
      <c r="H803" s="161">
        <v>1.8</v>
      </c>
      <c r="I803" s="162"/>
      <c r="L803" s="157"/>
      <c r="M803" s="163"/>
      <c r="T803" s="164"/>
      <c r="AT803" s="159" t="s">
        <v>233</v>
      </c>
      <c r="AU803" s="159" t="s">
        <v>89</v>
      </c>
      <c r="AV803" s="12" t="s">
        <v>89</v>
      </c>
      <c r="AW803" s="12" t="s">
        <v>31</v>
      </c>
      <c r="AX803" s="12" t="s">
        <v>76</v>
      </c>
      <c r="AY803" s="159" t="s">
        <v>225</v>
      </c>
    </row>
    <row r="804" spans="2:65" s="13" customFormat="1" ht="11.25">
      <c r="B804" s="165"/>
      <c r="D804" s="158" t="s">
        <v>233</v>
      </c>
      <c r="E804" s="166" t="s">
        <v>1</v>
      </c>
      <c r="F804" s="167" t="s">
        <v>258</v>
      </c>
      <c r="H804" s="168">
        <v>7.2</v>
      </c>
      <c r="I804" s="169"/>
      <c r="L804" s="165"/>
      <c r="M804" s="170"/>
      <c r="T804" s="171"/>
      <c r="AT804" s="166" t="s">
        <v>233</v>
      </c>
      <c r="AU804" s="166" t="s">
        <v>89</v>
      </c>
      <c r="AV804" s="13" t="s">
        <v>231</v>
      </c>
      <c r="AW804" s="13" t="s">
        <v>31</v>
      </c>
      <c r="AX804" s="13" t="s">
        <v>83</v>
      </c>
      <c r="AY804" s="166" t="s">
        <v>225</v>
      </c>
    </row>
    <row r="805" spans="2:65" s="1" customFormat="1" ht="24.2" customHeight="1">
      <c r="B805" s="32"/>
      <c r="C805" s="143" t="s">
        <v>1134</v>
      </c>
      <c r="D805" s="143" t="s">
        <v>227</v>
      </c>
      <c r="E805" s="144" t="s">
        <v>1135</v>
      </c>
      <c r="F805" s="145" t="s">
        <v>1136</v>
      </c>
      <c r="G805" s="146" t="s">
        <v>414</v>
      </c>
      <c r="H805" s="147">
        <v>30.8</v>
      </c>
      <c r="I805" s="148"/>
      <c r="J805" s="149">
        <f>ROUND(I805*H805,2)</f>
        <v>0</v>
      </c>
      <c r="K805" s="150"/>
      <c r="L805" s="32"/>
      <c r="M805" s="151" t="s">
        <v>1</v>
      </c>
      <c r="N805" s="152" t="s">
        <v>42</v>
      </c>
      <c r="P805" s="153">
        <f>O805*H805</f>
        <v>0</v>
      </c>
      <c r="Q805" s="153">
        <v>5.04E-6</v>
      </c>
      <c r="R805" s="153">
        <f>Q805*H805</f>
        <v>1.5523199999999999E-4</v>
      </c>
      <c r="S805" s="153">
        <v>0</v>
      </c>
      <c r="T805" s="154">
        <f>S805*H805</f>
        <v>0</v>
      </c>
      <c r="AR805" s="155" t="s">
        <v>231</v>
      </c>
      <c r="AT805" s="155" t="s">
        <v>227</v>
      </c>
      <c r="AU805" s="155" t="s">
        <v>89</v>
      </c>
      <c r="AY805" s="17" t="s">
        <v>225</v>
      </c>
      <c r="BE805" s="156">
        <f>IF(N805="základná",J805,0)</f>
        <v>0</v>
      </c>
      <c r="BF805" s="156">
        <f>IF(N805="znížená",J805,0)</f>
        <v>0</v>
      </c>
      <c r="BG805" s="156">
        <f>IF(N805="zákl. prenesená",J805,0)</f>
        <v>0</v>
      </c>
      <c r="BH805" s="156">
        <f>IF(N805="zníž. prenesená",J805,0)</f>
        <v>0</v>
      </c>
      <c r="BI805" s="156">
        <f>IF(N805="nulová",J805,0)</f>
        <v>0</v>
      </c>
      <c r="BJ805" s="17" t="s">
        <v>89</v>
      </c>
      <c r="BK805" s="156">
        <f>ROUND(I805*H805,2)</f>
        <v>0</v>
      </c>
      <c r="BL805" s="17" t="s">
        <v>231</v>
      </c>
      <c r="BM805" s="155" t="s">
        <v>1137</v>
      </c>
    </row>
    <row r="806" spans="2:65" s="12" customFormat="1" ht="22.5">
      <c r="B806" s="157"/>
      <c r="D806" s="158" t="s">
        <v>233</v>
      </c>
      <c r="E806" s="159" t="s">
        <v>1</v>
      </c>
      <c r="F806" s="160" t="s">
        <v>1138</v>
      </c>
      <c r="H806" s="161">
        <v>30.8</v>
      </c>
      <c r="I806" s="162"/>
      <c r="L806" s="157"/>
      <c r="M806" s="163"/>
      <c r="T806" s="164"/>
      <c r="AT806" s="159" t="s">
        <v>233</v>
      </c>
      <c r="AU806" s="159" t="s">
        <v>89</v>
      </c>
      <c r="AV806" s="12" t="s">
        <v>89</v>
      </c>
      <c r="AW806" s="12" t="s">
        <v>31</v>
      </c>
      <c r="AX806" s="12" t="s">
        <v>83</v>
      </c>
      <c r="AY806" s="159" t="s">
        <v>225</v>
      </c>
    </row>
    <row r="807" spans="2:65" s="1" customFormat="1" ht="24.2" customHeight="1">
      <c r="B807" s="32"/>
      <c r="C807" s="143" t="s">
        <v>1139</v>
      </c>
      <c r="D807" s="143" t="s">
        <v>227</v>
      </c>
      <c r="E807" s="144" t="s">
        <v>1140</v>
      </c>
      <c r="F807" s="145" t="s">
        <v>1141</v>
      </c>
      <c r="G807" s="146" t="s">
        <v>230</v>
      </c>
      <c r="H807" s="147">
        <v>1.86</v>
      </c>
      <c r="I807" s="148"/>
      <c r="J807" s="149">
        <f>ROUND(I807*H807,2)</f>
        <v>0</v>
      </c>
      <c r="K807" s="150"/>
      <c r="L807" s="32"/>
      <c r="M807" s="151" t="s">
        <v>1</v>
      </c>
      <c r="N807" s="152" t="s">
        <v>42</v>
      </c>
      <c r="P807" s="153">
        <f>O807*H807</f>
        <v>0</v>
      </c>
      <c r="Q807" s="153">
        <v>0</v>
      </c>
      <c r="R807" s="153">
        <f>Q807*H807</f>
        <v>0</v>
      </c>
      <c r="S807" s="153">
        <v>2.4</v>
      </c>
      <c r="T807" s="154">
        <f>S807*H807</f>
        <v>4.4640000000000004</v>
      </c>
      <c r="AR807" s="155" t="s">
        <v>231</v>
      </c>
      <c r="AT807" s="155" t="s">
        <v>227</v>
      </c>
      <c r="AU807" s="155" t="s">
        <v>89</v>
      </c>
      <c r="AY807" s="17" t="s">
        <v>225</v>
      </c>
      <c r="BE807" s="156">
        <f>IF(N807="základná",J807,0)</f>
        <v>0</v>
      </c>
      <c r="BF807" s="156">
        <f>IF(N807="znížená",J807,0)</f>
        <v>0</v>
      </c>
      <c r="BG807" s="156">
        <f>IF(N807="zákl. prenesená",J807,0)</f>
        <v>0</v>
      </c>
      <c r="BH807" s="156">
        <f>IF(N807="zníž. prenesená",J807,0)</f>
        <v>0</v>
      </c>
      <c r="BI807" s="156">
        <f>IF(N807="nulová",J807,0)</f>
        <v>0</v>
      </c>
      <c r="BJ807" s="17" t="s">
        <v>89</v>
      </c>
      <c r="BK807" s="156">
        <f>ROUND(I807*H807,2)</f>
        <v>0</v>
      </c>
      <c r="BL807" s="17" t="s">
        <v>231</v>
      </c>
      <c r="BM807" s="155" t="s">
        <v>1142</v>
      </c>
    </row>
    <row r="808" spans="2:65" s="12" customFormat="1" ht="22.5">
      <c r="B808" s="157"/>
      <c r="D808" s="158" t="s">
        <v>233</v>
      </c>
      <c r="E808" s="159" t="s">
        <v>1</v>
      </c>
      <c r="F808" s="160" t="s">
        <v>1143</v>
      </c>
      <c r="H808" s="161">
        <v>1.6719999999999999</v>
      </c>
      <c r="I808" s="162"/>
      <c r="L808" s="157"/>
      <c r="M808" s="163"/>
      <c r="T808" s="164"/>
      <c r="AT808" s="159" t="s">
        <v>233</v>
      </c>
      <c r="AU808" s="159" t="s">
        <v>89</v>
      </c>
      <c r="AV808" s="12" t="s">
        <v>89</v>
      </c>
      <c r="AW808" s="12" t="s">
        <v>31</v>
      </c>
      <c r="AX808" s="12" t="s">
        <v>76</v>
      </c>
      <c r="AY808" s="159" t="s">
        <v>225</v>
      </c>
    </row>
    <row r="809" spans="2:65" s="12" customFormat="1" ht="11.25">
      <c r="B809" s="157"/>
      <c r="D809" s="158" t="s">
        <v>233</v>
      </c>
      <c r="E809" s="159" t="s">
        <v>1</v>
      </c>
      <c r="F809" s="160" t="s">
        <v>1144</v>
      </c>
      <c r="H809" s="161">
        <v>0.188</v>
      </c>
      <c r="I809" s="162"/>
      <c r="L809" s="157"/>
      <c r="M809" s="163"/>
      <c r="T809" s="164"/>
      <c r="AT809" s="159" t="s">
        <v>233</v>
      </c>
      <c r="AU809" s="159" t="s">
        <v>89</v>
      </c>
      <c r="AV809" s="12" t="s">
        <v>89</v>
      </c>
      <c r="AW809" s="12" t="s">
        <v>31</v>
      </c>
      <c r="AX809" s="12" t="s">
        <v>76</v>
      </c>
      <c r="AY809" s="159" t="s">
        <v>225</v>
      </c>
    </row>
    <row r="810" spans="2:65" s="13" customFormat="1" ht="11.25">
      <c r="B810" s="165"/>
      <c r="D810" s="158" t="s">
        <v>233</v>
      </c>
      <c r="E810" s="166" t="s">
        <v>1</v>
      </c>
      <c r="F810" s="167" t="s">
        <v>258</v>
      </c>
      <c r="H810" s="168">
        <v>1.86</v>
      </c>
      <c r="I810" s="169"/>
      <c r="L810" s="165"/>
      <c r="M810" s="170"/>
      <c r="T810" s="171"/>
      <c r="AT810" s="166" t="s">
        <v>233</v>
      </c>
      <c r="AU810" s="166" t="s">
        <v>89</v>
      </c>
      <c r="AV810" s="13" t="s">
        <v>231</v>
      </c>
      <c r="AW810" s="13" t="s">
        <v>31</v>
      </c>
      <c r="AX810" s="13" t="s">
        <v>83</v>
      </c>
      <c r="AY810" s="166" t="s">
        <v>225</v>
      </c>
    </row>
    <row r="811" spans="2:65" s="1" customFormat="1" ht="33" customHeight="1">
      <c r="B811" s="32"/>
      <c r="C811" s="143" t="s">
        <v>1145</v>
      </c>
      <c r="D811" s="143" t="s">
        <v>227</v>
      </c>
      <c r="E811" s="144" t="s">
        <v>1146</v>
      </c>
      <c r="F811" s="145" t="s">
        <v>1147</v>
      </c>
      <c r="G811" s="146" t="s">
        <v>230</v>
      </c>
      <c r="H811" s="147">
        <v>90.188999999999993</v>
      </c>
      <c r="I811" s="148"/>
      <c r="J811" s="149">
        <f>ROUND(I811*H811,2)</f>
        <v>0</v>
      </c>
      <c r="K811" s="150"/>
      <c r="L811" s="32"/>
      <c r="M811" s="151" t="s">
        <v>1</v>
      </c>
      <c r="N811" s="152" t="s">
        <v>42</v>
      </c>
      <c r="P811" s="153">
        <f>O811*H811</f>
        <v>0</v>
      </c>
      <c r="Q811" s="153">
        <v>0</v>
      </c>
      <c r="R811" s="153">
        <f>Q811*H811</f>
        <v>0</v>
      </c>
      <c r="S811" s="153">
        <v>0.19639999999999999</v>
      </c>
      <c r="T811" s="154">
        <f>S811*H811</f>
        <v>17.713119599999999</v>
      </c>
      <c r="AR811" s="155" t="s">
        <v>231</v>
      </c>
      <c r="AT811" s="155" t="s">
        <v>227</v>
      </c>
      <c r="AU811" s="155" t="s">
        <v>89</v>
      </c>
      <c r="AY811" s="17" t="s">
        <v>225</v>
      </c>
      <c r="BE811" s="156">
        <f>IF(N811="základná",J811,0)</f>
        <v>0</v>
      </c>
      <c r="BF811" s="156">
        <f>IF(N811="znížená",J811,0)</f>
        <v>0</v>
      </c>
      <c r="BG811" s="156">
        <f>IF(N811="zákl. prenesená",J811,0)</f>
        <v>0</v>
      </c>
      <c r="BH811" s="156">
        <f>IF(N811="zníž. prenesená",J811,0)</f>
        <v>0</v>
      </c>
      <c r="BI811" s="156">
        <f>IF(N811="nulová",J811,0)</f>
        <v>0</v>
      </c>
      <c r="BJ811" s="17" t="s">
        <v>89</v>
      </c>
      <c r="BK811" s="156">
        <f>ROUND(I811*H811,2)</f>
        <v>0</v>
      </c>
      <c r="BL811" s="17" t="s">
        <v>231</v>
      </c>
      <c r="BM811" s="155" t="s">
        <v>1148</v>
      </c>
    </row>
    <row r="812" spans="2:65" s="12" customFormat="1" ht="33.75">
      <c r="B812" s="157"/>
      <c r="D812" s="158" t="s">
        <v>233</v>
      </c>
      <c r="E812" s="159" t="s">
        <v>1</v>
      </c>
      <c r="F812" s="160" t="s">
        <v>1149</v>
      </c>
      <c r="H812" s="161">
        <v>40.406999999999996</v>
      </c>
      <c r="I812" s="162"/>
      <c r="L812" s="157"/>
      <c r="M812" s="163"/>
      <c r="T812" s="164"/>
      <c r="AT812" s="159" t="s">
        <v>233</v>
      </c>
      <c r="AU812" s="159" t="s">
        <v>89</v>
      </c>
      <c r="AV812" s="12" t="s">
        <v>89</v>
      </c>
      <c r="AW812" s="12" t="s">
        <v>31</v>
      </c>
      <c r="AX812" s="12" t="s">
        <v>76</v>
      </c>
      <c r="AY812" s="159" t="s">
        <v>225</v>
      </c>
    </row>
    <row r="813" spans="2:65" s="12" customFormat="1" ht="11.25">
      <c r="B813" s="157"/>
      <c r="D813" s="158" t="s">
        <v>233</v>
      </c>
      <c r="E813" s="159" t="s">
        <v>1</v>
      </c>
      <c r="F813" s="160" t="s">
        <v>1150</v>
      </c>
      <c r="H813" s="161">
        <v>27.323</v>
      </c>
      <c r="I813" s="162"/>
      <c r="L813" s="157"/>
      <c r="M813" s="163"/>
      <c r="T813" s="164"/>
      <c r="AT813" s="159" t="s">
        <v>233</v>
      </c>
      <c r="AU813" s="159" t="s">
        <v>89</v>
      </c>
      <c r="AV813" s="12" t="s">
        <v>89</v>
      </c>
      <c r="AW813" s="12" t="s">
        <v>31</v>
      </c>
      <c r="AX813" s="12" t="s">
        <v>76</v>
      </c>
      <c r="AY813" s="159" t="s">
        <v>225</v>
      </c>
    </row>
    <row r="814" spans="2:65" s="13" customFormat="1" ht="11.25">
      <c r="B814" s="165"/>
      <c r="D814" s="158" t="s">
        <v>233</v>
      </c>
      <c r="E814" s="166" t="s">
        <v>1</v>
      </c>
      <c r="F814" s="167" t="s">
        <v>1088</v>
      </c>
      <c r="H814" s="168">
        <v>67.73</v>
      </c>
      <c r="I814" s="169"/>
      <c r="L814" s="165"/>
      <c r="M814" s="170"/>
      <c r="T814" s="171"/>
      <c r="AT814" s="166" t="s">
        <v>233</v>
      </c>
      <c r="AU814" s="166" t="s">
        <v>89</v>
      </c>
      <c r="AV814" s="13" t="s">
        <v>231</v>
      </c>
      <c r="AW814" s="13" t="s">
        <v>31</v>
      </c>
      <c r="AX814" s="13" t="s">
        <v>76</v>
      </c>
      <c r="AY814" s="166" t="s">
        <v>225</v>
      </c>
    </row>
    <row r="815" spans="2:65" s="12" customFormat="1" ht="33.75">
      <c r="B815" s="157"/>
      <c r="D815" s="158" t="s">
        <v>233</v>
      </c>
      <c r="E815" s="159" t="s">
        <v>1</v>
      </c>
      <c r="F815" s="160" t="s">
        <v>1151</v>
      </c>
      <c r="H815" s="161">
        <v>52.194000000000003</v>
      </c>
      <c r="I815" s="162"/>
      <c r="L815" s="157"/>
      <c r="M815" s="163"/>
      <c r="T815" s="164"/>
      <c r="AT815" s="159" t="s">
        <v>233</v>
      </c>
      <c r="AU815" s="159" t="s">
        <v>89</v>
      </c>
      <c r="AV815" s="12" t="s">
        <v>89</v>
      </c>
      <c r="AW815" s="12" t="s">
        <v>31</v>
      </c>
      <c r="AX815" s="12" t="s">
        <v>76</v>
      </c>
      <c r="AY815" s="159" t="s">
        <v>225</v>
      </c>
    </row>
    <row r="816" spans="2:65" s="12" customFormat="1" ht="33.75">
      <c r="B816" s="157"/>
      <c r="D816" s="158" t="s">
        <v>233</v>
      </c>
      <c r="E816" s="159" t="s">
        <v>1</v>
      </c>
      <c r="F816" s="160" t="s">
        <v>1152</v>
      </c>
      <c r="H816" s="161">
        <v>37.994999999999997</v>
      </c>
      <c r="I816" s="162"/>
      <c r="L816" s="157"/>
      <c r="M816" s="163"/>
      <c r="T816" s="164"/>
      <c r="AT816" s="159" t="s">
        <v>233</v>
      </c>
      <c r="AU816" s="159" t="s">
        <v>89</v>
      </c>
      <c r="AV816" s="12" t="s">
        <v>89</v>
      </c>
      <c r="AW816" s="12" t="s">
        <v>31</v>
      </c>
      <c r="AX816" s="12" t="s">
        <v>76</v>
      </c>
      <c r="AY816" s="159" t="s">
        <v>225</v>
      </c>
    </row>
    <row r="817" spans="2:65" s="13" customFormat="1" ht="11.25">
      <c r="B817" s="165"/>
      <c r="D817" s="158" t="s">
        <v>233</v>
      </c>
      <c r="E817" s="166" t="s">
        <v>1</v>
      </c>
      <c r="F817" s="167" t="s">
        <v>258</v>
      </c>
      <c r="H817" s="168">
        <v>90.188999999999993</v>
      </c>
      <c r="I817" s="169"/>
      <c r="L817" s="165"/>
      <c r="M817" s="170"/>
      <c r="T817" s="171"/>
      <c r="AT817" s="166" t="s">
        <v>233</v>
      </c>
      <c r="AU817" s="166" t="s">
        <v>89</v>
      </c>
      <c r="AV817" s="13" t="s">
        <v>231</v>
      </c>
      <c r="AW817" s="13" t="s">
        <v>31</v>
      </c>
      <c r="AX817" s="13" t="s">
        <v>83</v>
      </c>
      <c r="AY817" s="166" t="s">
        <v>225</v>
      </c>
    </row>
    <row r="818" spans="2:65" s="1" customFormat="1" ht="24.2" customHeight="1">
      <c r="B818" s="32"/>
      <c r="C818" s="143" t="s">
        <v>1153</v>
      </c>
      <c r="D818" s="143" t="s">
        <v>227</v>
      </c>
      <c r="E818" s="144" t="s">
        <v>1154</v>
      </c>
      <c r="F818" s="145" t="s">
        <v>1155</v>
      </c>
      <c r="G818" s="146" t="s">
        <v>519</v>
      </c>
      <c r="H818" s="147">
        <v>53</v>
      </c>
      <c r="I818" s="148"/>
      <c r="J818" s="149">
        <f>ROUND(I818*H818,2)</f>
        <v>0</v>
      </c>
      <c r="K818" s="150"/>
      <c r="L818" s="32"/>
      <c r="M818" s="151" t="s">
        <v>1</v>
      </c>
      <c r="N818" s="152" t="s">
        <v>42</v>
      </c>
      <c r="P818" s="153">
        <f>O818*H818</f>
        <v>0</v>
      </c>
      <c r="Q818" s="153">
        <v>0</v>
      </c>
      <c r="R818" s="153">
        <f>Q818*H818</f>
        <v>0</v>
      </c>
      <c r="S818" s="153">
        <v>2.4E-2</v>
      </c>
      <c r="T818" s="154">
        <f>S818*H818</f>
        <v>1.272</v>
      </c>
      <c r="AR818" s="155" t="s">
        <v>231</v>
      </c>
      <c r="AT818" s="155" t="s">
        <v>227</v>
      </c>
      <c r="AU818" s="155" t="s">
        <v>89</v>
      </c>
      <c r="AY818" s="17" t="s">
        <v>225</v>
      </c>
      <c r="BE818" s="156">
        <f>IF(N818="základná",J818,0)</f>
        <v>0</v>
      </c>
      <c r="BF818" s="156">
        <f>IF(N818="znížená",J818,0)</f>
        <v>0</v>
      </c>
      <c r="BG818" s="156">
        <f>IF(N818="zákl. prenesená",J818,0)</f>
        <v>0</v>
      </c>
      <c r="BH818" s="156">
        <f>IF(N818="zníž. prenesená",J818,0)</f>
        <v>0</v>
      </c>
      <c r="BI818" s="156">
        <f>IF(N818="nulová",J818,0)</f>
        <v>0</v>
      </c>
      <c r="BJ818" s="17" t="s">
        <v>89</v>
      </c>
      <c r="BK818" s="156">
        <f>ROUND(I818*H818,2)</f>
        <v>0</v>
      </c>
      <c r="BL818" s="17" t="s">
        <v>231</v>
      </c>
      <c r="BM818" s="155" t="s">
        <v>1156</v>
      </c>
    </row>
    <row r="819" spans="2:65" s="12" customFormat="1" ht="11.25">
      <c r="B819" s="157"/>
      <c r="D819" s="158" t="s">
        <v>233</v>
      </c>
      <c r="E819" s="159" t="s">
        <v>1</v>
      </c>
      <c r="F819" s="160" t="s">
        <v>1157</v>
      </c>
      <c r="H819" s="161">
        <v>27</v>
      </c>
      <c r="I819" s="162"/>
      <c r="L819" s="157"/>
      <c r="M819" s="163"/>
      <c r="T819" s="164"/>
      <c r="AT819" s="159" t="s">
        <v>233</v>
      </c>
      <c r="AU819" s="159" t="s">
        <v>89</v>
      </c>
      <c r="AV819" s="12" t="s">
        <v>89</v>
      </c>
      <c r="AW819" s="12" t="s">
        <v>31</v>
      </c>
      <c r="AX819" s="12" t="s">
        <v>76</v>
      </c>
      <c r="AY819" s="159" t="s">
        <v>225</v>
      </c>
    </row>
    <row r="820" spans="2:65" s="12" customFormat="1" ht="11.25">
      <c r="B820" s="157"/>
      <c r="D820" s="158" t="s">
        <v>233</v>
      </c>
      <c r="E820" s="159" t="s">
        <v>1</v>
      </c>
      <c r="F820" s="160" t="s">
        <v>1158</v>
      </c>
      <c r="H820" s="161">
        <v>16</v>
      </c>
      <c r="I820" s="162"/>
      <c r="L820" s="157"/>
      <c r="M820" s="163"/>
      <c r="T820" s="164"/>
      <c r="AT820" s="159" t="s">
        <v>233</v>
      </c>
      <c r="AU820" s="159" t="s">
        <v>89</v>
      </c>
      <c r="AV820" s="12" t="s">
        <v>89</v>
      </c>
      <c r="AW820" s="12" t="s">
        <v>31</v>
      </c>
      <c r="AX820" s="12" t="s">
        <v>76</v>
      </c>
      <c r="AY820" s="159" t="s">
        <v>225</v>
      </c>
    </row>
    <row r="821" spans="2:65" s="13" customFormat="1" ht="11.25">
      <c r="B821" s="165"/>
      <c r="D821" s="158" t="s">
        <v>233</v>
      </c>
      <c r="E821" s="166" t="s">
        <v>1</v>
      </c>
      <c r="F821" s="167" t="s">
        <v>1159</v>
      </c>
      <c r="H821" s="168">
        <v>43</v>
      </c>
      <c r="I821" s="169"/>
      <c r="L821" s="165"/>
      <c r="M821" s="170"/>
      <c r="T821" s="171"/>
      <c r="AT821" s="166" t="s">
        <v>233</v>
      </c>
      <c r="AU821" s="166" t="s">
        <v>89</v>
      </c>
      <c r="AV821" s="13" t="s">
        <v>231</v>
      </c>
      <c r="AW821" s="13" t="s">
        <v>31</v>
      </c>
      <c r="AX821" s="13" t="s">
        <v>76</v>
      </c>
      <c r="AY821" s="166" t="s">
        <v>225</v>
      </c>
    </row>
    <row r="822" spans="2:65" s="12" customFormat="1" ht="11.25">
      <c r="B822" s="157"/>
      <c r="D822" s="158" t="s">
        <v>233</v>
      </c>
      <c r="E822" s="159" t="s">
        <v>1</v>
      </c>
      <c r="F822" s="160" t="s">
        <v>1160</v>
      </c>
      <c r="H822" s="161">
        <v>23</v>
      </c>
      <c r="I822" s="162"/>
      <c r="L822" s="157"/>
      <c r="M822" s="163"/>
      <c r="T822" s="164"/>
      <c r="AT822" s="159" t="s">
        <v>233</v>
      </c>
      <c r="AU822" s="159" t="s">
        <v>89</v>
      </c>
      <c r="AV822" s="12" t="s">
        <v>89</v>
      </c>
      <c r="AW822" s="12" t="s">
        <v>31</v>
      </c>
      <c r="AX822" s="12" t="s">
        <v>76</v>
      </c>
      <c r="AY822" s="159" t="s">
        <v>225</v>
      </c>
    </row>
    <row r="823" spans="2:65" s="12" customFormat="1" ht="11.25">
      <c r="B823" s="157"/>
      <c r="D823" s="158" t="s">
        <v>233</v>
      </c>
      <c r="E823" s="159" t="s">
        <v>1</v>
      </c>
      <c r="F823" s="160" t="s">
        <v>1161</v>
      </c>
      <c r="H823" s="161">
        <v>30</v>
      </c>
      <c r="I823" s="162"/>
      <c r="L823" s="157"/>
      <c r="M823" s="163"/>
      <c r="T823" s="164"/>
      <c r="AT823" s="159" t="s">
        <v>233</v>
      </c>
      <c r="AU823" s="159" t="s">
        <v>89</v>
      </c>
      <c r="AV823" s="12" t="s">
        <v>89</v>
      </c>
      <c r="AW823" s="12" t="s">
        <v>31</v>
      </c>
      <c r="AX823" s="12" t="s">
        <v>76</v>
      </c>
      <c r="AY823" s="159" t="s">
        <v>225</v>
      </c>
    </row>
    <row r="824" spans="2:65" s="13" customFormat="1" ht="11.25">
      <c r="B824" s="165"/>
      <c r="D824" s="158" t="s">
        <v>233</v>
      </c>
      <c r="E824" s="166" t="s">
        <v>1</v>
      </c>
      <c r="F824" s="167" t="s">
        <v>258</v>
      </c>
      <c r="H824" s="168">
        <v>53</v>
      </c>
      <c r="I824" s="169"/>
      <c r="L824" s="165"/>
      <c r="M824" s="170"/>
      <c r="T824" s="171"/>
      <c r="AT824" s="166" t="s">
        <v>233</v>
      </c>
      <c r="AU824" s="166" t="s">
        <v>89</v>
      </c>
      <c r="AV824" s="13" t="s">
        <v>231</v>
      </c>
      <c r="AW824" s="13" t="s">
        <v>31</v>
      </c>
      <c r="AX824" s="13" t="s">
        <v>83</v>
      </c>
      <c r="AY824" s="166" t="s">
        <v>225</v>
      </c>
    </row>
    <row r="825" spans="2:65" s="1" customFormat="1" ht="24.2" customHeight="1">
      <c r="B825" s="32"/>
      <c r="C825" s="143" t="s">
        <v>1162</v>
      </c>
      <c r="D825" s="143" t="s">
        <v>227</v>
      </c>
      <c r="E825" s="144" t="s">
        <v>1163</v>
      </c>
      <c r="F825" s="145" t="s">
        <v>1164</v>
      </c>
      <c r="G825" s="146" t="s">
        <v>312</v>
      </c>
      <c r="H825" s="147">
        <v>21.45</v>
      </c>
      <c r="I825" s="148"/>
      <c r="J825" s="149">
        <f>ROUND(I825*H825,2)</f>
        <v>0</v>
      </c>
      <c r="K825" s="150"/>
      <c r="L825" s="32"/>
      <c r="M825" s="151" t="s">
        <v>1</v>
      </c>
      <c r="N825" s="152" t="s">
        <v>42</v>
      </c>
      <c r="P825" s="153">
        <f>O825*H825</f>
        <v>0</v>
      </c>
      <c r="Q825" s="153">
        <v>0</v>
      </c>
      <c r="R825" s="153">
        <f>Q825*H825</f>
        <v>0</v>
      </c>
      <c r="S825" s="153">
        <v>7.4999999999999997E-2</v>
      </c>
      <c r="T825" s="154">
        <f>S825*H825</f>
        <v>1.6087499999999999</v>
      </c>
      <c r="AR825" s="155" t="s">
        <v>231</v>
      </c>
      <c r="AT825" s="155" t="s">
        <v>227</v>
      </c>
      <c r="AU825" s="155" t="s">
        <v>89</v>
      </c>
      <c r="AY825" s="17" t="s">
        <v>225</v>
      </c>
      <c r="BE825" s="156">
        <f>IF(N825="základná",J825,0)</f>
        <v>0</v>
      </c>
      <c r="BF825" s="156">
        <f>IF(N825="znížená",J825,0)</f>
        <v>0</v>
      </c>
      <c r="BG825" s="156">
        <f>IF(N825="zákl. prenesená",J825,0)</f>
        <v>0</v>
      </c>
      <c r="BH825" s="156">
        <f>IF(N825="zníž. prenesená",J825,0)</f>
        <v>0</v>
      </c>
      <c r="BI825" s="156">
        <f>IF(N825="nulová",J825,0)</f>
        <v>0</v>
      </c>
      <c r="BJ825" s="17" t="s">
        <v>89</v>
      </c>
      <c r="BK825" s="156">
        <f>ROUND(I825*H825,2)</f>
        <v>0</v>
      </c>
      <c r="BL825" s="17" t="s">
        <v>231</v>
      </c>
      <c r="BM825" s="155" t="s">
        <v>1165</v>
      </c>
    </row>
    <row r="826" spans="2:65" s="12" customFormat="1" ht="11.25">
      <c r="B826" s="157"/>
      <c r="D826" s="158" t="s">
        <v>233</v>
      </c>
      <c r="E826" s="159" t="s">
        <v>1</v>
      </c>
      <c r="F826" s="160" t="s">
        <v>1166</v>
      </c>
      <c r="H826" s="161">
        <v>17.850000000000001</v>
      </c>
      <c r="I826" s="162"/>
      <c r="L826" s="157"/>
      <c r="M826" s="163"/>
      <c r="T826" s="164"/>
      <c r="AT826" s="159" t="s">
        <v>233</v>
      </c>
      <c r="AU826" s="159" t="s">
        <v>89</v>
      </c>
      <c r="AV826" s="12" t="s">
        <v>89</v>
      </c>
      <c r="AW826" s="12" t="s">
        <v>31</v>
      </c>
      <c r="AX826" s="12" t="s">
        <v>76</v>
      </c>
      <c r="AY826" s="159" t="s">
        <v>225</v>
      </c>
    </row>
    <row r="827" spans="2:65" s="12" customFormat="1" ht="11.25">
      <c r="B827" s="157"/>
      <c r="D827" s="158" t="s">
        <v>233</v>
      </c>
      <c r="E827" s="159" t="s">
        <v>1</v>
      </c>
      <c r="F827" s="160" t="s">
        <v>1167</v>
      </c>
      <c r="H827" s="161">
        <v>3.6</v>
      </c>
      <c r="I827" s="162"/>
      <c r="L827" s="157"/>
      <c r="M827" s="163"/>
      <c r="T827" s="164"/>
      <c r="AT827" s="159" t="s">
        <v>233</v>
      </c>
      <c r="AU827" s="159" t="s">
        <v>89</v>
      </c>
      <c r="AV827" s="12" t="s">
        <v>89</v>
      </c>
      <c r="AW827" s="12" t="s">
        <v>31</v>
      </c>
      <c r="AX827" s="12" t="s">
        <v>76</v>
      </c>
      <c r="AY827" s="159" t="s">
        <v>225</v>
      </c>
    </row>
    <row r="828" spans="2:65" s="13" customFormat="1" ht="11.25">
      <c r="B828" s="165"/>
      <c r="D828" s="158" t="s">
        <v>233</v>
      </c>
      <c r="E828" s="166" t="s">
        <v>1</v>
      </c>
      <c r="F828" s="167" t="s">
        <v>258</v>
      </c>
      <c r="H828" s="168">
        <v>21.45</v>
      </c>
      <c r="I828" s="169"/>
      <c r="L828" s="165"/>
      <c r="M828" s="170"/>
      <c r="T828" s="171"/>
      <c r="AT828" s="166" t="s">
        <v>233</v>
      </c>
      <c r="AU828" s="166" t="s">
        <v>89</v>
      </c>
      <c r="AV828" s="13" t="s">
        <v>231</v>
      </c>
      <c r="AW828" s="13" t="s">
        <v>31</v>
      </c>
      <c r="AX828" s="13" t="s">
        <v>83</v>
      </c>
      <c r="AY828" s="166" t="s">
        <v>225</v>
      </c>
    </row>
    <row r="829" spans="2:65" s="1" customFormat="1" ht="24.2" customHeight="1">
      <c r="B829" s="32"/>
      <c r="C829" s="143" t="s">
        <v>1168</v>
      </c>
      <c r="D829" s="143" t="s">
        <v>227</v>
      </c>
      <c r="E829" s="144" t="s">
        <v>1169</v>
      </c>
      <c r="F829" s="145" t="s">
        <v>1170</v>
      </c>
      <c r="G829" s="146" t="s">
        <v>312</v>
      </c>
      <c r="H829" s="147">
        <v>180.41499999999999</v>
      </c>
      <c r="I829" s="148"/>
      <c r="J829" s="149">
        <f>ROUND(I829*H829,2)</f>
        <v>0</v>
      </c>
      <c r="K829" s="150"/>
      <c r="L829" s="32"/>
      <c r="M829" s="151" t="s">
        <v>1</v>
      </c>
      <c r="N829" s="152" t="s">
        <v>42</v>
      </c>
      <c r="P829" s="153">
        <f>O829*H829</f>
        <v>0</v>
      </c>
      <c r="Q829" s="153">
        <v>0</v>
      </c>
      <c r="R829" s="153">
        <f>Q829*H829</f>
        <v>0</v>
      </c>
      <c r="S829" s="153">
        <v>5.3999999999999999E-2</v>
      </c>
      <c r="T829" s="154">
        <f>S829*H829</f>
        <v>9.7424099999999996</v>
      </c>
      <c r="AR829" s="155" t="s">
        <v>231</v>
      </c>
      <c r="AT829" s="155" t="s">
        <v>227</v>
      </c>
      <c r="AU829" s="155" t="s">
        <v>89</v>
      </c>
      <c r="AY829" s="17" t="s">
        <v>225</v>
      </c>
      <c r="BE829" s="156">
        <f>IF(N829="základná",J829,0)</f>
        <v>0</v>
      </c>
      <c r="BF829" s="156">
        <f>IF(N829="znížená",J829,0)</f>
        <v>0</v>
      </c>
      <c r="BG829" s="156">
        <f>IF(N829="zákl. prenesená",J829,0)</f>
        <v>0</v>
      </c>
      <c r="BH829" s="156">
        <f>IF(N829="zníž. prenesená",J829,0)</f>
        <v>0</v>
      </c>
      <c r="BI829" s="156">
        <f>IF(N829="nulová",J829,0)</f>
        <v>0</v>
      </c>
      <c r="BJ829" s="17" t="s">
        <v>89</v>
      </c>
      <c r="BK829" s="156">
        <f>ROUND(I829*H829,2)</f>
        <v>0</v>
      </c>
      <c r="BL829" s="17" t="s">
        <v>231</v>
      </c>
      <c r="BM829" s="155" t="s">
        <v>1171</v>
      </c>
    </row>
    <row r="830" spans="2:65" s="12" customFormat="1" ht="11.25">
      <c r="B830" s="157"/>
      <c r="D830" s="158" t="s">
        <v>233</v>
      </c>
      <c r="E830" s="159" t="s">
        <v>1</v>
      </c>
      <c r="F830" s="160" t="s">
        <v>1172</v>
      </c>
      <c r="H830" s="161">
        <v>66.625</v>
      </c>
      <c r="I830" s="162"/>
      <c r="L830" s="157"/>
      <c r="M830" s="163"/>
      <c r="T830" s="164"/>
      <c r="AT830" s="159" t="s">
        <v>233</v>
      </c>
      <c r="AU830" s="159" t="s">
        <v>89</v>
      </c>
      <c r="AV830" s="12" t="s">
        <v>89</v>
      </c>
      <c r="AW830" s="12" t="s">
        <v>31</v>
      </c>
      <c r="AX830" s="12" t="s">
        <v>76</v>
      </c>
      <c r="AY830" s="159" t="s">
        <v>225</v>
      </c>
    </row>
    <row r="831" spans="2:65" s="12" customFormat="1" ht="11.25">
      <c r="B831" s="157"/>
      <c r="D831" s="158" t="s">
        <v>233</v>
      </c>
      <c r="E831" s="159" t="s">
        <v>1</v>
      </c>
      <c r="F831" s="160" t="s">
        <v>1173</v>
      </c>
      <c r="H831" s="161">
        <v>72.63</v>
      </c>
      <c r="I831" s="162"/>
      <c r="L831" s="157"/>
      <c r="M831" s="163"/>
      <c r="T831" s="164"/>
      <c r="AT831" s="159" t="s">
        <v>233</v>
      </c>
      <c r="AU831" s="159" t="s">
        <v>89</v>
      </c>
      <c r="AV831" s="12" t="s">
        <v>89</v>
      </c>
      <c r="AW831" s="12" t="s">
        <v>31</v>
      </c>
      <c r="AX831" s="12" t="s">
        <v>76</v>
      </c>
      <c r="AY831" s="159" t="s">
        <v>225</v>
      </c>
    </row>
    <row r="832" spans="2:65" s="12" customFormat="1" ht="11.25">
      <c r="B832" s="157"/>
      <c r="D832" s="158" t="s">
        <v>233</v>
      </c>
      <c r="E832" s="159" t="s">
        <v>1</v>
      </c>
      <c r="F832" s="160" t="s">
        <v>1174</v>
      </c>
      <c r="H832" s="161">
        <v>41.16</v>
      </c>
      <c r="I832" s="162"/>
      <c r="L832" s="157"/>
      <c r="M832" s="163"/>
      <c r="T832" s="164"/>
      <c r="AT832" s="159" t="s">
        <v>233</v>
      </c>
      <c r="AU832" s="159" t="s">
        <v>89</v>
      </c>
      <c r="AV832" s="12" t="s">
        <v>89</v>
      </c>
      <c r="AW832" s="12" t="s">
        <v>31</v>
      </c>
      <c r="AX832" s="12" t="s">
        <v>76</v>
      </c>
      <c r="AY832" s="159" t="s">
        <v>225</v>
      </c>
    </row>
    <row r="833" spans="2:65" s="13" customFormat="1" ht="11.25">
      <c r="B833" s="165"/>
      <c r="D833" s="158" t="s">
        <v>233</v>
      </c>
      <c r="E833" s="166" t="s">
        <v>1</v>
      </c>
      <c r="F833" s="167" t="s">
        <v>258</v>
      </c>
      <c r="H833" s="168">
        <v>180.41499999999999</v>
      </c>
      <c r="I833" s="169"/>
      <c r="L833" s="165"/>
      <c r="M833" s="170"/>
      <c r="T833" s="171"/>
      <c r="AT833" s="166" t="s">
        <v>233</v>
      </c>
      <c r="AU833" s="166" t="s">
        <v>89</v>
      </c>
      <c r="AV833" s="13" t="s">
        <v>231</v>
      </c>
      <c r="AW833" s="13" t="s">
        <v>31</v>
      </c>
      <c r="AX833" s="13" t="s">
        <v>83</v>
      </c>
      <c r="AY833" s="166" t="s">
        <v>225</v>
      </c>
    </row>
    <row r="834" spans="2:65" s="1" customFormat="1" ht="24.2" customHeight="1">
      <c r="B834" s="32"/>
      <c r="C834" s="143" t="s">
        <v>1175</v>
      </c>
      <c r="D834" s="143" t="s">
        <v>227</v>
      </c>
      <c r="E834" s="144" t="s">
        <v>1176</v>
      </c>
      <c r="F834" s="145" t="s">
        <v>1177</v>
      </c>
      <c r="G834" s="146" t="s">
        <v>312</v>
      </c>
      <c r="H834" s="147">
        <v>72.8</v>
      </c>
      <c r="I834" s="148"/>
      <c r="J834" s="149">
        <f>ROUND(I834*H834,2)</f>
        <v>0</v>
      </c>
      <c r="K834" s="150"/>
      <c r="L834" s="32"/>
      <c r="M834" s="151" t="s">
        <v>1</v>
      </c>
      <c r="N834" s="152" t="s">
        <v>42</v>
      </c>
      <c r="P834" s="153">
        <f>O834*H834</f>
        <v>0</v>
      </c>
      <c r="Q834" s="153">
        <v>0</v>
      </c>
      <c r="R834" s="153">
        <f>Q834*H834</f>
        <v>0</v>
      </c>
      <c r="S834" s="153">
        <v>7.5999999999999998E-2</v>
      </c>
      <c r="T834" s="154">
        <f>S834*H834</f>
        <v>5.5327999999999999</v>
      </c>
      <c r="AR834" s="155" t="s">
        <v>231</v>
      </c>
      <c r="AT834" s="155" t="s">
        <v>227</v>
      </c>
      <c r="AU834" s="155" t="s">
        <v>89</v>
      </c>
      <c r="AY834" s="17" t="s">
        <v>225</v>
      </c>
      <c r="BE834" s="156">
        <f>IF(N834="základná",J834,0)</f>
        <v>0</v>
      </c>
      <c r="BF834" s="156">
        <f>IF(N834="znížená",J834,0)</f>
        <v>0</v>
      </c>
      <c r="BG834" s="156">
        <f>IF(N834="zákl. prenesená",J834,0)</f>
        <v>0</v>
      </c>
      <c r="BH834" s="156">
        <f>IF(N834="zníž. prenesená",J834,0)</f>
        <v>0</v>
      </c>
      <c r="BI834" s="156">
        <f>IF(N834="nulová",J834,0)</f>
        <v>0</v>
      </c>
      <c r="BJ834" s="17" t="s">
        <v>89</v>
      </c>
      <c r="BK834" s="156">
        <f>ROUND(I834*H834,2)</f>
        <v>0</v>
      </c>
      <c r="BL834" s="17" t="s">
        <v>231</v>
      </c>
      <c r="BM834" s="155" t="s">
        <v>1178</v>
      </c>
    </row>
    <row r="835" spans="2:65" s="12" customFormat="1" ht="11.25">
      <c r="B835" s="157"/>
      <c r="D835" s="158" t="s">
        <v>233</v>
      </c>
      <c r="E835" s="159" t="s">
        <v>1</v>
      </c>
      <c r="F835" s="160" t="s">
        <v>1179</v>
      </c>
      <c r="H835" s="161">
        <v>48.112000000000002</v>
      </c>
      <c r="I835" s="162"/>
      <c r="L835" s="157"/>
      <c r="M835" s="163"/>
      <c r="T835" s="164"/>
      <c r="AT835" s="159" t="s">
        <v>233</v>
      </c>
      <c r="AU835" s="159" t="s">
        <v>89</v>
      </c>
      <c r="AV835" s="12" t="s">
        <v>89</v>
      </c>
      <c r="AW835" s="12" t="s">
        <v>31</v>
      </c>
      <c r="AX835" s="12" t="s">
        <v>76</v>
      </c>
      <c r="AY835" s="159" t="s">
        <v>225</v>
      </c>
    </row>
    <row r="836" spans="2:65" s="12" customFormat="1" ht="11.25">
      <c r="B836" s="157"/>
      <c r="D836" s="158" t="s">
        <v>233</v>
      </c>
      <c r="E836" s="159" t="s">
        <v>1</v>
      </c>
      <c r="F836" s="160" t="s">
        <v>1180</v>
      </c>
      <c r="H836" s="161">
        <v>22.5</v>
      </c>
      <c r="I836" s="162"/>
      <c r="L836" s="157"/>
      <c r="M836" s="163"/>
      <c r="T836" s="164"/>
      <c r="AT836" s="159" t="s">
        <v>233</v>
      </c>
      <c r="AU836" s="159" t="s">
        <v>89</v>
      </c>
      <c r="AV836" s="12" t="s">
        <v>89</v>
      </c>
      <c r="AW836" s="12" t="s">
        <v>31</v>
      </c>
      <c r="AX836" s="12" t="s">
        <v>76</v>
      </c>
      <c r="AY836" s="159" t="s">
        <v>225</v>
      </c>
    </row>
    <row r="837" spans="2:65" s="13" customFormat="1" ht="11.25">
      <c r="B837" s="165"/>
      <c r="D837" s="158" t="s">
        <v>233</v>
      </c>
      <c r="E837" s="166" t="s">
        <v>1</v>
      </c>
      <c r="F837" s="167" t="s">
        <v>1181</v>
      </c>
      <c r="H837" s="168">
        <v>70.611999999999995</v>
      </c>
      <c r="I837" s="169"/>
      <c r="L837" s="165"/>
      <c r="M837" s="170"/>
      <c r="T837" s="171"/>
      <c r="AT837" s="166" t="s">
        <v>233</v>
      </c>
      <c r="AU837" s="166" t="s">
        <v>89</v>
      </c>
      <c r="AV837" s="13" t="s">
        <v>231</v>
      </c>
      <c r="AW837" s="13" t="s">
        <v>31</v>
      </c>
      <c r="AX837" s="13" t="s">
        <v>76</v>
      </c>
      <c r="AY837" s="166" t="s">
        <v>225</v>
      </c>
    </row>
    <row r="838" spans="2:65" s="12" customFormat="1" ht="11.25">
      <c r="B838" s="157"/>
      <c r="D838" s="158" t="s">
        <v>233</v>
      </c>
      <c r="E838" s="159" t="s">
        <v>1</v>
      </c>
      <c r="F838" s="160" t="s">
        <v>1182</v>
      </c>
      <c r="H838" s="161">
        <v>31.2</v>
      </c>
      <c r="I838" s="162"/>
      <c r="L838" s="157"/>
      <c r="M838" s="163"/>
      <c r="T838" s="164"/>
      <c r="AT838" s="159" t="s">
        <v>233</v>
      </c>
      <c r="AU838" s="159" t="s">
        <v>89</v>
      </c>
      <c r="AV838" s="12" t="s">
        <v>89</v>
      </c>
      <c r="AW838" s="12" t="s">
        <v>31</v>
      </c>
      <c r="AX838" s="12" t="s">
        <v>76</v>
      </c>
      <c r="AY838" s="159" t="s">
        <v>225</v>
      </c>
    </row>
    <row r="839" spans="2:65" s="12" customFormat="1" ht="11.25">
      <c r="B839" s="157"/>
      <c r="D839" s="158" t="s">
        <v>233</v>
      </c>
      <c r="E839" s="159" t="s">
        <v>1</v>
      </c>
      <c r="F839" s="160" t="s">
        <v>1183</v>
      </c>
      <c r="H839" s="161">
        <v>41.6</v>
      </c>
      <c r="I839" s="162"/>
      <c r="L839" s="157"/>
      <c r="M839" s="163"/>
      <c r="T839" s="164"/>
      <c r="AT839" s="159" t="s">
        <v>233</v>
      </c>
      <c r="AU839" s="159" t="s">
        <v>89</v>
      </c>
      <c r="AV839" s="12" t="s">
        <v>89</v>
      </c>
      <c r="AW839" s="12" t="s">
        <v>31</v>
      </c>
      <c r="AX839" s="12" t="s">
        <v>76</v>
      </c>
      <c r="AY839" s="159" t="s">
        <v>225</v>
      </c>
    </row>
    <row r="840" spans="2:65" s="13" customFormat="1" ht="11.25">
      <c r="B840" s="165"/>
      <c r="D840" s="158" t="s">
        <v>233</v>
      </c>
      <c r="E840" s="166" t="s">
        <v>1</v>
      </c>
      <c r="F840" s="167" t="s">
        <v>258</v>
      </c>
      <c r="H840" s="168">
        <v>72.8</v>
      </c>
      <c r="I840" s="169"/>
      <c r="L840" s="165"/>
      <c r="M840" s="170"/>
      <c r="T840" s="171"/>
      <c r="AT840" s="166" t="s">
        <v>233</v>
      </c>
      <c r="AU840" s="166" t="s">
        <v>89</v>
      </c>
      <c r="AV840" s="13" t="s">
        <v>231</v>
      </c>
      <c r="AW840" s="13" t="s">
        <v>31</v>
      </c>
      <c r="AX840" s="13" t="s">
        <v>83</v>
      </c>
      <c r="AY840" s="166" t="s">
        <v>225</v>
      </c>
    </row>
    <row r="841" spans="2:65" s="1" customFormat="1" ht="24.2" customHeight="1">
      <c r="B841" s="32"/>
      <c r="C841" s="143" t="s">
        <v>1184</v>
      </c>
      <c r="D841" s="143" t="s">
        <v>227</v>
      </c>
      <c r="E841" s="144" t="s">
        <v>1185</v>
      </c>
      <c r="F841" s="145" t="s">
        <v>1186</v>
      </c>
      <c r="G841" s="146" t="s">
        <v>312</v>
      </c>
      <c r="H841" s="147">
        <v>9.68</v>
      </c>
      <c r="I841" s="148"/>
      <c r="J841" s="149">
        <f>ROUND(I841*H841,2)</f>
        <v>0</v>
      </c>
      <c r="K841" s="150"/>
      <c r="L841" s="32"/>
      <c r="M841" s="151" t="s">
        <v>1</v>
      </c>
      <c r="N841" s="152" t="s">
        <v>42</v>
      </c>
      <c r="P841" s="153">
        <f>O841*H841</f>
        <v>0</v>
      </c>
      <c r="Q841" s="153">
        <v>0</v>
      </c>
      <c r="R841" s="153">
        <f>Q841*H841</f>
        <v>0</v>
      </c>
      <c r="S841" s="153">
        <v>6.3E-2</v>
      </c>
      <c r="T841" s="154">
        <f>S841*H841</f>
        <v>0.60983999999999994</v>
      </c>
      <c r="AR841" s="155" t="s">
        <v>231</v>
      </c>
      <c r="AT841" s="155" t="s">
        <v>227</v>
      </c>
      <c r="AU841" s="155" t="s">
        <v>89</v>
      </c>
      <c r="AY841" s="17" t="s">
        <v>225</v>
      </c>
      <c r="BE841" s="156">
        <f>IF(N841="základná",J841,0)</f>
        <v>0</v>
      </c>
      <c r="BF841" s="156">
        <f>IF(N841="znížená",J841,0)</f>
        <v>0</v>
      </c>
      <c r="BG841" s="156">
        <f>IF(N841="zákl. prenesená",J841,0)</f>
        <v>0</v>
      </c>
      <c r="BH841" s="156">
        <f>IF(N841="zníž. prenesená",J841,0)</f>
        <v>0</v>
      </c>
      <c r="BI841" s="156">
        <f>IF(N841="nulová",J841,0)</f>
        <v>0</v>
      </c>
      <c r="BJ841" s="17" t="s">
        <v>89</v>
      </c>
      <c r="BK841" s="156">
        <f>ROUND(I841*H841,2)</f>
        <v>0</v>
      </c>
      <c r="BL841" s="17" t="s">
        <v>231</v>
      </c>
      <c r="BM841" s="155" t="s">
        <v>1187</v>
      </c>
    </row>
    <row r="842" spans="2:65" s="12" customFormat="1" ht="11.25">
      <c r="B842" s="157"/>
      <c r="D842" s="158" t="s">
        <v>233</v>
      </c>
      <c r="E842" s="159" t="s">
        <v>1</v>
      </c>
      <c r="F842" s="160" t="s">
        <v>1188</v>
      </c>
      <c r="H842" s="161">
        <v>2.64</v>
      </c>
      <c r="I842" s="162"/>
      <c r="L842" s="157"/>
      <c r="M842" s="163"/>
      <c r="T842" s="164"/>
      <c r="AT842" s="159" t="s">
        <v>233</v>
      </c>
      <c r="AU842" s="159" t="s">
        <v>89</v>
      </c>
      <c r="AV842" s="12" t="s">
        <v>89</v>
      </c>
      <c r="AW842" s="12" t="s">
        <v>31</v>
      </c>
      <c r="AX842" s="12" t="s">
        <v>76</v>
      </c>
      <c r="AY842" s="159" t="s">
        <v>225</v>
      </c>
    </row>
    <row r="843" spans="2:65" s="13" customFormat="1" ht="11.25">
      <c r="B843" s="165"/>
      <c r="D843" s="158" t="s">
        <v>233</v>
      </c>
      <c r="E843" s="166" t="s">
        <v>1</v>
      </c>
      <c r="F843" s="167" t="s">
        <v>1189</v>
      </c>
      <c r="H843" s="168">
        <v>2.64</v>
      </c>
      <c r="I843" s="169"/>
      <c r="L843" s="165"/>
      <c r="M843" s="170"/>
      <c r="T843" s="171"/>
      <c r="AT843" s="166" t="s">
        <v>233</v>
      </c>
      <c r="AU843" s="166" t="s">
        <v>89</v>
      </c>
      <c r="AV843" s="13" t="s">
        <v>231</v>
      </c>
      <c r="AW843" s="13" t="s">
        <v>31</v>
      </c>
      <c r="AX843" s="13" t="s">
        <v>76</v>
      </c>
      <c r="AY843" s="166" t="s">
        <v>225</v>
      </c>
    </row>
    <row r="844" spans="2:65" s="12" customFormat="1" ht="11.25">
      <c r="B844" s="157"/>
      <c r="D844" s="158" t="s">
        <v>233</v>
      </c>
      <c r="E844" s="159" t="s">
        <v>1</v>
      </c>
      <c r="F844" s="160" t="s">
        <v>1190</v>
      </c>
      <c r="H844" s="161">
        <v>6.6</v>
      </c>
      <c r="I844" s="162"/>
      <c r="L844" s="157"/>
      <c r="M844" s="163"/>
      <c r="T844" s="164"/>
      <c r="AT844" s="159" t="s">
        <v>233</v>
      </c>
      <c r="AU844" s="159" t="s">
        <v>89</v>
      </c>
      <c r="AV844" s="12" t="s">
        <v>89</v>
      </c>
      <c r="AW844" s="12" t="s">
        <v>31</v>
      </c>
      <c r="AX844" s="12" t="s">
        <v>76</v>
      </c>
      <c r="AY844" s="159" t="s">
        <v>225</v>
      </c>
    </row>
    <row r="845" spans="2:65" s="12" customFormat="1" ht="11.25">
      <c r="B845" s="157"/>
      <c r="D845" s="158" t="s">
        <v>233</v>
      </c>
      <c r="E845" s="159" t="s">
        <v>1</v>
      </c>
      <c r="F845" s="160" t="s">
        <v>1191</v>
      </c>
      <c r="H845" s="161">
        <v>3.08</v>
      </c>
      <c r="I845" s="162"/>
      <c r="L845" s="157"/>
      <c r="M845" s="163"/>
      <c r="T845" s="164"/>
      <c r="AT845" s="159" t="s">
        <v>233</v>
      </c>
      <c r="AU845" s="159" t="s">
        <v>89</v>
      </c>
      <c r="AV845" s="12" t="s">
        <v>89</v>
      </c>
      <c r="AW845" s="12" t="s">
        <v>31</v>
      </c>
      <c r="AX845" s="12" t="s">
        <v>76</v>
      </c>
      <c r="AY845" s="159" t="s">
        <v>225</v>
      </c>
    </row>
    <row r="846" spans="2:65" s="13" customFormat="1" ht="11.25">
      <c r="B846" s="165"/>
      <c r="D846" s="158" t="s">
        <v>233</v>
      </c>
      <c r="E846" s="166" t="s">
        <v>1</v>
      </c>
      <c r="F846" s="167" t="s">
        <v>258</v>
      </c>
      <c r="H846" s="168">
        <v>9.68</v>
      </c>
      <c r="I846" s="169"/>
      <c r="L846" s="165"/>
      <c r="M846" s="170"/>
      <c r="T846" s="171"/>
      <c r="AT846" s="166" t="s">
        <v>233</v>
      </c>
      <c r="AU846" s="166" t="s">
        <v>89</v>
      </c>
      <c r="AV846" s="13" t="s">
        <v>231</v>
      </c>
      <c r="AW846" s="13" t="s">
        <v>31</v>
      </c>
      <c r="AX846" s="13" t="s">
        <v>83</v>
      </c>
      <c r="AY846" s="166" t="s">
        <v>225</v>
      </c>
    </row>
    <row r="847" spans="2:65" s="1" customFormat="1" ht="21.75" customHeight="1">
      <c r="B847" s="32"/>
      <c r="C847" s="143" t="s">
        <v>1192</v>
      </c>
      <c r="D847" s="143" t="s">
        <v>227</v>
      </c>
      <c r="E847" s="144" t="s">
        <v>1193</v>
      </c>
      <c r="F847" s="145" t="s">
        <v>1194</v>
      </c>
      <c r="G847" s="146" t="s">
        <v>312</v>
      </c>
      <c r="H847" s="147">
        <v>5.8</v>
      </c>
      <c r="I847" s="148"/>
      <c r="J847" s="149">
        <f>ROUND(I847*H847,2)</f>
        <v>0</v>
      </c>
      <c r="K847" s="150"/>
      <c r="L847" s="32"/>
      <c r="M847" s="151" t="s">
        <v>1</v>
      </c>
      <c r="N847" s="152" t="s">
        <v>42</v>
      </c>
      <c r="P847" s="153">
        <f>O847*H847</f>
        <v>0</v>
      </c>
      <c r="Q847" s="153">
        <v>0</v>
      </c>
      <c r="R847" s="153">
        <f>Q847*H847</f>
        <v>0</v>
      </c>
      <c r="S847" s="153">
        <v>0.06</v>
      </c>
      <c r="T847" s="154">
        <f>S847*H847</f>
        <v>0.34799999999999998</v>
      </c>
      <c r="AR847" s="155" t="s">
        <v>231</v>
      </c>
      <c r="AT847" s="155" t="s">
        <v>227</v>
      </c>
      <c r="AU847" s="155" t="s">
        <v>89</v>
      </c>
      <c r="AY847" s="17" t="s">
        <v>225</v>
      </c>
      <c r="BE847" s="156">
        <f>IF(N847="základná",J847,0)</f>
        <v>0</v>
      </c>
      <c r="BF847" s="156">
        <f>IF(N847="znížená",J847,0)</f>
        <v>0</v>
      </c>
      <c r="BG847" s="156">
        <f>IF(N847="zákl. prenesená",J847,0)</f>
        <v>0</v>
      </c>
      <c r="BH847" s="156">
        <f>IF(N847="zníž. prenesená",J847,0)</f>
        <v>0</v>
      </c>
      <c r="BI847" s="156">
        <f>IF(N847="nulová",J847,0)</f>
        <v>0</v>
      </c>
      <c r="BJ847" s="17" t="s">
        <v>89</v>
      </c>
      <c r="BK847" s="156">
        <f>ROUND(I847*H847,2)</f>
        <v>0</v>
      </c>
      <c r="BL847" s="17" t="s">
        <v>231</v>
      </c>
      <c r="BM847" s="155" t="s">
        <v>1195</v>
      </c>
    </row>
    <row r="848" spans="2:65" s="12" customFormat="1" ht="11.25">
      <c r="B848" s="157"/>
      <c r="D848" s="158" t="s">
        <v>233</v>
      </c>
      <c r="E848" s="159" t="s">
        <v>1</v>
      </c>
      <c r="F848" s="160" t="s">
        <v>1196</v>
      </c>
      <c r="H848" s="161">
        <v>5.8</v>
      </c>
      <c r="I848" s="162"/>
      <c r="L848" s="157"/>
      <c r="M848" s="163"/>
      <c r="T848" s="164"/>
      <c r="AT848" s="159" t="s">
        <v>233</v>
      </c>
      <c r="AU848" s="159" t="s">
        <v>89</v>
      </c>
      <c r="AV848" s="12" t="s">
        <v>89</v>
      </c>
      <c r="AW848" s="12" t="s">
        <v>31</v>
      </c>
      <c r="AX848" s="12" t="s">
        <v>83</v>
      </c>
      <c r="AY848" s="159" t="s">
        <v>225</v>
      </c>
    </row>
    <row r="849" spans="2:65" s="1" customFormat="1" ht="24.2" customHeight="1">
      <c r="B849" s="32"/>
      <c r="C849" s="143" t="s">
        <v>1197</v>
      </c>
      <c r="D849" s="143" t="s">
        <v>227</v>
      </c>
      <c r="E849" s="144" t="s">
        <v>1198</v>
      </c>
      <c r="F849" s="145" t="s">
        <v>1199</v>
      </c>
      <c r="G849" s="146" t="s">
        <v>312</v>
      </c>
      <c r="H849" s="147">
        <v>162.16</v>
      </c>
      <c r="I849" s="148"/>
      <c r="J849" s="149">
        <f>ROUND(I849*H849,2)</f>
        <v>0</v>
      </c>
      <c r="K849" s="150"/>
      <c r="L849" s="32"/>
      <c r="M849" s="151" t="s">
        <v>1</v>
      </c>
      <c r="N849" s="152" t="s">
        <v>42</v>
      </c>
      <c r="P849" s="153">
        <f>O849*H849</f>
        <v>0</v>
      </c>
      <c r="Q849" s="153">
        <v>0</v>
      </c>
      <c r="R849" s="153">
        <f>Q849*H849</f>
        <v>0</v>
      </c>
      <c r="S849" s="153">
        <v>2.86E-2</v>
      </c>
      <c r="T849" s="154">
        <f>S849*H849</f>
        <v>4.6377759999999997</v>
      </c>
      <c r="AR849" s="155" t="s">
        <v>309</v>
      </c>
      <c r="AT849" s="155" t="s">
        <v>227</v>
      </c>
      <c r="AU849" s="155" t="s">
        <v>89</v>
      </c>
      <c r="AY849" s="17" t="s">
        <v>225</v>
      </c>
      <c r="BE849" s="156">
        <f>IF(N849="základná",J849,0)</f>
        <v>0</v>
      </c>
      <c r="BF849" s="156">
        <f>IF(N849="znížená",J849,0)</f>
        <v>0</v>
      </c>
      <c r="BG849" s="156">
        <f>IF(N849="zákl. prenesená",J849,0)</f>
        <v>0</v>
      </c>
      <c r="BH849" s="156">
        <f>IF(N849="zníž. prenesená",J849,0)</f>
        <v>0</v>
      </c>
      <c r="BI849" s="156">
        <f>IF(N849="nulová",J849,0)</f>
        <v>0</v>
      </c>
      <c r="BJ849" s="17" t="s">
        <v>89</v>
      </c>
      <c r="BK849" s="156">
        <f>ROUND(I849*H849,2)</f>
        <v>0</v>
      </c>
      <c r="BL849" s="17" t="s">
        <v>309</v>
      </c>
      <c r="BM849" s="155" t="s">
        <v>1200</v>
      </c>
    </row>
    <row r="850" spans="2:65" s="12" customFormat="1" ht="11.25">
      <c r="B850" s="157"/>
      <c r="D850" s="158" t="s">
        <v>233</v>
      </c>
      <c r="E850" s="159" t="s">
        <v>1</v>
      </c>
      <c r="F850" s="160" t="s">
        <v>1201</v>
      </c>
      <c r="H850" s="161">
        <v>143.91999999999999</v>
      </c>
      <c r="I850" s="162"/>
      <c r="L850" s="157"/>
      <c r="M850" s="163"/>
      <c r="T850" s="164"/>
      <c r="AT850" s="159" t="s">
        <v>233</v>
      </c>
      <c r="AU850" s="159" t="s">
        <v>89</v>
      </c>
      <c r="AV850" s="12" t="s">
        <v>89</v>
      </c>
      <c r="AW850" s="12" t="s">
        <v>31</v>
      </c>
      <c r="AX850" s="12" t="s">
        <v>76</v>
      </c>
      <c r="AY850" s="159" t="s">
        <v>225</v>
      </c>
    </row>
    <row r="851" spans="2:65" s="12" customFormat="1" ht="11.25">
      <c r="B851" s="157"/>
      <c r="D851" s="158" t="s">
        <v>233</v>
      </c>
      <c r="E851" s="159" t="s">
        <v>1</v>
      </c>
      <c r="F851" s="160" t="s">
        <v>1202</v>
      </c>
      <c r="H851" s="161">
        <v>18.239999999999998</v>
      </c>
      <c r="I851" s="162"/>
      <c r="L851" s="157"/>
      <c r="M851" s="163"/>
      <c r="T851" s="164"/>
      <c r="AT851" s="159" t="s">
        <v>233</v>
      </c>
      <c r="AU851" s="159" t="s">
        <v>89</v>
      </c>
      <c r="AV851" s="12" t="s">
        <v>89</v>
      </c>
      <c r="AW851" s="12" t="s">
        <v>31</v>
      </c>
      <c r="AX851" s="12" t="s">
        <v>76</v>
      </c>
      <c r="AY851" s="159" t="s">
        <v>225</v>
      </c>
    </row>
    <row r="852" spans="2:65" s="13" customFormat="1" ht="11.25">
      <c r="B852" s="165"/>
      <c r="D852" s="158" t="s">
        <v>233</v>
      </c>
      <c r="E852" s="166" t="s">
        <v>1</v>
      </c>
      <c r="F852" s="167" t="s">
        <v>258</v>
      </c>
      <c r="H852" s="168">
        <v>162.16</v>
      </c>
      <c r="I852" s="169"/>
      <c r="L852" s="165"/>
      <c r="M852" s="170"/>
      <c r="T852" s="171"/>
      <c r="AT852" s="166" t="s">
        <v>233</v>
      </c>
      <c r="AU852" s="166" t="s">
        <v>89</v>
      </c>
      <c r="AV852" s="13" t="s">
        <v>231</v>
      </c>
      <c r="AW852" s="13" t="s">
        <v>31</v>
      </c>
      <c r="AX852" s="13" t="s">
        <v>83</v>
      </c>
      <c r="AY852" s="166" t="s">
        <v>225</v>
      </c>
    </row>
    <row r="853" spans="2:65" s="1" customFormat="1" ht="24.2" customHeight="1">
      <c r="B853" s="32"/>
      <c r="C853" s="143" t="s">
        <v>1203</v>
      </c>
      <c r="D853" s="143" t="s">
        <v>227</v>
      </c>
      <c r="E853" s="144" t="s">
        <v>1204</v>
      </c>
      <c r="F853" s="145" t="s">
        <v>1205</v>
      </c>
      <c r="G853" s="146" t="s">
        <v>519</v>
      </c>
      <c r="H853" s="147">
        <v>22</v>
      </c>
      <c r="I853" s="148"/>
      <c r="J853" s="149">
        <f>ROUND(I853*H853,2)</f>
        <v>0</v>
      </c>
      <c r="K853" s="150"/>
      <c r="L853" s="32"/>
      <c r="M853" s="151" t="s">
        <v>1</v>
      </c>
      <c r="N853" s="152" t="s">
        <v>42</v>
      </c>
      <c r="P853" s="153">
        <f>O853*H853</f>
        <v>0</v>
      </c>
      <c r="Q853" s="153">
        <v>0</v>
      </c>
      <c r="R853" s="153">
        <f>Q853*H853</f>
        <v>0</v>
      </c>
      <c r="S853" s="153">
        <v>0.1</v>
      </c>
      <c r="T853" s="154">
        <f>S853*H853</f>
        <v>2.2000000000000002</v>
      </c>
      <c r="AR853" s="155" t="s">
        <v>231</v>
      </c>
      <c r="AT853" s="155" t="s">
        <v>227</v>
      </c>
      <c r="AU853" s="155" t="s">
        <v>89</v>
      </c>
      <c r="AY853" s="17" t="s">
        <v>225</v>
      </c>
      <c r="BE853" s="156">
        <f>IF(N853="základná",J853,0)</f>
        <v>0</v>
      </c>
      <c r="BF853" s="156">
        <f>IF(N853="znížená",J853,0)</f>
        <v>0</v>
      </c>
      <c r="BG853" s="156">
        <f>IF(N853="zákl. prenesená",J853,0)</f>
        <v>0</v>
      </c>
      <c r="BH853" s="156">
        <f>IF(N853="zníž. prenesená",J853,0)</f>
        <v>0</v>
      </c>
      <c r="BI853" s="156">
        <f>IF(N853="nulová",J853,0)</f>
        <v>0</v>
      </c>
      <c r="BJ853" s="17" t="s">
        <v>89</v>
      </c>
      <c r="BK853" s="156">
        <f>ROUND(I853*H853,2)</f>
        <v>0</v>
      </c>
      <c r="BL853" s="17" t="s">
        <v>231</v>
      </c>
      <c r="BM853" s="155" t="s">
        <v>1206</v>
      </c>
    </row>
    <row r="854" spans="2:65" s="15" customFormat="1" ht="11.25">
      <c r="B854" s="190"/>
      <c r="D854" s="158" t="s">
        <v>233</v>
      </c>
      <c r="E854" s="191" t="s">
        <v>1</v>
      </c>
      <c r="F854" s="192" t="s">
        <v>1207</v>
      </c>
      <c r="H854" s="191" t="s">
        <v>1</v>
      </c>
      <c r="I854" s="193"/>
      <c r="L854" s="190"/>
      <c r="M854" s="194"/>
      <c r="T854" s="195"/>
      <c r="AT854" s="191" t="s">
        <v>233</v>
      </c>
      <c r="AU854" s="191" t="s">
        <v>89</v>
      </c>
      <c r="AV854" s="15" t="s">
        <v>83</v>
      </c>
      <c r="AW854" s="15" t="s">
        <v>31</v>
      </c>
      <c r="AX854" s="15" t="s">
        <v>76</v>
      </c>
      <c r="AY854" s="191" t="s">
        <v>225</v>
      </c>
    </row>
    <row r="855" spans="2:65" s="12" customFormat="1" ht="11.25">
      <c r="B855" s="157"/>
      <c r="D855" s="158" t="s">
        <v>233</v>
      </c>
      <c r="E855" s="159" t="s">
        <v>1</v>
      </c>
      <c r="F855" s="160" t="s">
        <v>1208</v>
      </c>
      <c r="H855" s="161">
        <v>6</v>
      </c>
      <c r="I855" s="162"/>
      <c r="L855" s="157"/>
      <c r="M855" s="163"/>
      <c r="T855" s="164"/>
      <c r="AT855" s="159" t="s">
        <v>233</v>
      </c>
      <c r="AU855" s="159" t="s">
        <v>89</v>
      </c>
      <c r="AV855" s="12" t="s">
        <v>89</v>
      </c>
      <c r="AW855" s="12" t="s">
        <v>31</v>
      </c>
      <c r="AX855" s="12" t="s">
        <v>76</v>
      </c>
      <c r="AY855" s="159" t="s">
        <v>225</v>
      </c>
    </row>
    <row r="856" spans="2:65" s="12" customFormat="1" ht="11.25">
      <c r="B856" s="157"/>
      <c r="D856" s="158" t="s">
        <v>233</v>
      </c>
      <c r="E856" s="159" t="s">
        <v>1</v>
      </c>
      <c r="F856" s="160" t="s">
        <v>1209</v>
      </c>
      <c r="H856" s="161">
        <v>9</v>
      </c>
      <c r="I856" s="162"/>
      <c r="L856" s="157"/>
      <c r="M856" s="163"/>
      <c r="T856" s="164"/>
      <c r="AT856" s="159" t="s">
        <v>233</v>
      </c>
      <c r="AU856" s="159" t="s">
        <v>89</v>
      </c>
      <c r="AV856" s="12" t="s">
        <v>89</v>
      </c>
      <c r="AW856" s="12" t="s">
        <v>31</v>
      </c>
      <c r="AX856" s="12" t="s">
        <v>76</v>
      </c>
      <c r="AY856" s="159" t="s">
        <v>225</v>
      </c>
    </row>
    <row r="857" spans="2:65" s="12" customFormat="1" ht="11.25">
      <c r="B857" s="157"/>
      <c r="D857" s="158" t="s">
        <v>233</v>
      </c>
      <c r="E857" s="159" t="s">
        <v>1</v>
      </c>
      <c r="F857" s="160" t="s">
        <v>1210</v>
      </c>
      <c r="H857" s="161">
        <v>7</v>
      </c>
      <c r="I857" s="162"/>
      <c r="L857" s="157"/>
      <c r="M857" s="163"/>
      <c r="T857" s="164"/>
      <c r="AT857" s="159" t="s">
        <v>233</v>
      </c>
      <c r="AU857" s="159" t="s">
        <v>89</v>
      </c>
      <c r="AV857" s="12" t="s">
        <v>89</v>
      </c>
      <c r="AW857" s="12" t="s">
        <v>31</v>
      </c>
      <c r="AX857" s="12" t="s">
        <v>76</v>
      </c>
      <c r="AY857" s="159" t="s">
        <v>225</v>
      </c>
    </row>
    <row r="858" spans="2:65" s="13" customFormat="1" ht="11.25">
      <c r="B858" s="165"/>
      <c r="D858" s="158" t="s">
        <v>233</v>
      </c>
      <c r="E858" s="166" t="s">
        <v>1</v>
      </c>
      <c r="F858" s="167" t="s">
        <v>258</v>
      </c>
      <c r="H858" s="168">
        <v>22</v>
      </c>
      <c r="I858" s="169"/>
      <c r="L858" s="165"/>
      <c r="M858" s="170"/>
      <c r="T858" s="171"/>
      <c r="AT858" s="166" t="s">
        <v>233</v>
      </c>
      <c r="AU858" s="166" t="s">
        <v>89</v>
      </c>
      <c r="AV858" s="13" t="s">
        <v>231</v>
      </c>
      <c r="AW858" s="13" t="s">
        <v>31</v>
      </c>
      <c r="AX858" s="13" t="s">
        <v>83</v>
      </c>
      <c r="AY858" s="166" t="s">
        <v>225</v>
      </c>
    </row>
    <row r="859" spans="2:65" s="1" customFormat="1" ht="24.2" customHeight="1">
      <c r="B859" s="32"/>
      <c r="C859" s="143" t="s">
        <v>1211</v>
      </c>
      <c r="D859" s="143" t="s">
        <v>227</v>
      </c>
      <c r="E859" s="144" t="s">
        <v>1212</v>
      </c>
      <c r="F859" s="145" t="s">
        <v>1213</v>
      </c>
      <c r="G859" s="146" t="s">
        <v>414</v>
      </c>
      <c r="H859" s="147">
        <v>118.5</v>
      </c>
      <c r="I859" s="148"/>
      <c r="J859" s="149">
        <f>ROUND(I859*H859,2)</f>
        <v>0</v>
      </c>
      <c r="K859" s="150"/>
      <c r="L859" s="32"/>
      <c r="M859" s="151" t="s">
        <v>1</v>
      </c>
      <c r="N859" s="152" t="s">
        <v>42</v>
      </c>
      <c r="P859" s="153">
        <f>O859*H859</f>
        <v>0</v>
      </c>
      <c r="Q859" s="153">
        <v>0</v>
      </c>
      <c r="R859" s="153">
        <f>Q859*H859</f>
        <v>0</v>
      </c>
      <c r="S859" s="153">
        <v>6.5000000000000002E-2</v>
      </c>
      <c r="T859" s="154">
        <f>S859*H859</f>
        <v>7.7025000000000006</v>
      </c>
      <c r="AR859" s="155" t="s">
        <v>231</v>
      </c>
      <c r="AT859" s="155" t="s">
        <v>227</v>
      </c>
      <c r="AU859" s="155" t="s">
        <v>89</v>
      </c>
      <c r="AY859" s="17" t="s">
        <v>225</v>
      </c>
      <c r="BE859" s="156">
        <f>IF(N859="základná",J859,0)</f>
        <v>0</v>
      </c>
      <c r="BF859" s="156">
        <f>IF(N859="znížená",J859,0)</f>
        <v>0</v>
      </c>
      <c r="BG859" s="156">
        <f>IF(N859="zákl. prenesená",J859,0)</f>
        <v>0</v>
      </c>
      <c r="BH859" s="156">
        <f>IF(N859="zníž. prenesená",J859,0)</f>
        <v>0</v>
      </c>
      <c r="BI859" s="156">
        <f>IF(N859="nulová",J859,0)</f>
        <v>0</v>
      </c>
      <c r="BJ859" s="17" t="s">
        <v>89</v>
      </c>
      <c r="BK859" s="156">
        <f>ROUND(I859*H859,2)</f>
        <v>0</v>
      </c>
      <c r="BL859" s="17" t="s">
        <v>231</v>
      </c>
      <c r="BM859" s="155" t="s">
        <v>1214</v>
      </c>
    </row>
    <row r="860" spans="2:65" s="12" customFormat="1" ht="22.5">
      <c r="B860" s="157"/>
      <c r="D860" s="158" t="s">
        <v>233</v>
      </c>
      <c r="E860" s="159" t="s">
        <v>1</v>
      </c>
      <c r="F860" s="160" t="s">
        <v>1215</v>
      </c>
      <c r="H860" s="161">
        <v>23</v>
      </c>
      <c r="I860" s="162"/>
      <c r="L860" s="157"/>
      <c r="M860" s="163"/>
      <c r="T860" s="164"/>
      <c r="AT860" s="159" t="s">
        <v>233</v>
      </c>
      <c r="AU860" s="159" t="s">
        <v>89</v>
      </c>
      <c r="AV860" s="12" t="s">
        <v>89</v>
      </c>
      <c r="AW860" s="12" t="s">
        <v>31</v>
      </c>
      <c r="AX860" s="12" t="s">
        <v>76</v>
      </c>
      <c r="AY860" s="159" t="s">
        <v>225</v>
      </c>
    </row>
    <row r="861" spans="2:65" s="12" customFormat="1" ht="11.25">
      <c r="B861" s="157"/>
      <c r="D861" s="158" t="s">
        <v>233</v>
      </c>
      <c r="E861" s="159" t="s">
        <v>1</v>
      </c>
      <c r="F861" s="160" t="s">
        <v>1216</v>
      </c>
      <c r="H861" s="161">
        <v>16</v>
      </c>
      <c r="I861" s="162"/>
      <c r="L861" s="157"/>
      <c r="M861" s="163"/>
      <c r="T861" s="164"/>
      <c r="AT861" s="159" t="s">
        <v>233</v>
      </c>
      <c r="AU861" s="159" t="s">
        <v>89</v>
      </c>
      <c r="AV861" s="12" t="s">
        <v>89</v>
      </c>
      <c r="AW861" s="12" t="s">
        <v>31</v>
      </c>
      <c r="AX861" s="12" t="s">
        <v>76</v>
      </c>
      <c r="AY861" s="159" t="s">
        <v>225</v>
      </c>
    </row>
    <row r="862" spans="2:65" s="12" customFormat="1" ht="11.25">
      <c r="B862" s="157"/>
      <c r="D862" s="158" t="s">
        <v>233</v>
      </c>
      <c r="E862" s="159" t="s">
        <v>1</v>
      </c>
      <c r="F862" s="160" t="s">
        <v>1217</v>
      </c>
      <c r="H862" s="161">
        <v>15</v>
      </c>
      <c r="I862" s="162"/>
      <c r="L862" s="157"/>
      <c r="M862" s="163"/>
      <c r="T862" s="164"/>
      <c r="AT862" s="159" t="s">
        <v>233</v>
      </c>
      <c r="AU862" s="159" t="s">
        <v>89</v>
      </c>
      <c r="AV862" s="12" t="s">
        <v>89</v>
      </c>
      <c r="AW862" s="12" t="s">
        <v>31</v>
      </c>
      <c r="AX862" s="12" t="s">
        <v>76</v>
      </c>
      <c r="AY862" s="159" t="s">
        <v>225</v>
      </c>
    </row>
    <row r="863" spans="2:65" s="12" customFormat="1" ht="11.25">
      <c r="B863" s="157"/>
      <c r="D863" s="158" t="s">
        <v>233</v>
      </c>
      <c r="E863" s="159" t="s">
        <v>1</v>
      </c>
      <c r="F863" s="160" t="s">
        <v>1218</v>
      </c>
      <c r="H863" s="161">
        <v>34.5</v>
      </c>
      <c r="I863" s="162"/>
      <c r="L863" s="157"/>
      <c r="M863" s="163"/>
      <c r="T863" s="164"/>
      <c r="AT863" s="159" t="s">
        <v>233</v>
      </c>
      <c r="AU863" s="159" t="s">
        <v>89</v>
      </c>
      <c r="AV863" s="12" t="s">
        <v>89</v>
      </c>
      <c r="AW863" s="12" t="s">
        <v>31</v>
      </c>
      <c r="AX863" s="12" t="s">
        <v>76</v>
      </c>
      <c r="AY863" s="159" t="s">
        <v>225</v>
      </c>
    </row>
    <row r="864" spans="2:65" s="12" customFormat="1" ht="11.25">
      <c r="B864" s="157"/>
      <c r="D864" s="158" t="s">
        <v>233</v>
      </c>
      <c r="E864" s="159" t="s">
        <v>1</v>
      </c>
      <c r="F864" s="160" t="s">
        <v>1219</v>
      </c>
      <c r="H864" s="161">
        <v>30</v>
      </c>
      <c r="I864" s="162"/>
      <c r="L864" s="157"/>
      <c r="M864" s="163"/>
      <c r="T864" s="164"/>
      <c r="AT864" s="159" t="s">
        <v>233</v>
      </c>
      <c r="AU864" s="159" t="s">
        <v>89</v>
      </c>
      <c r="AV864" s="12" t="s">
        <v>89</v>
      </c>
      <c r="AW864" s="12" t="s">
        <v>31</v>
      </c>
      <c r="AX864" s="12" t="s">
        <v>76</v>
      </c>
      <c r="AY864" s="159" t="s">
        <v>225</v>
      </c>
    </row>
    <row r="865" spans="2:65" s="13" customFormat="1" ht="11.25">
      <c r="B865" s="165"/>
      <c r="D865" s="158" t="s">
        <v>233</v>
      </c>
      <c r="E865" s="166" t="s">
        <v>1</v>
      </c>
      <c r="F865" s="167" t="s">
        <v>258</v>
      </c>
      <c r="H865" s="168">
        <v>118.5</v>
      </c>
      <c r="I865" s="169"/>
      <c r="L865" s="165"/>
      <c r="M865" s="170"/>
      <c r="T865" s="171"/>
      <c r="AT865" s="166" t="s">
        <v>233</v>
      </c>
      <c r="AU865" s="166" t="s">
        <v>89</v>
      </c>
      <c r="AV865" s="13" t="s">
        <v>231</v>
      </c>
      <c r="AW865" s="13" t="s">
        <v>31</v>
      </c>
      <c r="AX865" s="13" t="s">
        <v>83</v>
      </c>
      <c r="AY865" s="166" t="s">
        <v>225</v>
      </c>
    </row>
    <row r="866" spans="2:65" s="1" customFormat="1" ht="33" customHeight="1">
      <c r="B866" s="32"/>
      <c r="C866" s="143" t="s">
        <v>1220</v>
      </c>
      <c r="D866" s="143" t="s">
        <v>227</v>
      </c>
      <c r="E866" s="144" t="s">
        <v>1221</v>
      </c>
      <c r="F866" s="145" t="s">
        <v>1222</v>
      </c>
      <c r="G866" s="146" t="s">
        <v>312</v>
      </c>
      <c r="H866" s="147">
        <v>83.4</v>
      </c>
      <c r="I866" s="148"/>
      <c r="J866" s="149">
        <f>ROUND(I866*H866,2)</f>
        <v>0</v>
      </c>
      <c r="K866" s="150"/>
      <c r="L866" s="32"/>
      <c r="M866" s="151" t="s">
        <v>1</v>
      </c>
      <c r="N866" s="152" t="s">
        <v>42</v>
      </c>
      <c r="P866" s="153">
        <f>O866*H866</f>
        <v>0</v>
      </c>
      <c r="Q866" s="153">
        <v>0</v>
      </c>
      <c r="R866" s="153">
        <f>Q866*H866</f>
        <v>0</v>
      </c>
      <c r="S866" s="153">
        <v>6.8099999999999994E-2</v>
      </c>
      <c r="T866" s="154">
        <f>S866*H866</f>
        <v>5.6795400000000003</v>
      </c>
      <c r="AR866" s="155" t="s">
        <v>231</v>
      </c>
      <c r="AT866" s="155" t="s">
        <v>227</v>
      </c>
      <c r="AU866" s="155" t="s">
        <v>89</v>
      </c>
      <c r="AY866" s="17" t="s">
        <v>225</v>
      </c>
      <c r="BE866" s="156">
        <f>IF(N866="základná",J866,0)</f>
        <v>0</v>
      </c>
      <c r="BF866" s="156">
        <f>IF(N866="znížená",J866,0)</f>
        <v>0</v>
      </c>
      <c r="BG866" s="156">
        <f>IF(N866="zákl. prenesená",J866,0)</f>
        <v>0</v>
      </c>
      <c r="BH866" s="156">
        <f>IF(N866="zníž. prenesená",J866,0)</f>
        <v>0</v>
      </c>
      <c r="BI866" s="156">
        <f>IF(N866="nulová",J866,0)</f>
        <v>0</v>
      </c>
      <c r="BJ866" s="17" t="s">
        <v>89</v>
      </c>
      <c r="BK866" s="156">
        <f>ROUND(I866*H866,2)</f>
        <v>0</v>
      </c>
      <c r="BL866" s="17" t="s">
        <v>231</v>
      </c>
      <c r="BM866" s="155" t="s">
        <v>1223</v>
      </c>
    </row>
    <row r="867" spans="2:65" s="12" customFormat="1" ht="11.25">
      <c r="B867" s="157"/>
      <c r="D867" s="158" t="s">
        <v>233</v>
      </c>
      <c r="E867" s="159" t="s">
        <v>1</v>
      </c>
      <c r="F867" s="160" t="s">
        <v>1224</v>
      </c>
      <c r="H867" s="161">
        <v>83.4</v>
      </c>
      <c r="I867" s="162"/>
      <c r="L867" s="157"/>
      <c r="M867" s="163"/>
      <c r="T867" s="164"/>
      <c r="AT867" s="159" t="s">
        <v>233</v>
      </c>
      <c r="AU867" s="159" t="s">
        <v>89</v>
      </c>
      <c r="AV867" s="12" t="s">
        <v>89</v>
      </c>
      <c r="AW867" s="12" t="s">
        <v>31</v>
      </c>
      <c r="AX867" s="12" t="s">
        <v>83</v>
      </c>
      <c r="AY867" s="159" t="s">
        <v>225</v>
      </c>
    </row>
    <row r="868" spans="2:65" s="1" customFormat="1" ht="24.2" customHeight="1">
      <c r="B868" s="32"/>
      <c r="C868" s="143" t="s">
        <v>1225</v>
      </c>
      <c r="D868" s="143" t="s">
        <v>227</v>
      </c>
      <c r="E868" s="144" t="s">
        <v>1226</v>
      </c>
      <c r="F868" s="145" t="s">
        <v>1227</v>
      </c>
      <c r="G868" s="146" t="s">
        <v>414</v>
      </c>
      <c r="H868" s="147">
        <v>308</v>
      </c>
      <c r="I868" s="148"/>
      <c r="J868" s="149">
        <f>ROUND(I868*H868,2)</f>
        <v>0</v>
      </c>
      <c r="K868" s="150"/>
      <c r="L868" s="32"/>
      <c r="M868" s="151" t="s">
        <v>1</v>
      </c>
      <c r="N868" s="152" t="s">
        <v>42</v>
      </c>
      <c r="P868" s="153">
        <f>O868*H868</f>
        <v>0</v>
      </c>
      <c r="Q868" s="153">
        <v>0</v>
      </c>
      <c r="R868" s="153">
        <f>Q868*H868</f>
        <v>0</v>
      </c>
      <c r="S868" s="153">
        <v>6.9999999999999999E-4</v>
      </c>
      <c r="T868" s="154">
        <f>S868*H868</f>
        <v>0.21559999999999999</v>
      </c>
      <c r="AR868" s="155" t="s">
        <v>231</v>
      </c>
      <c r="AT868" s="155" t="s">
        <v>227</v>
      </c>
      <c r="AU868" s="155" t="s">
        <v>89</v>
      </c>
      <c r="AY868" s="17" t="s">
        <v>225</v>
      </c>
      <c r="BE868" s="156">
        <f>IF(N868="základná",J868,0)</f>
        <v>0</v>
      </c>
      <c r="BF868" s="156">
        <f>IF(N868="znížená",J868,0)</f>
        <v>0</v>
      </c>
      <c r="BG868" s="156">
        <f>IF(N868="zákl. prenesená",J868,0)</f>
        <v>0</v>
      </c>
      <c r="BH868" s="156">
        <f>IF(N868="zníž. prenesená",J868,0)</f>
        <v>0</v>
      </c>
      <c r="BI868" s="156">
        <f>IF(N868="nulová",J868,0)</f>
        <v>0</v>
      </c>
      <c r="BJ868" s="17" t="s">
        <v>89</v>
      </c>
      <c r="BK868" s="156">
        <f>ROUND(I868*H868,2)</f>
        <v>0</v>
      </c>
      <c r="BL868" s="17" t="s">
        <v>231</v>
      </c>
      <c r="BM868" s="155" t="s">
        <v>1228</v>
      </c>
    </row>
    <row r="869" spans="2:65" s="12" customFormat="1" ht="11.25">
      <c r="B869" s="157"/>
      <c r="D869" s="158" t="s">
        <v>233</v>
      </c>
      <c r="E869" s="159" t="s">
        <v>1</v>
      </c>
      <c r="F869" s="160" t="s">
        <v>1229</v>
      </c>
      <c r="H869" s="161">
        <v>308</v>
      </c>
      <c r="I869" s="162"/>
      <c r="L869" s="157"/>
      <c r="M869" s="163"/>
      <c r="T869" s="164"/>
      <c r="AT869" s="159" t="s">
        <v>233</v>
      </c>
      <c r="AU869" s="159" t="s">
        <v>89</v>
      </c>
      <c r="AV869" s="12" t="s">
        <v>89</v>
      </c>
      <c r="AW869" s="12" t="s">
        <v>31</v>
      </c>
      <c r="AX869" s="12" t="s">
        <v>83</v>
      </c>
      <c r="AY869" s="159" t="s">
        <v>225</v>
      </c>
    </row>
    <row r="870" spans="2:65" s="1" customFormat="1" ht="37.9" customHeight="1">
      <c r="B870" s="32"/>
      <c r="C870" s="143" t="s">
        <v>1230</v>
      </c>
      <c r="D870" s="143" t="s">
        <v>227</v>
      </c>
      <c r="E870" s="144" t="s">
        <v>1231</v>
      </c>
      <c r="F870" s="145" t="s">
        <v>1232</v>
      </c>
      <c r="G870" s="146" t="s">
        <v>312</v>
      </c>
      <c r="H870" s="147">
        <v>46.2</v>
      </c>
      <c r="I870" s="148"/>
      <c r="J870" s="149">
        <f>ROUND(I870*H870,2)</f>
        <v>0</v>
      </c>
      <c r="K870" s="150"/>
      <c r="L870" s="32"/>
      <c r="M870" s="151" t="s">
        <v>1</v>
      </c>
      <c r="N870" s="152" t="s">
        <v>42</v>
      </c>
      <c r="P870" s="153">
        <f>O870*H870</f>
        <v>0</v>
      </c>
      <c r="Q870" s="153">
        <v>0</v>
      </c>
      <c r="R870" s="153">
        <f>Q870*H870</f>
        <v>0</v>
      </c>
      <c r="S870" s="153">
        <v>0.27500000000000002</v>
      </c>
      <c r="T870" s="154">
        <f>S870*H870</f>
        <v>12.705000000000002</v>
      </c>
      <c r="AR870" s="155" t="s">
        <v>231</v>
      </c>
      <c r="AT870" s="155" t="s">
        <v>227</v>
      </c>
      <c r="AU870" s="155" t="s">
        <v>89</v>
      </c>
      <c r="AY870" s="17" t="s">
        <v>225</v>
      </c>
      <c r="BE870" s="156">
        <f>IF(N870="základná",J870,0)</f>
        <v>0</v>
      </c>
      <c r="BF870" s="156">
        <f>IF(N870="znížená",J870,0)</f>
        <v>0</v>
      </c>
      <c r="BG870" s="156">
        <f>IF(N870="zákl. prenesená",J870,0)</f>
        <v>0</v>
      </c>
      <c r="BH870" s="156">
        <f>IF(N870="zníž. prenesená",J870,0)</f>
        <v>0</v>
      </c>
      <c r="BI870" s="156">
        <f>IF(N870="nulová",J870,0)</f>
        <v>0</v>
      </c>
      <c r="BJ870" s="17" t="s">
        <v>89</v>
      </c>
      <c r="BK870" s="156">
        <f>ROUND(I870*H870,2)</f>
        <v>0</v>
      </c>
      <c r="BL870" s="17" t="s">
        <v>231</v>
      </c>
      <c r="BM870" s="155" t="s">
        <v>1233</v>
      </c>
    </row>
    <row r="871" spans="2:65" s="12" customFormat="1" ht="11.25">
      <c r="B871" s="157"/>
      <c r="D871" s="158" t="s">
        <v>233</v>
      </c>
      <c r="E871" s="159" t="s">
        <v>1</v>
      </c>
      <c r="F871" s="160" t="s">
        <v>1234</v>
      </c>
      <c r="H871" s="161">
        <v>46.2</v>
      </c>
      <c r="I871" s="162"/>
      <c r="L871" s="157"/>
      <c r="M871" s="163"/>
      <c r="T871" s="164"/>
      <c r="AT871" s="159" t="s">
        <v>233</v>
      </c>
      <c r="AU871" s="159" t="s">
        <v>89</v>
      </c>
      <c r="AV871" s="12" t="s">
        <v>89</v>
      </c>
      <c r="AW871" s="12" t="s">
        <v>31</v>
      </c>
      <c r="AX871" s="12" t="s">
        <v>83</v>
      </c>
      <c r="AY871" s="159" t="s">
        <v>225</v>
      </c>
    </row>
    <row r="872" spans="2:65" s="1" customFormat="1" ht="33" customHeight="1">
      <c r="B872" s="32"/>
      <c r="C872" s="143" t="s">
        <v>1235</v>
      </c>
      <c r="D872" s="143" t="s">
        <v>227</v>
      </c>
      <c r="E872" s="144" t="s">
        <v>1236</v>
      </c>
      <c r="F872" s="145" t="s">
        <v>1237</v>
      </c>
      <c r="G872" s="146" t="s">
        <v>312</v>
      </c>
      <c r="H872" s="147">
        <v>961.13900000000001</v>
      </c>
      <c r="I872" s="148"/>
      <c r="J872" s="149">
        <f>ROUND(I872*H872,2)</f>
        <v>0</v>
      </c>
      <c r="K872" s="150"/>
      <c r="L872" s="32"/>
      <c r="M872" s="151" t="s">
        <v>1</v>
      </c>
      <c r="N872" s="152" t="s">
        <v>42</v>
      </c>
      <c r="P872" s="153">
        <f>O872*H872</f>
        <v>0</v>
      </c>
      <c r="Q872" s="153">
        <v>0</v>
      </c>
      <c r="R872" s="153">
        <f>Q872*H872</f>
        <v>0</v>
      </c>
      <c r="S872" s="153">
        <v>4.0000000000000001E-3</v>
      </c>
      <c r="T872" s="154">
        <f>S872*H872</f>
        <v>3.8445560000000003</v>
      </c>
      <c r="AR872" s="155" t="s">
        <v>231</v>
      </c>
      <c r="AT872" s="155" t="s">
        <v>227</v>
      </c>
      <c r="AU872" s="155" t="s">
        <v>89</v>
      </c>
      <c r="AY872" s="17" t="s">
        <v>225</v>
      </c>
      <c r="BE872" s="156">
        <f>IF(N872="základná",J872,0)</f>
        <v>0</v>
      </c>
      <c r="BF872" s="156">
        <f>IF(N872="znížená",J872,0)</f>
        <v>0</v>
      </c>
      <c r="BG872" s="156">
        <f>IF(N872="zákl. prenesená",J872,0)</f>
        <v>0</v>
      </c>
      <c r="BH872" s="156">
        <f>IF(N872="zníž. prenesená",J872,0)</f>
        <v>0</v>
      </c>
      <c r="BI872" s="156">
        <f>IF(N872="nulová",J872,0)</f>
        <v>0</v>
      </c>
      <c r="BJ872" s="17" t="s">
        <v>89</v>
      </c>
      <c r="BK872" s="156">
        <f>ROUND(I872*H872,2)</f>
        <v>0</v>
      </c>
      <c r="BL872" s="17" t="s">
        <v>231</v>
      </c>
      <c r="BM872" s="155" t="s">
        <v>1238</v>
      </c>
    </row>
    <row r="873" spans="2:65" s="12" customFormat="1" ht="33.75">
      <c r="B873" s="157"/>
      <c r="D873" s="158" t="s">
        <v>233</v>
      </c>
      <c r="E873" s="159" t="s">
        <v>1</v>
      </c>
      <c r="F873" s="160" t="s">
        <v>1239</v>
      </c>
      <c r="H873" s="161">
        <v>345.40899999999999</v>
      </c>
      <c r="I873" s="162"/>
      <c r="L873" s="157"/>
      <c r="M873" s="163"/>
      <c r="T873" s="164"/>
      <c r="AT873" s="159" t="s">
        <v>233</v>
      </c>
      <c r="AU873" s="159" t="s">
        <v>89</v>
      </c>
      <c r="AV873" s="12" t="s">
        <v>89</v>
      </c>
      <c r="AW873" s="12" t="s">
        <v>31</v>
      </c>
      <c r="AX873" s="12" t="s">
        <v>76</v>
      </c>
      <c r="AY873" s="159" t="s">
        <v>225</v>
      </c>
    </row>
    <row r="874" spans="2:65" s="12" customFormat="1" ht="22.5">
      <c r="B874" s="157"/>
      <c r="D874" s="158" t="s">
        <v>233</v>
      </c>
      <c r="E874" s="159" t="s">
        <v>1</v>
      </c>
      <c r="F874" s="160" t="s">
        <v>1240</v>
      </c>
      <c r="H874" s="161">
        <v>367.33499999999998</v>
      </c>
      <c r="I874" s="162"/>
      <c r="L874" s="157"/>
      <c r="M874" s="163"/>
      <c r="T874" s="164"/>
      <c r="AT874" s="159" t="s">
        <v>233</v>
      </c>
      <c r="AU874" s="159" t="s">
        <v>89</v>
      </c>
      <c r="AV874" s="12" t="s">
        <v>89</v>
      </c>
      <c r="AW874" s="12" t="s">
        <v>31</v>
      </c>
      <c r="AX874" s="12" t="s">
        <v>76</v>
      </c>
      <c r="AY874" s="159" t="s">
        <v>225</v>
      </c>
    </row>
    <row r="875" spans="2:65" s="12" customFormat="1" ht="11.25">
      <c r="B875" s="157"/>
      <c r="D875" s="158" t="s">
        <v>233</v>
      </c>
      <c r="E875" s="159" t="s">
        <v>1</v>
      </c>
      <c r="F875" s="160" t="s">
        <v>1241</v>
      </c>
      <c r="H875" s="161">
        <v>248.39500000000001</v>
      </c>
      <c r="I875" s="162"/>
      <c r="L875" s="157"/>
      <c r="M875" s="163"/>
      <c r="T875" s="164"/>
      <c r="AT875" s="159" t="s">
        <v>233</v>
      </c>
      <c r="AU875" s="159" t="s">
        <v>89</v>
      </c>
      <c r="AV875" s="12" t="s">
        <v>89</v>
      </c>
      <c r="AW875" s="12" t="s">
        <v>31</v>
      </c>
      <c r="AX875" s="12" t="s">
        <v>76</v>
      </c>
      <c r="AY875" s="159" t="s">
        <v>225</v>
      </c>
    </row>
    <row r="876" spans="2:65" s="13" customFormat="1" ht="11.25">
      <c r="B876" s="165"/>
      <c r="D876" s="158" t="s">
        <v>233</v>
      </c>
      <c r="E876" s="166" t="s">
        <v>1</v>
      </c>
      <c r="F876" s="167" t="s">
        <v>258</v>
      </c>
      <c r="H876" s="168">
        <v>961.13900000000001</v>
      </c>
      <c r="I876" s="169"/>
      <c r="L876" s="165"/>
      <c r="M876" s="170"/>
      <c r="T876" s="171"/>
      <c r="AT876" s="166" t="s">
        <v>233</v>
      </c>
      <c r="AU876" s="166" t="s">
        <v>89</v>
      </c>
      <c r="AV876" s="13" t="s">
        <v>231</v>
      </c>
      <c r="AW876" s="13" t="s">
        <v>31</v>
      </c>
      <c r="AX876" s="13" t="s">
        <v>83</v>
      </c>
      <c r="AY876" s="166" t="s">
        <v>225</v>
      </c>
    </row>
    <row r="877" spans="2:65" s="1" customFormat="1" ht="33" customHeight="1">
      <c r="B877" s="32"/>
      <c r="C877" s="143" t="s">
        <v>1242</v>
      </c>
      <c r="D877" s="143" t="s">
        <v>227</v>
      </c>
      <c r="E877" s="144" t="s">
        <v>1243</v>
      </c>
      <c r="F877" s="145" t="s">
        <v>1244</v>
      </c>
      <c r="G877" s="146" t="s">
        <v>312</v>
      </c>
      <c r="H877" s="147">
        <v>316.32900000000001</v>
      </c>
      <c r="I877" s="148"/>
      <c r="J877" s="149">
        <f>ROUND(I877*H877,2)</f>
        <v>0</v>
      </c>
      <c r="K877" s="150"/>
      <c r="L877" s="32"/>
      <c r="M877" s="151" t="s">
        <v>1</v>
      </c>
      <c r="N877" s="152" t="s">
        <v>42</v>
      </c>
      <c r="P877" s="153">
        <f>O877*H877</f>
        <v>0</v>
      </c>
      <c r="Q877" s="153">
        <v>0</v>
      </c>
      <c r="R877" s="153">
        <f>Q877*H877</f>
        <v>0</v>
      </c>
      <c r="S877" s="153">
        <v>0.01</v>
      </c>
      <c r="T877" s="154">
        <f>S877*H877</f>
        <v>3.1632899999999999</v>
      </c>
      <c r="AR877" s="155" t="s">
        <v>231</v>
      </c>
      <c r="AT877" s="155" t="s">
        <v>227</v>
      </c>
      <c r="AU877" s="155" t="s">
        <v>89</v>
      </c>
      <c r="AY877" s="17" t="s">
        <v>225</v>
      </c>
      <c r="BE877" s="156">
        <f>IF(N877="základná",J877,0)</f>
        <v>0</v>
      </c>
      <c r="BF877" s="156">
        <f>IF(N877="znížená",J877,0)</f>
        <v>0</v>
      </c>
      <c r="BG877" s="156">
        <f>IF(N877="zákl. prenesená",J877,0)</f>
        <v>0</v>
      </c>
      <c r="BH877" s="156">
        <f>IF(N877="zníž. prenesená",J877,0)</f>
        <v>0</v>
      </c>
      <c r="BI877" s="156">
        <f>IF(N877="nulová",J877,0)</f>
        <v>0</v>
      </c>
      <c r="BJ877" s="17" t="s">
        <v>89</v>
      </c>
      <c r="BK877" s="156">
        <f>ROUND(I877*H877,2)</f>
        <v>0</v>
      </c>
      <c r="BL877" s="17" t="s">
        <v>231</v>
      </c>
      <c r="BM877" s="155" t="s">
        <v>1245</v>
      </c>
    </row>
    <row r="878" spans="2:65" s="12" customFormat="1" ht="33.75">
      <c r="B878" s="157"/>
      <c r="D878" s="158" t="s">
        <v>233</v>
      </c>
      <c r="E878" s="159" t="s">
        <v>1</v>
      </c>
      <c r="F878" s="160" t="s">
        <v>1246</v>
      </c>
      <c r="H878" s="161">
        <v>316.32900000000001</v>
      </c>
      <c r="I878" s="162"/>
      <c r="L878" s="157"/>
      <c r="M878" s="163"/>
      <c r="T878" s="164"/>
      <c r="AT878" s="159" t="s">
        <v>233</v>
      </c>
      <c r="AU878" s="159" t="s">
        <v>89</v>
      </c>
      <c r="AV878" s="12" t="s">
        <v>89</v>
      </c>
      <c r="AW878" s="12" t="s">
        <v>31</v>
      </c>
      <c r="AX878" s="12" t="s">
        <v>83</v>
      </c>
      <c r="AY878" s="159" t="s">
        <v>225</v>
      </c>
    </row>
    <row r="879" spans="2:65" s="1" customFormat="1" ht="33" customHeight="1">
      <c r="B879" s="32"/>
      <c r="C879" s="143" t="s">
        <v>1247</v>
      </c>
      <c r="D879" s="143" t="s">
        <v>227</v>
      </c>
      <c r="E879" s="144" t="s">
        <v>1248</v>
      </c>
      <c r="F879" s="145" t="s">
        <v>1249</v>
      </c>
      <c r="G879" s="146" t="s">
        <v>312</v>
      </c>
      <c r="H879" s="147">
        <v>2697.9690000000001</v>
      </c>
      <c r="I879" s="148"/>
      <c r="J879" s="149">
        <f>ROUND(I879*H879,2)</f>
        <v>0</v>
      </c>
      <c r="K879" s="150"/>
      <c r="L879" s="32"/>
      <c r="M879" s="151" t="s">
        <v>1</v>
      </c>
      <c r="N879" s="152" t="s">
        <v>42</v>
      </c>
      <c r="P879" s="153">
        <f>O879*H879</f>
        <v>0</v>
      </c>
      <c r="Q879" s="153">
        <v>0</v>
      </c>
      <c r="R879" s="153">
        <f>Q879*H879</f>
        <v>0</v>
      </c>
      <c r="S879" s="153">
        <v>4.5999999999999999E-2</v>
      </c>
      <c r="T879" s="154">
        <f>S879*H879</f>
        <v>124.10657399999999</v>
      </c>
      <c r="AR879" s="155" t="s">
        <v>231</v>
      </c>
      <c r="AT879" s="155" t="s">
        <v>227</v>
      </c>
      <c r="AU879" s="155" t="s">
        <v>89</v>
      </c>
      <c r="AY879" s="17" t="s">
        <v>225</v>
      </c>
      <c r="BE879" s="156">
        <f>IF(N879="základná",J879,0)</f>
        <v>0</v>
      </c>
      <c r="BF879" s="156">
        <f>IF(N879="znížená",J879,0)</f>
        <v>0</v>
      </c>
      <c r="BG879" s="156">
        <f>IF(N879="zákl. prenesená",J879,0)</f>
        <v>0</v>
      </c>
      <c r="BH879" s="156">
        <f>IF(N879="zníž. prenesená",J879,0)</f>
        <v>0</v>
      </c>
      <c r="BI879" s="156">
        <f>IF(N879="nulová",J879,0)</f>
        <v>0</v>
      </c>
      <c r="BJ879" s="17" t="s">
        <v>89</v>
      </c>
      <c r="BK879" s="156">
        <f>ROUND(I879*H879,2)</f>
        <v>0</v>
      </c>
      <c r="BL879" s="17" t="s">
        <v>231</v>
      </c>
      <c r="BM879" s="155" t="s">
        <v>1250</v>
      </c>
    </row>
    <row r="880" spans="2:65" s="12" customFormat="1" ht="33.75">
      <c r="B880" s="157"/>
      <c r="D880" s="158" t="s">
        <v>233</v>
      </c>
      <c r="E880" s="159" t="s">
        <v>1</v>
      </c>
      <c r="F880" s="160" t="s">
        <v>1251</v>
      </c>
      <c r="H880" s="161">
        <v>674.16399999999999</v>
      </c>
      <c r="I880" s="162"/>
      <c r="L880" s="157"/>
      <c r="M880" s="163"/>
      <c r="T880" s="164"/>
      <c r="AT880" s="159" t="s">
        <v>233</v>
      </c>
      <c r="AU880" s="159" t="s">
        <v>89</v>
      </c>
      <c r="AV880" s="12" t="s">
        <v>89</v>
      </c>
      <c r="AW880" s="12" t="s">
        <v>31</v>
      </c>
      <c r="AX880" s="12" t="s">
        <v>76</v>
      </c>
      <c r="AY880" s="159" t="s">
        <v>225</v>
      </c>
    </row>
    <row r="881" spans="2:65" s="12" customFormat="1" ht="33.75">
      <c r="B881" s="157"/>
      <c r="D881" s="158" t="s">
        <v>233</v>
      </c>
      <c r="E881" s="159" t="s">
        <v>1</v>
      </c>
      <c r="F881" s="160" t="s">
        <v>1252</v>
      </c>
      <c r="H881" s="161">
        <v>713.98</v>
      </c>
      <c r="I881" s="162"/>
      <c r="L881" s="157"/>
      <c r="M881" s="163"/>
      <c r="T881" s="164"/>
      <c r="AT881" s="159" t="s">
        <v>233</v>
      </c>
      <c r="AU881" s="159" t="s">
        <v>89</v>
      </c>
      <c r="AV881" s="12" t="s">
        <v>89</v>
      </c>
      <c r="AW881" s="12" t="s">
        <v>31</v>
      </c>
      <c r="AX881" s="12" t="s">
        <v>76</v>
      </c>
      <c r="AY881" s="159" t="s">
        <v>225</v>
      </c>
    </row>
    <row r="882" spans="2:65" s="12" customFormat="1" ht="45">
      <c r="B882" s="157"/>
      <c r="D882" s="158" t="s">
        <v>233</v>
      </c>
      <c r="E882" s="159" t="s">
        <v>1</v>
      </c>
      <c r="F882" s="160" t="s">
        <v>822</v>
      </c>
      <c r="H882" s="161">
        <v>78.569999999999993</v>
      </c>
      <c r="I882" s="162"/>
      <c r="L882" s="157"/>
      <c r="M882" s="163"/>
      <c r="T882" s="164"/>
      <c r="AT882" s="159" t="s">
        <v>233</v>
      </c>
      <c r="AU882" s="159" t="s">
        <v>89</v>
      </c>
      <c r="AV882" s="12" t="s">
        <v>89</v>
      </c>
      <c r="AW882" s="12" t="s">
        <v>31</v>
      </c>
      <c r="AX882" s="12" t="s">
        <v>76</v>
      </c>
      <c r="AY882" s="159" t="s">
        <v>225</v>
      </c>
    </row>
    <row r="883" spans="2:65" s="12" customFormat="1" ht="33.75">
      <c r="B883" s="157"/>
      <c r="D883" s="158" t="s">
        <v>233</v>
      </c>
      <c r="E883" s="159" t="s">
        <v>1</v>
      </c>
      <c r="F883" s="160" t="s">
        <v>1253</v>
      </c>
      <c r="H883" s="161">
        <v>646.37199999999996</v>
      </c>
      <c r="I883" s="162"/>
      <c r="L883" s="157"/>
      <c r="M883" s="163"/>
      <c r="T883" s="164"/>
      <c r="AT883" s="159" t="s">
        <v>233</v>
      </c>
      <c r="AU883" s="159" t="s">
        <v>89</v>
      </c>
      <c r="AV883" s="12" t="s">
        <v>89</v>
      </c>
      <c r="AW883" s="12" t="s">
        <v>31</v>
      </c>
      <c r="AX883" s="12" t="s">
        <v>76</v>
      </c>
      <c r="AY883" s="159" t="s">
        <v>225</v>
      </c>
    </row>
    <row r="884" spans="2:65" s="12" customFormat="1" ht="33.75">
      <c r="B884" s="157"/>
      <c r="D884" s="158" t="s">
        <v>233</v>
      </c>
      <c r="E884" s="159" t="s">
        <v>1</v>
      </c>
      <c r="F884" s="160" t="s">
        <v>826</v>
      </c>
      <c r="H884" s="161">
        <v>76.95</v>
      </c>
      <c r="I884" s="162"/>
      <c r="L884" s="157"/>
      <c r="M884" s="163"/>
      <c r="T884" s="164"/>
      <c r="AT884" s="159" t="s">
        <v>233</v>
      </c>
      <c r="AU884" s="159" t="s">
        <v>89</v>
      </c>
      <c r="AV884" s="12" t="s">
        <v>89</v>
      </c>
      <c r="AW884" s="12" t="s">
        <v>31</v>
      </c>
      <c r="AX884" s="12" t="s">
        <v>76</v>
      </c>
      <c r="AY884" s="159" t="s">
        <v>225</v>
      </c>
    </row>
    <row r="885" spans="2:65" s="12" customFormat="1" ht="33.75">
      <c r="B885" s="157"/>
      <c r="D885" s="158" t="s">
        <v>233</v>
      </c>
      <c r="E885" s="159" t="s">
        <v>1</v>
      </c>
      <c r="F885" s="160" t="s">
        <v>1254</v>
      </c>
      <c r="H885" s="161">
        <v>452.52</v>
      </c>
      <c r="I885" s="162"/>
      <c r="L885" s="157"/>
      <c r="M885" s="163"/>
      <c r="T885" s="164"/>
      <c r="AT885" s="159" t="s">
        <v>233</v>
      </c>
      <c r="AU885" s="159" t="s">
        <v>89</v>
      </c>
      <c r="AV885" s="12" t="s">
        <v>89</v>
      </c>
      <c r="AW885" s="12" t="s">
        <v>31</v>
      </c>
      <c r="AX885" s="12" t="s">
        <v>76</v>
      </c>
      <c r="AY885" s="159" t="s">
        <v>225</v>
      </c>
    </row>
    <row r="886" spans="2:65" s="12" customFormat="1" ht="33.75">
      <c r="B886" s="157"/>
      <c r="D886" s="158" t="s">
        <v>233</v>
      </c>
      <c r="E886" s="159" t="s">
        <v>1</v>
      </c>
      <c r="F886" s="160" t="s">
        <v>830</v>
      </c>
      <c r="H886" s="161">
        <v>55.412999999999997</v>
      </c>
      <c r="I886" s="162"/>
      <c r="L886" s="157"/>
      <c r="M886" s="163"/>
      <c r="T886" s="164"/>
      <c r="AT886" s="159" t="s">
        <v>233</v>
      </c>
      <c r="AU886" s="159" t="s">
        <v>89</v>
      </c>
      <c r="AV886" s="12" t="s">
        <v>89</v>
      </c>
      <c r="AW886" s="12" t="s">
        <v>31</v>
      </c>
      <c r="AX886" s="12" t="s">
        <v>76</v>
      </c>
      <c r="AY886" s="159" t="s">
        <v>225</v>
      </c>
    </row>
    <row r="887" spans="2:65" s="13" customFormat="1" ht="11.25">
      <c r="B887" s="165"/>
      <c r="D887" s="158" t="s">
        <v>233</v>
      </c>
      <c r="E887" s="166" t="s">
        <v>1</v>
      </c>
      <c r="F887" s="167" t="s">
        <v>258</v>
      </c>
      <c r="H887" s="168">
        <v>2697.9690000000001</v>
      </c>
      <c r="I887" s="169"/>
      <c r="L887" s="165"/>
      <c r="M887" s="170"/>
      <c r="T887" s="171"/>
      <c r="AT887" s="166" t="s">
        <v>233</v>
      </c>
      <c r="AU887" s="166" t="s">
        <v>89</v>
      </c>
      <c r="AV887" s="13" t="s">
        <v>231</v>
      </c>
      <c r="AW887" s="13" t="s">
        <v>31</v>
      </c>
      <c r="AX887" s="13" t="s">
        <v>83</v>
      </c>
      <c r="AY887" s="166" t="s">
        <v>225</v>
      </c>
    </row>
    <row r="888" spans="2:65" s="1" customFormat="1" ht="24.2" customHeight="1">
      <c r="B888" s="32"/>
      <c r="C888" s="143" t="s">
        <v>1255</v>
      </c>
      <c r="D888" s="143" t="s">
        <v>227</v>
      </c>
      <c r="E888" s="144" t="s">
        <v>1256</v>
      </c>
      <c r="F888" s="145" t="s">
        <v>1257</v>
      </c>
      <c r="G888" s="146" t="s">
        <v>292</v>
      </c>
      <c r="H888" s="147">
        <v>51.045000000000002</v>
      </c>
      <c r="I888" s="148"/>
      <c r="J888" s="149">
        <f>ROUND(I888*H888,2)</f>
        <v>0</v>
      </c>
      <c r="K888" s="150"/>
      <c r="L888" s="32"/>
      <c r="M888" s="151" t="s">
        <v>1</v>
      </c>
      <c r="N888" s="152" t="s">
        <v>42</v>
      </c>
      <c r="P888" s="153">
        <f>O888*H888</f>
        <v>0</v>
      </c>
      <c r="Q888" s="153">
        <v>0</v>
      </c>
      <c r="R888" s="153">
        <f>Q888*H888</f>
        <v>0</v>
      </c>
      <c r="S888" s="153">
        <v>1</v>
      </c>
      <c r="T888" s="154">
        <f>S888*H888</f>
        <v>51.045000000000002</v>
      </c>
      <c r="AR888" s="155" t="s">
        <v>231</v>
      </c>
      <c r="AT888" s="155" t="s">
        <v>227</v>
      </c>
      <c r="AU888" s="155" t="s">
        <v>89</v>
      </c>
      <c r="AY888" s="17" t="s">
        <v>225</v>
      </c>
      <c r="BE888" s="156">
        <f>IF(N888="základná",J888,0)</f>
        <v>0</v>
      </c>
      <c r="BF888" s="156">
        <f>IF(N888="znížená",J888,0)</f>
        <v>0</v>
      </c>
      <c r="BG888" s="156">
        <f>IF(N888="zákl. prenesená",J888,0)</f>
        <v>0</v>
      </c>
      <c r="BH888" s="156">
        <f>IF(N888="zníž. prenesená",J888,0)</f>
        <v>0</v>
      </c>
      <c r="BI888" s="156">
        <f>IF(N888="nulová",J888,0)</f>
        <v>0</v>
      </c>
      <c r="BJ888" s="17" t="s">
        <v>89</v>
      </c>
      <c r="BK888" s="156">
        <f>ROUND(I888*H888,2)</f>
        <v>0</v>
      </c>
      <c r="BL888" s="17" t="s">
        <v>231</v>
      </c>
      <c r="BM888" s="155" t="s">
        <v>1258</v>
      </c>
    </row>
    <row r="889" spans="2:65" s="12" customFormat="1" ht="22.5">
      <c r="B889" s="157"/>
      <c r="D889" s="158" t="s">
        <v>233</v>
      </c>
      <c r="E889" s="159" t="s">
        <v>1</v>
      </c>
      <c r="F889" s="160" t="s">
        <v>1259</v>
      </c>
      <c r="H889" s="161">
        <v>51.045000000000002</v>
      </c>
      <c r="I889" s="162"/>
      <c r="L889" s="157"/>
      <c r="M889" s="163"/>
      <c r="T889" s="164"/>
      <c r="AT889" s="159" t="s">
        <v>233</v>
      </c>
      <c r="AU889" s="159" t="s">
        <v>89</v>
      </c>
      <c r="AV889" s="12" t="s">
        <v>89</v>
      </c>
      <c r="AW889" s="12" t="s">
        <v>31</v>
      </c>
      <c r="AX889" s="12" t="s">
        <v>83</v>
      </c>
      <c r="AY889" s="159" t="s">
        <v>225</v>
      </c>
    </row>
    <row r="890" spans="2:65" s="1" customFormat="1" ht="24.2" customHeight="1">
      <c r="B890" s="32"/>
      <c r="C890" s="143" t="s">
        <v>1260</v>
      </c>
      <c r="D890" s="143" t="s">
        <v>227</v>
      </c>
      <c r="E890" s="144" t="s">
        <v>1261</v>
      </c>
      <c r="F890" s="145" t="s">
        <v>1257</v>
      </c>
      <c r="G890" s="146" t="s">
        <v>292</v>
      </c>
      <c r="H890" s="147">
        <v>12.327</v>
      </c>
      <c r="I890" s="148"/>
      <c r="J890" s="149">
        <f>ROUND(I890*H890,2)</f>
        <v>0</v>
      </c>
      <c r="K890" s="150"/>
      <c r="L890" s="32"/>
      <c r="M890" s="151" t="s">
        <v>1</v>
      </c>
      <c r="N890" s="152" t="s">
        <v>42</v>
      </c>
      <c r="P890" s="153">
        <f>O890*H890</f>
        <v>0</v>
      </c>
      <c r="Q890" s="153">
        <v>0</v>
      </c>
      <c r="R890" s="153">
        <f>Q890*H890</f>
        <v>0</v>
      </c>
      <c r="S890" s="153">
        <v>1</v>
      </c>
      <c r="T890" s="154">
        <f>S890*H890</f>
        <v>12.327</v>
      </c>
      <c r="AR890" s="155" t="s">
        <v>231</v>
      </c>
      <c r="AT890" s="155" t="s">
        <v>227</v>
      </c>
      <c r="AU890" s="155" t="s">
        <v>89</v>
      </c>
      <c r="AY890" s="17" t="s">
        <v>225</v>
      </c>
      <c r="BE890" s="156">
        <f>IF(N890="základná",J890,0)</f>
        <v>0</v>
      </c>
      <c r="BF890" s="156">
        <f>IF(N890="znížená",J890,0)</f>
        <v>0</v>
      </c>
      <c r="BG890" s="156">
        <f>IF(N890="zákl. prenesená",J890,0)</f>
        <v>0</v>
      </c>
      <c r="BH890" s="156">
        <f>IF(N890="zníž. prenesená",J890,0)</f>
        <v>0</v>
      </c>
      <c r="BI890" s="156">
        <f>IF(N890="nulová",J890,0)</f>
        <v>0</v>
      </c>
      <c r="BJ890" s="17" t="s">
        <v>89</v>
      </c>
      <c r="BK890" s="156">
        <f>ROUND(I890*H890,2)</f>
        <v>0</v>
      </c>
      <c r="BL890" s="17" t="s">
        <v>231</v>
      </c>
      <c r="BM890" s="155" t="s">
        <v>1262</v>
      </c>
    </row>
    <row r="891" spans="2:65" s="12" customFormat="1" ht="22.5">
      <c r="B891" s="157"/>
      <c r="D891" s="158" t="s">
        <v>233</v>
      </c>
      <c r="E891" s="159" t="s">
        <v>1</v>
      </c>
      <c r="F891" s="160" t="s">
        <v>1263</v>
      </c>
      <c r="H891" s="161">
        <v>12.327</v>
      </c>
      <c r="I891" s="162"/>
      <c r="L891" s="157"/>
      <c r="M891" s="163"/>
      <c r="T891" s="164"/>
      <c r="AT891" s="159" t="s">
        <v>233</v>
      </c>
      <c r="AU891" s="159" t="s">
        <v>89</v>
      </c>
      <c r="AV891" s="12" t="s">
        <v>89</v>
      </c>
      <c r="AW891" s="12" t="s">
        <v>31</v>
      </c>
      <c r="AX891" s="12" t="s">
        <v>83</v>
      </c>
      <c r="AY891" s="159" t="s">
        <v>225</v>
      </c>
    </row>
    <row r="892" spans="2:65" s="1" customFormat="1" ht="24.2" customHeight="1">
      <c r="B892" s="32"/>
      <c r="C892" s="143" t="s">
        <v>1264</v>
      </c>
      <c r="D892" s="143" t="s">
        <v>227</v>
      </c>
      <c r="E892" s="144" t="s">
        <v>1265</v>
      </c>
      <c r="F892" s="145" t="s">
        <v>1266</v>
      </c>
      <c r="G892" s="146" t="s">
        <v>292</v>
      </c>
      <c r="H892" s="147">
        <v>1.032</v>
      </c>
      <c r="I892" s="148"/>
      <c r="J892" s="149">
        <f>ROUND(I892*H892,2)</f>
        <v>0</v>
      </c>
      <c r="K892" s="150"/>
      <c r="L892" s="32"/>
      <c r="M892" s="151" t="s">
        <v>1</v>
      </c>
      <c r="N892" s="152" t="s">
        <v>42</v>
      </c>
      <c r="P892" s="153">
        <f>O892*H892</f>
        <v>0</v>
      </c>
      <c r="Q892" s="153">
        <v>0</v>
      </c>
      <c r="R892" s="153">
        <f>Q892*H892</f>
        <v>0</v>
      </c>
      <c r="S892" s="153">
        <v>1</v>
      </c>
      <c r="T892" s="154">
        <f>S892*H892</f>
        <v>1.032</v>
      </c>
      <c r="AR892" s="155" t="s">
        <v>231</v>
      </c>
      <c r="AT892" s="155" t="s">
        <v>227</v>
      </c>
      <c r="AU892" s="155" t="s">
        <v>89</v>
      </c>
      <c r="AY892" s="17" t="s">
        <v>225</v>
      </c>
      <c r="BE892" s="156">
        <f>IF(N892="základná",J892,0)</f>
        <v>0</v>
      </c>
      <c r="BF892" s="156">
        <f>IF(N892="znížená",J892,0)</f>
        <v>0</v>
      </c>
      <c r="BG892" s="156">
        <f>IF(N892="zákl. prenesená",J892,0)</f>
        <v>0</v>
      </c>
      <c r="BH892" s="156">
        <f>IF(N892="zníž. prenesená",J892,0)</f>
        <v>0</v>
      </c>
      <c r="BI892" s="156">
        <f>IF(N892="nulová",J892,0)</f>
        <v>0</v>
      </c>
      <c r="BJ892" s="17" t="s">
        <v>89</v>
      </c>
      <c r="BK892" s="156">
        <f>ROUND(I892*H892,2)</f>
        <v>0</v>
      </c>
      <c r="BL892" s="17" t="s">
        <v>231</v>
      </c>
      <c r="BM892" s="155" t="s">
        <v>1267</v>
      </c>
    </row>
    <row r="893" spans="2:65" s="12" customFormat="1" ht="22.5">
      <c r="B893" s="157"/>
      <c r="D893" s="158" t="s">
        <v>233</v>
      </c>
      <c r="E893" s="159" t="s">
        <v>1</v>
      </c>
      <c r="F893" s="160" t="s">
        <v>1268</v>
      </c>
      <c r="H893" s="161">
        <v>1.032</v>
      </c>
      <c r="I893" s="162"/>
      <c r="L893" s="157"/>
      <c r="M893" s="163"/>
      <c r="T893" s="164"/>
      <c r="AT893" s="159" t="s">
        <v>233</v>
      </c>
      <c r="AU893" s="159" t="s">
        <v>89</v>
      </c>
      <c r="AV893" s="12" t="s">
        <v>89</v>
      </c>
      <c r="AW893" s="12" t="s">
        <v>31</v>
      </c>
      <c r="AX893" s="12" t="s">
        <v>83</v>
      </c>
      <c r="AY893" s="159" t="s">
        <v>225</v>
      </c>
    </row>
    <row r="894" spans="2:65" s="1" customFormat="1" ht="24.2" customHeight="1">
      <c r="B894" s="32"/>
      <c r="C894" s="143" t="s">
        <v>1269</v>
      </c>
      <c r="D894" s="143" t="s">
        <v>227</v>
      </c>
      <c r="E894" s="144" t="s">
        <v>1270</v>
      </c>
      <c r="F894" s="145" t="s">
        <v>1271</v>
      </c>
      <c r="G894" s="146" t="s">
        <v>292</v>
      </c>
      <c r="H894" s="147">
        <v>5.5330000000000004</v>
      </c>
      <c r="I894" s="148"/>
      <c r="J894" s="149">
        <f>ROUND(I894*H894,2)</f>
        <v>0</v>
      </c>
      <c r="K894" s="150"/>
      <c r="L894" s="32"/>
      <c r="M894" s="151" t="s">
        <v>1</v>
      </c>
      <c r="N894" s="152" t="s">
        <v>42</v>
      </c>
      <c r="P894" s="153">
        <f>O894*H894</f>
        <v>0</v>
      </c>
      <c r="Q894" s="153">
        <v>0</v>
      </c>
      <c r="R894" s="153">
        <f>Q894*H894</f>
        <v>0</v>
      </c>
      <c r="S894" s="153">
        <v>1</v>
      </c>
      <c r="T894" s="154">
        <f>S894*H894</f>
        <v>5.5330000000000004</v>
      </c>
      <c r="AR894" s="155" t="s">
        <v>231</v>
      </c>
      <c r="AT894" s="155" t="s">
        <v>227</v>
      </c>
      <c r="AU894" s="155" t="s">
        <v>89</v>
      </c>
      <c r="AY894" s="17" t="s">
        <v>225</v>
      </c>
      <c r="BE894" s="156">
        <f>IF(N894="základná",J894,0)</f>
        <v>0</v>
      </c>
      <c r="BF894" s="156">
        <f>IF(N894="znížená",J894,0)</f>
        <v>0</v>
      </c>
      <c r="BG894" s="156">
        <f>IF(N894="zákl. prenesená",J894,0)</f>
        <v>0</v>
      </c>
      <c r="BH894" s="156">
        <f>IF(N894="zníž. prenesená",J894,0)</f>
        <v>0</v>
      </c>
      <c r="BI894" s="156">
        <f>IF(N894="nulová",J894,0)</f>
        <v>0</v>
      </c>
      <c r="BJ894" s="17" t="s">
        <v>89</v>
      </c>
      <c r="BK894" s="156">
        <f>ROUND(I894*H894,2)</f>
        <v>0</v>
      </c>
      <c r="BL894" s="17" t="s">
        <v>231</v>
      </c>
      <c r="BM894" s="155" t="s">
        <v>1272</v>
      </c>
    </row>
    <row r="895" spans="2:65" s="12" customFormat="1" ht="22.5">
      <c r="B895" s="157"/>
      <c r="D895" s="158" t="s">
        <v>233</v>
      </c>
      <c r="E895" s="159" t="s">
        <v>1</v>
      </c>
      <c r="F895" s="160" t="s">
        <v>1273</v>
      </c>
      <c r="H895" s="161">
        <v>5.5330000000000004</v>
      </c>
      <c r="I895" s="162"/>
      <c r="L895" s="157"/>
      <c r="M895" s="163"/>
      <c r="T895" s="164"/>
      <c r="AT895" s="159" t="s">
        <v>233</v>
      </c>
      <c r="AU895" s="159" t="s">
        <v>89</v>
      </c>
      <c r="AV895" s="12" t="s">
        <v>89</v>
      </c>
      <c r="AW895" s="12" t="s">
        <v>31</v>
      </c>
      <c r="AX895" s="12" t="s">
        <v>83</v>
      </c>
      <c r="AY895" s="159" t="s">
        <v>225</v>
      </c>
    </row>
    <row r="896" spans="2:65" s="1" customFormat="1" ht="24.2" customHeight="1">
      <c r="B896" s="32"/>
      <c r="C896" s="143" t="s">
        <v>1274</v>
      </c>
      <c r="D896" s="143" t="s">
        <v>227</v>
      </c>
      <c r="E896" s="144" t="s">
        <v>1275</v>
      </c>
      <c r="F896" s="145" t="s">
        <v>1276</v>
      </c>
      <c r="G896" s="146" t="s">
        <v>292</v>
      </c>
      <c r="H896" s="147">
        <v>618.13699999999994</v>
      </c>
      <c r="I896" s="148"/>
      <c r="J896" s="149">
        <f>ROUND(I896*H896,2)</f>
        <v>0</v>
      </c>
      <c r="K896" s="150"/>
      <c r="L896" s="32"/>
      <c r="M896" s="151" t="s">
        <v>1</v>
      </c>
      <c r="N896" s="152" t="s">
        <v>42</v>
      </c>
      <c r="P896" s="153">
        <f>O896*H896</f>
        <v>0</v>
      </c>
      <c r="Q896" s="153">
        <v>0</v>
      </c>
      <c r="R896" s="153">
        <f>Q896*H896</f>
        <v>0</v>
      </c>
      <c r="S896" s="153">
        <v>0</v>
      </c>
      <c r="T896" s="154">
        <f>S896*H896</f>
        <v>0</v>
      </c>
      <c r="AR896" s="155" t="s">
        <v>231</v>
      </c>
      <c r="AT896" s="155" t="s">
        <v>227</v>
      </c>
      <c r="AU896" s="155" t="s">
        <v>89</v>
      </c>
      <c r="AY896" s="17" t="s">
        <v>225</v>
      </c>
      <c r="BE896" s="156">
        <f>IF(N896="základná",J896,0)</f>
        <v>0</v>
      </c>
      <c r="BF896" s="156">
        <f>IF(N896="znížená",J896,0)</f>
        <v>0</v>
      </c>
      <c r="BG896" s="156">
        <f>IF(N896="zákl. prenesená",J896,0)</f>
        <v>0</v>
      </c>
      <c r="BH896" s="156">
        <f>IF(N896="zníž. prenesená",J896,0)</f>
        <v>0</v>
      </c>
      <c r="BI896" s="156">
        <f>IF(N896="nulová",J896,0)</f>
        <v>0</v>
      </c>
      <c r="BJ896" s="17" t="s">
        <v>89</v>
      </c>
      <c r="BK896" s="156">
        <f>ROUND(I896*H896,2)</f>
        <v>0</v>
      </c>
      <c r="BL896" s="17" t="s">
        <v>231</v>
      </c>
      <c r="BM896" s="155" t="s">
        <v>1277</v>
      </c>
    </row>
    <row r="897" spans="2:65" s="1" customFormat="1" ht="24.2" customHeight="1">
      <c r="B897" s="32"/>
      <c r="C897" s="143" t="s">
        <v>1278</v>
      </c>
      <c r="D897" s="143" t="s">
        <v>227</v>
      </c>
      <c r="E897" s="144" t="s">
        <v>1279</v>
      </c>
      <c r="F897" s="145" t="s">
        <v>1280</v>
      </c>
      <c r="G897" s="146" t="s">
        <v>292</v>
      </c>
      <c r="H897" s="147">
        <v>618.13699999999994</v>
      </c>
      <c r="I897" s="148"/>
      <c r="J897" s="149">
        <f>ROUND(I897*H897,2)</f>
        <v>0</v>
      </c>
      <c r="K897" s="150"/>
      <c r="L897" s="32"/>
      <c r="M897" s="151" t="s">
        <v>1</v>
      </c>
      <c r="N897" s="152" t="s">
        <v>42</v>
      </c>
      <c r="P897" s="153">
        <f>O897*H897</f>
        <v>0</v>
      </c>
      <c r="Q897" s="153">
        <v>0</v>
      </c>
      <c r="R897" s="153">
        <f>Q897*H897</f>
        <v>0</v>
      </c>
      <c r="S897" s="153">
        <v>0</v>
      </c>
      <c r="T897" s="154">
        <f>S897*H897</f>
        <v>0</v>
      </c>
      <c r="AR897" s="155" t="s">
        <v>231</v>
      </c>
      <c r="AT897" s="155" t="s">
        <v>227</v>
      </c>
      <c r="AU897" s="155" t="s">
        <v>89</v>
      </c>
      <c r="AY897" s="17" t="s">
        <v>225</v>
      </c>
      <c r="BE897" s="156">
        <f>IF(N897="základná",J897,0)</f>
        <v>0</v>
      </c>
      <c r="BF897" s="156">
        <f>IF(N897="znížená",J897,0)</f>
        <v>0</v>
      </c>
      <c r="BG897" s="156">
        <f>IF(N897="zákl. prenesená",J897,0)</f>
        <v>0</v>
      </c>
      <c r="BH897" s="156">
        <f>IF(N897="zníž. prenesená",J897,0)</f>
        <v>0</v>
      </c>
      <c r="BI897" s="156">
        <f>IF(N897="nulová",J897,0)</f>
        <v>0</v>
      </c>
      <c r="BJ897" s="17" t="s">
        <v>89</v>
      </c>
      <c r="BK897" s="156">
        <f>ROUND(I897*H897,2)</f>
        <v>0</v>
      </c>
      <c r="BL897" s="17" t="s">
        <v>231</v>
      </c>
      <c r="BM897" s="155" t="s">
        <v>1281</v>
      </c>
    </row>
    <row r="898" spans="2:65" s="1" customFormat="1" ht="21.75" customHeight="1">
      <c r="B898" s="32"/>
      <c r="C898" s="143" t="s">
        <v>1282</v>
      </c>
      <c r="D898" s="143" t="s">
        <v>227</v>
      </c>
      <c r="E898" s="144" t="s">
        <v>1283</v>
      </c>
      <c r="F898" s="145" t="s">
        <v>1284</v>
      </c>
      <c r="G898" s="146" t="s">
        <v>292</v>
      </c>
      <c r="H898" s="147">
        <v>630.46400000000006</v>
      </c>
      <c r="I898" s="148"/>
      <c r="J898" s="149">
        <f>ROUND(I898*H898,2)</f>
        <v>0</v>
      </c>
      <c r="K898" s="150"/>
      <c r="L898" s="32"/>
      <c r="M898" s="151" t="s">
        <v>1</v>
      </c>
      <c r="N898" s="152" t="s">
        <v>42</v>
      </c>
      <c r="P898" s="153">
        <f>O898*H898</f>
        <v>0</v>
      </c>
      <c r="Q898" s="153">
        <v>0</v>
      </c>
      <c r="R898" s="153">
        <f>Q898*H898</f>
        <v>0</v>
      </c>
      <c r="S898" s="153">
        <v>0</v>
      </c>
      <c r="T898" s="154">
        <f>S898*H898</f>
        <v>0</v>
      </c>
      <c r="AR898" s="155" t="s">
        <v>231</v>
      </c>
      <c r="AT898" s="155" t="s">
        <v>227</v>
      </c>
      <c r="AU898" s="155" t="s">
        <v>89</v>
      </c>
      <c r="AY898" s="17" t="s">
        <v>225</v>
      </c>
      <c r="BE898" s="156">
        <f>IF(N898="základná",J898,0)</f>
        <v>0</v>
      </c>
      <c r="BF898" s="156">
        <f>IF(N898="znížená",J898,0)</f>
        <v>0</v>
      </c>
      <c r="BG898" s="156">
        <f>IF(N898="zákl. prenesená",J898,0)</f>
        <v>0</v>
      </c>
      <c r="BH898" s="156">
        <f>IF(N898="zníž. prenesená",J898,0)</f>
        <v>0</v>
      </c>
      <c r="BI898" s="156">
        <f>IF(N898="nulová",J898,0)</f>
        <v>0</v>
      </c>
      <c r="BJ898" s="17" t="s">
        <v>89</v>
      </c>
      <c r="BK898" s="156">
        <f>ROUND(I898*H898,2)</f>
        <v>0</v>
      </c>
      <c r="BL898" s="17" t="s">
        <v>231</v>
      </c>
      <c r="BM898" s="155" t="s">
        <v>1285</v>
      </c>
    </row>
    <row r="899" spans="2:65" s="1" customFormat="1" ht="24.2" customHeight="1">
      <c r="B899" s="32"/>
      <c r="C899" s="143" t="s">
        <v>1286</v>
      </c>
      <c r="D899" s="143" t="s">
        <v>227</v>
      </c>
      <c r="E899" s="144" t="s">
        <v>1287</v>
      </c>
      <c r="F899" s="145" t="s">
        <v>1288</v>
      </c>
      <c r="G899" s="146" t="s">
        <v>292</v>
      </c>
      <c r="H899" s="147">
        <v>5674.1760000000004</v>
      </c>
      <c r="I899" s="148"/>
      <c r="J899" s="149">
        <f>ROUND(I899*H899,2)</f>
        <v>0</v>
      </c>
      <c r="K899" s="150"/>
      <c r="L899" s="32"/>
      <c r="M899" s="151" t="s">
        <v>1</v>
      </c>
      <c r="N899" s="152" t="s">
        <v>42</v>
      </c>
      <c r="P899" s="153">
        <f>O899*H899</f>
        <v>0</v>
      </c>
      <c r="Q899" s="153">
        <v>0</v>
      </c>
      <c r="R899" s="153">
        <f>Q899*H899</f>
        <v>0</v>
      </c>
      <c r="S899" s="153">
        <v>0</v>
      </c>
      <c r="T899" s="154">
        <f>S899*H899</f>
        <v>0</v>
      </c>
      <c r="AR899" s="155" t="s">
        <v>231</v>
      </c>
      <c r="AT899" s="155" t="s">
        <v>227</v>
      </c>
      <c r="AU899" s="155" t="s">
        <v>89</v>
      </c>
      <c r="AY899" s="17" t="s">
        <v>225</v>
      </c>
      <c r="BE899" s="156">
        <f>IF(N899="základná",J899,0)</f>
        <v>0</v>
      </c>
      <c r="BF899" s="156">
        <f>IF(N899="znížená",J899,0)</f>
        <v>0</v>
      </c>
      <c r="BG899" s="156">
        <f>IF(N899="zákl. prenesená",J899,0)</f>
        <v>0</v>
      </c>
      <c r="BH899" s="156">
        <f>IF(N899="zníž. prenesená",J899,0)</f>
        <v>0</v>
      </c>
      <c r="BI899" s="156">
        <f>IF(N899="nulová",J899,0)</f>
        <v>0</v>
      </c>
      <c r="BJ899" s="17" t="s">
        <v>89</v>
      </c>
      <c r="BK899" s="156">
        <f>ROUND(I899*H899,2)</f>
        <v>0</v>
      </c>
      <c r="BL899" s="17" t="s">
        <v>231</v>
      </c>
      <c r="BM899" s="155" t="s">
        <v>1289</v>
      </c>
    </row>
    <row r="900" spans="2:65" s="12" customFormat="1" ht="11.25">
      <c r="B900" s="157"/>
      <c r="D900" s="158" t="s">
        <v>233</v>
      </c>
      <c r="F900" s="160" t="s">
        <v>1290</v>
      </c>
      <c r="H900" s="161">
        <v>5674.1760000000004</v>
      </c>
      <c r="I900" s="162"/>
      <c r="L900" s="157"/>
      <c r="M900" s="163"/>
      <c r="T900" s="164"/>
      <c r="AT900" s="159" t="s">
        <v>233</v>
      </c>
      <c r="AU900" s="159" t="s">
        <v>89</v>
      </c>
      <c r="AV900" s="12" t="s">
        <v>89</v>
      </c>
      <c r="AW900" s="12" t="s">
        <v>4</v>
      </c>
      <c r="AX900" s="12" t="s">
        <v>83</v>
      </c>
      <c r="AY900" s="159" t="s">
        <v>225</v>
      </c>
    </row>
    <row r="901" spans="2:65" s="1" customFormat="1" ht="24.2" customHeight="1">
      <c r="B901" s="32"/>
      <c r="C901" s="143" t="s">
        <v>1291</v>
      </c>
      <c r="D901" s="143" t="s">
        <v>227</v>
      </c>
      <c r="E901" s="144" t="s">
        <v>1292</v>
      </c>
      <c r="F901" s="145" t="s">
        <v>1293</v>
      </c>
      <c r="G901" s="146" t="s">
        <v>292</v>
      </c>
      <c r="H901" s="147">
        <v>618.13699999999994</v>
      </c>
      <c r="I901" s="148"/>
      <c r="J901" s="149">
        <f t="shared" ref="J901:J907" si="0">ROUND(I901*H901,2)</f>
        <v>0</v>
      </c>
      <c r="K901" s="150"/>
      <c r="L901" s="32"/>
      <c r="M901" s="151" t="s">
        <v>1</v>
      </c>
      <c r="N901" s="152" t="s">
        <v>42</v>
      </c>
      <c r="P901" s="153">
        <f t="shared" ref="P901:P907" si="1">O901*H901</f>
        <v>0</v>
      </c>
      <c r="Q901" s="153">
        <v>0</v>
      </c>
      <c r="R901" s="153">
        <f t="shared" ref="R901:R907" si="2">Q901*H901</f>
        <v>0</v>
      </c>
      <c r="S901" s="153">
        <v>0</v>
      </c>
      <c r="T901" s="154">
        <f t="shared" ref="T901:T907" si="3">S901*H901</f>
        <v>0</v>
      </c>
      <c r="AR901" s="155" t="s">
        <v>231</v>
      </c>
      <c r="AT901" s="155" t="s">
        <v>227</v>
      </c>
      <c r="AU901" s="155" t="s">
        <v>89</v>
      </c>
      <c r="AY901" s="17" t="s">
        <v>225</v>
      </c>
      <c r="BE901" s="156">
        <f t="shared" ref="BE901:BE907" si="4">IF(N901="základná",J901,0)</f>
        <v>0</v>
      </c>
      <c r="BF901" s="156">
        <f t="shared" ref="BF901:BF907" si="5">IF(N901="znížená",J901,0)</f>
        <v>0</v>
      </c>
      <c r="BG901" s="156">
        <f t="shared" ref="BG901:BG907" si="6">IF(N901="zákl. prenesená",J901,0)</f>
        <v>0</v>
      </c>
      <c r="BH901" s="156">
        <f t="shared" ref="BH901:BH907" si="7">IF(N901="zníž. prenesená",J901,0)</f>
        <v>0</v>
      </c>
      <c r="BI901" s="156">
        <f t="shared" ref="BI901:BI907" si="8">IF(N901="nulová",J901,0)</f>
        <v>0</v>
      </c>
      <c r="BJ901" s="17" t="s">
        <v>89</v>
      </c>
      <c r="BK901" s="156">
        <f t="shared" ref="BK901:BK907" si="9">ROUND(I901*H901,2)</f>
        <v>0</v>
      </c>
      <c r="BL901" s="17" t="s">
        <v>231</v>
      </c>
      <c r="BM901" s="155" t="s">
        <v>1294</v>
      </c>
    </row>
    <row r="902" spans="2:65" s="1" customFormat="1" ht="24.2" customHeight="1">
      <c r="B902" s="32"/>
      <c r="C902" s="143" t="s">
        <v>1295</v>
      </c>
      <c r="D902" s="143" t="s">
        <v>227</v>
      </c>
      <c r="E902" s="144" t="s">
        <v>1296</v>
      </c>
      <c r="F902" s="145" t="s">
        <v>1297</v>
      </c>
      <c r="G902" s="146" t="s">
        <v>292</v>
      </c>
      <c r="H902" s="147">
        <v>618.13699999999994</v>
      </c>
      <c r="I902" s="148"/>
      <c r="J902" s="149">
        <f t="shared" si="0"/>
        <v>0</v>
      </c>
      <c r="K902" s="150"/>
      <c r="L902" s="32"/>
      <c r="M902" s="151" t="s">
        <v>1</v>
      </c>
      <c r="N902" s="152" t="s">
        <v>42</v>
      </c>
      <c r="P902" s="153">
        <f t="shared" si="1"/>
        <v>0</v>
      </c>
      <c r="Q902" s="153">
        <v>0</v>
      </c>
      <c r="R902" s="153">
        <f t="shared" si="2"/>
        <v>0</v>
      </c>
      <c r="S902" s="153">
        <v>0</v>
      </c>
      <c r="T902" s="154">
        <f t="shared" si="3"/>
        <v>0</v>
      </c>
      <c r="AR902" s="155" t="s">
        <v>231</v>
      </c>
      <c r="AT902" s="155" t="s">
        <v>227</v>
      </c>
      <c r="AU902" s="155" t="s">
        <v>89</v>
      </c>
      <c r="AY902" s="17" t="s">
        <v>225</v>
      </c>
      <c r="BE902" s="156">
        <f t="shared" si="4"/>
        <v>0</v>
      </c>
      <c r="BF902" s="156">
        <f t="shared" si="5"/>
        <v>0</v>
      </c>
      <c r="BG902" s="156">
        <f t="shared" si="6"/>
        <v>0</v>
      </c>
      <c r="BH902" s="156">
        <f t="shared" si="7"/>
        <v>0</v>
      </c>
      <c r="BI902" s="156">
        <f t="shared" si="8"/>
        <v>0</v>
      </c>
      <c r="BJ902" s="17" t="s">
        <v>89</v>
      </c>
      <c r="BK902" s="156">
        <f t="shared" si="9"/>
        <v>0</v>
      </c>
      <c r="BL902" s="17" t="s">
        <v>231</v>
      </c>
      <c r="BM902" s="155" t="s">
        <v>1298</v>
      </c>
    </row>
    <row r="903" spans="2:65" s="1" customFormat="1" ht="24.2" customHeight="1">
      <c r="B903" s="32"/>
      <c r="C903" s="143" t="s">
        <v>1299</v>
      </c>
      <c r="D903" s="143" t="s">
        <v>227</v>
      </c>
      <c r="E903" s="144" t="s">
        <v>1300</v>
      </c>
      <c r="F903" s="145" t="s">
        <v>1301</v>
      </c>
      <c r="G903" s="146" t="s">
        <v>292</v>
      </c>
      <c r="H903" s="147">
        <v>544.59500000000003</v>
      </c>
      <c r="I903" s="148"/>
      <c r="J903" s="149">
        <f t="shared" si="0"/>
        <v>0</v>
      </c>
      <c r="K903" s="150"/>
      <c r="L903" s="32"/>
      <c r="M903" s="151" t="s">
        <v>1</v>
      </c>
      <c r="N903" s="152" t="s">
        <v>42</v>
      </c>
      <c r="P903" s="153">
        <f t="shared" si="1"/>
        <v>0</v>
      </c>
      <c r="Q903" s="153">
        <v>0</v>
      </c>
      <c r="R903" s="153">
        <f t="shared" si="2"/>
        <v>0</v>
      </c>
      <c r="S903" s="153">
        <v>0</v>
      </c>
      <c r="T903" s="154">
        <f t="shared" si="3"/>
        <v>0</v>
      </c>
      <c r="AR903" s="155" t="s">
        <v>231</v>
      </c>
      <c r="AT903" s="155" t="s">
        <v>227</v>
      </c>
      <c r="AU903" s="155" t="s">
        <v>89</v>
      </c>
      <c r="AY903" s="17" t="s">
        <v>225</v>
      </c>
      <c r="BE903" s="156">
        <f t="shared" si="4"/>
        <v>0</v>
      </c>
      <c r="BF903" s="156">
        <f t="shared" si="5"/>
        <v>0</v>
      </c>
      <c r="BG903" s="156">
        <f t="shared" si="6"/>
        <v>0</v>
      </c>
      <c r="BH903" s="156">
        <f t="shared" si="7"/>
        <v>0</v>
      </c>
      <c r="BI903" s="156">
        <f t="shared" si="8"/>
        <v>0</v>
      </c>
      <c r="BJ903" s="17" t="s">
        <v>89</v>
      </c>
      <c r="BK903" s="156">
        <f t="shared" si="9"/>
        <v>0</v>
      </c>
      <c r="BL903" s="17" t="s">
        <v>231</v>
      </c>
      <c r="BM903" s="155" t="s">
        <v>1302</v>
      </c>
    </row>
    <row r="904" spans="2:65" s="1" customFormat="1" ht="37.9" customHeight="1">
      <c r="B904" s="32"/>
      <c r="C904" s="143" t="s">
        <v>1303</v>
      </c>
      <c r="D904" s="143" t="s">
        <v>227</v>
      </c>
      <c r="E904" s="144" t="s">
        <v>1304</v>
      </c>
      <c r="F904" s="145" t="s">
        <v>1305</v>
      </c>
      <c r="G904" s="146" t="s">
        <v>292</v>
      </c>
      <c r="H904" s="147">
        <v>42.061999999999998</v>
      </c>
      <c r="I904" s="148"/>
      <c r="J904" s="149">
        <f t="shared" si="0"/>
        <v>0</v>
      </c>
      <c r="K904" s="150"/>
      <c r="L904" s="32"/>
      <c r="M904" s="151" t="s">
        <v>1</v>
      </c>
      <c r="N904" s="152" t="s">
        <v>42</v>
      </c>
      <c r="P904" s="153">
        <f t="shared" si="1"/>
        <v>0</v>
      </c>
      <c r="Q904" s="153">
        <v>0</v>
      </c>
      <c r="R904" s="153">
        <f t="shared" si="2"/>
        <v>0</v>
      </c>
      <c r="S904" s="153">
        <v>0</v>
      </c>
      <c r="T904" s="154">
        <f t="shared" si="3"/>
        <v>0</v>
      </c>
      <c r="AR904" s="155" t="s">
        <v>231</v>
      </c>
      <c r="AT904" s="155" t="s">
        <v>227</v>
      </c>
      <c r="AU904" s="155" t="s">
        <v>89</v>
      </c>
      <c r="AY904" s="17" t="s">
        <v>225</v>
      </c>
      <c r="BE904" s="156">
        <f t="shared" si="4"/>
        <v>0</v>
      </c>
      <c r="BF904" s="156">
        <f t="shared" si="5"/>
        <v>0</v>
      </c>
      <c r="BG904" s="156">
        <f t="shared" si="6"/>
        <v>0</v>
      </c>
      <c r="BH904" s="156">
        <f t="shared" si="7"/>
        <v>0</v>
      </c>
      <c r="BI904" s="156">
        <f t="shared" si="8"/>
        <v>0</v>
      </c>
      <c r="BJ904" s="17" t="s">
        <v>89</v>
      </c>
      <c r="BK904" s="156">
        <f t="shared" si="9"/>
        <v>0</v>
      </c>
      <c r="BL904" s="17" t="s">
        <v>231</v>
      </c>
      <c r="BM904" s="155" t="s">
        <v>1306</v>
      </c>
    </row>
    <row r="905" spans="2:65" s="1" customFormat="1" ht="24.2" customHeight="1">
      <c r="B905" s="32"/>
      <c r="C905" s="143" t="s">
        <v>1307</v>
      </c>
      <c r="D905" s="143" t="s">
        <v>227</v>
      </c>
      <c r="E905" s="144" t="s">
        <v>1308</v>
      </c>
      <c r="F905" s="145" t="s">
        <v>1309</v>
      </c>
      <c r="G905" s="146" t="s">
        <v>292</v>
      </c>
      <c r="H905" s="147">
        <v>24.138000000000002</v>
      </c>
      <c r="I905" s="148"/>
      <c r="J905" s="149">
        <f t="shared" si="0"/>
        <v>0</v>
      </c>
      <c r="K905" s="150"/>
      <c r="L905" s="32"/>
      <c r="M905" s="151" t="s">
        <v>1</v>
      </c>
      <c r="N905" s="152" t="s">
        <v>42</v>
      </c>
      <c r="P905" s="153">
        <f t="shared" si="1"/>
        <v>0</v>
      </c>
      <c r="Q905" s="153">
        <v>0</v>
      </c>
      <c r="R905" s="153">
        <f t="shared" si="2"/>
        <v>0</v>
      </c>
      <c r="S905" s="153">
        <v>0</v>
      </c>
      <c r="T905" s="154">
        <f t="shared" si="3"/>
        <v>0</v>
      </c>
      <c r="AR905" s="155" t="s">
        <v>231</v>
      </c>
      <c r="AT905" s="155" t="s">
        <v>227</v>
      </c>
      <c r="AU905" s="155" t="s">
        <v>89</v>
      </c>
      <c r="AY905" s="17" t="s">
        <v>225</v>
      </c>
      <c r="BE905" s="156">
        <f t="shared" si="4"/>
        <v>0</v>
      </c>
      <c r="BF905" s="156">
        <f t="shared" si="5"/>
        <v>0</v>
      </c>
      <c r="BG905" s="156">
        <f t="shared" si="6"/>
        <v>0</v>
      </c>
      <c r="BH905" s="156">
        <f t="shared" si="7"/>
        <v>0</v>
      </c>
      <c r="BI905" s="156">
        <f t="shared" si="8"/>
        <v>0</v>
      </c>
      <c r="BJ905" s="17" t="s">
        <v>89</v>
      </c>
      <c r="BK905" s="156">
        <f t="shared" si="9"/>
        <v>0</v>
      </c>
      <c r="BL905" s="17" t="s">
        <v>231</v>
      </c>
      <c r="BM905" s="155" t="s">
        <v>1310</v>
      </c>
    </row>
    <row r="906" spans="2:65" s="1" customFormat="1" ht="24.2" customHeight="1">
      <c r="B906" s="32"/>
      <c r="C906" s="143" t="s">
        <v>1311</v>
      </c>
      <c r="D906" s="143" t="s">
        <v>227</v>
      </c>
      <c r="E906" s="144" t="s">
        <v>1312</v>
      </c>
      <c r="F906" s="145" t="s">
        <v>1313</v>
      </c>
      <c r="G906" s="146" t="s">
        <v>292</v>
      </c>
      <c r="H906" s="147">
        <v>2.27</v>
      </c>
      <c r="I906" s="148"/>
      <c r="J906" s="149">
        <f t="shared" si="0"/>
        <v>0</v>
      </c>
      <c r="K906" s="150"/>
      <c r="L906" s="32"/>
      <c r="M906" s="151" t="s">
        <v>1</v>
      </c>
      <c r="N906" s="152" t="s">
        <v>42</v>
      </c>
      <c r="P906" s="153">
        <f t="shared" si="1"/>
        <v>0</v>
      </c>
      <c r="Q906" s="153">
        <v>0</v>
      </c>
      <c r="R906" s="153">
        <f t="shared" si="2"/>
        <v>0</v>
      </c>
      <c r="S906" s="153">
        <v>0</v>
      </c>
      <c r="T906" s="154">
        <f t="shared" si="3"/>
        <v>0</v>
      </c>
      <c r="AR906" s="155" t="s">
        <v>231</v>
      </c>
      <c r="AT906" s="155" t="s">
        <v>227</v>
      </c>
      <c r="AU906" s="155" t="s">
        <v>89</v>
      </c>
      <c r="AY906" s="17" t="s">
        <v>225</v>
      </c>
      <c r="BE906" s="156">
        <f t="shared" si="4"/>
        <v>0</v>
      </c>
      <c r="BF906" s="156">
        <f t="shared" si="5"/>
        <v>0</v>
      </c>
      <c r="BG906" s="156">
        <f t="shared" si="6"/>
        <v>0</v>
      </c>
      <c r="BH906" s="156">
        <f t="shared" si="7"/>
        <v>0</v>
      </c>
      <c r="BI906" s="156">
        <f t="shared" si="8"/>
        <v>0</v>
      </c>
      <c r="BJ906" s="17" t="s">
        <v>89</v>
      </c>
      <c r="BK906" s="156">
        <f t="shared" si="9"/>
        <v>0</v>
      </c>
      <c r="BL906" s="17" t="s">
        <v>231</v>
      </c>
      <c r="BM906" s="155" t="s">
        <v>1314</v>
      </c>
    </row>
    <row r="907" spans="2:65" s="1" customFormat="1" ht="33" customHeight="1">
      <c r="B907" s="32"/>
      <c r="C907" s="143" t="s">
        <v>1315</v>
      </c>
      <c r="D907" s="143" t="s">
        <v>227</v>
      </c>
      <c r="E907" s="144" t="s">
        <v>1316</v>
      </c>
      <c r="F907" s="145" t="s">
        <v>1317</v>
      </c>
      <c r="G907" s="146" t="s">
        <v>292</v>
      </c>
      <c r="H907" s="147">
        <v>17.398</v>
      </c>
      <c r="I907" s="148"/>
      <c r="J907" s="149">
        <f t="shared" si="0"/>
        <v>0</v>
      </c>
      <c r="K907" s="150"/>
      <c r="L907" s="32"/>
      <c r="M907" s="151" t="s">
        <v>1</v>
      </c>
      <c r="N907" s="152" t="s">
        <v>42</v>
      </c>
      <c r="P907" s="153">
        <f t="shared" si="1"/>
        <v>0</v>
      </c>
      <c r="Q907" s="153">
        <v>0</v>
      </c>
      <c r="R907" s="153">
        <f t="shared" si="2"/>
        <v>0</v>
      </c>
      <c r="S907" s="153">
        <v>0</v>
      </c>
      <c r="T907" s="154">
        <f t="shared" si="3"/>
        <v>0</v>
      </c>
      <c r="AR907" s="155" t="s">
        <v>231</v>
      </c>
      <c r="AT907" s="155" t="s">
        <v>227</v>
      </c>
      <c r="AU907" s="155" t="s">
        <v>89</v>
      </c>
      <c r="AY907" s="17" t="s">
        <v>225</v>
      </c>
      <c r="BE907" s="156">
        <f t="shared" si="4"/>
        <v>0</v>
      </c>
      <c r="BF907" s="156">
        <f t="shared" si="5"/>
        <v>0</v>
      </c>
      <c r="BG907" s="156">
        <f t="shared" si="6"/>
        <v>0</v>
      </c>
      <c r="BH907" s="156">
        <f t="shared" si="7"/>
        <v>0</v>
      </c>
      <c r="BI907" s="156">
        <f t="shared" si="8"/>
        <v>0</v>
      </c>
      <c r="BJ907" s="17" t="s">
        <v>89</v>
      </c>
      <c r="BK907" s="156">
        <f t="shared" si="9"/>
        <v>0</v>
      </c>
      <c r="BL907" s="17" t="s">
        <v>231</v>
      </c>
      <c r="BM907" s="155" t="s">
        <v>1318</v>
      </c>
    </row>
    <row r="908" spans="2:65" s="11" customFormat="1" ht="22.9" customHeight="1">
      <c r="B908" s="131"/>
      <c r="D908" s="132" t="s">
        <v>75</v>
      </c>
      <c r="E908" s="141" t="s">
        <v>945</v>
      </c>
      <c r="F908" s="141" t="s">
        <v>1319</v>
      </c>
      <c r="I908" s="134"/>
      <c r="J908" s="142">
        <f>BK908</f>
        <v>0</v>
      </c>
      <c r="L908" s="131"/>
      <c r="M908" s="136"/>
      <c r="P908" s="137">
        <f>P909</f>
        <v>0</v>
      </c>
      <c r="R908" s="137">
        <f>R909</f>
        <v>0</v>
      </c>
      <c r="T908" s="138">
        <f>T909</f>
        <v>0</v>
      </c>
      <c r="AR908" s="132" t="s">
        <v>83</v>
      </c>
      <c r="AT908" s="139" t="s">
        <v>75</v>
      </c>
      <c r="AU908" s="139" t="s">
        <v>83</v>
      </c>
      <c r="AY908" s="132" t="s">
        <v>225</v>
      </c>
      <c r="BK908" s="140">
        <f>BK909</f>
        <v>0</v>
      </c>
    </row>
    <row r="909" spans="2:65" s="1" customFormat="1" ht="24.2" customHeight="1">
      <c r="B909" s="32"/>
      <c r="C909" s="143" t="s">
        <v>1320</v>
      </c>
      <c r="D909" s="143" t="s">
        <v>227</v>
      </c>
      <c r="E909" s="144" t="s">
        <v>1321</v>
      </c>
      <c r="F909" s="145" t="s">
        <v>1322</v>
      </c>
      <c r="G909" s="146" t="s">
        <v>292</v>
      </c>
      <c r="H909" s="147">
        <v>1055.4659999999999</v>
      </c>
      <c r="I909" s="148"/>
      <c r="J909" s="149">
        <f>ROUND(I909*H909,2)</f>
        <v>0</v>
      </c>
      <c r="K909" s="150"/>
      <c r="L909" s="32"/>
      <c r="M909" s="151" t="s">
        <v>1</v>
      </c>
      <c r="N909" s="152" t="s">
        <v>42</v>
      </c>
      <c r="P909" s="153">
        <f>O909*H909</f>
        <v>0</v>
      </c>
      <c r="Q909" s="153">
        <v>0</v>
      </c>
      <c r="R909" s="153">
        <f>Q909*H909</f>
        <v>0</v>
      </c>
      <c r="S909" s="153">
        <v>0</v>
      </c>
      <c r="T909" s="154">
        <f>S909*H909</f>
        <v>0</v>
      </c>
      <c r="AR909" s="155" t="s">
        <v>231</v>
      </c>
      <c r="AT909" s="155" t="s">
        <v>227</v>
      </c>
      <c r="AU909" s="155" t="s">
        <v>89</v>
      </c>
      <c r="AY909" s="17" t="s">
        <v>225</v>
      </c>
      <c r="BE909" s="156">
        <f>IF(N909="základná",J909,0)</f>
        <v>0</v>
      </c>
      <c r="BF909" s="156">
        <f>IF(N909="znížená",J909,0)</f>
        <v>0</v>
      </c>
      <c r="BG909" s="156">
        <f>IF(N909="zákl. prenesená",J909,0)</f>
        <v>0</v>
      </c>
      <c r="BH909" s="156">
        <f>IF(N909="zníž. prenesená",J909,0)</f>
        <v>0</v>
      </c>
      <c r="BI909" s="156">
        <f>IF(N909="nulová",J909,0)</f>
        <v>0</v>
      </c>
      <c r="BJ909" s="17" t="s">
        <v>89</v>
      </c>
      <c r="BK909" s="156">
        <f>ROUND(I909*H909,2)</f>
        <v>0</v>
      </c>
      <c r="BL909" s="17" t="s">
        <v>231</v>
      </c>
      <c r="BM909" s="155" t="s">
        <v>1323</v>
      </c>
    </row>
    <row r="910" spans="2:65" s="11" customFormat="1" ht="25.9" customHeight="1">
      <c r="B910" s="131"/>
      <c r="D910" s="132" t="s">
        <v>75</v>
      </c>
      <c r="E910" s="133" t="s">
        <v>1324</v>
      </c>
      <c r="F910" s="133" t="s">
        <v>1325</v>
      </c>
      <c r="I910" s="134"/>
      <c r="J910" s="135">
        <f>BK910</f>
        <v>0</v>
      </c>
      <c r="L910" s="131"/>
      <c r="M910" s="136"/>
      <c r="P910" s="137">
        <f>P911+P1001+P1066+P1131+P1145+P1172+P1213+P1248+P1367+P1398+P1431+P1452+P1513+P1521+P1550</f>
        <v>0</v>
      </c>
      <c r="R910" s="137">
        <f>R911+R1001+R1066+R1131+R1145+R1172+R1213+R1248+R1367+R1398+R1431+R1452+R1513+R1521+R1550</f>
        <v>133.58175788314196</v>
      </c>
      <c r="T910" s="138">
        <f>T911+T1001+T1066+T1131+T1145+T1172+T1213+T1248+T1367+T1398+T1431+T1452+T1513+T1521+T1550</f>
        <v>19.228918</v>
      </c>
      <c r="AR910" s="132" t="s">
        <v>89</v>
      </c>
      <c r="AT910" s="139" t="s">
        <v>75</v>
      </c>
      <c r="AU910" s="139" t="s">
        <v>76</v>
      </c>
      <c r="AY910" s="132" t="s">
        <v>225</v>
      </c>
      <c r="BK910" s="140">
        <f>BK911+BK1001+BK1066+BK1131+BK1145+BK1172+BK1213+BK1248+BK1367+BK1398+BK1431+BK1452+BK1513+BK1521+BK1550</f>
        <v>0</v>
      </c>
    </row>
    <row r="911" spans="2:65" s="11" customFormat="1" ht="22.9" customHeight="1">
      <c r="B911" s="131"/>
      <c r="D911" s="132" t="s">
        <v>75</v>
      </c>
      <c r="E911" s="141" t="s">
        <v>1326</v>
      </c>
      <c r="F911" s="141" t="s">
        <v>1327</v>
      </c>
      <c r="I911" s="134"/>
      <c r="J911" s="142">
        <f>BK911</f>
        <v>0</v>
      </c>
      <c r="L911" s="131"/>
      <c r="M911" s="136"/>
      <c r="P911" s="137">
        <f>SUM(P912:P1000)</f>
        <v>0</v>
      </c>
      <c r="R911" s="137">
        <f>SUM(R912:R1000)</f>
        <v>6.4789683905599986</v>
      </c>
      <c r="T911" s="138">
        <f>SUM(T912:T1000)</f>
        <v>0</v>
      </c>
      <c r="AR911" s="132" t="s">
        <v>89</v>
      </c>
      <c r="AT911" s="139" t="s">
        <v>75</v>
      </c>
      <c r="AU911" s="139" t="s">
        <v>83</v>
      </c>
      <c r="AY911" s="132" t="s">
        <v>225</v>
      </c>
      <c r="BK911" s="140">
        <f>SUM(BK912:BK1000)</f>
        <v>0</v>
      </c>
    </row>
    <row r="912" spans="2:65" s="1" customFormat="1" ht="24.2" customHeight="1">
      <c r="B912" s="32"/>
      <c r="C912" s="143" t="s">
        <v>1328</v>
      </c>
      <c r="D912" s="143" t="s">
        <v>227</v>
      </c>
      <c r="E912" s="144" t="s">
        <v>1329</v>
      </c>
      <c r="F912" s="145" t="s">
        <v>1330</v>
      </c>
      <c r="G912" s="146" t="s">
        <v>312</v>
      </c>
      <c r="H912" s="147">
        <v>373.55</v>
      </c>
      <c r="I912" s="148"/>
      <c r="J912" s="149">
        <f>ROUND(I912*H912,2)</f>
        <v>0</v>
      </c>
      <c r="K912" s="150"/>
      <c r="L912" s="32"/>
      <c r="M912" s="151" t="s">
        <v>1</v>
      </c>
      <c r="N912" s="152" t="s">
        <v>42</v>
      </c>
      <c r="P912" s="153">
        <f>O912*H912</f>
        <v>0</v>
      </c>
      <c r="Q912" s="153">
        <v>0</v>
      </c>
      <c r="R912" s="153">
        <f>Q912*H912</f>
        <v>0</v>
      </c>
      <c r="S912" s="153">
        <v>0</v>
      </c>
      <c r="T912" s="154">
        <f>S912*H912</f>
        <v>0</v>
      </c>
      <c r="AR912" s="155" t="s">
        <v>309</v>
      </c>
      <c r="AT912" s="155" t="s">
        <v>227</v>
      </c>
      <c r="AU912" s="155" t="s">
        <v>89</v>
      </c>
      <c r="AY912" s="17" t="s">
        <v>225</v>
      </c>
      <c r="BE912" s="156">
        <f>IF(N912="základná",J912,0)</f>
        <v>0</v>
      </c>
      <c r="BF912" s="156">
        <f>IF(N912="znížená",J912,0)</f>
        <v>0</v>
      </c>
      <c r="BG912" s="156">
        <f>IF(N912="zákl. prenesená",J912,0)</f>
        <v>0</v>
      </c>
      <c r="BH912" s="156">
        <f>IF(N912="zníž. prenesená",J912,0)</f>
        <v>0</v>
      </c>
      <c r="BI912" s="156">
        <f>IF(N912="nulová",J912,0)</f>
        <v>0</v>
      </c>
      <c r="BJ912" s="17" t="s">
        <v>89</v>
      </c>
      <c r="BK912" s="156">
        <f>ROUND(I912*H912,2)</f>
        <v>0</v>
      </c>
      <c r="BL912" s="17" t="s">
        <v>309</v>
      </c>
      <c r="BM912" s="155" t="s">
        <v>1331</v>
      </c>
    </row>
    <row r="913" spans="2:65" s="12" customFormat="1" ht="11.25">
      <c r="B913" s="157"/>
      <c r="D913" s="158" t="s">
        <v>233</v>
      </c>
      <c r="E913" s="159" t="s">
        <v>1</v>
      </c>
      <c r="F913" s="160" t="s">
        <v>1332</v>
      </c>
      <c r="H913" s="161">
        <v>451.2</v>
      </c>
      <c r="I913" s="162"/>
      <c r="L913" s="157"/>
      <c r="M913" s="163"/>
      <c r="T913" s="164"/>
      <c r="AT913" s="159" t="s">
        <v>233</v>
      </c>
      <c r="AU913" s="159" t="s">
        <v>89</v>
      </c>
      <c r="AV913" s="12" t="s">
        <v>89</v>
      </c>
      <c r="AW913" s="12" t="s">
        <v>31</v>
      </c>
      <c r="AX913" s="12" t="s">
        <v>76</v>
      </c>
      <c r="AY913" s="159" t="s">
        <v>225</v>
      </c>
    </row>
    <row r="914" spans="2:65" s="12" customFormat="1" ht="11.25">
      <c r="B914" s="157"/>
      <c r="D914" s="158" t="s">
        <v>233</v>
      </c>
      <c r="E914" s="159" t="s">
        <v>1</v>
      </c>
      <c r="F914" s="160" t="s">
        <v>1333</v>
      </c>
      <c r="H914" s="161">
        <v>-77.650000000000006</v>
      </c>
      <c r="I914" s="162"/>
      <c r="L914" s="157"/>
      <c r="M914" s="163"/>
      <c r="T914" s="164"/>
      <c r="AT914" s="159" t="s">
        <v>233</v>
      </c>
      <c r="AU914" s="159" t="s">
        <v>89</v>
      </c>
      <c r="AV914" s="12" t="s">
        <v>89</v>
      </c>
      <c r="AW914" s="12" t="s">
        <v>31</v>
      </c>
      <c r="AX914" s="12" t="s">
        <v>76</v>
      </c>
      <c r="AY914" s="159" t="s">
        <v>225</v>
      </c>
    </row>
    <row r="915" spans="2:65" s="13" customFormat="1" ht="11.25">
      <c r="B915" s="165"/>
      <c r="D915" s="158" t="s">
        <v>233</v>
      </c>
      <c r="E915" s="166" t="s">
        <v>1</v>
      </c>
      <c r="F915" s="167" t="s">
        <v>258</v>
      </c>
      <c r="H915" s="168">
        <v>373.55</v>
      </c>
      <c r="I915" s="169"/>
      <c r="L915" s="165"/>
      <c r="M915" s="170"/>
      <c r="T915" s="171"/>
      <c r="AT915" s="166" t="s">
        <v>233</v>
      </c>
      <c r="AU915" s="166" t="s">
        <v>89</v>
      </c>
      <c r="AV915" s="13" t="s">
        <v>231</v>
      </c>
      <c r="AW915" s="13" t="s">
        <v>31</v>
      </c>
      <c r="AX915" s="13" t="s">
        <v>83</v>
      </c>
      <c r="AY915" s="166" t="s">
        <v>225</v>
      </c>
    </row>
    <row r="916" spans="2:65" s="1" customFormat="1" ht="24.2" customHeight="1">
      <c r="B916" s="32"/>
      <c r="C916" s="143" t="s">
        <v>1334</v>
      </c>
      <c r="D916" s="143" t="s">
        <v>227</v>
      </c>
      <c r="E916" s="144" t="s">
        <v>1335</v>
      </c>
      <c r="F916" s="145" t="s">
        <v>1336</v>
      </c>
      <c r="G916" s="146" t="s">
        <v>312</v>
      </c>
      <c r="H916" s="147">
        <v>301.33600000000001</v>
      </c>
      <c r="I916" s="148"/>
      <c r="J916" s="149">
        <f>ROUND(I916*H916,2)</f>
        <v>0</v>
      </c>
      <c r="K916" s="150"/>
      <c r="L916" s="32"/>
      <c r="M916" s="151" t="s">
        <v>1</v>
      </c>
      <c r="N916" s="152" t="s">
        <v>42</v>
      </c>
      <c r="P916" s="153">
        <f>O916*H916</f>
        <v>0</v>
      </c>
      <c r="Q916" s="153">
        <v>0</v>
      </c>
      <c r="R916" s="153">
        <f>Q916*H916</f>
        <v>0</v>
      </c>
      <c r="S916" s="153">
        <v>0</v>
      </c>
      <c r="T916" s="154">
        <f>S916*H916</f>
        <v>0</v>
      </c>
      <c r="AR916" s="155" t="s">
        <v>309</v>
      </c>
      <c r="AT916" s="155" t="s">
        <v>227</v>
      </c>
      <c r="AU916" s="155" t="s">
        <v>89</v>
      </c>
      <c r="AY916" s="17" t="s">
        <v>225</v>
      </c>
      <c r="BE916" s="156">
        <f>IF(N916="základná",J916,0)</f>
        <v>0</v>
      </c>
      <c r="BF916" s="156">
        <f>IF(N916="znížená",J916,0)</f>
        <v>0</v>
      </c>
      <c r="BG916" s="156">
        <f>IF(N916="zákl. prenesená",J916,0)</f>
        <v>0</v>
      </c>
      <c r="BH916" s="156">
        <f>IF(N916="zníž. prenesená",J916,0)</f>
        <v>0</v>
      </c>
      <c r="BI916" s="156">
        <f>IF(N916="nulová",J916,0)</f>
        <v>0</v>
      </c>
      <c r="BJ916" s="17" t="s">
        <v>89</v>
      </c>
      <c r="BK916" s="156">
        <f>ROUND(I916*H916,2)</f>
        <v>0</v>
      </c>
      <c r="BL916" s="17" t="s">
        <v>309</v>
      </c>
      <c r="BM916" s="155" t="s">
        <v>1337</v>
      </c>
    </row>
    <row r="917" spans="2:65" s="12" customFormat="1" ht="22.5">
      <c r="B917" s="157"/>
      <c r="D917" s="158" t="s">
        <v>233</v>
      </c>
      <c r="E917" s="159" t="s">
        <v>1</v>
      </c>
      <c r="F917" s="160" t="s">
        <v>1338</v>
      </c>
      <c r="H917" s="161">
        <v>152.94999999999999</v>
      </c>
      <c r="I917" s="162"/>
      <c r="L917" s="157"/>
      <c r="M917" s="163"/>
      <c r="T917" s="164"/>
      <c r="AT917" s="159" t="s">
        <v>233</v>
      </c>
      <c r="AU917" s="159" t="s">
        <v>89</v>
      </c>
      <c r="AV917" s="12" t="s">
        <v>89</v>
      </c>
      <c r="AW917" s="12" t="s">
        <v>31</v>
      </c>
      <c r="AX917" s="12" t="s">
        <v>76</v>
      </c>
      <c r="AY917" s="159" t="s">
        <v>225</v>
      </c>
    </row>
    <row r="918" spans="2:65" s="12" customFormat="1" ht="22.5">
      <c r="B918" s="157"/>
      <c r="D918" s="158" t="s">
        <v>233</v>
      </c>
      <c r="E918" s="159" t="s">
        <v>1</v>
      </c>
      <c r="F918" s="160" t="s">
        <v>1339</v>
      </c>
      <c r="H918" s="161">
        <v>66.400000000000006</v>
      </c>
      <c r="I918" s="162"/>
      <c r="L918" s="157"/>
      <c r="M918" s="163"/>
      <c r="T918" s="164"/>
      <c r="AT918" s="159" t="s">
        <v>233</v>
      </c>
      <c r="AU918" s="159" t="s">
        <v>89</v>
      </c>
      <c r="AV918" s="12" t="s">
        <v>89</v>
      </c>
      <c r="AW918" s="12" t="s">
        <v>31</v>
      </c>
      <c r="AX918" s="12" t="s">
        <v>76</v>
      </c>
      <c r="AY918" s="159" t="s">
        <v>225</v>
      </c>
    </row>
    <row r="919" spans="2:65" s="12" customFormat="1" ht="33.75">
      <c r="B919" s="157"/>
      <c r="D919" s="158" t="s">
        <v>233</v>
      </c>
      <c r="E919" s="159" t="s">
        <v>1</v>
      </c>
      <c r="F919" s="160" t="s">
        <v>1340</v>
      </c>
      <c r="H919" s="161">
        <v>57.426000000000002</v>
      </c>
      <c r="I919" s="162"/>
      <c r="L919" s="157"/>
      <c r="M919" s="163"/>
      <c r="T919" s="164"/>
      <c r="AT919" s="159" t="s">
        <v>233</v>
      </c>
      <c r="AU919" s="159" t="s">
        <v>89</v>
      </c>
      <c r="AV919" s="12" t="s">
        <v>89</v>
      </c>
      <c r="AW919" s="12" t="s">
        <v>31</v>
      </c>
      <c r="AX919" s="12" t="s">
        <v>76</v>
      </c>
      <c r="AY919" s="159" t="s">
        <v>225</v>
      </c>
    </row>
    <row r="920" spans="2:65" s="12" customFormat="1" ht="11.25">
      <c r="B920" s="157"/>
      <c r="D920" s="158" t="s">
        <v>233</v>
      </c>
      <c r="E920" s="159" t="s">
        <v>1</v>
      </c>
      <c r="F920" s="160" t="s">
        <v>1341</v>
      </c>
      <c r="H920" s="161">
        <v>21.2</v>
      </c>
      <c r="I920" s="162"/>
      <c r="L920" s="157"/>
      <c r="M920" s="163"/>
      <c r="T920" s="164"/>
      <c r="AT920" s="159" t="s">
        <v>233</v>
      </c>
      <c r="AU920" s="159" t="s">
        <v>89</v>
      </c>
      <c r="AV920" s="12" t="s">
        <v>89</v>
      </c>
      <c r="AW920" s="12" t="s">
        <v>31</v>
      </c>
      <c r="AX920" s="12" t="s">
        <v>76</v>
      </c>
      <c r="AY920" s="159" t="s">
        <v>225</v>
      </c>
    </row>
    <row r="921" spans="2:65" s="12" customFormat="1" ht="11.25">
      <c r="B921" s="157"/>
      <c r="D921" s="158" t="s">
        <v>233</v>
      </c>
      <c r="E921" s="159" t="s">
        <v>1</v>
      </c>
      <c r="F921" s="160" t="s">
        <v>1342</v>
      </c>
      <c r="H921" s="161">
        <v>3.36</v>
      </c>
      <c r="I921" s="162"/>
      <c r="L921" s="157"/>
      <c r="M921" s="163"/>
      <c r="T921" s="164"/>
      <c r="AT921" s="159" t="s">
        <v>233</v>
      </c>
      <c r="AU921" s="159" t="s">
        <v>89</v>
      </c>
      <c r="AV921" s="12" t="s">
        <v>89</v>
      </c>
      <c r="AW921" s="12" t="s">
        <v>31</v>
      </c>
      <c r="AX921" s="12" t="s">
        <v>76</v>
      </c>
      <c r="AY921" s="159" t="s">
        <v>225</v>
      </c>
    </row>
    <row r="922" spans="2:65" s="13" customFormat="1" ht="11.25">
      <c r="B922" s="165"/>
      <c r="D922" s="158" t="s">
        <v>233</v>
      </c>
      <c r="E922" s="166" t="s">
        <v>1</v>
      </c>
      <c r="F922" s="167" t="s">
        <v>258</v>
      </c>
      <c r="H922" s="168">
        <v>301.33600000000001</v>
      </c>
      <c r="I922" s="169"/>
      <c r="L922" s="165"/>
      <c r="M922" s="170"/>
      <c r="T922" s="171"/>
      <c r="AT922" s="166" t="s">
        <v>233</v>
      </c>
      <c r="AU922" s="166" t="s">
        <v>89</v>
      </c>
      <c r="AV922" s="13" t="s">
        <v>231</v>
      </c>
      <c r="AW922" s="13" t="s">
        <v>31</v>
      </c>
      <c r="AX922" s="13" t="s">
        <v>83</v>
      </c>
      <c r="AY922" s="166" t="s">
        <v>225</v>
      </c>
    </row>
    <row r="923" spans="2:65" s="1" customFormat="1" ht="24.2" customHeight="1">
      <c r="B923" s="32"/>
      <c r="C923" s="179" t="s">
        <v>1343</v>
      </c>
      <c r="D923" s="179" t="s">
        <v>304</v>
      </c>
      <c r="E923" s="180" t="s">
        <v>1344</v>
      </c>
      <c r="F923" s="181" t="s">
        <v>1345</v>
      </c>
      <c r="G923" s="182" t="s">
        <v>983</v>
      </c>
      <c r="H923" s="183">
        <v>202.46600000000001</v>
      </c>
      <c r="I923" s="184"/>
      <c r="J923" s="185">
        <f>ROUND(I923*H923,2)</f>
        <v>0</v>
      </c>
      <c r="K923" s="186"/>
      <c r="L923" s="187"/>
      <c r="M923" s="188" t="s">
        <v>1</v>
      </c>
      <c r="N923" s="189" t="s">
        <v>42</v>
      </c>
      <c r="P923" s="153">
        <f>O923*H923</f>
        <v>0</v>
      </c>
      <c r="Q923" s="153">
        <v>1E-3</v>
      </c>
      <c r="R923" s="153">
        <f>Q923*H923</f>
        <v>0.20246600000000001</v>
      </c>
      <c r="S923" s="153">
        <v>0</v>
      </c>
      <c r="T923" s="154">
        <f>S923*H923</f>
        <v>0</v>
      </c>
      <c r="AR923" s="155" t="s">
        <v>434</v>
      </c>
      <c r="AT923" s="155" t="s">
        <v>304</v>
      </c>
      <c r="AU923" s="155" t="s">
        <v>89</v>
      </c>
      <c r="AY923" s="17" t="s">
        <v>225</v>
      </c>
      <c r="BE923" s="156">
        <f>IF(N923="základná",J923,0)</f>
        <v>0</v>
      </c>
      <c r="BF923" s="156">
        <f>IF(N923="znížená",J923,0)</f>
        <v>0</v>
      </c>
      <c r="BG923" s="156">
        <f>IF(N923="zákl. prenesená",J923,0)</f>
        <v>0</v>
      </c>
      <c r="BH923" s="156">
        <f>IF(N923="zníž. prenesená",J923,0)</f>
        <v>0</v>
      </c>
      <c r="BI923" s="156">
        <f>IF(N923="nulová",J923,0)</f>
        <v>0</v>
      </c>
      <c r="BJ923" s="17" t="s">
        <v>89</v>
      </c>
      <c r="BK923" s="156">
        <f>ROUND(I923*H923,2)</f>
        <v>0</v>
      </c>
      <c r="BL923" s="17" t="s">
        <v>309</v>
      </c>
      <c r="BM923" s="155" t="s">
        <v>1346</v>
      </c>
    </row>
    <row r="924" spans="2:65" s="12" customFormat="1" ht="11.25">
      <c r="B924" s="157"/>
      <c r="D924" s="158" t="s">
        <v>233</v>
      </c>
      <c r="E924" s="159" t="s">
        <v>1</v>
      </c>
      <c r="F924" s="160" t="s">
        <v>1347</v>
      </c>
      <c r="H924" s="161">
        <v>202.46600000000001</v>
      </c>
      <c r="I924" s="162"/>
      <c r="L924" s="157"/>
      <c r="M924" s="163"/>
      <c r="T924" s="164"/>
      <c r="AT924" s="159" t="s">
        <v>233</v>
      </c>
      <c r="AU924" s="159" t="s">
        <v>89</v>
      </c>
      <c r="AV924" s="12" t="s">
        <v>89</v>
      </c>
      <c r="AW924" s="12" t="s">
        <v>31</v>
      </c>
      <c r="AX924" s="12" t="s">
        <v>83</v>
      </c>
      <c r="AY924" s="159" t="s">
        <v>225</v>
      </c>
    </row>
    <row r="925" spans="2:65" s="1" customFormat="1" ht="24.2" customHeight="1">
      <c r="B925" s="32"/>
      <c r="C925" s="143" t="s">
        <v>1348</v>
      </c>
      <c r="D925" s="143" t="s">
        <v>227</v>
      </c>
      <c r="E925" s="144" t="s">
        <v>1349</v>
      </c>
      <c r="F925" s="145" t="s">
        <v>1350</v>
      </c>
      <c r="G925" s="146" t="s">
        <v>312</v>
      </c>
      <c r="H925" s="147">
        <v>949.71</v>
      </c>
      <c r="I925" s="148"/>
      <c r="J925" s="149">
        <f>ROUND(I925*H925,2)</f>
        <v>0</v>
      </c>
      <c r="K925" s="150"/>
      <c r="L925" s="32"/>
      <c r="M925" s="151" t="s">
        <v>1</v>
      </c>
      <c r="N925" s="152" t="s">
        <v>42</v>
      </c>
      <c r="P925" s="153">
        <f>O925*H925</f>
        <v>0</v>
      </c>
      <c r="Q925" s="153">
        <v>0</v>
      </c>
      <c r="R925" s="153">
        <f>Q925*H925</f>
        <v>0</v>
      </c>
      <c r="S925" s="153">
        <v>0</v>
      </c>
      <c r="T925" s="154">
        <f>S925*H925</f>
        <v>0</v>
      </c>
      <c r="AR925" s="155" t="s">
        <v>309</v>
      </c>
      <c r="AT925" s="155" t="s">
        <v>227</v>
      </c>
      <c r="AU925" s="155" t="s">
        <v>89</v>
      </c>
      <c r="AY925" s="17" t="s">
        <v>225</v>
      </c>
      <c r="BE925" s="156">
        <f>IF(N925="základná",J925,0)</f>
        <v>0</v>
      </c>
      <c r="BF925" s="156">
        <f>IF(N925="znížená",J925,0)</f>
        <v>0</v>
      </c>
      <c r="BG925" s="156">
        <f>IF(N925="zákl. prenesená",J925,0)</f>
        <v>0</v>
      </c>
      <c r="BH925" s="156">
        <f>IF(N925="zníž. prenesená",J925,0)</f>
        <v>0</v>
      </c>
      <c r="BI925" s="156">
        <f>IF(N925="nulová",J925,0)</f>
        <v>0</v>
      </c>
      <c r="BJ925" s="17" t="s">
        <v>89</v>
      </c>
      <c r="BK925" s="156">
        <f>ROUND(I925*H925,2)</f>
        <v>0</v>
      </c>
      <c r="BL925" s="17" t="s">
        <v>309</v>
      </c>
      <c r="BM925" s="155" t="s">
        <v>1351</v>
      </c>
    </row>
    <row r="926" spans="2:65" s="12" customFormat="1" ht="11.25">
      <c r="B926" s="157"/>
      <c r="D926" s="158" t="s">
        <v>233</v>
      </c>
      <c r="E926" s="159" t="s">
        <v>1</v>
      </c>
      <c r="F926" s="160" t="s">
        <v>1352</v>
      </c>
      <c r="H926" s="161">
        <v>23.02</v>
      </c>
      <c r="I926" s="162"/>
      <c r="L926" s="157"/>
      <c r="M926" s="163"/>
      <c r="T926" s="164"/>
      <c r="AT926" s="159" t="s">
        <v>233</v>
      </c>
      <c r="AU926" s="159" t="s">
        <v>89</v>
      </c>
      <c r="AV926" s="12" t="s">
        <v>89</v>
      </c>
      <c r="AW926" s="12" t="s">
        <v>31</v>
      </c>
      <c r="AX926" s="12" t="s">
        <v>76</v>
      </c>
      <c r="AY926" s="159" t="s">
        <v>225</v>
      </c>
    </row>
    <row r="927" spans="2:65" s="12" customFormat="1" ht="11.25">
      <c r="B927" s="157"/>
      <c r="D927" s="158" t="s">
        <v>233</v>
      </c>
      <c r="E927" s="159" t="s">
        <v>1</v>
      </c>
      <c r="F927" s="160" t="s">
        <v>991</v>
      </c>
      <c r="H927" s="161">
        <v>343.06</v>
      </c>
      <c r="I927" s="162"/>
      <c r="L927" s="157"/>
      <c r="M927" s="163"/>
      <c r="T927" s="164"/>
      <c r="AT927" s="159" t="s">
        <v>233</v>
      </c>
      <c r="AU927" s="159" t="s">
        <v>89</v>
      </c>
      <c r="AV927" s="12" t="s">
        <v>89</v>
      </c>
      <c r="AW927" s="12" t="s">
        <v>31</v>
      </c>
      <c r="AX927" s="12" t="s">
        <v>76</v>
      </c>
      <c r="AY927" s="159" t="s">
        <v>225</v>
      </c>
    </row>
    <row r="928" spans="2:65" s="12" customFormat="1" ht="11.25">
      <c r="B928" s="157"/>
      <c r="D928" s="158" t="s">
        <v>233</v>
      </c>
      <c r="E928" s="159" t="s">
        <v>1</v>
      </c>
      <c r="F928" s="160" t="s">
        <v>992</v>
      </c>
      <c r="H928" s="161">
        <v>347.75</v>
      </c>
      <c r="I928" s="162"/>
      <c r="L928" s="157"/>
      <c r="M928" s="163"/>
      <c r="T928" s="164"/>
      <c r="AT928" s="159" t="s">
        <v>233</v>
      </c>
      <c r="AU928" s="159" t="s">
        <v>89</v>
      </c>
      <c r="AV928" s="12" t="s">
        <v>89</v>
      </c>
      <c r="AW928" s="12" t="s">
        <v>31</v>
      </c>
      <c r="AX928" s="12" t="s">
        <v>76</v>
      </c>
      <c r="AY928" s="159" t="s">
        <v>225</v>
      </c>
    </row>
    <row r="929" spans="2:65" s="12" customFormat="1" ht="11.25">
      <c r="B929" s="157"/>
      <c r="D929" s="158" t="s">
        <v>233</v>
      </c>
      <c r="E929" s="159" t="s">
        <v>1</v>
      </c>
      <c r="F929" s="160" t="s">
        <v>993</v>
      </c>
      <c r="H929" s="161">
        <v>235.88</v>
      </c>
      <c r="I929" s="162"/>
      <c r="L929" s="157"/>
      <c r="M929" s="163"/>
      <c r="T929" s="164"/>
      <c r="AT929" s="159" t="s">
        <v>233</v>
      </c>
      <c r="AU929" s="159" t="s">
        <v>89</v>
      </c>
      <c r="AV929" s="12" t="s">
        <v>89</v>
      </c>
      <c r="AW929" s="12" t="s">
        <v>31</v>
      </c>
      <c r="AX929" s="12" t="s">
        <v>76</v>
      </c>
      <c r="AY929" s="159" t="s">
        <v>225</v>
      </c>
    </row>
    <row r="930" spans="2:65" s="13" customFormat="1" ht="11.25">
      <c r="B930" s="165"/>
      <c r="D930" s="158" t="s">
        <v>233</v>
      </c>
      <c r="E930" s="166" t="s">
        <v>1</v>
      </c>
      <c r="F930" s="167" t="s">
        <v>258</v>
      </c>
      <c r="H930" s="168">
        <v>949.71</v>
      </c>
      <c r="I930" s="169"/>
      <c r="L930" s="165"/>
      <c r="M930" s="170"/>
      <c r="T930" s="171"/>
      <c r="AT930" s="166" t="s">
        <v>233</v>
      </c>
      <c r="AU930" s="166" t="s">
        <v>89</v>
      </c>
      <c r="AV930" s="13" t="s">
        <v>231</v>
      </c>
      <c r="AW930" s="13" t="s">
        <v>31</v>
      </c>
      <c r="AX930" s="13" t="s">
        <v>83</v>
      </c>
      <c r="AY930" s="166" t="s">
        <v>225</v>
      </c>
    </row>
    <row r="931" spans="2:65" s="1" customFormat="1" ht="16.5" customHeight="1">
      <c r="B931" s="32"/>
      <c r="C931" s="179" t="s">
        <v>1353</v>
      </c>
      <c r="D931" s="179" t="s">
        <v>304</v>
      </c>
      <c r="E931" s="180" t="s">
        <v>1354</v>
      </c>
      <c r="F931" s="181" t="s">
        <v>1355</v>
      </c>
      <c r="G931" s="182" t="s">
        <v>312</v>
      </c>
      <c r="H931" s="183">
        <v>1092.1669999999999</v>
      </c>
      <c r="I931" s="184"/>
      <c r="J931" s="185">
        <f>ROUND(I931*H931,2)</f>
        <v>0</v>
      </c>
      <c r="K931" s="186"/>
      <c r="L931" s="187"/>
      <c r="M931" s="188" t="s">
        <v>1</v>
      </c>
      <c r="N931" s="189" t="s">
        <v>42</v>
      </c>
      <c r="P931" s="153">
        <f>O931*H931</f>
        <v>0</v>
      </c>
      <c r="Q931" s="153">
        <v>2.9999999999999997E-4</v>
      </c>
      <c r="R931" s="153">
        <f>Q931*H931</f>
        <v>0.32765009999999994</v>
      </c>
      <c r="S931" s="153">
        <v>0</v>
      </c>
      <c r="T931" s="154">
        <f>S931*H931</f>
        <v>0</v>
      </c>
      <c r="AR931" s="155" t="s">
        <v>434</v>
      </c>
      <c r="AT931" s="155" t="s">
        <v>304</v>
      </c>
      <c r="AU931" s="155" t="s">
        <v>89</v>
      </c>
      <c r="AY931" s="17" t="s">
        <v>225</v>
      </c>
      <c r="BE931" s="156">
        <f>IF(N931="základná",J931,0)</f>
        <v>0</v>
      </c>
      <c r="BF931" s="156">
        <f>IF(N931="znížená",J931,0)</f>
        <v>0</v>
      </c>
      <c r="BG931" s="156">
        <f>IF(N931="zákl. prenesená",J931,0)</f>
        <v>0</v>
      </c>
      <c r="BH931" s="156">
        <f>IF(N931="zníž. prenesená",J931,0)</f>
        <v>0</v>
      </c>
      <c r="BI931" s="156">
        <f>IF(N931="nulová",J931,0)</f>
        <v>0</v>
      </c>
      <c r="BJ931" s="17" t="s">
        <v>89</v>
      </c>
      <c r="BK931" s="156">
        <f>ROUND(I931*H931,2)</f>
        <v>0</v>
      </c>
      <c r="BL931" s="17" t="s">
        <v>309</v>
      </c>
      <c r="BM931" s="155" t="s">
        <v>1356</v>
      </c>
    </row>
    <row r="932" spans="2:65" s="12" customFormat="1" ht="11.25">
      <c r="B932" s="157"/>
      <c r="D932" s="158" t="s">
        <v>233</v>
      </c>
      <c r="F932" s="160" t="s">
        <v>1357</v>
      </c>
      <c r="H932" s="161">
        <v>1092.1669999999999</v>
      </c>
      <c r="I932" s="162"/>
      <c r="L932" s="157"/>
      <c r="M932" s="163"/>
      <c r="T932" s="164"/>
      <c r="AT932" s="159" t="s">
        <v>233</v>
      </c>
      <c r="AU932" s="159" t="s">
        <v>89</v>
      </c>
      <c r="AV932" s="12" t="s">
        <v>89</v>
      </c>
      <c r="AW932" s="12" t="s">
        <v>4</v>
      </c>
      <c r="AX932" s="12" t="s">
        <v>83</v>
      </c>
      <c r="AY932" s="159" t="s">
        <v>225</v>
      </c>
    </row>
    <row r="933" spans="2:65" s="1" customFormat="1" ht="24.2" customHeight="1">
      <c r="B933" s="32"/>
      <c r="C933" s="143" t="s">
        <v>1358</v>
      </c>
      <c r="D933" s="143" t="s">
        <v>227</v>
      </c>
      <c r="E933" s="144" t="s">
        <v>1359</v>
      </c>
      <c r="F933" s="145" t="s">
        <v>1360</v>
      </c>
      <c r="G933" s="146" t="s">
        <v>312</v>
      </c>
      <c r="H933" s="147">
        <v>347.43</v>
      </c>
      <c r="I933" s="148"/>
      <c r="J933" s="149">
        <f>ROUND(I933*H933,2)</f>
        <v>0</v>
      </c>
      <c r="K933" s="150"/>
      <c r="L933" s="32"/>
      <c r="M933" s="151" t="s">
        <v>1</v>
      </c>
      <c r="N933" s="152" t="s">
        <v>42</v>
      </c>
      <c r="P933" s="153">
        <f>O933*H933</f>
        <v>0</v>
      </c>
      <c r="Q933" s="153">
        <v>5.4226000000000003E-4</v>
      </c>
      <c r="R933" s="153">
        <f>Q933*H933</f>
        <v>0.18839739180000001</v>
      </c>
      <c r="S933" s="153">
        <v>0</v>
      </c>
      <c r="T933" s="154">
        <f>S933*H933</f>
        <v>0</v>
      </c>
      <c r="AR933" s="155" t="s">
        <v>309</v>
      </c>
      <c r="AT933" s="155" t="s">
        <v>227</v>
      </c>
      <c r="AU933" s="155" t="s">
        <v>89</v>
      </c>
      <c r="AY933" s="17" t="s">
        <v>225</v>
      </c>
      <c r="BE933" s="156">
        <f>IF(N933="základná",J933,0)</f>
        <v>0</v>
      </c>
      <c r="BF933" s="156">
        <f>IF(N933="znížená",J933,0)</f>
        <v>0</v>
      </c>
      <c r="BG933" s="156">
        <f>IF(N933="zákl. prenesená",J933,0)</f>
        <v>0</v>
      </c>
      <c r="BH933" s="156">
        <f>IF(N933="zníž. prenesená",J933,0)</f>
        <v>0</v>
      </c>
      <c r="BI933" s="156">
        <f>IF(N933="nulová",J933,0)</f>
        <v>0</v>
      </c>
      <c r="BJ933" s="17" t="s">
        <v>89</v>
      </c>
      <c r="BK933" s="156">
        <f>ROUND(I933*H933,2)</f>
        <v>0</v>
      </c>
      <c r="BL933" s="17" t="s">
        <v>309</v>
      </c>
      <c r="BM933" s="155" t="s">
        <v>1361</v>
      </c>
    </row>
    <row r="934" spans="2:65" s="12" customFormat="1" ht="11.25">
      <c r="B934" s="157"/>
      <c r="D934" s="158" t="s">
        <v>233</v>
      </c>
      <c r="E934" s="159" t="s">
        <v>1</v>
      </c>
      <c r="F934" s="160" t="s">
        <v>1362</v>
      </c>
      <c r="H934" s="161">
        <v>425.08</v>
      </c>
      <c r="I934" s="162"/>
      <c r="L934" s="157"/>
      <c r="M934" s="163"/>
      <c r="T934" s="164"/>
      <c r="AT934" s="159" t="s">
        <v>233</v>
      </c>
      <c r="AU934" s="159" t="s">
        <v>89</v>
      </c>
      <c r="AV934" s="12" t="s">
        <v>89</v>
      </c>
      <c r="AW934" s="12" t="s">
        <v>31</v>
      </c>
      <c r="AX934" s="12" t="s">
        <v>76</v>
      </c>
      <c r="AY934" s="159" t="s">
        <v>225</v>
      </c>
    </row>
    <row r="935" spans="2:65" s="12" customFormat="1" ht="11.25">
      <c r="B935" s="157"/>
      <c r="D935" s="158" t="s">
        <v>233</v>
      </c>
      <c r="E935" s="159" t="s">
        <v>1</v>
      </c>
      <c r="F935" s="160" t="s">
        <v>1333</v>
      </c>
      <c r="H935" s="161">
        <v>-77.650000000000006</v>
      </c>
      <c r="I935" s="162"/>
      <c r="L935" s="157"/>
      <c r="M935" s="163"/>
      <c r="T935" s="164"/>
      <c r="AT935" s="159" t="s">
        <v>233</v>
      </c>
      <c r="AU935" s="159" t="s">
        <v>89</v>
      </c>
      <c r="AV935" s="12" t="s">
        <v>89</v>
      </c>
      <c r="AW935" s="12" t="s">
        <v>31</v>
      </c>
      <c r="AX935" s="12" t="s">
        <v>76</v>
      </c>
      <c r="AY935" s="159" t="s">
        <v>225</v>
      </c>
    </row>
    <row r="936" spans="2:65" s="13" customFormat="1" ht="11.25">
      <c r="B936" s="165"/>
      <c r="D936" s="158" t="s">
        <v>233</v>
      </c>
      <c r="E936" s="166" t="s">
        <v>1</v>
      </c>
      <c r="F936" s="167" t="s">
        <v>258</v>
      </c>
      <c r="H936" s="168">
        <v>347.43</v>
      </c>
      <c r="I936" s="169"/>
      <c r="L936" s="165"/>
      <c r="M936" s="170"/>
      <c r="T936" s="171"/>
      <c r="AT936" s="166" t="s">
        <v>233</v>
      </c>
      <c r="AU936" s="166" t="s">
        <v>89</v>
      </c>
      <c r="AV936" s="13" t="s">
        <v>231</v>
      </c>
      <c r="AW936" s="13" t="s">
        <v>31</v>
      </c>
      <c r="AX936" s="13" t="s">
        <v>83</v>
      </c>
      <c r="AY936" s="166" t="s">
        <v>225</v>
      </c>
    </row>
    <row r="937" spans="2:65" s="1" customFormat="1" ht="24.2" customHeight="1">
      <c r="B937" s="32"/>
      <c r="C937" s="143" t="s">
        <v>1363</v>
      </c>
      <c r="D937" s="143" t="s">
        <v>227</v>
      </c>
      <c r="E937" s="144" t="s">
        <v>1364</v>
      </c>
      <c r="F937" s="145" t="s">
        <v>1365</v>
      </c>
      <c r="G937" s="146" t="s">
        <v>312</v>
      </c>
      <c r="H937" s="147">
        <v>276.77600000000001</v>
      </c>
      <c r="I937" s="148"/>
      <c r="J937" s="149">
        <f>ROUND(I937*H937,2)</f>
        <v>0</v>
      </c>
      <c r="K937" s="150"/>
      <c r="L937" s="32"/>
      <c r="M937" s="151" t="s">
        <v>1</v>
      </c>
      <c r="N937" s="152" t="s">
        <v>42</v>
      </c>
      <c r="P937" s="153">
        <f>O937*H937</f>
        <v>0</v>
      </c>
      <c r="Q937" s="153">
        <v>5.4226000000000003E-4</v>
      </c>
      <c r="R937" s="153">
        <f>Q937*H937</f>
        <v>0.15008455376000002</v>
      </c>
      <c r="S937" s="153">
        <v>0</v>
      </c>
      <c r="T937" s="154">
        <f>S937*H937</f>
        <v>0</v>
      </c>
      <c r="AR937" s="155" t="s">
        <v>309</v>
      </c>
      <c r="AT937" s="155" t="s">
        <v>227</v>
      </c>
      <c r="AU937" s="155" t="s">
        <v>89</v>
      </c>
      <c r="AY937" s="17" t="s">
        <v>225</v>
      </c>
      <c r="BE937" s="156">
        <f>IF(N937="základná",J937,0)</f>
        <v>0</v>
      </c>
      <c r="BF937" s="156">
        <f>IF(N937="znížená",J937,0)</f>
        <v>0</v>
      </c>
      <c r="BG937" s="156">
        <f>IF(N937="zákl. prenesená",J937,0)</f>
        <v>0</v>
      </c>
      <c r="BH937" s="156">
        <f>IF(N937="zníž. prenesená",J937,0)</f>
        <v>0</v>
      </c>
      <c r="BI937" s="156">
        <f>IF(N937="nulová",J937,0)</f>
        <v>0</v>
      </c>
      <c r="BJ937" s="17" t="s">
        <v>89</v>
      </c>
      <c r="BK937" s="156">
        <f>ROUND(I937*H937,2)</f>
        <v>0</v>
      </c>
      <c r="BL937" s="17" t="s">
        <v>309</v>
      </c>
      <c r="BM937" s="155" t="s">
        <v>1366</v>
      </c>
    </row>
    <row r="938" spans="2:65" s="12" customFormat="1" ht="22.5">
      <c r="B938" s="157"/>
      <c r="D938" s="158" t="s">
        <v>233</v>
      </c>
      <c r="E938" s="159" t="s">
        <v>1</v>
      </c>
      <c r="F938" s="160" t="s">
        <v>1338</v>
      </c>
      <c r="H938" s="161">
        <v>152.94999999999999</v>
      </c>
      <c r="I938" s="162"/>
      <c r="L938" s="157"/>
      <c r="M938" s="163"/>
      <c r="T938" s="164"/>
      <c r="AT938" s="159" t="s">
        <v>233</v>
      </c>
      <c r="AU938" s="159" t="s">
        <v>89</v>
      </c>
      <c r="AV938" s="12" t="s">
        <v>89</v>
      </c>
      <c r="AW938" s="12" t="s">
        <v>31</v>
      </c>
      <c r="AX938" s="12" t="s">
        <v>76</v>
      </c>
      <c r="AY938" s="159" t="s">
        <v>225</v>
      </c>
    </row>
    <row r="939" spans="2:65" s="12" customFormat="1" ht="22.5">
      <c r="B939" s="157"/>
      <c r="D939" s="158" t="s">
        <v>233</v>
      </c>
      <c r="E939" s="159" t="s">
        <v>1</v>
      </c>
      <c r="F939" s="160" t="s">
        <v>1339</v>
      </c>
      <c r="H939" s="161">
        <v>66.400000000000006</v>
      </c>
      <c r="I939" s="162"/>
      <c r="L939" s="157"/>
      <c r="M939" s="163"/>
      <c r="T939" s="164"/>
      <c r="AT939" s="159" t="s">
        <v>233</v>
      </c>
      <c r="AU939" s="159" t="s">
        <v>89</v>
      </c>
      <c r="AV939" s="12" t="s">
        <v>89</v>
      </c>
      <c r="AW939" s="12" t="s">
        <v>31</v>
      </c>
      <c r="AX939" s="12" t="s">
        <v>76</v>
      </c>
      <c r="AY939" s="159" t="s">
        <v>225</v>
      </c>
    </row>
    <row r="940" spans="2:65" s="12" customFormat="1" ht="33.75">
      <c r="B940" s="157"/>
      <c r="D940" s="158" t="s">
        <v>233</v>
      </c>
      <c r="E940" s="159" t="s">
        <v>1</v>
      </c>
      <c r="F940" s="160" t="s">
        <v>1340</v>
      </c>
      <c r="H940" s="161">
        <v>57.426000000000002</v>
      </c>
      <c r="I940" s="162"/>
      <c r="L940" s="157"/>
      <c r="M940" s="163"/>
      <c r="T940" s="164"/>
      <c r="AT940" s="159" t="s">
        <v>233</v>
      </c>
      <c r="AU940" s="159" t="s">
        <v>89</v>
      </c>
      <c r="AV940" s="12" t="s">
        <v>89</v>
      </c>
      <c r="AW940" s="12" t="s">
        <v>31</v>
      </c>
      <c r="AX940" s="12" t="s">
        <v>76</v>
      </c>
      <c r="AY940" s="159" t="s">
        <v>225</v>
      </c>
    </row>
    <row r="941" spans="2:65" s="13" customFormat="1" ht="11.25">
      <c r="B941" s="165"/>
      <c r="D941" s="158" t="s">
        <v>233</v>
      </c>
      <c r="E941" s="166" t="s">
        <v>1</v>
      </c>
      <c r="F941" s="167" t="s">
        <v>258</v>
      </c>
      <c r="H941" s="168">
        <v>276.77600000000001</v>
      </c>
      <c r="I941" s="169"/>
      <c r="L941" s="165"/>
      <c r="M941" s="170"/>
      <c r="T941" s="171"/>
      <c r="AT941" s="166" t="s">
        <v>233</v>
      </c>
      <c r="AU941" s="166" t="s">
        <v>89</v>
      </c>
      <c r="AV941" s="13" t="s">
        <v>231</v>
      </c>
      <c r="AW941" s="13" t="s">
        <v>31</v>
      </c>
      <c r="AX941" s="13" t="s">
        <v>83</v>
      </c>
      <c r="AY941" s="166" t="s">
        <v>225</v>
      </c>
    </row>
    <row r="942" spans="2:65" s="1" customFormat="1" ht="55.5" customHeight="1">
      <c r="B942" s="32"/>
      <c r="C942" s="179" t="s">
        <v>1367</v>
      </c>
      <c r="D942" s="179" t="s">
        <v>304</v>
      </c>
      <c r="E942" s="180" t="s">
        <v>1368</v>
      </c>
      <c r="F942" s="181" t="s">
        <v>1369</v>
      </c>
      <c r="G942" s="182" t="s">
        <v>312</v>
      </c>
      <c r="H942" s="183">
        <v>717.83699999999999</v>
      </c>
      <c r="I942" s="184"/>
      <c r="J942" s="185">
        <f>ROUND(I942*H942,2)</f>
        <v>0</v>
      </c>
      <c r="K942" s="186"/>
      <c r="L942" s="187"/>
      <c r="M942" s="188" t="s">
        <v>1</v>
      </c>
      <c r="N942" s="189" t="s">
        <v>42</v>
      </c>
      <c r="P942" s="153">
        <f>O942*H942</f>
        <v>0</v>
      </c>
      <c r="Q942" s="153">
        <v>4.15E-3</v>
      </c>
      <c r="R942" s="153">
        <f>Q942*H942</f>
        <v>2.97902355</v>
      </c>
      <c r="S942" s="153">
        <v>0</v>
      </c>
      <c r="T942" s="154">
        <f>S942*H942</f>
        <v>0</v>
      </c>
      <c r="AR942" s="155" t="s">
        <v>434</v>
      </c>
      <c r="AT942" s="155" t="s">
        <v>304</v>
      </c>
      <c r="AU942" s="155" t="s">
        <v>89</v>
      </c>
      <c r="AY942" s="17" t="s">
        <v>225</v>
      </c>
      <c r="BE942" s="156">
        <f>IF(N942="základná",J942,0)</f>
        <v>0</v>
      </c>
      <c r="BF942" s="156">
        <f>IF(N942="znížená",J942,0)</f>
        <v>0</v>
      </c>
      <c r="BG942" s="156">
        <f>IF(N942="zákl. prenesená",J942,0)</f>
        <v>0</v>
      </c>
      <c r="BH942" s="156">
        <f>IF(N942="zníž. prenesená",J942,0)</f>
        <v>0</v>
      </c>
      <c r="BI942" s="156">
        <f>IF(N942="nulová",J942,0)</f>
        <v>0</v>
      </c>
      <c r="BJ942" s="17" t="s">
        <v>89</v>
      </c>
      <c r="BK942" s="156">
        <f>ROUND(I942*H942,2)</f>
        <v>0</v>
      </c>
      <c r="BL942" s="17" t="s">
        <v>309</v>
      </c>
      <c r="BM942" s="155" t="s">
        <v>1370</v>
      </c>
    </row>
    <row r="943" spans="2:65" s="12" customFormat="1" ht="11.25">
      <c r="B943" s="157"/>
      <c r="D943" s="158" t="s">
        <v>233</v>
      </c>
      <c r="E943" s="159" t="s">
        <v>1</v>
      </c>
      <c r="F943" s="160" t="s">
        <v>1371</v>
      </c>
      <c r="H943" s="161">
        <v>717.83699999999999</v>
      </c>
      <c r="I943" s="162"/>
      <c r="L943" s="157"/>
      <c r="M943" s="163"/>
      <c r="T943" s="164"/>
      <c r="AT943" s="159" t="s">
        <v>233</v>
      </c>
      <c r="AU943" s="159" t="s">
        <v>89</v>
      </c>
      <c r="AV943" s="12" t="s">
        <v>89</v>
      </c>
      <c r="AW943" s="12" t="s">
        <v>31</v>
      </c>
      <c r="AX943" s="12" t="s">
        <v>83</v>
      </c>
      <c r="AY943" s="159" t="s">
        <v>225</v>
      </c>
    </row>
    <row r="944" spans="2:65" s="1" customFormat="1" ht="37.9" customHeight="1">
      <c r="B944" s="32"/>
      <c r="C944" s="143" t="s">
        <v>1372</v>
      </c>
      <c r="D944" s="143" t="s">
        <v>227</v>
      </c>
      <c r="E944" s="144" t="s">
        <v>1373</v>
      </c>
      <c r="F944" s="145" t="s">
        <v>1374</v>
      </c>
      <c r="G944" s="146" t="s">
        <v>312</v>
      </c>
      <c r="H944" s="147">
        <v>197.57</v>
      </c>
      <c r="I944" s="148"/>
      <c r="J944" s="149">
        <f>ROUND(I944*H944,2)</f>
        <v>0</v>
      </c>
      <c r="K944" s="150"/>
      <c r="L944" s="32"/>
      <c r="M944" s="151" t="s">
        <v>1</v>
      </c>
      <c r="N944" s="152" t="s">
        <v>42</v>
      </c>
      <c r="P944" s="153">
        <f>O944*H944</f>
        <v>0</v>
      </c>
      <c r="Q944" s="153">
        <v>2.2374999999999999E-3</v>
      </c>
      <c r="R944" s="153">
        <f>Q944*H944</f>
        <v>0.44206287499999997</v>
      </c>
      <c r="S944" s="153">
        <v>0</v>
      </c>
      <c r="T944" s="154">
        <f>S944*H944</f>
        <v>0</v>
      </c>
      <c r="AR944" s="155" t="s">
        <v>309</v>
      </c>
      <c r="AT944" s="155" t="s">
        <v>227</v>
      </c>
      <c r="AU944" s="155" t="s">
        <v>89</v>
      </c>
      <c r="AY944" s="17" t="s">
        <v>225</v>
      </c>
      <c r="BE944" s="156">
        <f>IF(N944="základná",J944,0)</f>
        <v>0</v>
      </c>
      <c r="BF944" s="156">
        <f>IF(N944="znížená",J944,0)</f>
        <v>0</v>
      </c>
      <c r="BG944" s="156">
        <f>IF(N944="zákl. prenesená",J944,0)</f>
        <v>0</v>
      </c>
      <c r="BH944" s="156">
        <f>IF(N944="zníž. prenesená",J944,0)</f>
        <v>0</v>
      </c>
      <c r="BI944" s="156">
        <f>IF(N944="nulová",J944,0)</f>
        <v>0</v>
      </c>
      <c r="BJ944" s="17" t="s">
        <v>89</v>
      </c>
      <c r="BK944" s="156">
        <f>ROUND(I944*H944,2)</f>
        <v>0</v>
      </c>
      <c r="BL944" s="17" t="s">
        <v>309</v>
      </c>
      <c r="BM944" s="155" t="s">
        <v>1375</v>
      </c>
    </row>
    <row r="945" spans="2:65" s="12" customFormat="1" ht="22.5">
      <c r="B945" s="157"/>
      <c r="D945" s="158" t="s">
        <v>233</v>
      </c>
      <c r="E945" s="159" t="s">
        <v>1</v>
      </c>
      <c r="F945" s="160" t="s">
        <v>1376</v>
      </c>
      <c r="H945" s="161">
        <v>152.94999999999999</v>
      </c>
      <c r="I945" s="162"/>
      <c r="L945" s="157"/>
      <c r="M945" s="163"/>
      <c r="T945" s="164"/>
      <c r="AT945" s="159" t="s">
        <v>233</v>
      </c>
      <c r="AU945" s="159" t="s">
        <v>89</v>
      </c>
      <c r="AV945" s="12" t="s">
        <v>89</v>
      </c>
      <c r="AW945" s="12" t="s">
        <v>31</v>
      </c>
      <c r="AX945" s="12" t="s">
        <v>76</v>
      </c>
      <c r="AY945" s="159" t="s">
        <v>225</v>
      </c>
    </row>
    <row r="946" spans="2:65" s="12" customFormat="1" ht="22.5">
      <c r="B946" s="157"/>
      <c r="D946" s="158" t="s">
        <v>233</v>
      </c>
      <c r="E946" s="159" t="s">
        <v>1</v>
      </c>
      <c r="F946" s="160" t="s">
        <v>1377</v>
      </c>
      <c r="H946" s="161">
        <v>44.62</v>
      </c>
      <c r="I946" s="162"/>
      <c r="L946" s="157"/>
      <c r="M946" s="163"/>
      <c r="T946" s="164"/>
      <c r="AT946" s="159" t="s">
        <v>233</v>
      </c>
      <c r="AU946" s="159" t="s">
        <v>89</v>
      </c>
      <c r="AV946" s="12" t="s">
        <v>89</v>
      </c>
      <c r="AW946" s="12" t="s">
        <v>31</v>
      </c>
      <c r="AX946" s="12" t="s">
        <v>76</v>
      </c>
      <c r="AY946" s="159" t="s">
        <v>225</v>
      </c>
    </row>
    <row r="947" spans="2:65" s="13" customFormat="1" ht="11.25">
      <c r="B947" s="165"/>
      <c r="D947" s="158" t="s">
        <v>233</v>
      </c>
      <c r="E947" s="166" t="s">
        <v>1</v>
      </c>
      <c r="F947" s="167" t="s">
        <v>258</v>
      </c>
      <c r="H947" s="168">
        <v>197.57</v>
      </c>
      <c r="I947" s="169"/>
      <c r="L947" s="165"/>
      <c r="M947" s="170"/>
      <c r="T947" s="171"/>
      <c r="AT947" s="166" t="s">
        <v>233</v>
      </c>
      <c r="AU947" s="166" t="s">
        <v>89</v>
      </c>
      <c r="AV947" s="13" t="s">
        <v>231</v>
      </c>
      <c r="AW947" s="13" t="s">
        <v>31</v>
      </c>
      <c r="AX947" s="13" t="s">
        <v>83</v>
      </c>
      <c r="AY947" s="166" t="s">
        <v>225</v>
      </c>
    </row>
    <row r="948" spans="2:65" s="1" customFormat="1" ht="24.2" customHeight="1">
      <c r="B948" s="32"/>
      <c r="C948" s="179" t="s">
        <v>1378</v>
      </c>
      <c r="D948" s="179" t="s">
        <v>304</v>
      </c>
      <c r="E948" s="180" t="s">
        <v>1379</v>
      </c>
      <c r="F948" s="181" t="s">
        <v>1380</v>
      </c>
      <c r="G948" s="182" t="s">
        <v>312</v>
      </c>
      <c r="H948" s="183">
        <v>207.44900000000001</v>
      </c>
      <c r="I948" s="184"/>
      <c r="J948" s="185">
        <f>ROUND(I948*H948,2)</f>
        <v>0</v>
      </c>
      <c r="K948" s="186"/>
      <c r="L948" s="187"/>
      <c r="M948" s="188" t="s">
        <v>1</v>
      </c>
      <c r="N948" s="189" t="s">
        <v>42</v>
      </c>
      <c r="P948" s="153">
        <f>O948*H948</f>
        <v>0</v>
      </c>
      <c r="Q948" s="153">
        <v>5.8E-4</v>
      </c>
      <c r="R948" s="153">
        <f>Q948*H948</f>
        <v>0.12032042000000001</v>
      </c>
      <c r="S948" s="153">
        <v>0</v>
      </c>
      <c r="T948" s="154">
        <f>S948*H948</f>
        <v>0</v>
      </c>
      <c r="AR948" s="155" t="s">
        <v>434</v>
      </c>
      <c r="AT948" s="155" t="s">
        <v>304</v>
      </c>
      <c r="AU948" s="155" t="s">
        <v>89</v>
      </c>
      <c r="AY948" s="17" t="s">
        <v>225</v>
      </c>
      <c r="BE948" s="156">
        <f>IF(N948="základná",J948,0)</f>
        <v>0</v>
      </c>
      <c r="BF948" s="156">
        <f>IF(N948="znížená",J948,0)</f>
        <v>0</v>
      </c>
      <c r="BG948" s="156">
        <f>IF(N948="zákl. prenesená",J948,0)</f>
        <v>0</v>
      </c>
      <c r="BH948" s="156">
        <f>IF(N948="zníž. prenesená",J948,0)</f>
        <v>0</v>
      </c>
      <c r="BI948" s="156">
        <f>IF(N948="nulová",J948,0)</f>
        <v>0</v>
      </c>
      <c r="BJ948" s="17" t="s">
        <v>89</v>
      </c>
      <c r="BK948" s="156">
        <f>ROUND(I948*H948,2)</f>
        <v>0</v>
      </c>
      <c r="BL948" s="17" t="s">
        <v>309</v>
      </c>
      <c r="BM948" s="155" t="s">
        <v>1381</v>
      </c>
    </row>
    <row r="949" spans="2:65" s="12" customFormat="1" ht="11.25">
      <c r="B949" s="157"/>
      <c r="D949" s="158" t="s">
        <v>233</v>
      </c>
      <c r="F949" s="160" t="s">
        <v>1382</v>
      </c>
      <c r="H949" s="161">
        <v>207.44900000000001</v>
      </c>
      <c r="I949" s="162"/>
      <c r="L949" s="157"/>
      <c r="M949" s="163"/>
      <c r="T949" s="164"/>
      <c r="AT949" s="159" t="s">
        <v>233</v>
      </c>
      <c r="AU949" s="159" t="s">
        <v>89</v>
      </c>
      <c r="AV949" s="12" t="s">
        <v>89</v>
      </c>
      <c r="AW949" s="12" t="s">
        <v>4</v>
      </c>
      <c r="AX949" s="12" t="s">
        <v>83</v>
      </c>
      <c r="AY949" s="159" t="s">
        <v>225</v>
      </c>
    </row>
    <row r="950" spans="2:65" s="1" customFormat="1" ht="24.2" customHeight="1">
      <c r="B950" s="32"/>
      <c r="C950" s="143" t="s">
        <v>1383</v>
      </c>
      <c r="D950" s="143" t="s">
        <v>227</v>
      </c>
      <c r="E950" s="144" t="s">
        <v>1384</v>
      </c>
      <c r="F950" s="145" t="s">
        <v>1385</v>
      </c>
      <c r="G950" s="146" t="s">
        <v>312</v>
      </c>
      <c r="H950" s="147">
        <v>447.59</v>
      </c>
      <c r="I950" s="148"/>
      <c r="J950" s="149">
        <f>ROUND(I950*H950,2)</f>
        <v>0</v>
      </c>
      <c r="K950" s="150"/>
      <c r="L950" s="32"/>
      <c r="M950" s="151" t="s">
        <v>1</v>
      </c>
      <c r="N950" s="152" t="s">
        <v>42</v>
      </c>
      <c r="P950" s="153">
        <f>O950*H950</f>
        <v>0</v>
      </c>
      <c r="Q950" s="153">
        <v>1.575E-3</v>
      </c>
      <c r="R950" s="153">
        <f>Q950*H950</f>
        <v>0.70495425</v>
      </c>
      <c r="S950" s="153">
        <v>0</v>
      </c>
      <c r="T950" s="154">
        <f>S950*H950</f>
        <v>0</v>
      </c>
      <c r="AR950" s="155" t="s">
        <v>309</v>
      </c>
      <c r="AT950" s="155" t="s">
        <v>227</v>
      </c>
      <c r="AU950" s="155" t="s">
        <v>89</v>
      </c>
      <c r="AY950" s="17" t="s">
        <v>225</v>
      </c>
      <c r="BE950" s="156">
        <f>IF(N950="základná",J950,0)</f>
        <v>0</v>
      </c>
      <c r="BF950" s="156">
        <f>IF(N950="znížená",J950,0)</f>
        <v>0</v>
      </c>
      <c r="BG950" s="156">
        <f>IF(N950="zákl. prenesená",J950,0)</f>
        <v>0</v>
      </c>
      <c r="BH950" s="156">
        <f>IF(N950="zníž. prenesená",J950,0)</f>
        <v>0</v>
      </c>
      <c r="BI950" s="156">
        <f>IF(N950="nulová",J950,0)</f>
        <v>0</v>
      </c>
      <c r="BJ950" s="17" t="s">
        <v>89</v>
      </c>
      <c r="BK950" s="156">
        <f>ROUND(I950*H950,2)</f>
        <v>0</v>
      </c>
      <c r="BL950" s="17" t="s">
        <v>309</v>
      </c>
      <c r="BM950" s="155" t="s">
        <v>1386</v>
      </c>
    </row>
    <row r="951" spans="2:65" s="12" customFormat="1" ht="33.75">
      <c r="B951" s="157"/>
      <c r="D951" s="158" t="s">
        <v>233</v>
      </c>
      <c r="E951" s="159" t="s">
        <v>1</v>
      </c>
      <c r="F951" s="160" t="s">
        <v>1387</v>
      </c>
      <c r="H951" s="161">
        <v>96.28</v>
      </c>
      <c r="I951" s="162"/>
      <c r="L951" s="157"/>
      <c r="M951" s="163"/>
      <c r="T951" s="164"/>
      <c r="AT951" s="159" t="s">
        <v>233</v>
      </c>
      <c r="AU951" s="159" t="s">
        <v>89</v>
      </c>
      <c r="AV951" s="12" t="s">
        <v>89</v>
      </c>
      <c r="AW951" s="12" t="s">
        <v>31</v>
      </c>
      <c r="AX951" s="12" t="s">
        <v>76</v>
      </c>
      <c r="AY951" s="159" t="s">
        <v>225</v>
      </c>
    </row>
    <row r="952" spans="2:65" s="12" customFormat="1" ht="22.5">
      <c r="B952" s="157"/>
      <c r="D952" s="158" t="s">
        <v>233</v>
      </c>
      <c r="E952" s="159" t="s">
        <v>1</v>
      </c>
      <c r="F952" s="160" t="s">
        <v>1388</v>
      </c>
      <c r="H952" s="161">
        <v>185.53</v>
      </c>
      <c r="I952" s="162"/>
      <c r="L952" s="157"/>
      <c r="M952" s="163"/>
      <c r="T952" s="164"/>
      <c r="AT952" s="159" t="s">
        <v>233</v>
      </c>
      <c r="AU952" s="159" t="s">
        <v>89</v>
      </c>
      <c r="AV952" s="12" t="s">
        <v>89</v>
      </c>
      <c r="AW952" s="12" t="s">
        <v>31</v>
      </c>
      <c r="AX952" s="12" t="s">
        <v>76</v>
      </c>
      <c r="AY952" s="159" t="s">
        <v>225</v>
      </c>
    </row>
    <row r="953" spans="2:65" s="14" customFormat="1" ht="11.25">
      <c r="B953" s="172"/>
      <c r="D953" s="158" t="s">
        <v>233</v>
      </c>
      <c r="E953" s="173" t="s">
        <v>1</v>
      </c>
      <c r="F953" s="174" t="s">
        <v>657</v>
      </c>
      <c r="H953" s="175">
        <v>281.81</v>
      </c>
      <c r="I953" s="176"/>
      <c r="L953" s="172"/>
      <c r="M953" s="177"/>
      <c r="T953" s="178"/>
      <c r="AT953" s="173" t="s">
        <v>233</v>
      </c>
      <c r="AU953" s="173" t="s">
        <v>89</v>
      </c>
      <c r="AV953" s="14" t="s">
        <v>239</v>
      </c>
      <c r="AW953" s="14" t="s">
        <v>31</v>
      </c>
      <c r="AX953" s="14" t="s">
        <v>76</v>
      </c>
      <c r="AY953" s="173" t="s">
        <v>225</v>
      </c>
    </row>
    <row r="954" spans="2:65" s="12" customFormat="1" ht="11.25">
      <c r="B954" s="157"/>
      <c r="D954" s="158" t="s">
        <v>233</v>
      </c>
      <c r="E954" s="159" t="s">
        <v>1</v>
      </c>
      <c r="F954" s="160" t="s">
        <v>1389</v>
      </c>
      <c r="H954" s="161">
        <v>32.35</v>
      </c>
      <c r="I954" s="162"/>
      <c r="L954" s="157"/>
      <c r="M954" s="163"/>
      <c r="T954" s="164"/>
      <c r="AT954" s="159" t="s">
        <v>233</v>
      </c>
      <c r="AU954" s="159" t="s">
        <v>89</v>
      </c>
      <c r="AV954" s="12" t="s">
        <v>89</v>
      </c>
      <c r="AW954" s="12" t="s">
        <v>31</v>
      </c>
      <c r="AX954" s="12" t="s">
        <v>76</v>
      </c>
      <c r="AY954" s="159" t="s">
        <v>225</v>
      </c>
    </row>
    <row r="955" spans="2:65" s="12" customFormat="1" ht="33.75">
      <c r="B955" s="157"/>
      <c r="D955" s="158" t="s">
        <v>233</v>
      </c>
      <c r="E955" s="159" t="s">
        <v>1</v>
      </c>
      <c r="F955" s="160" t="s">
        <v>1390</v>
      </c>
      <c r="H955" s="161">
        <v>88.76</v>
      </c>
      <c r="I955" s="162"/>
      <c r="L955" s="157"/>
      <c r="M955" s="163"/>
      <c r="T955" s="164"/>
      <c r="AT955" s="159" t="s">
        <v>233</v>
      </c>
      <c r="AU955" s="159" t="s">
        <v>89</v>
      </c>
      <c r="AV955" s="12" t="s">
        <v>89</v>
      </c>
      <c r="AW955" s="12" t="s">
        <v>31</v>
      </c>
      <c r="AX955" s="12" t="s">
        <v>76</v>
      </c>
      <c r="AY955" s="159" t="s">
        <v>225</v>
      </c>
    </row>
    <row r="956" spans="2:65" s="12" customFormat="1" ht="11.25">
      <c r="B956" s="157"/>
      <c r="D956" s="158" t="s">
        <v>233</v>
      </c>
      <c r="E956" s="159" t="s">
        <v>1</v>
      </c>
      <c r="F956" s="160" t="s">
        <v>1391</v>
      </c>
      <c r="H956" s="161">
        <v>44.67</v>
      </c>
      <c r="I956" s="162"/>
      <c r="L956" s="157"/>
      <c r="M956" s="163"/>
      <c r="T956" s="164"/>
      <c r="AT956" s="159" t="s">
        <v>233</v>
      </c>
      <c r="AU956" s="159" t="s">
        <v>89</v>
      </c>
      <c r="AV956" s="12" t="s">
        <v>89</v>
      </c>
      <c r="AW956" s="12" t="s">
        <v>31</v>
      </c>
      <c r="AX956" s="12" t="s">
        <v>76</v>
      </c>
      <c r="AY956" s="159" t="s">
        <v>225</v>
      </c>
    </row>
    <row r="957" spans="2:65" s="13" customFormat="1" ht="11.25">
      <c r="B957" s="165"/>
      <c r="D957" s="158" t="s">
        <v>233</v>
      </c>
      <c r="E957" s="166" t="s">
        <v>1</v>
      </c>
      <c r="F957" s="167" t="s">
        <v>1392</v>
      </c>
      <c r="H957" s="168">
        <v>447.59</v>
      </c>
      <c r="I957" s="169"/>
      <c r="L957" s="165"/>
      <c r="M957" s="170"/>
      <c r="T957" s="171"/>
      <c r="AT957" s="166" t="s">
        <v>233</v>
      </c>
      <c r="AU957" s="166" t="s">
        <v>89</v>
      </c>
      <c r="AV957" s="13" t="s">
        <v>231</v>
      </c>
      <c r="AW957" s="13" t="s">
        <v>31</v>
      </c>
      <c r="AX957" s="13" t="s">
        <v>83</v>
      </c>
      <c r="AY957" s="166" t="s">
        <v>225</v>
      </c>
    </row>
    <row r="958" spans="2:65" s="1" customFormat="1" ht="24.2" customHeight="1">
      <c r="B958" s="32"/>
      <c r="C958" s="143" t="s">
        <v>1393</v>
      </c>
      <c r="D958" s="143" t="s">
        <v>227</v>
      </c>
      <c r="E958" s="144" t="s">
        <v>1394</v>
      </c>
      <c r="F958" s="145" t="s">
        <v>1395</v>
      </c>
      <c r="G958" s="146" t="s">
        <v>312</v>
      </c>
      <c r="H958" s="147">
        <v>790.73</v>
      </c>
      <c r="I958" s="148"/>
      <c r="J958" s="149">
        <f>ROUND(I958*H958,2)</f>
        <v>0</v>
      </c>
      <c r="K958" s="150"/>
      <c r="L958" s="32"/>
      <c r="M958" s="151" t="s">
        <v>1</v>
      </c>
      <c r="N958" s="152" t="s">
        <v>42</v>
      </c>
      <c r="P958" s="153">
        <f>O958*H958</f>
        <v>0</v>
      </c>
      <c r="Q958" s="153">
        <v>1.725E-3</v>
      </c>
      <c r="R958" s="153">
        <f>Q958*H958</f>
        <v>1.3640092500000001</v>
      </c>
      <c r="S958" s="153">
        <v>0</v>
      </c>
      <c r="T958" s="154">
        <f>S958*H958</f>
        <v>0</v>
      </c>
      <c r="AR958" s="155" t="s">
        <v>309</v>
      </c>
      <c r="AT958" s="155" t="s">
        <v>227</v>
      </c>
      <c r="AU958" s="155" t="s">
        <v>89</v>
      </c>
      <c r="AY958" s="17" t="s">
        <v>225</v>
      </c>
      <c r="BE958" s="156">
        <f>IF(N958="základná",J958,0)</f>
        <v>0</v>
      </c>
      <c r="BF958" s="156">
        <f>IF(N958="znížená",J958,0)</f>
        <v>0</v>
      </c>
      <c r="BG958" s="156">
        <f>IF(N958="zákl. prenesená",J958,0)</f>
        <v>0</v>
      </c>
      <c r="BH958" s="156">
        <f>IF(N958="zníž. prenesená",J958,0)</f>
        <v>0</v>
      </c>
      <c r="BI958" s="156">
        <f>IF(N958="nulová",J958,0)</f>
        <v>0</v>
      </c>
      <c r="BJ958" s="17" t="s">
        <v>89</v>
      </c>
      <c r="BK958" s="156">
        <f>ROUND(I958*H958,2)</f>
        <v>0</v>
      </c>
      <c r="BL958" s="17" t="s">
        <v>309</v>
      </c>
      <c r="BM958" s="155" t="s">
        <v>1396</v>
      </c>
    </row>
    <row r="959" spans="2:65" s="12" customFormat="1" ht="11.25">
      <c r="B959" s="157"/>
      <c r="D959" s="158" t="s">
        <v>233</v>
      </c>
      <c r="E959" s="159" t="s">
        <v>1</v>
      </c>
      <c r="F959" s="160" t="s">
        <v>1397</v>
      </c>
      <c r="H959" s="161">
        <v>18.527999999999999</v>
      </c>
      <c r="I959" s="162"/>
      <c r="L959" s="157"/>
      <c r="M959" s="163"/>
      <c r="T959" s="164"/>
      <c r="AT959" s="159" t="s">
        <v>233</v>
      </c>
      <c r="AU959" s="159" t="s">
        <v>89</v>
      </c>
      <c r="AV959" s="12" t="s">
        <v>89</v>
      </c>
      <c r="AW959" s="12" t="s">
        <v>31</v>
      </c>
      <c r="AX959" s="12" t="s">
        <v>76</v>
      </c>
      <c r="AY959" s="159" t="s">
        <v>225</v>
      </c>
    </row>
    <row r="960" spans="2:65" s="12" customFormat="1" ht="11.25">
      <c r="B960" s="157"/>
      <c r="D960" s="158" t="s">
        <v>233</v>
      </c>
      <c r="E960" s="159" t="s">
        <v>1</v>
      </c>
      <c r="F960" s="160" t="s">
        <v>1398</v>
      </c>
      <c r="H960" s="161">
        <v>12.72</v>
      </c>
      <c r="I960" s="162"/>
      <c r="L960" s="157"/>
      <c r="M960" s="163"/>
      <c r="T960" s="164"/>
      <c r="AT960" s="159" t="s">
        <v>233</v>
      </c>
      <c r="AU960" s="159" t="s">
        <v>89</v>
      </c>
      <c r="AV960" s="12" t="s">
        <v>89</v>
      </c>
      <c r="AW960" s="12" t="s">
        <v>31</v>
      </c>
      <c r="AX960" s="12" t="s">
        <v>76</v>
      </c>
      <c r="AY960" s="159" t="s">
        <v>225</v>
      </c>
    </row>
    <row r="961" spans="2:51" s="12" customFormat="1" ht="11.25">
      <c r="B961" s="157"/>
      <c r="D961" s="158" t="s">
        <v>233</v>
      </c>
      <c r="E961" s="159" t="s">
        <v>1</v>
      </c>
      <c r="F961" s="160" t="s">
        <v>1399</v>
      </c>
      <c r="H961" s="161">
        <v>30.87</v>
      </c>
      <c r="I961" s="162"/>
      <c r="L961" s="157"/>
      <c r="M961" s="163"/>
      <c r="T961" s="164"/>
      <c r="AT961" s="159" t="s">
        <v>233</v>
      </c>
      <c r="AU961" s="159" t="s">
        <v>89</v>
      </c>
      <c r="AV961" s="12" t="s">
        <v>89</v>
      </c>
      <c r="AW961" s="12" t="s">
        <v>31</v>
      </c>
      <c r="AX961" s="12" t="s">
        <v>76</v>
      </c>
      <c r="AY961" s="159" t="s">
        <v>225</v>
      </c>
    </row>
    <row r="962" spans="2:51" s="12" customFormat="1" ht="11.25">
      <c r="B962" s="157"/>
      <c r="D962" s="158" t="s">
        <v>233</v>
      </c>
      <c r="E962" s="159" t="s">
        <v>1</v>
      </c>
      <c r="F962" s="160" t="s">
        <v>1400</v>
      </c>
      <c r="H962" s="161">
        <v>27.92</v>
      </c>
      <c r="I962" s="162"/>
      <c r="L962" s="157"/>
      <c r="M962" s="163"/>
      <c r="T962" s="164"/>
      <c r="AT962" s="159" t="s">
        <v>233</v>
      </c>
      <c r="AU962" s="159" t="s">
        <v>89</v>
      </c>
      <c r="AV962" s="12" t="s">
        <v>89</v>
      </c>
      <c r="AW962" s="12" t="s">
        <v>31</v>
      </c>
      <c r="AX962" s="12" t="s">
        <v>76</v>
      </c>
      <c r="AY962" s="159" t="s">
        <v>225</v>
      </c>
    </row>
    <row r="963" spans="2:51" s="12" customFormat="1" ht="11.25">
      <c r="B963" s="157"/>
      <c r="D963" s="158" t="s">
        <v>233</v>
      </c>
      <c r="E963" s="159" t="s">
        <v>1</v>
      </c>
      <c r="F963" s="160" t="s">
        <v>1401</v>
      </c>
      <c r="H963" s="161">
        <v>32.595999999999997</v>
      </c>
      <c r="I963" s="162"/>
      <c r="L963" s="157"/>
      <c r="M963" s="163"/>
      <c r="T963" s="164"/>
      <c r="AT963" s="159" t="s">
        <v>233</v>
      </c>
      <c r="AU963" s="159" t="s">
        <v>89</v>
      </c>
      <c r="AV963" s="12" t="s">
        <v>89</v>
      </c>
      <c r="AW963" s="12" t="s">
        <v>31</v>
      </c>
      <c r="AX963" s="12" t="s">
        <v>76</v>
      </c>
      <c r="AY963" s="159" t="s">
        <v>225</v>
      </c>
    </row>
    <row r="964" spans="2:51" s="12" customFormat="1" ht="11.25">
      <c r="B964" s="157"/>
      <c r="D964" s="158" t="s">
        <v>233</v>
      </c>
      <c r="E964" s="159" t="s">
        <v>1</v>
      </c>
      <c r="F964" s="160" t="s">
        <v>1402</v>
      </c>
      <c r="H964" s="161">
        <v>33.735999999999997</v>
      </c>
      <c r="I964" s="162"/>
      <c r="L964" s="157"/>
      <c r="M964" s="163"/>
      <c r="T964" s="164"/>
      <c r="AT964" s="159" t="s">
        <v>233</v>
      </c>
      <c r="AU964" s="159" t="s">
        <v>89</v>
      </c>
      <c r="AV964" s="12" t="s">
        <v>89</v>
      </c>
      <c r="AW964" s="12" t="s">
        <v>31</v>
      </c>
      <c r="AX964" s="12" t="s">
        <v>76</v>
      </c>
      <c r="AY964" s="159" t="s">
        <v>225</v>
      </c>
    </row>
    <row r="965" spans="2:51" s="12" customFormat="1" ht="22.5">
      <c r="B965" s="157"/>
      <c r="D965" s="158" t="s">
        <v>233</v>
      </c>
      <c r="E965" s="159" t="s">
        <v>1</v>
      </c>
      <c r="F965" s="160" t="s">
        <v>1403</v>
      </c>
      <c r="H965" s="161">
        <v>42.213999999999999</v>
      </c>
      <c r="I965" s="162"/>
      <c r="L965" s="157"/>
      <c r="M965" s="163"/>
      <c r="T965" s="164"/>
      <c r="AT965" s="159" t="s">
        <v>233</v>
      </c>
      <c r="AU965" s="159" t="s">
        <v>89</v>
      </c>
      <c r="AV965" s="12" t="s">
        <v>89</v>
      </c>
      <c r="AW965" s="12" t="s">
        <v>31</v>
      </c>
      <c r="AX965" s="12" t="s">
        <v>76</v>
      </c>
      <c r="AY965" s="159" t="s">
        <v>225</v>
      </c>
    </row>
    <row r="966" spans="2:51" s="12" customFormat="1" ht="11.25">
      <c r="B966" s="157"/>
      <c r="D966" s="158" t="s">
        <v>233</v>
      </c>
      <c r="E966" s="159" t="s">
        <v>1</v>
      </c>
      <c r="F966" s="160" t="s">
        <v>1404</v>
      </c>
      <c r="H966" s="161">
        <v>35.298000000000002</v>
      </c>
      <c r="I966" s="162"/>
      <c r="L966" s="157"/>
      <c r="M966" s="163"/>
      <c r="T966" s="164"/>
      <c r="AT966" s="159" t="s">
        <v>233</v>
      </c>
      <c r="AU966" s="159" t="s">
        <v>89</v>
      </c>
      <c r="AV966" s="12" t="s">
        <v>89</v>
      </c>
      <c r="AW966" s="12" t="s">
        <v>31</v>
      </c>
      <c r="AX966" s="12" t="s">
        <v>76</v>
      </c>
      <c r="AY966" s="159" t="s">
        <v>225</v>
      </c>
    </row>
    <row r="967" spans="2:51" s="12" customFormat="1" ht="22.5">
      <c r="B967" s="157"/>
      <c r="D967" s="158" t="s">
        <v>233</v>
      </c>
      <c r="E967" s="159" t="s">
        <v>1</v>
      </c>
      <c r="F967" s="160" t="s">
        <v>1405</v>
      </c>
      <c r="H967" s="161">
        <v>30.242000000000001</v>
      </c>
      <c r="I967" s="162"/>
      <c r="L967" s="157"/>
      <c r="M967" s="163"/>
      <c r="T967" s="164"/>
      <c r="AT967" s="159" t="s">
        <v>233</v>
      </c>
      <c r="AU967" s="159" t="s">
        <v>89</v>
      </c>
      <c r="AV967" s="12" t="s">
        <v>89</v>
      </c>
      <c r="AW967" s="12" t="s">
        <v>31</v>
      </c>
      <c r="AX967" s="12" t="s">
        <v>76</v>
      </c>
      <c r="AY967" s="159" t="s">
        <v>225</v>
      </c>
    </row>
    <row r="968" spans="2:51" s="12" customFormat="1" ht="11.25">
      <c r="B968" s="157"/>
      <c r="D968" s="158" t="s">
        <v>233</v>
      </c>
      <c r="E968" s="159" t="s">
        <v>1</v>
      </c>
      <c r="F968" s="160" t="s">
        <v>1406</v>
      </c>
      <c r="H968" s="161">
        <v>22.06</v>
      </c>
      <c r="I968" s="162"/>
      <c r="L968" s="157"/>
      <c r="M968" s="163"/>
      <c r="T968" s="164"/>
      <c r="AT968" s="159" t="s">
        <v>233</v>
      </c>
      <c r="AU968" s="159" t="s">
        <v>89</v>
      </c>
      <c r="AV968" s="12" t="s">
        <v>89</v>
      </c>
      <c r="AW968" s="12" t="s">
        <v>31</v>
      </c>
      <c r="AX968" s="12" t="s">
        <v>76</v>
      </c>
      <c r="AY968" s="159" t="s">
        <v>225</v>
      </c>
    </row>
    <row r="969" spans="2:51" s="12" customFormat="1" ht="22.5">
      <c r="B969" s="157"/>
      <c r="D969" s="158" t="s">
        <v>233</v>
      </c>
      <c r="E969" s="159" t="s">
        <v>1</v>
      </c>
      <c r="F969" s="160" t="s">
        <v>1407</v>
      </c>
      <c r="H969" s="161">
        <v>35.130000000000003</v>
      </c>
      <c r="I969" s="162"/>
      <c r="L969" s="157"/>
      <c r="M969" s="163"/>
      <c r="T969" s="164"/>
      <c r="AT969" s="159" t="s">
        <v>233</v>
      </c>
      <c r="AU969" s="159" t="s">
        <v>89</v>
      </c>
      <c r="AV969" s="12" t="s">
        <v>89</v>
      </c>
      <c r="AW969" s="12" t="s">
        <v>31</v>
      </c>
      <c r="AX969" s="12" t="s">
        <v>76</v>
      </c>
      <c r="AY969" s="159" t="s">
        <v>225</v>
      </c>
    </row>
    <row r="970" spans="2:51" s="14" customFormat="1" ht="11.25">
      <c r="B970" s="172"/>
      <c r="D970" s="158" t="s">
        <v>233</v>
      </c>
      <c r="E970" s="173" t="s">
        <v>1</v>
      </c>
      <c r="F970" s="174" t="s">
        <v>657</v>
      </c>
      <c r="H970" s="175">
        <v>321.31400000000002</v>
      </c>
      <c r="I970" s="176"/>
      <c r="L970" s="172"/>
      <c r="M970" s="177"/>
      <c r="T970" s="178"/>
      <c r="AT970" s="173" t="s">
        <v>233</v>
      </c>
      <c r="AU970" s="173" t="s">
        <v>89</v>
      </c>
      <c r="AV970" s="14" t="s">
        <v>239</v>
      </c>
      <c r="AW970" s="14" t="s">
        <v>31</v>
      </c>
      <c r="AX970" s="14" t="s">
        <v>76</v>
      </c>
      <c r="AY970" s="173" t="s">
        <v>225</v>
      </c>
    </row>
    <row r="971" spans="2:51" s="12" customFormat="1" ht="11.25">
      <c r="B971" s="157"/>
      <c r="D971" s="158" t="s">
        <v>233</v>
      </c>
      <c r="E971" s="159" t="s">
        <v>1</v>
      </c>
      <c r="F971" s="160" t="s">
        <v>848</v>
      </c>
      <c r="H971" s="161">
        <v>18.495999999999999</v>
      </c>
      <c r="I971" s="162"/>
      <c r="L971" s="157"/>
      <c r="M971" s="163"/>
      <c r="T971" s="164"/>
      <c r="AT971" s="159" t="s">
        <v>233</v>
      </c>
      <c r="AU971" s="159" t="s">
        <v>89</v>
      </c>
      <c r="AV971" s="12" t="s">
        <v>89</v>
      </c>
      <c r="AW971" s="12" t="s">
        <v>31</v>
      </c>
      <c r="AX971" s="12" t="s">
        <v>76</v>
      </c>
      <c r="AY971" s="159" t="s">
        <v>225</v>
      </c>
    </row>
    <row r="972" spans="2:51" s="12" customFormat="1" ht="22.5">
      <c r="B972" s="157"/>
      <c r="D972" s="158" t="s">
        <v>233</v>
      </c>
      <c r="E972" s="159" t="s">
        <v>1</v>
      </c>
      <c r="F972" s="160" t="s">
        <v>849</v>
      </c>
      <c r="H972" s="161">
        <v>18.2</v>
      </c>
      <c r="I972" s="162"/>
      <c r="L972" s="157"/>
      <c r="M972" s="163"/>
      <c r="T972" s="164"/>
      <c r="AT972" s="159" t="s">
        <v>233</v>
      </c>
      <c r="AU972" s="159" t="s">
        <v>89</v>
      </c>
      <c r="AV972" s="12" t="s">
        <v>89</v>
      </c>
      <c r="AW972" s="12" t="s">
        <v>31</v>
      </c>
      <c r="AX972" s="12" t="s">
        <v>76</v>
      </c>
      <c r="AY972" s="159" t="s">
        <v>225</v>
      </c>
    </row>
    <row r="973" spans="2:51" s="12" customFormat="1" ht="22.5">
      <c r="B973" s="157"/>
      <c r="D973" s="158" t="s">
        <v>233</v>
      </c>
      <c r="E973" s="159" t="s">
        <v>1</v>
      </c>
      <c r="F973" s="160" t="s">
        <v>850</v>
      </c>
      <c r="H973" s="161">
        <v>19.04</v>
      </c>
      <c r="I973" s="162"/>
      <c r="L973" s="157"/>
      <c r="M973" s="163"/>
      <c r="T973" s="164"/>
      <c r="AT973" s="159" t="s">
        <v>233</v>
      </c>
      <c r="AU973" s="159" t="s">
        <v>89</v>
      </c>
      <c r="AV973" s="12" t="s">
        <v>89</v>
      </c>
      <c r="AW973" s="12" t="s">
        <v>31</v>
      </c>
      <c r="AX973" s="12" t="s">
        <v>76</v>
      </c>
      <c r="AY973" s="159" t="s">
        <v>225</v>
      </c>
    </row>
    <row r="974" spans="2:51" s="12" customFormat="1" ht="11.25">
      <c r="B974" s="157"/>
      <c r="D974" s="158" t="s">
        <v>233</v>
      </c>
      <c r="E974" s="159" t="s">
        <v>1</v>
      </c>
      <c r="F974" s="160" t="s">
        <v>851</v>
      </c>
      <c r="H974" s="161">
        <v>11.29</v>
      </c>
      <c r="I974" s="162"/>
      <c r="L974" s="157"/>
      <c r="M974" s="163"/>
      <c r="T974" s="164"/>
      <c r="AT974" s="159" t="s">
        <v>233</v>
      </c>
      <c r="AU974" s="159" t="s">
        <v>89</v>
      </c>
      <c r="AV974" s="12" t="s">
        <v>89</v>
      </c>
      <c r="AW974" s="12" t="s">
        <v>31</v>
      </c>
      <c r="AX974" s="12" t="s">
        <v>76</v>
      </c>
      <c r="AY974" s="159" t="s">
        <v>225</v>
      </c>
    </row>
    <row r="975" spans="2:51" s="12" customFormat="1" ht="11.25">
      <c r="B975" s="157"/>
      <c r="D975" s="158" t="s">
        <v>233</v>
      </c>
      <c r="E975" s="159" t="s">
        <v>1</v>
      </c>
      <c r="F975" s="160" t="s">
        <v>852</v>
      </c>
      <c r="H975" s="161">
        <v>16.68</v>
      </c>
      <c r="I975" s="162"/>
      <c r="L975" s="157"/>
      <c r="M975" s="163"/>
      <c r="T975" s="164"/>
      <c r="AT975" s="159" t="s">
        <v>233</v>
      </c>
      <c r="AU975" s="159" t="s">
        <v>89</v>
      </c>
      <c r="AV975" s="12" t="s">
        <v>89</v>
      </c>
      <c r="AW975" s="12" t="s">
        <v>31</v>
      </c>
      <c r="AX975" s="12" t="s">
        <v>76</v>
      </c>
      <c r="AY975" s="159" t="s">
        <v>225</v>
      </c>
    </row>
    <row r="976" spans="2:51" s="12" customFormat="1" ht="11.25">
      <c r="B976" s="157"/>
      <c r="D976" s="158" t="s">
        <v>233</v>
      </c>
      <c r="E976" s="159" t="s">
        <v>1</v>
      </c>
      <c r="F976" s="160" t="s">
        <v>853</v>
      </c>
      <c r="H976" s="161">
        <v>8.2799999999999994</v>
      </c>
      <c r="I976" s="162"/>
      <c r="L976" s="157"/>
      <c r="M976" s="163"/>
      <c r="T976" s="164"/>
      <c r="AT976" s="159" t="s">
        <v>233</v>
      </c>
      <c r="AU976" s="159" t="s">
        <v>89</v>
      </c>
      <c r="AV976" s="12" t="s">
        <v>89</v>
      </c>
      <c r="AW976" s="12" t="s">
        <v>31</v>
      </c>
      <c r="AX976" s="12" t="s">
        <v>76</v>
      </c>
      <c r="AY976" s="159" t="s">
        <v>225</v>
      </c>
    </row>
    <row r="977" spans="2:51" s="14" customFormat="1" ht="11.25">
      <c r="B977" s="172"/>
      <c r="D977" s="158" t="s">
        <v>233</v>
      </c>
      <c r="E977" s="173" t="s">
        <v>1</v>
      </c>
      <c r="F977" s="174" t="s">
        <v>657</v>
      </c>
      <c r="H977" s="175">
        <v>91.986000000000004</v>
      </c>
      <c r="I977" s="176"/>
      <c r="L977" s="172"/>
      <c r="M977" s="177"/>
      <c r="T977" s="178"/>
      <c r="AT977" s="173" t="s">
        <v>233</v>
      </c>
      <c r="AU977" s="173" t="s">
        <v>89</v>
      </c>
      <c r="AV977" s="14" t="s">
        <v>239</v>
      </c>
      <c r="AW977" s="14" t="s">
        <v>31</v>
      </c>
      <c r="AX977" s="14" t="s">
        <v>76</v>
      </c>
      <c r="AY977" s="173" t="s">
        <v>225</v>
      </c>
    </row>
    <row r="978" spans="2:51" s="12" customFormat="1" ht="11.25">
      <c r="B978" s="157"/>
      <c r="D978" s="158" t="s">
        <v>233</v>
      </c>
      <c r="E978" s="159" t="s">
        <v>1</v>
      </c>
      <c r="F978" s="160" t="s">
        <v>854</v>
      </c>
      <c r="H978" s="161">
        <v>39.6</v>
      </c>
      <c r="I978" s="162"/>
      <c r="L978" s="157"/>
      <c r="M978" s="163"/>
      <c r="T978" s="164"/>
      <c r="AT978" s="159" t="s">
        <v>233</v>
      </c>
      <c r="AU978" s="159" t="s">
        <v>89</v>
      </c>
      <c r="AV978" s="12" t="s">
        <v>89</v>
      </c>
      <c r="AW978" s="12" t="s">
        <v>31</v>
      </c>
      <c r="AX978" s="12" t="s">
        <v>76</v>
      </c>
      <c r="AY978" s="159" t="s">
        <v>225</v>
      </c>
    </row>
    <row r="979" spans="2:51" s="12" customFormat="1" ht="11.25">
      <c r="B979" s="157"/>
      <c r="D979" s="158" t="s">
        <v>233</v>
      </c>
      <c r="E979" s="159" t="s">
        <v>1</v>
      </c>
      <c r="F979" s="160" t="s">
        <v>855</v>
      </c>
      <c r="H979" s="161">
        <v>21.36</v>
      </c>
      <c r="I979" s="162"/>
      <c r="L979" s="157"/>
      <c r="M979" s="163"/>
      <c r="T979" s="164"/>
      <c r="AT979" s="159" t="s">
        <v>233</v>
      </c>
      <c r="AU979" s="159" t="s">
        <v>89</v>
      </c>
      <c r="AV979" s="12" t="s">
        <v>89</v>
      </c>
      <c r="AW979" s="12" t="s">
        <v>31</v>
      </c>
      <c r="AX979" s="12" t="s">
        <v>76</v>
      </c>
      <c r="AY979" s="159" t="s">
        <v>225</v>
      </c>
    </row>
    <row r="980" spans="2:51" s="12" customFormat="1" ht="11.25">
      <c r="B980" s="157"/>
      <c r="D980" s="158" t="s">
        <v>233</v>
      </c>
      <c r="E980" s="159" t="s">
        <v>1</v>
      </c>
      <c r="F980" s="160" t="s">
        <v>856</v>
      </c>
      <c r="H980" s="161">
        <v>22.571999999999999</v>
      </c>
      <c r="I980" s="162"/>
      <c r="L980" s="157"/>
      <c r="M980" s="163"/>
      <c r="T980" s="164"/>
      <c r="AT980" s="159" t="s">
        <v>233</v>
      </c>
      <c r="AU980" s="159" t="s">
        <v>89</v>
      </c>
      <c r="AV980" s="12" t="s">
        <v>89</v>
      </c>
      <c r="AW980" s="12" t="s">
        <v>31</v>
      </c>
      <c r="AX980" s="12" t="s">
        <v>76</v>
      </c>
      <c r="AY980" s="159" t="s">
        <v>225</v>
      </c>
    </row>
    <row r="981" spans="2:51" s="12" customFormat="1" ht="11.25">
      <c r="B981" s="157"/>
      <c r="D981" s="158" t="s">
        <v>233</v>
      </c>
      <c r="E981" s="159" t="s">
        <v>1</v>
      </c>
      <c r="F981" s="160" t="s">
        <v>857</v>
      </c>
      <c r="H981" s="161">
        <v>20.922000000000001</v>
      </c>
      <c r="I981" s="162"/>
      <c r="L981" s="157"/>
      <c r="M981" s="163"/>
      <c r="T981" s="164"/>
      <c r="AT981" s="159" t="s">
        <v>233</v>
      </c>
      <c r="AU981" s="159" t="s">
        <v>89</v>
      </c>
      <c r="AV981" s="12" t="s">
        <v>89</v>
      </c>
      <c r="AW981" s="12" t="s">
        <v>31</v>
      </c>
      <c r="AX981" s="12" t="s">
        <v>76</v>
      </c>
      <c r="AY981" s="159" t="s">
        <v>225</v>
      </c>
    </row>
    <row r="982" spans="2:51" s="12" customFormat="1" ht="11.25">
      <c r="B982" s="157"/>
      <c r="D982" s="158" t="s">
        <v>233</v>
      </c>
      <c r="E982" s="159" t="s">
        <v>1</v>
      </c>
      <c r="F982" s="160" t="s">
        <v>858</v>
      </c>
      <c r="H982" s="161">
        <v>21.978000000000002</v>
      </c>
      <c r="I982" s="162"/>
      <c r="L982" s="157"/>
      <c r="M982" s="163"/>
      <c r="T982" s="164"/>
      <c r="AT982" s="159" t="s">
        <v>233</v>
      </c>
      <c r="AU982" s="159" t="s">
        <v>89</v>
      </c>
      <c r="AV982" s="12" t="s">
        <v>89</v>
      </c>
      <c r="AW982" s="12" t="s">
        <v>31</v>
      </c>
      <c r="AX982" s="12" t="s">
        <v>76</v>
      </c>
      <c r="AY982" s="159" t="s">
        <v>225</v>
      </c>
    </row>
    <row r="983" spans="2:51" s="12" customFormat="1" ht="11.25">
      <c r="B983" s="157"/>
      <c r="D983" s="158" t="s">
        <v>233</v>
      </c>
      <c r="E983" s="159" t="s">
        <v>1</v>
      </c>
      <c r="F983" s="160" t="s">
        <v>859</v>
      </c>
      <c r="H983" s="161">
        <v>18.129000000000001</v>
      </c>
      <c r="I983" s="162"/>
      <c r="L983" s="157"/>
      <c r="M983" s="163"/>
      <c r="T983" s="164"/>
      <c r="AT983" s="159" t="s">
        <v>233</v>
      </c>
      <c r="AU983" s="159" t="s">
        <v>89</v>
      </c>
      <c r="AV983" s="12" t="s">
        <v>89</v>
      </c>
      <c r="AW983" s="12" t="s">
        <v>31</v>
      </c>
      <c r="AX983" s="12" t="s">
        <v>76</v>
      </c>
      <c r="AY983" s="159" t="s">
        <v>225</v>
      </c>
    </row>
    <row r="984" spans="2:51" s="12" customFormat="1" ht="11.25">
      <c r="B984" s="157"/>
      <c r="D984" s="158" t="s">
        <v>233</v>
      </c>
      <c r="E984" s="159" t="s">
        <v>1</v>
      </c>
      <c r="F984" s="160" t="s">
        <v>860</v>
      </c>
      <c r="H984" s="161">
        <v>20.196000000000002</v>
      </c>
      <c r="I984" s="162"/>
      <c r="L984" s="157"/>
      <c r="M984" s="163"/>
      <c r="T984" s="164"/>
      <c r="AT984" s="159" t="s">
        <v>233</v>
      </c>
      <c r="AU984" s="159" t="s">
        <v>89</v>
      </c>
      <c r="AV984" s="12" t="s">
        <v>89</v>
      </c>
      <c r="AW984" s="12" t="s">
        <v>31</v>
      </c>
      <c r="AX984" s="12" t="s">
        <v>76</v>
      </c>
      <c r="AY984" s="159" t="s">
        <v>225</v>
      </c>
    </row>
    <row r="985" spans="2:51" s="12" customFormat="1" ht="11.25">
      <c r="B985" s="157"/>
      <c r="D985" s="158" t="s">
        <v>233</v>
      </c>
      <c r="E985" s="159" t="s">
        <v>1</v>
      </c>
      <c r="F985" s="160" t="s">
        <v>861</v>
      </c>
      <c r="H985" s="161">
        <v>18.225000000000001</v>
      </c>
      <c r="I985" s="162"/>
      <c r="L985" s="157"/>
      <c r="M985" s="163"/>
      <c r="T985" s="164"/>
      <c r="AT985" s="159" t="s">
        <v>233</v>
      </c>
      <c r="AU985" s="159" t="s">
        <v>89</v>
      </c>
      <c r="AV985" s="12" t="s">
        <v>89</v>
      </c>
      <c r="AW985" s="12" t="s">
        <v>31</v>
      </c>
      <c r="AX985" s="12" t="s">
        <v>76</v>
      </c>
      <c r="AY985" s="159" t="s">
        <v>225</v>
      </c>
    </row>
    <row r="986" spans="2:51" s="12" customFormat="1" ht="11.25">
      <c r="B986" s="157"/>
      <c r="D986" s="158" t="s">
        <v>233</v>
      </c>
      <c r="E986" s="159" t="s">
        <v>1</v>
      </c>
      <c r="F986" s="160" t="s">
        <v>862</v>
      </c>
      <c r="H986" s="161">
        <v>20.292000000000002</v>
      </c>
      <c r="I986" s="162"/>
      <c r="L986" s="157"/>
      <c r="M986" s="163"/>
      <c r="T986" s="164"/>
      <c r="AT986" s="159" t="s">
        <v>233</v>
      </c>
      <c r="AU986" s="159" t="s">
        <v>89</v>
      </c>
      <c r="AV986" s="12" t="s">
        <v>89</v>
      </c>
      <c r="AW986" s="12" t="s">
        <v>31</v>
      </c>
      <c r="AX986" s="12" t="s">
        <v>76</v>
      </c>
      <c r="AY986" s="159" t="s">
        <v>225</v>
      </c>
    </row>
    <row r="987" spans="2:51" s="12" customFormat="1" ht="11.25">
      <c r="B987" s="157"/>
      <c r="D987" s="158" t="s">
        <v>233</v>
      </c>
      <c r="E987" s="159" t="s">
        <v>1</v>
      </c>
      <c r="F987" s="160" t="s">
        <v>863</v>
      </c>
      <c r="H987" s="161">
        <v>19.832999999999998</v>
      </c>
      <c r="I987" s="162"/>
      <c r="L987" s="157"/>
      <c r="M987" s="163"/>
      <c r="T987" s="164"/>
      <c r="AT987" s="159" t="s">
        <v>233</v>
      </c>
      <c r="AU987" s="159" t="s">
        <v>89</v>
      </c>
      <c r="AV987" s="12" t="s">
        <v>89</v>
      </c>
      <c r="AW987" s="12" t="s">
        <v>31</v>
      </c>
      <c r="AX987" s="12" t="s">
        <v>76</v>
      </c>
      <c r="AY987" s="159" t="s">
        <v>225</v>
      </c>
    </row>
    <row r="988" spans="2:51" s="12" customFormat="1" ht="11.25">
      <c r="B988" s="157"/>
      <c r="D988" s="158" t="s">
        <v>233</v>
      </c>
      <c r="E988" s="159" t="s">
        <v>1</v>
      </c>
      <c r="F988" s="160" t="s">
        <v>864</v>
      </c>
      <c r="H988" s="161">
        <v>16.68</v>
      </c>
      <c r="I988" s="162"/>
      <c r="L988" s="157"/>
      <c r="M988" s="163"/>
      <c r="T988" s="164"/>
      <c r="AT988" s="159" t="s">
        <v>233</v>
      </c>
      <c r="AU988" s="159" t="s">
        <v>89</v>
      </c>
      <c r="AV988" s="12" t="s">
        <v>89</v>
      </c>
      <c r="AW988" s="12" t="s">
        <v>31</v>
      </c>
      <c r="AX988" s="12" t="s">
        <v>76</v>
      </c>
      <c r="AY988" s="159" t="s">
        <v>225</v>
      </c>
    </row>
    <row r="989" spans="2:51" s="12" customFormat="1" ht="11.25">
      <c r="B989" s="157"/>
      <c r="D989" s="158" t="s">
        <v>233</v>
      </c>
      <c r="E989" s="159" t="s">
        <v>1</v>
      </c>
      <c r="F989" s="160" t="s">
        <v>865</v>
      </c>
      <c r="H989" s="161">
        <v>8.2799999999999994</v>
      </c>
      <c r="I989" s="162"/>
      <c r="L989" s="157"/>
      <c r="M989" s="163"/>
      <c r="T989" s="164"/>
      <c r="AT989" s="159" t="s">
        <v>233</v>
      </c>
      <c r="AU989" s="159" t="s">
        <v>89</v>
      </c>
      <c r="AV989" s="12" t="s">
        <v>89</v>
      </c>
      <c r="AW989" s="12" t="s">
        <v>31</v>
      </c>
      <c r="AX989" s="12" t="s">
        <v>76</v>
      </c>
      <c r="AY989" s="159" t="s">
        <v>225</v>
      </c>
    </row>
    <row r="990" spans="2:51" s="14" customFormat="1" ht="11.25">
      <c r="B990" s="172"/>
      <c r="D990" s="158" t="s">
        <v>233</v>
      </c>
      <c r="E990" s="173" t="s">
        <v>1</v>
      </c>
      <c r="F990" s="174" t="s">
        <v>657</v>
      </c>
      <c r="H990" s="175">
        <v>248.06700000000001</v>
      </c>
      <c r="I990" s="176"/>
      <c r="L990" s="172"/>
      <c r="M990" s="177"/>
      <c r="T990" s="178"/>
      <c r="AT990" s="173" t="s">
        <v>233</v>
      </c>
      <c r="AU990" s="173" t="s">
        <v>89</v>
      </c>
      <c r="AV990" s="14" t="s">
        <v>239</v>
      </c>
      <c r="AW990" s="14" t="s">
        <v>31</v>
      </c>
      <c r="AX990" s="14" t="s">
        <v>76</v>
      </c>
      <c r="AY990" s="173" t="s">
        <v>225</v>
      </c>
    </row>
    <row r="991" spans="2:51" s="12" customFormat="1" ht="11.25">
      <c r="B991" s="157"/>
      <c r="D991" s="158" t="s">
        <v>233</v>
      </c>
      <c r="E991" s="159" t="s">
        <v>1</v>
      </c>
      <c r="F991" s="160" t="s">
        <v>866</v>
      </c>
      <c r="H991" s="161">
        <v>21.992999999999999</v>
      </c>
      <c r="I991" s="162"/>
      <c r="L991" s="157"/>
      <c r="M991" s="163"/>
      <c r="T991" s="164"/>
      <c r="AT991" s="159" t="s">
        <v>233</v>
      </c>
      <c r="AU991" s="159" t="s">
        <v>89</v>
      </c>
      <c r="AV991" s="12" t="s">
        <v>89</v>
      </c>
      <c r="AW991" s="12" t="s">
        <v>31</v>
      </c>
      <c r="AX991" s="12" t="s">
        <v>76</v>
      </c>
      <c r="AY991" s="159" t="s">
        <v>225</v>
      </c>
    </row>
    <row r="992" spans="2:51" s="12" customFormat="1" ht="11.25">
      <c r="B992" s="157"/>
      <c r="D992" s="158" t="s">
        <v>233</v>
      </c>
      <c r="E992" s="159" t="s">
        <v>1</v>
      </c>
      <c r="F992" s="160" t="s">
        <v>867</v>
      </c>
      <c r="H992" s="161">
        <v>24.06</v>
      </c>
      <c r="I992" s="162"/>
      <c r="L992" s="157"/>
      <c r="M992" s="163"/>
      <c r="T992" s="164"/>
      <c r="AT992" s="159" t="s">
        <v>233</v>
      </c>
      <c r="AU992" s="159" t="s">
        <v>89</v>
      </c>
      <c r="AV992" s="12" t="s">
        <v>89</v>
      </c>
      <c r="AW992" s="12" t="s">
        <v>31</v>
      </c>
      <c r="AX992" s="12" t="s">
        <v>76</v>
      </c>
      <c r="AY992" s="159" t="s">
        <v>225</v>
      </c>
    </row>
    <row r="993" spans="2:65" s="12" customFormat="1" ht="11.25">
      <c r="B993" s="157"/>
      <c r="D993" s="158" t="s">
        <v>233</v>
      </c>
      <c r="E993" s="159" t="s">
        <v>1</v>
      </c>
      <c r="F993" s="160" t="s">
        <v>868</v>
      </c>
      <c r="H993" s="161">
        <v>18.225000000000001</v>
      </c>
      <c r="I993" s="162"/>
      <c r="L993" s="157"/>
      <c r="M993" s="163"/>
      <c r="T993" s="164"/>
      <c r="AT993" s="159" t="s">
        <v>233</v>
      </c>
      <c r="AU993" s="159" t="s">
        <v>89</v>
      </c>
      <c r="AV993" s="12" t="s">
        <v>89</v>
      </c>
      <c r="AW993" s="12" t="s">
        <v>31</v>
      </c>
      <c r="AX993" s="12" t="s">
        <v>76</v>
      </c>
      <c r="AY993" s="159" t="s">
        <v>225</v>
      </c>
    </row>
    <row r="994" spans="2:65" s="12" customFormat="1" ht="11.25">
      <c r="B994" s="157"/>
      <c r="D994" s="158" t="s">
        <v>233</v>
      </c>
      <c r="E994" s="159" t="s">
        <v>1</v>
      </c>
      <c r="F994" s="160" t="s">
        <v>869</v>
      </c>
      <c r="H994" s="161">
        <v>20.292000000000002</v>
      </c>
      <c r="I994" s="162"/>
      <c r="L994" s="157"/>
      <c r="M994" s="163"/>
      <c r="T994" s="164"/>
      <c r="AT994" s="159" t="s">
        <v>233</v>
      </c>
      <c r="AU994" s="159" t="s">
        <v>89</v>
      </c>
      <c r="AV994" s="12" t="s">
        <v>89</v>
      </c>
      <c r="AW994" s="12" t="s">
        <v>31</v>
      </c>
      <c r="AX994" s="12" t="s">
        <v>76</v>
      </c>
      <c r="AY994" s="159" t="s">
        <v>225</v>
      </c>
    </row>
    <row r="995" spans="2:65" s="12" customFormat="1" ht="11.25">
      <c r="B995" s="157"/>
      <c r="D995" s="158" t="s">
        <v>233</v>
      </c>
      <c r="E995" s="159" t="s">
        <v>1</v>
      </c>
      <c r="F995" s="160" t="s">
        <v>870</v>
      </c>
      <c r="H995" s="161">
        <v>19.832999999999998</v>
      </c>
      <c r="I995" s="162"/>
      <c r="L995" s="157"/>
      <c r="M995" s="163"/>
      <c r="T995" s="164"/>
      <c r="AT995" s="159" t="s">
        <v>233</v>
      </c>
      <c r="AU995" s="159" t="s">
        <v>89</v>
      </c>
      <c r="AV995" s="12" t="s">
        <v>89</v>
      </c>
      <c r="AW995" s="12" t="s">
        <v>31</v>
      </c>
      <c r="AX995" s="12" t="s">
        <v>76</v>
      </c>
      <c r="AY995" s="159" t="s">
        <v>225</v>
      </c>
    </row>
    <row r="996" spans="2:65" s="12" customFormat="1" ht="11.25">
      <c r="B996" s="157"/>
      <c r="D996" s="158" t="s">
        <v>233</v>
      </c>
      <c r="E996" s="159" t="s">
        <v>1</v>
      </c>
      <c r="F996" s="160" t="s">
        <v>871</v>
      </c>
      <c r="H996" s="161">
        <v>16.68</v>
      </c>
      <c r="I996" s="162"/>
      <c r="L996" s="157"/>
      <c r="M996" s="163"/>
      <c r="T996" s="164"/>
      <c r="AT996" s="159" t="s">
        <v>233</v>
      </c>
      <c r="AU996" s="159" t="s">
        <v>89</v>
      </c>
      <c r="AV996" s="12" t="s">
        <v>89</v>
      </c>
      <c r="AW996" s="12" t="s">
        <v>31</v>
      </c>
      <c r="AX996" s="12" t="s">
        <v>76</v>
      </c>
      <c r="AY996" s="159" t="s">
        <v>225</v>
      </c>
    </row>
    <row r="997" spans="2:65" s="12" customFormat="1" ht="11.25">
      <c r="B997" s="157"/>
      <c r="D997" s="158" t="s">
        <v>233</v>
      </c>
      <c r="E997" s="159" t="s">
        <v>1</v>
      </c>
      <c r="F997" s="160" t="s">
        <v>872</v>
      </c>
      <c r="H997" s="161">
        <v>8.2799999999999994</v>
      </c>
      <c r="I997" s="162"/>
      <c r="L997" s="157"/>
      <c r="M997" s="163"/>
      <c r="T997" s="164"/>
      <c r="AT997" s="159" t="s">
        <v>233</v>
      </c>
      <c r="AU997" s="159" t="s">
        <v>89</v>
      </c>
      <c r="AV997" s="12" t="s">
        <v>89</v>
      </c>
      <c r="AW997" s="12" t="s">
        <v>31</v>
      </c>
      <c r="AX997" s="12" t="s">
        <v>76</v>
      </c>
      <c r="AY997" s="159" t="s">
        <v>225</v>
      </c>
    </row>
    <row r="998" spans="2:65" s="14" customFormat="1" ht="11.25">
      <c r="B998" s="172"/>
      <c r="D998" s="158" t="s">
        <v>233</v>
      </c>
      <c r="E998" s="173" t="s">
        <v>1</v>
      </c>
      <c r="F998" s="174" t="s">
        <v>657</v>
      </c>
      <c r="H998" s="175">
        <v>129.363</v>
      </c>
      <c r="I998" s="176"/>
      <c r="L998" s="172"/>
      <c r="M998" s="177"/>
      <c r="T998" s="178"/>
      <c r="AT998" s="173" t="s">
        <v>233</v>
      </c>
      <c r="AU998" s="173" t="s">
        <v>89</v>
      </c>
      <c r="AV998" s="14" t="s">
        <v>239</v>
      </c>
      <c r="AW998" s="14" t="s">
        <v>31</v>
      </c>
      <c r="AX998" s="14" t="s">
        <v>76</v>
      </c>
      <c r="AY998" s="173" t="s">
        <v>225</v>
      </c>
    </row>
    <row r="999" spans="2:65" s="13" customFormat="1" ht="11.25">
      <c r="B999" s="165"/>
      <c r="D999" s="158" t="s">
        <v>233</v>
      </c>
      <c r="E999" s="166" t="s">
        <v>1</v>
      </c>
      <c r="F999" s="167" t="s">
        <v>1408</v>
      </c>
      <c r="H999" s="168">
        <v>790.73</v>
      </c>
      <c r="I999" s="169"/>
      <c r="L999" s="165"/>
      <c r="M999" s="170"/>
      <c r="T999" s="171"/>
      <c r="AT999" s="166" t="s">
        <v>233</v>
      </c>
      <c r="AU999" s="166" t="s">
        <v>89</v>
      </c>
      <c r="AV999" s="13" t="s">
        <v>231</v>
      </c>
      <c r="AW999" s="13" t="s">
        <v>31</v>
      </c>
      <c r="AX999" s="13" t="s">
        <v>83</v>
      </c>
      <c r="AY999" s="166" t="s">
        <v>225</v>
      </c>
    </row>
    <row r="1000" spans="2:65" s="1" customFormat="1" ht="24.2" customHeight="1">
      <c r="B1000" s="32"/>
      <c r="C1000" s="143" t="s">
        <v>1409</v>
      </c>
      <c r="D1000" s="143" t="s">
        <v>227</v>
      </c>
      <c r="E1000" s="144" t="s">
        <v>1410</v>
      </c>
      <c r="F1000" s="145" t="s">
        <v>1411</v>
      </c>
      <c r="G1000" s="146" t="s">
        <v>1412</v>
      </c>
      <c r="H1000" s="196"/>
      <c r="I1000" s="148"/>
      <c r="J1000" s="149">
        <f>ROUND(I1000*H1000,2)</f>
        <v>0</v>
      </c>
      <c r="K1000" s="150"/>
      <c r="L1000" s="32"/>
      <c r="M1000" s="151" t="s">
        <v>1</v>
      </c>
      <c r="N1000" s="152" t="s">
        <v>42</v>
      </c>
      <c r="P1000" s="153">
        <f>O1000*H1000</f>
        <v>0</v>
      </c>
      <c r="Q1000" s="153">
        <v>0</v>
      </c>
      <c r="R1000" s="153">
        <f>Q1000*H1000</f>
        <v>0</v>
      </c>
      <c r="S1000" s="153">
        <v>0</v>
      </c>
      <c r="T1000" s="154">
        <f>S1000*H1000</f>
        <v>0</v>
      </c>
      <c r="AR1000" s="155" t="s">
        <v>309</v>
      </c>
      <c r="AT1000" s="155" t="s">
        <v>227</v>
      </c>
      <c r="AU1000" s="155" t="s">
        <v>89</v>
      </c>
      <c r="AY1000" s="17" t="s">
        <v>225</v>
      </c>
      <c r="BE1000" s="156">
        <f>IF(N1000="základná",J1000,0)</f>
        <v>0</v>
      </c>
      <c r="BF1000" s="156">
        <f>IF(N1000="znížená",J1000,0)</f>
        <v>0</v>
      </c>
      <c r="BG1000" s="156">
        <f>IF(N1000="zákl. prenesená",J1000,0)</f>
        <v>0</v>
      </c>
      <c r="BH1000" s="156">
        <f>IF(N1000="zníž. prenesená",J1000,0)</f>
        <v>0</v>
      </c>
      <c r="BI1000" s="156">
        <f>IF(N1000="nulová",J1000,0)</f>
        <v>0</v>
      </c>
      <c r="BJ1000" s="17" t="s">
        <v>89</v>
      </c>
      <c r="BK1000" s="156">
        <f>ROUND(I1000*H1000,2)</f>
        <v>0</v>
      </c>
      <c r="BL1000" s="17" t="s">
        <v>309</v>
      </c>
      <c r="BM1000" s="155" t="s">
        <v>1413</v>
      </c>
    </row>
    <row r="1001" spans="2:65" s="11" customFormat="1" ht="22.9" customHeight="1">
      <c r="B1001" s="131"/>
      <c r="D1001" s="132" t="s">
        <v>75</v>
      </c>
      <c r="E1001" s="141" t="s">
        <v>1414</v>
      </c>
      <c r="F1001" s="141" t="s">
        <v>1415</v>
      </c>
      <c r="I1001" s="134"/>
      <c r="J1001" s="142">
        <f>BK1001</f>
        <v>0</v>
      </c>
      <c r="L1001" s="131"/>
      <c r="M1001" s="136"/>
      <c r="P1001" s="137">
        <f>SUM(P1002:P1065)</f>
        <v>0</v>
      </c>
      <c r="R1001" s="137">
        <f>SUM(R1002:R1065)</f>
        <v>21.097814526780002</v>
      </c>
      <c r="T1001" s="138">
        <f>SUM(T1002:T1065)</f>
        <v>2.2702399999999998</v>
      </c>
      <c r="AR1001" s="132" t="s">
        <v>89</v>
      </c>
      <c r="AT1001" s="139" t="s">
        <v>75</v>
      </c>
      <c r="AU1001" s="139" t="s">
        <v>83</v>
      </c>
      <c r="AY1001" s="132" t="s">
        <v>225</v>
      </c>
      <c r="BK1001" s="140">
        <f>SUM(BK1002:BK1065)</f>
        <v>0</v>
      </c>
    </row>
    <row r="1002" spans="2:65" s="1" customFormat="1" ht="24.2" customHeight="1">
      <c r="B1002" s="32"/>
      <c r="C1002" s="143" t="s">
        <v>1416</v>
      </c>
      <c r="D1002" s="143" t="s">
        <v>227</v>
      </c>
      <c r="E1002" s="144" t="s">
        <v>1417</v>
      </c>
      <c r="F1002" s="145" t="s">
        <v>1418</v>
      </c>
      <c r="G1002" s="146" t="s">
        <v>312</v>
      </c>
      <c r="H1002" s="147">
        <v>162.16</v>
      </c>
      <c r="I1002" s="148"/>
      <c r="J1002" s="149">
        <f>ROUND(I1002*H1002,2)</f>
        <v>0</v>
      </c>
      <c r="K1002" s="150"/>
      <c r="L1002" s="32"/>
      <c r="M1002" s="151" t="s">
        <v>1</v>
      </c>
      <c r="N1002" s="152" t="s">
        <v>42</v>
      </c>
      <c r="P1002" s="153">
        <f>O1002*H1002</f>
        <v>0</v>
      </c>
      <c r="Q1002" s="153">
        <v>0</v>
      </c>
      <c r="R1002" s="153">
        <f>Q1002*H1002</f>
        <v>0</v>
      </c>
      <c r="S1002" s="153">
        <v>1.4E-2</v>
      </c>
      <c r="T1002" s="154">
        <f>S1002*H1002</f>
        <v>2.2702399999999998</v>
      </c>
      <c r="AR1002" s="155" t="s">
        <v>309</v>
      </c>
      <c r="AT1002" s="155" t="s">
        <v>227</v>
      </c>
      <c r="AU1002" s="155" t="s">
        <v>89</v>
      </c>
      <c r="AY1002" s="17" t="s">
        <v>225</v>
      </c>
      <c r="BE1002" s="156">
        <f>IF(N1002="základná",J1002,0)</f>
        <v>0</v>
      </c>
      <c r="BF1002" s="156">
        <f>IF(N1002="znížená",J1002,0)</f>
        <v>0</v>
      </c>
      <c r="BG1002" s="156">
        <f>IF(N1002="zákl. prenesená",J1002,0)</f>
        <v>0</v>
      </c>
      <c r="BH1002" s="156">
        <f>IF(N1002="zníž. prenesená",J1002,0)</f>
        <v>0</v>
      </c>
      <c r="BI1002" s="156">
        <f>IF(N1002="nulová",J1002,0)</f>
        <v>0</v>
      </c>
      <c r="BJ1002" s="17" t="s">
        <v>89</v>
      </c>
      <c r="BK1002" s="156">
        <f>ROUND(I1002*H1002,2)</f>
        <v>0</v>
      </c>
      <c r="BL1002" s="17" t="s">
        <v>309</v>
      </c>
      <c r="BM1002" s="155" t="s">
        <v>1419</v>
      </c>
    </row>
    <row r="1003" spans="2:65" s="12" customFormat="1" ht="11.25">
      <c r="B1003" s="157"/>
      <c r="D1003" s="158" t="s">
        <v>233</v>
      </c>
      <c r="E1003" s="159" t="s">
        <v>1</v>
      </c>
      <c r="F1003" s="160" t="s">
        <v>1201</v>
      </c>
      <c r="H1003" s="161">
        <v>143.91999999999999</v>
      </c>
      <c r="I1003" s="162"/>
      <c r="L1003" s="157"/>
      <c r="M1003" s="163"/>
      <c r="T1003" s="164"/>
      <c r="AT1003" s="159" t="s">
        <v>233</v>
      </c>
      <c r="AU1003" s="159" t="s">
        <v>89</v>
      </c>
      <c r="AV1003" s="12" t="s">
        <v>89</v>
      </c>
      <c r="AW1003" s="12" t="s">
        <v>31</v>
      </c>
      <c r="AX1003" s="12" t="s">
        <v>76</v>
      </c>
      <c r="AY1003" s="159" t="s">
        <v>225</v>
      </c>
    </row>
    <row r="1004" spans="2:65" s="12" customFormat="1" ht="11.25">
      <c r="B1004" s="157"/>
      <c r="D1004" s="158" t="s">
        <v>233</v>
      </c>
      <c r="E1004" s="159" t="s">
        <v>1</v>
      </c>
      <c r="F1004" s="160" t="s">
        <v>1202</v>
      </c>
      <c r="H1004" s="161">
        <v>18.239999999999998</v>
      </c>
      <c r="I1004" s="162"/>
      <c r="L1004" s="157"/>
      <c r="M1004" s="163"/>
      <c r="T1004" s="164"/>
      <c r="AT1004" s="159" t="s">
        <v>233</v>
      </c>
      <c r="AU1004" s="159" t="s">
        <v>89</v>
      </c>
      <c r="AV1004" s="12" t="s">
        <v>89</v>
      </c>
      <c r="AW1004" s="12" t="s">
        <v>31</v>
      </c>
      <c r="AX1004" s="12" t="s">
        <v>76</v>
      </c>
      <c r="AY1004" s="159" t="s">
        <v>225</v>
      </c>
    </row>
    <row r="1005" spans="2:65" s="13" customFormat="1" ht="11.25">
      <c r="B1005" s="165"/>
      <c r="D1005" s="158" t="s">
        <v>233</v>
      </c>
      <c r="E1005" s="166" t="s">
        <v>1</v>
      </c>
      <c r="F1005" s="167" t="s">
        <v>258</v>
      </c>
      <c r="H1005" s="168">
        <v>162.16</v>
      </c>
      <c r="I1005" s="169"/>
      <c r="L1005" s="165"/>
      <c r="M1005" s="170"/>
      <c r="T1005" s="171"/>
      <c r="AT1005" s="166" t="s">
        <v>233</v>
      </c>
      <c r="AU1005" s="166" t="s">
        <v>89</v>
      </c>
      <c r="AV1005" s="13" t="s">
        <v>231</v>
      </c>
      <c r="AW1005" s="13" t="s">
        <v>31</v>
      </c>
      <c r="AX1005" s="13" t="s">
        <v>83</v>
      </c>
      <c r="AY1005" s="166" t="s">
        <v>225</v>
      </c>
    </row>
    <row r="1006" spans="2:65" s="1" customFormat="1" ht="21.75" customHeight="1">
      <c r="B1006" s="32"/>
      <c r="C1006" s="143" t="s">
        <v>1420</v>
      </c>
      <c r="D1006" s="143" t="s">
        <v>227</v>
      </c>
      <c r="E1006" s="144" t="s">
        <v>1421</v>
      </c>
      <c r="F1006" s="145" t="s">
        <v>1422</v>
      </c>
      <c r="G1006" s="146" t="s">
        <v>312</v>
      </c>
      <c r="H1006" s="147">
        <v>250.714</v>
      </c>
      <c r="I1006" s="148"/>
      <c r="J1006" s="149">
        <f>ROUND(I1006*H1006,2)</f>
        <v>0</v>
      </c>
      <c r="K1006" s="150"/>
      <c r="L1006" s="32"/>
      <c r="M1006" s="151" t="s">
        <v>1</v>
      </c>
      <c r="N1006" s="152" t="s">
        <v>42</v>
      </c>
      <c r="P1006" s="153">
        <f>O1006*H1006</f>
        <v>0</v>
      </c>
      <c r="Q1006" s="153">
        <v>3.2499999999999998E-6</v>
      </c>
      <c r="R1006" s="153">
        <f>Q1006*H1006</f>
        <v>8.1482049999999991E-4</v>
      </c>
      <c r="S1006" s="153">
        <v>0</v>
      </c>
      <c r="T1006" s="154">
        <f>S1006*H1006</f>
        <v>0</v>
      </c>
      <c r="AR1006" s="155" t="s">
        <v>309</v>
      </c>
      <c r="AT1006" s="155" t="s">
        <v>227</v>
      </c>
      <c r="AU1006" s="155" t="s">
        <v>89</v>
      </c>
      <c r="AY1006" s="17" t="s">
        <v>225</v>
      </c>
      <c r="BE1006" s="156">
        <f>IF(N1006="základná",J1006,0)</f>
        <v>0</v>
      </c>
      <c r="BF1006" s="156">
        <f>IF(N1006="znížená",J1006,0)</f>
        <v>0</v>
      </c>
      <c r="BG1006" s="156">
        <f>IF(N1006="zákl. prenesená",J1006,0)</f>
        <v>0</v>
      </c>
      <c r="BH1006" s="156">
        <f>IF(N1006="zníž. prenesená",J1006,0)</f>
        <v>0</v>
      </c>
      <c r="BI1006" s="156">
        <f>IF(N1006="nulová",J1006,0)</f>
        <v>0</v>
      </c>
      <c r="BJ1006" s="17" t="s">
        <v>89</v>
      </c>
      <c r="BK1006" s="156">
        <f>ROUND(I1006*H1006,2)</f>
        <v>0</v>
      </c>
      <c r="BL1006" s="17" t="s">
        <v>309</v>
      </c>
      <c r="BM1006" s="155" t="s">
        <v>1423</v>
      </c>
    </row>
    <row r="1007" spans="2:65" s="12" customFormat="1" ht="11.25">
      <c r="B1007" s="157"/>
      <c r="D1007" s="158" t="s">
        <v>233</v>
      </c>
      <c r="E1007" s="159" t="s">
        <v>1</v>
      </c>
      <c r="F1007" s="160" t="s">
        <v>1424</v>
      </c>
      <c r="H1007" s="161">
        <v>149.90600000000001</v>
      </c>
      <c r="I1007" s="162"/>
      <c r="L1007" s="157"/>
      <c r="M1007" s="163"/>
      <c r="T1007" s="164"/>
      <c r="AT1007" s="159" t="s">
        <v>233</v>
      </c>
      <c r="AU1007" s="159" t="s">
        <v>89</v>
      </c>
      <c r="AV1007" s="12" t="s">
        <v>89</v>
      </c>
      <c r="AW1007" s="12" t="s">
        <v>31</v>
      </c>
      <c r="AX1007" s="12" t="s">
        <v>76</v>
      </c>
      <c r="AY1007" s="159" t="s">
        <v>225</v>
      </c>
    </row>
    <row r="1008" spans="2:65" s="12" customFormat="1" ht="11.25">
      <c r="B1008" s="157"/>
      <c r="D1008" s="158" t="s">
        <v>233</v>
      </c>
      <c r="E1008" s="159" t="s">
        <v>1</v>
      </c>
      <c r="F1008" s="160" t="s">
        <v>1425</v>
      </c>
      <c r="H1008" s="161">
        <v>15.007999999999999</v>
      </c>
      <c r="I1008" s="162"/>
      <c r="L1008" s="157"/>
      <c r="M1008" s="163"/>
      <c r="T1008" s="164"/>
      <c r="AT1008" s="159" t="s">
        <v>233</v>
      </c>
      <c r="AU1008" s="159" t="s">
        <v>89</v>
      </c>
      <c r="AV1008" s="12" t="s">
        <v>89</v>
      </c>
      <c r="AW1008" s="12" t="s">
        <v>31</v>
      </c>
      <c r="AX1008" s="12" t="s">
        <v>76</v>
      </c>
      <c r="AY1008" s="159" t="s">
        <v>225</v>
      </c>
    </row>
    <row r="1009" spans="2:65" s="12" customFormat="1" ht="11.25">
      <c r="B1009" s="157"/>
      <c r="D1009" s="158" t="s">
        <v>233</v>
      </c>
      <c r="E1009" s="159" t="s">
        <v>1</v>
      </c>
      <c r="F1009" s="160" t="s">
        <v>1426</v>
      </c>
      <c r="H1009" s="161">
        <v>48.408999999999999</v>
      </c>
      <c r="I1009" s="162"/>
      <c r="L1009" s="157"/>
      <c r="M1009" s="163"/>
      <c r="T1009" s="164"/>
      <c r="AT1009" s="159" t="s">
        <v>233</v>
      </c>
      <c r="AU1009" s="159" t="s">
        <v>89</v>
      </c>
      <c r="AV1009" s="12" t="s">
        <v>89</v>
      </c>
      <c r="AW1009" s="12" t="s">
        <v>31</v>
      </c>
      <c r="AX1009" s="12" t="s">
        <v>76</v>
      </c>
      <c r="AY1009" s="159" t="s">
        <v>225</v>
      </c>
    </row>
    <row r="1010" spans="2:65" s="12" customFormat="1" ht="11.25">
      <c r="B1010" s="157"/>
      <c r="D1010" s="158" t="s">
        <v>233</v>
      </c>
      <c r="E1010" s="159" t="s">
        <v>1</v>
      </c>
      <c r="F1010" s="160" t="s">
        <v>1427</v>
      </c>
      <c r="H1010" s="161">
        <v>19.341000000000001</v>
      </c>
      <c r="I1010" s="162"/>
      <c r="L1010" s="157"/>
      <c r="M1010" s="163"/>
      <c r="T1010" s="164"/>
      <c r="AT1010" s="159" t="s">
        <v>233</v>
      </c>
      <c r="AU1010" s="159" t="s">
        <v>89</v>
      </c>
      <c r="AV1010" s="12" t="s">
        <v>89</v>
      </c>
      <c r="AW1010" s="12" t="s">
        <v>31</v>
      </c>
      <c r="AX1010" s="12" t="s">
        <v>76</v>
      </c>
      <c r="AY1010" s="159" t="s">
        <v>225</v>
      </c>
    </row>
    <row r="1011" spans="2:65" s="12" customFormat="1" ht="11.25">
      <c r="B1011" s="157"/>
      <c r="D1011" s="158" t="s">
        <v>233</v>
      </c>
      <c r="E1011" s="159" t="s">
        <v>1</v>
      </c>
      <c r="F1011" s="160" t="s">
        <v>1428</v>
      </c>
      <c r="H1011" s="161">
        <v>18.05</v>
      </c>
      <c r="I1011" s="162"/>
      <c r="L1011" s="157"/>
      <c r="M1011" s="163"/>
      <c r="T1011" s="164"/>
      <c r="AT1011" s="159" t="s">
        <v>233</v>
      </c>
      <c r="AU1011" s="159" t="s">
        <v>89</v>
      </c>
      <c r="AV1011" s="12" t="s">
        <v>89</v>
      </c>
      <c r="AW1011" s="12" t="s">
        <v>31</v>
      </c>
      <c r="AX1011" s="12" t="s">
        <v>76</v>
      </c>
      <c r="AY1011" s="159" t="s">
        <v>225</v>
      </c>
    </row>
    <row r="1012" spans="2:65" s="13" customFormat="1" ht="11.25">
      <c r="B1012" s="165"/>
      <c r="D1012" s="158" t="s">
        <v>233</v>
      </c>
      <c r="E1012" s="166" t="s">
        <v>1</v>
      </c>
      <c r="F1012" s="167" t="s">
        <v>258</v>
      </c>
      <c r="H1012" s="168">
        <v>250.714</v>
      </c>
      <c r="I1012" s="169"/>
      <c r="L1012" s="165"/>
      <c r="M1012" s="170"/>
      <c r="T1012" s="171"/>
      <c r="AT1012" s="166" t="s">
        <v>233</v>
      </c>
      <c r="AU1012" s="166" t="s">
        <v>89</v>
      </c>
      <c r="AV1012" s="13" t="s">
        <v>231</v>
      </c>
      <c r="AW1012" s="13" t="s">
        <v>31</v>
      </c>
      <c r="AX1012" s="13" t="s">
        <v>83</v>
      </c>
      <c r="AY1012" s="166" t="s">
        <v>225</v>
      </c>
    </row>
    <row r="1013" spans="2:65" s="1" customFormat="1" ht="24.2" customHeight="1">
      <c r="B1013" s="32"/>
      <c r="C1013" s="179" t="s">
        <v>1429</v>
      </c>
      <c r="D1013" s="179" t="s">
        <v>304</v>
      </c>
      <c r="E1013" s="180" t="s">
        <v>1430</v>
      </c>
      <c r="F1013" s="181" t="s">
        <v>1431</v>
      </c>
      <c r="G1013" s="182" t="s">
        <v>312</v>
      </c>
      <c r="H1013" s="183">
        <v>288.32100000000003</v>
      </c>
      <c r="I1013" s="184"/>
      <c r="J1013" s="185">
        <f>ROUND(I1013*H1013,2)</f>
        <v>0</v>
      </c>
      <c r="K1013" s="186"/>
      <c r="L1013" s="187"/>
      <c r="M1013" s="188" t="s">
        <v>1</v>
      </c>
      <c r="N1013" s="189" t="s">
        <v>42</v>
      </c>
      <c r="P1013" s="153">
        <f>O1013*H1013</f>
        <v>0</v>
      </c>
      <c r="Q1013" s="153">
        <v>1.7000000000000001E-4</v>
      </c>
      <c r="R1013" s="153">
        <f>Q1013*H1013</f>
        <v>4.9014570000000007E-2</v>
      </c>
      <c r="S1013" s="153">
        <v>0</v>
      </c>
      <c r="T1013" s="154">
        <f>S1013*H1013</f>
        <v>0</v>
      </c>
      <c r="AR1013" s="155" t="s">
        <v>434</v>
      </c>
      <c r="AT1013" s="155" t="s">
        <v>304</v>
      </c>
      <c r="AU1013" s="155" t="s">
        <v>89</v>
      </c>
      <c r="AY1013" s="17" t="s">
        <v>225</v>
      </c>
      <c r="BE1013" s="156">
        <f>IF(N1013="základná",J1013,0)</f>
        <v>0</v>
      </c>
      <c r="BF1013" s="156">
        <f>IF(N1013="znížená",J1013,0)</f>
        <v>0</v>
      </c>
      <c r="BG1013" s="156">
        <f>IF(N1013="zákl. prenesená",J1013,0)</f>
        <v>0</v>
      </c>
      <c r="BH1013" s="156">
        <f>IF(N1013="zníž. prenesená",J1013,0)</f>
        <v>0</v>
      </c>
      <c r="BI1013" s="156">
        <f>IF(N1013="nulová",J1013,0)</f>
        <v>0</v>
      </c>
      <c r="BJ1013" s="17" t="s">
        <v>89</v>
      </c>
      <c r="BK1013" s="156">
        <f>ROUND(I1013*H1013,2)</f>
        <v>0</v>
      </c>
      <c r="BL1013" s="17" t="s">
        <v>309</v>
      </c>
      <c r="BM1013" s="155" t="s">
        <v>1432</v>
      </c>
    </row>
    <row r="1014" spans="2:65" s="12" customFormat="1" ht="11.25">
      <c r="B1014" s="157"/>
      <c r="D1014" s="158" t="s">
        <v>233</v>
      </c>
      <c r="E1014" s="159" t="s">
        <v>1</v>
      </c>
      <c r="F1014" s="160" t="s">
        <v>1433</v>
      </c>
      <c r="H1014" s="161">
        <v>288.32100000000003</v>
      </c>
      <c r="I1014" s="162"/>
      <c r="L1014" s="157"/>
      <c r="M1014" s="163"/>
      <c r="T1014" s="164"/>
      <c r="AT1014" s="159" t="s">
        <v>233</v>
      </c>
      <c r="AU1014" s="159" t="s">
        <v>89</v>
      </c>
      <c r="AV1014" s="12" t="s">
        <v>89</v>
      </c>
      <c r="AW1014" s="12" t="s">
        <v>31</v>
      </c>
      <c r="AX1014" s="12" t="s">
        <v>83</v>
      </c>
      <c r="AY1014" s="159" t="s">
        <v>225</v>
      </c>
    </row>
    <row r="1015" spans="2:65" s="1" customFormat="1" ht="24.2" customHeight="1">
      <c r="B1015" s="32"/>
      <c r="C1015" s="143" t="s">
        <v>1434</v>
      </c>
      <c r="D1015" s="143" t="s">
        <v>227</v>
      </c>
      <c r="E1015" s="144" t="s">
        <v>1435</v>
      </c>
      <c r="F1015" s="145" t="s">
        <v>1436</v>
      </c>
      <c r="G1015" s="146" t="s">
        <v>312</v>
      </c>
      <c r="H1015" s="147">
        <v>250.714</v>
      </c>
      <c r="I1015" s="148"/>
      <c r="J1015" s="149">
        <f>ROUND(I1015*H1015,2)</f>
        <v>0</v>
      </c>
      <c r="K1015" s="150"/>
      <c r="L1015" s="32"/>
      <c r="M1015" s="151" t="s">
        <v>1</v>
      </c>
      <c r="N1015" s="152" t="s">
        <v>42</v>
      </c>
      <c r="P1015" s="153">
        <f>O1015*H1015</f>
        <v>0</v>
      </c>
      <c r="Q1015" s="153">
        <v>0</v>
      </c>
      <c r="R1015" s="153">
        <f>Q1015*H1015</f>
        <v>0</v>
      </c>
      <c r="S1015" s="153">
        <v>0</v>
      </c>
      <c r="T1015" s="154">
        <f>S1015*H1015</f>
        <v>0</v>
      </c>
      <c r="AR1015" s="155" t="s">
        <v>309</v>
      </c>
      <c r="AT1015" s="155" t="s">
        <v>227</v>
      </c>
      <c r="AU1015" s="155" t="s">
        <v>89</v>
      </c>
      <c r="AY1015" s="17" t="s">
        <v>225</v>
      </c>
      <c r="BE1015" s="156">
        <f>IF(N1015="základná",J1015,0)</f>
        <v>0</v>
      </c>
      <c r="BF1015" s="156">
        <f>IF(N1015="znížená",J1015,0)</f>
        <v>0</v>
      </c>
      <c r="BG1015" s="156">
        <f>IF(N1015="zákl. prenesená",J1015,0)</f>
        <v>0</v>
      </c>
      <c r="BH1015" s="156">
        <f>IF(N1015="zníž. prenesená",J1015,0)</f>
        <v>0</v>
      </c>
      <c r="BI1015" s="156">
        <f>IF(N1015="nulová",J1015,0)</f>
        <v>0</v>
      </c>
      <c r="BJ1015" s="17" t="s">
        <v>89</v>
      </c>
      <c r="BK1015" s="156">
        <f>ROUND(I1015*H1015,2)</f>
        <v>0</v>
      </c>
      <c r="BL1015" s="17" t="s">
        <v>309</v>
      </c>
      <c r="BM1015" s="155" t="s">
        <v>1437</v>
      </c>
    </row>
    <row r="1016" spans="2:65" s="12" customFormat="1" ht="11.25">
      <c r="B1016" s="157"/>
      <c r="D1016" s="158" t="s">
        <v>233</v>
      </c>
      <c r="E1016" s="159" t="s">
        <v>1</v>
      </c>
      <c r="F1016" s="160" t="s">
        <v>1424</v>
      </c>
      <c r="H1016" s="161">
        <v>149.90600000000001</v>
      </c>
      <c r="I1016" s="162"/>
      <c r="L1016" s="157"/>
      <c r="M1016" s="163"/>
      <c r="T1016" s="164"/>
      <c r="AT1016" s="159" t="s">
        <v>233</v>
      </c>
      <c r="AU1016" s="159" t="s">
        <v>89</v>
      </c>
      <c r="AV1016" s="12" t="s">
        <v>89</v>
      </c>
      <c r="AW1016" s="12" t="s">
        <v>31</v>
      </c>
      <c r="AX1016" s="12" t="s">
        <v>76</v>
      </c>
      <c r="AY1016" s="159" t="s">
        <v>225</v>
      </c>
    </row>
    <row r="1017" spans="2:65" s="12" customFormat="1" ht="11.25">
      <c r="B1017" s="157"/>
      <c r="D1017" s="158" t="s">
        <v>233</v>
      </c>
      <c r="E1017" s="159" t="s">
        <v>1</v>
      </c>
      <c r="F1017" s="160" t="s">
        <v>1425</v>
      </c>
      <c r="H1017" s="161">
        <v>15.007999999999999</v>
      </c>
      <c r="I1017" s="162"/>
      <c r="L1017" s="157"/>
      <c r="M1017" s="163"/>
      <c r="T1017" s="164"/>
      <c r="AT1017" s="159" t="s">
        <v>233</v>
      </c>
      <c r="AU1017" s="159" t="s">
        <v>89</v>
      </c>
      <c r="AV1017" s="12" t="s">
        <v>89</v>
      </c>
      <c r="AW1017" s="12" t="s">
        <v>31</v>
      </c>
      <c r="AX1017" s="12" t="s">
        <v>76</v>
      </c>
      <c r="AY1017" s="159" t="s">
        <v>225</v>
      </c>
    </row>
    <row r="1018" spans="2:65" s="12" customFormat="1" ht="11.25">
      <c r="B1018" s="157"/>
      <c r="D1018" s="158" t="s">
        <v>233</v>
      </c>
      <c r="E1018" s="159" t="s">
        <v>1</v>
      </c>
      <c r="F1018" s="160" t="s">
        <v>1426</v>
      </c>
      <c r="H1018" s="161">
        <v>48.408999999999999</v>
      </c>
      <c r="I1018" s="162"/>
      <c r="L1018" s="157"/>
      <c r="M1018" s="163"/>
      <c r="T1018" s="164"/>
      <c r="AT1018" s="159" t="s">
        <v>233</v>
      </c>
      <c r="AU1018" s="159" t="s">
        <v>89</v>
      </c>
      <c r="AV1018" s="12" t="s">
        <v>89</v>
      </c>
      <c r="AW1018" s="12" t="s">
        <v>31</v>
      </c>
      <c r="AX1018" s="12" t="s">
        <v>76</v>
      </c>
      <c r="AY1018" s="159" t="s">
        <v>225</v>
      </c>
    </row>
    <row r="1019" spans="2:65" s="12" customFormat="1" ht="11.25">
      <c r="B1019" s="157"/>
      <c r="D1019" s="158" t="s">
        <v>233</v>
      </c>
      <c r="E1019" s="159" t="s">
        <v>1</v>
      </c>
      <c r="F1019" s="160" t="s">
        <v>1427</v>
      </c>
      <c r="H1019" s="161">
        <v>19.341000000000001</v>
      </c>
      <c r="I1019" s="162"/>
      <c r="L1019" s="157"/>
      <c r="M1019" s="163"/>
      <c r="T1019" s="164"/>
      <c r="AT1019" s="159" t="s">
        <v>233</v>
      </c>
      <c r="AU1019" s="159" t="s">
        <v>89</v>
      </c>
      <c r="AV1019" s="12" t="s">
        <v>89</v>
      </c>
      <c r="AW1019" s="12" t="s">
        <v>31</v>
      </c>
      <c r="AX1019" s="12" t="s">
        <v>76</v>
      </c>
      <c r="AY1019" s="159" t="s">
        <v>225</v>
      </c>
    </row>
    <row r="1020" spans="2:65" s="12" customFormat="1" ht="11.25">
      <c r="B1020" s="157"/>
      <c r="D1020" s="158" t="s">
        <v>233</v>
      </c>
      <c r="E1020" s="159" t="s">
        <v>1</v>
      </c>
      <c r="F1020" s="160" t="s">
        <v>1428</v>
      </c>
      <c r="H1020" s="161">
        <v>18.05</v>
      </c>
      <c r="I1020" s="162"/>
      <c r="L1020" s="157"/>
      <c r="M1020" s="163"/>
      <c r="T1020" s="164"/>
      <c r="AT1020" s="159" t="s">
        <v>233</v>
      </c>
      <c r="AU1020" s="159" t="s">
        <v>89</v>
      </c>
      <c r="AV1020" s="12" t="s">
        <v>89</v>
      </c>
      <c r="AW1020" s="12" t="s">
        <v>31</v>
      </c>
      <c r="AX1020" s="12" t="s">
        <v>76</v>
      </c>
      <c r="AY1020" s="159" t="s">
        <v>225</v>
      </c>
    </row>
    <row r="1021" spans="2:65" s="13" customFormat="1" ht="11.25">
      <c r="B1021" s="165"/>
      <c r="D1021" s="158" t="s">
        <v>233</v>
      </c>
      <c r="E1021" s="166" t="s">
        <v>1</v>
      </c>
      <c r="F1021" s="167" t="s">
        <v>258</v>
      </c>
      <c r="H1021" s="168">
        <v>250.714</v>
      </c>
      <c r="I1021" s="169"/>
      <c r="L1021" s="165"/>
      <c r="M1021" s="170"/>
      <c r="T1021" s="171"/>
      <c r="AT1021" s="166" t="s">
        <v>233</v>
      </c>
      <c r="AU1021" s="166" t="s">
        <v>89</v>
      </c>
      <c r="AV1021" s="13" t="s">
        <v>231</v>
      </c>
      <c r="AW1021" s="13" t="s">
        <v>31</v>
      </c>
      <c r="AX1021" s="13" t="s">
        <v>83</v>
      </c>
      <c r="AY1021" s="166" t="s">
        <v>225</v>
      </c>
    </row>
    <row r="1022" spans="2:65" s="1" customFormat="1" ht="24.2" customHeight="1">
      <c r="B1022" s="32"/>
      <c r="C1022" s="179" t="s">
        <v>1438</v>
      </c>
      <c r="D1022" s="179" t="s">
        <v>304</v>
      </c>
      <c r="E1022" s="180" t="s">
        <v>1439</v>
      </c>
      <c r="F1022" s="181" t="s">
        <v>1440</v>
      </c>
      <c r="G1022" s="182" t="s">
        <v>983</v>
      </c>
      <c r="H1022" s="183">
        <v>75.213999999999999</v>
      </c>
      <c r="I1022" s="184"/>
      <c r="J1022" s="185">
        <f>ROUND(I1022*H1022,2)</f>
        <v>0</v>
      </c>
      <c r="K1022" s="186"/>
      <c r="L1022" s="187"/>
      <c r="M1022" s="188" t="s">
        <v>1</v>
      </c>
      <c r="N1022" s="189" t="s">
        <v>42</v>
      </c>
      <c r="P1022" s="153">
        <f>O1022*H1022</f>
        <v>0</v>
      </c>
      <c r="Q1022" s="153">
        <v>1E-3</v>
      </c>
      <c r="R1022" s="153">
        <f>Q1022*H1022</f>
        <v>7.5214000000000003E-2</v>
      </c>
      <c r="S1022" s="153">
        <v>0</v>
      </c>
      <c r="T1022" s="154">
        <f>S1022*H1022</f>
        <v>0</v>
      </c>
      <c r="AR1022" s="155" t="s">
        <v>434</v>
      </c>
      <c r="AT1022" s="155" t="s">
        <v>304</v>
      </c>
      <c r="AU1022" s="155" t="s">
        <v>89</v>
      </c>
      <c r="AY1022" s="17" t="s">
        <v>225</v>
      </c>
      <c r="BE1022" s="156">
        <f>IF(N1022="základná",J1022,0)</f>
        <v>0</v>
      </c>
      <c r="BF1022" s="156">
        <f>IF(N1022="znížená",J1022,0)</f>
        <v>0</v>
      </c>
      <c r="BG1022" s="156">
        <f>IF(N1022="zákl. prenesená",J1022,0)</f>
        <v>0</v>
      </c>
      <c r="BH1022" s="156">
        <f>IF(N1022="zníž. prenesená",J1022,0)</f>
        <v>0</v>
      </c>
      <c r="BI1022" s="156">
        <f>IF(N1022="nulová",J1022,0)</f>
        <v>0</v>
      </c>
      <c r="BJ1022" s="17" t="s">
        <v>89</v>
      </c>
      <c r="BK1022" s="156">
        <f>ROUND(I1022*H1022,2)</f>
        <v>0</v>
      </c>
      <c r="BL1022" s="17" t="s">
        <v>309</v>
      </c>
      <c r="BM1022" s="155" t="s">
        <v>1441</v>
      </c>
    </row>
    <row r="1023" spans="2:65" s="12" customFormat="1" ht="11.25">
      <c r="B1023" s="157"/>
      <c r="D1023" s="158" t="s">
        <v>233</v>
      </c>
      <c r="E1023" s="159" t="s">
        <v>1</v>
      </c>
      <c r="F1023" s="160" t="s">
        <v>1442</v>
      </c>
      <c r="H1023" s="161">
        <v>75.213999999999999</v>
      </c>
      <c r="I1023" s="162"/>
      <c r="L1023" s="157"/>
      <c r="M1023" s="163"/>
      <c r="T1023" s="164"/>
      <c r="AT1023" s="159" t="s">
        <v>233</v>
      </c>
      <c r="AU1023" s="159" t="s">
        <v>89</v>
      </c>
      <c r="AV1023" s="12" t="s">
        <v>89</v>
      </c>
      <c r="AW1023" s="12" t="s">
        <v>31</v>
      </c>
      <c r="AX1023" s="12" t="s">
        <v>83</v>
      </c>
      <c r="AY1023" s="159" t="s">
        <v>225</v>
      </c>
    </row>
    <row r="1024" spans="2:65" s="1" customFormat="1" ht="37.9" customHeight="1">
      <c r="B1024" s="32"/>
      <c r="C1024" s="143" t="s">
        <v>1443</v>
      </c>
      <c r="D1024" s="143" t="s">
        <v>227</v>
      </c>
      <c r="E1024" s="144" t="s">
        <v>1444</v>
      </c>
      <c r="F1024" s="145" t="s">
        <v>1445</v>
      </c>
      <c r="G1024" s="146" t="s">
        <v>312</v>
      </c>
      <c r="H1024" s="147">
        <v>85.8</v>
      </c>
      <c r="I1024" s="148"/>
      <c r="J1024" s="149">
        <f>ROUND(I1024*H1024,2)</f>
        <v>0</v>
      </c>
      <c r="K1024" s="150"/>
      <c r="L1024" s="32"/>
      <c r="M1024" s="151" t="s">
        <v>1</v>
      </c>
      <c r="N1024" s="152" t="s">
        <v>42</v>
      </c>
      <c r="P1024" s="153">
        <f>O1024*H1024</f>
        <v>0</v>
      </c>
      <c r="Q1024" s="153">
        <v>9.8700000000000003E-4</v>
      </c>
      <c r="R1024" s="153">
        <f>Q1024*H1024</f>
        <v>8.4684599999999999E-2</v>
      </c>
      <c r="S1024" s="153">
        <v>0</v>
      </c>
      <c r="T1024" s="154">
        <f>S1024*H1024</f>
        <v>0</v>
      </c>
      <c r="AR1024" s="155" t="s">
        <v>309</v>
      </c>
      <c r="AT1024" s="155" t="s">
        <v>227</v>
      </c>
      <c r="AU1024" s="155" t="s">
        <v>89</v>
      </c>
      <c r="AY1024" s="17" t="s">
        <v>225</v>
      </c>
      <c r="BE1024" s="156">
        <f>IF(N1024="základná",J1024,0)</f>
        <v>0</v>
      </c>
      <c r="BF1024" s="156">
        <f>IF(N1024="znížená",J1024,0)</f>
        <v>0</v>
      </c>
      <c r="BG1024" s="156">
        <f>IF(N1024="zákl. prenesená",J1024,0)</f>
        <v>0</v>
      </c>
      <c r="BH1024" s="156">
        <f>IF(N1024="zníž. prenesená",J1024,0)</f>
        <v>0</v>
      </c>
      <c r="BI1024" s="156">
        <f>IF(N1024="nulová",J1024,0)</f>
        <v>0</v>
      </c>
      <c r="BJ1024" s="17" t="s">
        <v>89</v>
      </c>
      <c r="BK1024" s="156">
        <f>ROUND(I1024*H1024,2)</f>
        <v>0</v>
      </c>
      <c r="BL1024" s="17" t="s">
        <v>309</v>
      </c>
      <c r="BM1024" s="155" t="s">
        <v>1446</v>
      </c>
    </row>
    <row r="1025" spans="2:65" s="12" customFormat="1" ht="11.25">
      <c r="B1025" s="157"/>
      <c r="D1025" s="158" t="s">
        <v>233</v>
      </c>
      <c r="E1025" s="159" t="s">
        <v>1</v>
      </c>
      <c r="F1025" s="160" t="s">
        <v>1426</v>
      </c>
      <c r="H1025" s="161">
        <v>48.408999999999999</v>
      </c>
      <c r="I1025" s="162"/>
      <c r="L1025" s="157"/>
      <c r="M1025" s="163"/>
      <c r="T1025" s="164"/>
      <c r="AT1025" s="159" t="s">
        <v>233</v>
      </c>
      <c r="AU1025" s="159" t="s">
        <v>89</v>
      </c>
      <c r="AV1025" s="12" t="s">
        <v>89</v>
      </c>
      <c r="AW1025" s="12" t="s">
        <v>31</v>
      </c>
      <c r="AX1025" s="12" t="s">
        <v>76</v>
      </c>
      <c r="AY1025" s="159" t="s">
        <v>225</v>
      </c>
    </row>
    <row r="1026" spans="2:65" s="12" customFormat="1" ht="11.25">
      <c r="B1026" s="157"/>
      <c r="D1026" s="158" t="s">
        <v>233</v>
      </c>
      <c r="E1026" s="159" t="s">
        <v>1</v>
      </c>
      <c r="F1026" s="160" t="s">
        <v>1427</v>
      </c>
      <c r="H1026" s="161">
        <v>19.341000000000001</v>
      </c>
      <c r="I1026" s="162"/>
      <c r="L1026" s="157"/>
      <c r="M1026" s="163"/>
      <c r="T1026" s="164"/>
      <c r="AT1026" s="159" t="s">
        <v>233</v>
      </c>
      <c r="AU1026" s="159" t="s">
        <v>89</v>
      </c>
      <c r="AV1026" s="12" t="s">
        <v>89</v>
      </c>
      <c r="AW1026" s="12" t="s">
        <v>31</v>
      </c>
      <c r="AX1026" s="12" t="s">
        <v>76</v>
      </c>
      <c r="AY1026" s="159" t="s">
        <v>225</v>
      </c>
    </row>
    <row r="1027" spans="2:65" s="12" customFormat="1" ht="11.25">
      <c r="B1027" s="157"/>
      <c r="D1027" s="158" t="s">
        <v>233</v>
      </c>
      <c r="E1027" s="159" t="s">
        <v>1</v>
      </c>
      <c r="F1027" s="160" t="s">
        <v>1428</v>
      </c>
      <c r="H1027" s="161">
        <v>18.05</v>
      </c>
      <c r="I1027" s="162"/>
      <c r="L1027" s="157"/>
      <c r="M1027" s="163"/>
      <c r="T1027" s="164"/>
      <c r="AT1027" s="159" t="s">
        <v>233</v>
      </c>
      <c r="AU1027" s="159" t="s">
        <v>89</v>
      </c>
      <c r="AV1027" s="12" t="s">
        <v>89</v>
      </c>
      <c r="AW1027" s="12" t="s">
        <v>31</v>
      </c>
      <c r="AX1027" s="12" t="s">
        <v>76</v>
      </c>
      <c r="AY1027" s="159" t="s">
        <v>225</v>
      </c>
    </row>
    <row r="1028" spans="2:65" s="13" customFormat="1" ht="11.25">
      <c r="B1028" s="165"/>
      <c r="D1028" s="158" t="s">
        <v>233</v>
      </c>
      <c r="E1028" s="166" t="s">
        <v>1</v>
      </c>
      <c r="F1028" s="167" t="s">
        <v>258</v>
      </c>
      <c r="H1028" s="168">
        <v>85.8</v>
      </c>
      <c r="I1028" s="169"/>
      <c r="L1028" s="165"/>
      <c r="M1028" s="170"/>
      <c r="T1028" s="171"/>
      <c r="AT1028" s="166" t="s">
        <v>233</v>
      </c>
      <c r="AU1028" s="166" t="s">
        <v>89</v>
      </c>
      <c r="AV1028" s="13" t="s">
        <v>231</v>
      </c>
      <c r="AW1028" s="13" t="s">
        <v>31</v>
      </c>
      <c r="AX1028" s="13" t="s">
        <v>83</v>
      </c>
      <c r="AY1028" s="166" t="s">
        <v>225</v>
      </c>
    </row>
    <row r="1029" spans="2:65" s="1" customFormat="1" ht="24.2" customHeight="1">
      <c r="B1029" s="32"/>
      <c r="C1029" s="179" t="s">
        <v>1447</v>
      </c>
      <c r="D1029" s="179" t="s">
        <v>304</v>
      </c>
      <c r="E1029" s="180" t="s">
        <v>1448</v>
      </c>
      <c r="F1029" s="181" t="s">
        <v>1449</v>
      </c>
      <c r="G1029" s="182" t="s">
        <v>312</v>
      </c>
      <c r="H1029" s="183">
        <v>98.67</v>
      </c>
      <c r="I1029" s="184"/>
      <c r="J1029" s="185">
        <f>ROUND(I1029*H1029,2)</f>
        <v>0</v>
      </c>
      <c r="K1029" s="186"/>
      <c r="L1029" s="187"/>
      <c r="M1029" s="188" t="s">
        <v>1</v>
      </c>
      <c r="N1029" s="189" t="s">
        <v>42</v>
      </c>
      <c r="P1029" s="153">
        <f>O1029*H1029</f>
        <v>0</v>
      </c>
      <c r="Q1029" s="153">
        <v>2E-3</v>
      </c>
      <c r="R1029" s="153">
        <f>Q1029*H1029</f>
        <v>0.19734000000000002</v>
      </c>
      <c r="S1029" s="153">
        <v>0</v>
      </c>
      <c r="T1029" s="154">
        <f>S1029*H1029</f>
        <v>0</v>
      </c>
      <c r="AR1029" s="155" t="s">
        <v>434</v>
      </c>
      <c r="AT1029" s="155" t="s">
        <v>304</v>
      </c>
      <c r="AU1029" s="155" t="s">
        <v>89</v>
      </c>
      <c r="AY1029" s="17" t="s">
        <v>225</v>
      </c>
      <c r="BE1029" s="156">
        <f>IF(N1029="základná",J1029,0)</f>
        <v>0</v>
      </c>
      <c r="BF1029" s="156">
        <f>IF(N1029="znížená",J1029,0)</f>
        <v>0</v>
      </c>
      <c r="BG1029" s="156">
        <f>IF(N1029="zákl. prenesená",J1029,0)</f>
        <v>0</v>
      </c>
      <c r="BH1029" s="156">
        <f>IF(N1029="zníž. prenesená",J1029,0)</f>
        <v>0</v>
      </c>
      <c r="BI1029" s="156">
        <f>IF(N1029="nulová",J1029,0)</f>
        <v>0</v>
      </c>
      <c r="BJ1029" s="17" t="s">
        <v>89</v>
      </c>
      <c r="BK1029" s="156">
        <f>ROUND(I1029*H1029,2)</f>
        <v>0</v>
      </c>
      <c r="BL1029" s="17" t="s">
        <v>309</v>
      </c>
      <c r="BM1029" s="155" t="s">
        <v>1450</v>
      </c>
    </row>
    <row r="1030" spans="2:65" s="12" customFormat="1" ht="11.25">
      <c r="B1030" s="157"/>
      <c r="D1030" s="158" t="s">
        <v>233</v>
      </c>
      <c r="E1030" s="159" t="s">
        <v>1</v>
      </c>
      <c r="F1030" s="160" t="s">
        <v>1426</v>
      </c>
      <c r="H1030" s="161">
        <v>48.408999999999999</v>
      </c>
      <c r="I1030" s="162"/>
      <c r="L1030" s="157"/>
      <c r="M1030" s="163"/>
      <c r="T1030" s="164"/>
      <c r="AT1030" s="159" t="s">
        <v>233</v>
      </c>
      <c r="AU1030" s="159" t="s">
        <v>89</v>
      </c>
      <c r="AV1030" s="12" t="s">
        <v>89</v>
      </c>
      <c r="AW1030" s="12" t="s">
        <v>31</v>
      </c>
      <c r="AX1030" s="12" t="s">
        <v>76</v>
      </c>
      <c r="AY1030" s="159" t="s">
        <v>225</v>
      </c>
    </row>
    <row r="1031" spans="2:65" s="12" customFormat="1" ht="11.25">
      <c r="B1031" s="157"/>
      <c r="D1031" s="158" t="s">
        <v>233</v>
      </c>
      <c r="E1031" s="159" t="s">
        <v>1</v>
      </c>
      <c r="F1031" s="160" t="s">
        <v>1427</v>
      </c>
      <c r="H1031" s="161">
        <v>19.341000000000001</v>
      </c>
      <c r="I1031" s="162"/>
      <c r="L1031" s="157"/>
      <c r="M1031" s="163"/>
      <c r="T1031" s="164"/>
      <c r="AT1031" s="159" t="s">
        <v>233</v>
      </c>
      <c r="AU1031" s="159" t="s">
        <v>89</v>
      </c>
      <c r="AV1031" s="12" t="s">
        <v>89</v>
      </c>
      <c r="AW1031" s="12" t="s">
        <v>31</v>
      </c>
      <c r="AX1031" s="12" t="s">
        <v>76</v>
      </c>
      <c r="AY1031" s="159" t="s">
        <v>225</v>
      </c>
    </row>
    <row r="1032" spans="2:65" s="12" customFormat="1" ht="11.25">
      <c r="B1032" s="157"/>
      <c r="D1032" s="158" t="s">
        <v>233</v>
      </c>
      <c r="E1032" s="159" t="s">
        <v>1</v>
      </c>
      <c r="F1032" s="160" t="s">
        <v>1428</v>
      </c>
      <c r="H1032" s="161">
        <v>18.05</v>
      </c>
      <c r="I1032" s="162"/>
      <c r="L1032" s="157"/>
      <c r="M1032" s="163"/>
      <c r="T1032" s="164"/>
      <c r="AT1032" s="159" t="s">
        <v>233</v>
      </c>
      <c r="AU1032" s="159" t="s">
        <v>89</v>
      </c>
      <c r="AV1032" s="12" t="s">
        <v>89</v>
      </c>
      <c r="AW1032" s="12" t="s">
        <v>31</v>
      </c>
      <c r="AX1032" s="12" t="s">
        <v>76</v>
      </c>
      <c r="AY1032" s="159" t="s">
        <v>225</v>
      </c>
    </row>
    <row r="1033" spans="2:65" s="14" customFormat="1" ht="11.25">
      <c r="B1033" s="172"/>
      <c r="D1033" s="158" t="s">
        <v>233</v>
      </c>
      <c r="E1033" s="173" t="s">
        <v>1</v>
      </c>
      <c r="F1033" s="174" t="s">
        <v>1451</v>
      </c>
      <c r="H1033" s="175">
        <v>85.8</v>
      </c>
      <c r="I1033" s="176"/>
      <c r="L1033" s="172"/>
      <c r="M1033" s="177"/>
      <c r="T1033" s="178"/>
      <c r="AT1033" s="173" t="s">
        <v>233</v>
      </c>
      <c r="AU1033" s="173" t="s">
        <v>89</v>
      </c>
      <c r="AV1033" s="14" t="s">
        <v>239</v>
      </c>
      <c r="AW1033" s="14" t="s">
        <v>31</v>
      </c>
      <c r="AX1033" s="14" t="s">
        <v>76</v>
      </c>
      <c r="AY1033" s="173" t="s">
        <v>225</v>
      </c>
    </row>
    <row r="1034" spans="2:65" s="12" customFormat="1" ht="11.25">
      <c r="B1034" s="157"/>
      <c r="D1034" s="158" t="s">
        <v>233</v>
      </c>
      <c r="E1034" s="159" t="s">
        <v>1</v>
      </c>
      <c r="F1034" s="160" t="s">
        <v>1452</v>
      </c>
      <c r="H1034" s="161">
        <v>12.87</v>
      </c>
      <c r="I1034" s="162"/>
      <c r="L1034" s="157"/>
      <c r="M1034" s="163"/>
      <c r="T1034" s="164"/>
      <c r="AT1034" s="159" t="s">
        <v>233</v>
      </c>
      <c r="AU1034" s="159" t="s">
        <v>89</v>
      </c>
      <c r="AV1034" s="12" t="s">
        <v>89</v>
      </c>
      <c r="AW1034" s="12" t="s">
        <v>31</v>
      </c>
      <c r="AX1034" s="12" t="s">
        <v>76</v>
      </c>
      <c r="AY1034" s="159" t="s">
        <v>225</v>
      </c>
    </row>
    <row r="1035" spans="2:65" s="13" customFormat="1" ht="11.25">
      <c r="B1035" s="165"/>
      <c r="D1035" s="158" t="s">
        <v>233</v>
      </c>
      <c r="E1035" s="166" t="s">
        <v>1</v>
      </c>
      <c r="F1035" s="167" t="s">
        <v>258</v>
      </c>
      <c r="H1035" s="168">
        <v>98.67</v>
      </c>
      <c r="I1035" s="169"/>
      <c r="L1035" s="165"/>
      <c r="M1035" s="170"/>
      <c r="T1035" s="171"/>
      <c r="AT1035" s="166" t="s">
        <v>233</v>
      </c>
      <c r="AU1035" s="166" t="s">
        <v>89</v>
      </c>
      <c r="AV1035" s="13" t="s">
        <v>231</v>
      </c>
      <c r="AW1035" s="13" t="s">
        <v>31</v>
      </c>
      <c r="AX1035" s="13" t="s">
        <v>83</v>
      </c>
      <c r="AY1035" s="166" t="s">
        <v>225</v>
      </c>
    </row>
    <row r="1036" spans="2:65" s="1" customFormat="1" ht="37.9" customHeight="1">
      <c r="B1036" s="32"/>
      <c r="C1036" s="179" t="s">
        <v>1453</v>
      </c>
      <c r="D1036" s="179" t="s">
        <v>304</v>
      </c>
      <c r="E1036" s="180" t="s">
        <v>1454</v>
      </c>
      <c r="F1036" s="181" t="s">
        <v>1455</v>
      </c>
      <c r="G1036" s="182" t="s">
        <v>312</v>
      </c>
      <c r="H1036" s="183">
        <v>98.67</v>
      </c>
      <c r="I1036" s="184"/>
      <c r="J1036" s="185">
        <f>ROUND(I1036*H1036,2)</f>
        <v>0</v>
      </c>
      <c r="K1036" s="186"/>
      <c r="L1036" s="187"/>
      <c r="M1036" s="188" t="s">
        <v>1</v>
      </c>
      <c r="N1036" s="189" t="s">
        <v>42</v>
      </c>
      <c r="P1036" s="153">
        <f>O1036*H1036</f>
        <v>0</v>
      </c>
      <c r="Q1036" s="153">
        <v>4.4999999999999997E-3</v>
      </c>
      <c r="R1036" s="153">
        <f>Q1036*H1036</f>
        <v>0.44401499999999999</v>
      </c>
      <c r="S1036" s="153">
        <v>0</v>
      </c>
      <c r="T1036" s="154">
        <f>S1036*H1036</f>
        <v>0</v>
      </c>
      <c r="AR1036" s="155" t="s">
        <v>434</v>
      </c>
      <c r="AT1036" s="155" t="s">
        <v>304</v>
      </c>
      <c r="AU1036" s="155" t="s">
        <v>89</v>
      </c>
      <c r="AY1036" s="17" t="s">
        <v>225</v>
      </c>
      <c r="BE1036" s="156">
        <f>IF(N1036="základná",J1036,0)</f>
        <v>0</v>
      </c>
      <c r="BF1036" s="156">
        <f>IF(N1036="znížená",J1036,0)</f>
        <v>0</v>
      </c>
      <c r="BG1036" s="156">
        <f>IF(N1036="zákl. prenesená",J1036,0)</f>
        <v>0</v>
      </c>
      <c r="BH1036" s="156">
        <f>IF(N1036="zníž. prenesená",J1036,0)</f>
        <v>0</v>
      </c>
      <c r="BI1036" s="156">
        <f>IF(N1036="nulová",J1036,0)</f>
        <v>0</v>
      </c>
      <c r="BJ1036" s="17" t="s">
        <v>89</v>
      </c>
      <c r="BK1036" s="156">
        <f>ROUND(I1036*H1036,2)</f>
        <v>0</v>
      </c>
      <c r="BL1036" s="17" t="s">
        <v>309</v>
      </c>
      <c r="BM1036" s="155" t="s">
        <v>1456</v>
      </c>
    </row>
    <row r="1037" spans="2:65" s="1" customFormat="1" ht="24.2" customHeight="1">
      <c r="B1037" s="32"/>
      <c r="C1037" s="143" t="s">
        <v>1457</v>
      </c>
      <c r="D1037" s="143" t="s">
        <v>227</v>
      </c>
      <c r="E1037" s="144" t="s">
        <v>1458</v>
      </c>
      <c r="F1037" s="145" t="s">
        <v>1459</v>
      </c>
      <c r="G1037" s="146" t="s">
        <v>312</v>
      </c>
      <c r="H1037" s="147">
        <v>149.90600000000001</v>
      </c>
      <c r="I1037" s="148"/>
      <c r="J1037" s="149">
        <f>ROUND(I1037*H1037,2)</f>
        <v>0</v>
      </c>
      <c r="K1037" s="150"/>
      <c r="L1037" s="32"/>
      <c r="M1037" s="151" t="s">
        <v>1</v>
      </c>
      <c r="N1037" s="152" t="s">
        <v>42</v>
      </c>
      <c r="P1037" s="153">
        <f>O1037*H1037</f>
        <v>0</v>
      </c>
      <c r="Q1037" s="153">
        <v>2.2000000000000001E-4</v>
      </c>
      <c r="R1037" s="153">
        <f>Q1037*H1037</f>
        <v>3.2979319999999999E-2</v>
      </c>
      <c r="S1037" s="153">
        <v>0</v>
      </c>
      <c r="T1037" s="154">
        <f>S1037*H1037</f>
        <v>0</v>
      </c>
      <c r="AR1037" s="155" t="s">
        <v>309</v>
      </c>
      <c r="AT1037" s="155" t="s">
        <v>227</v>
      </c>
      <c r="AU1037" s="155" t="s">
        <v>89</v>
      </c>
      <c r="AY1037" s="17" t="s">
        <v>225</v>
      </c>
      <c r="BE1037" s="156">
        <f>IF(N1037="základná",J1037,0)</f>
        <v>0</v>
      </c>
      <c r="BF1037" s="156">
        <f>IF(N1037="znížená",J1037,0)</f>
        <v>0</v>
      </c>
      <c r="BG1037" s="156">
        <f>IF(N1037="zákl. prenesená",J1037,0)</f>
        <v>0</v>
      </c>
      <c r="BH1037" s="156">
        <f>IF(N1037="zníž. prenesená",J1037,0)</f>
        <v>0</v>
      </c>
      <c r="BI1037" s="156">
        <f>IF(N1037="nulová",J1037,0)</f>
        <v>0</v>
      </c>
      <c r="BJ1037" s="17" t="s">
        <v>89</v>
      </c>
      <c r="BK1037" s="156">
        <f>ROUND(I1037*H1037,2)</f>
        <v>0</v>
      </c>
      <c r="BL1037" s="17" t="s">
        <v>309</v>
      </c>
      <c r="BM1037" s="155" t="s">
        <v>1460</v>
      </c>
    </row>
    <row r="1038" spans="2:65" s="12" customFormat="1" ht="11.25">
      <c r="B1038" s="157"/>
      <c r="D1038" s="158" t="s">
        <v>233</v>
      </c>
      <c r="E1038" s="159" t="s">
        <v>1</v>
      </c>
      <c r="F1038" s="160" t="s">
        <v>1424</v>
      </c>
      <c r="H1038" s="161">
        <v>149.90600000000001</v>
      </c>
      <c r="I1038" s="162"/>
      <c r="L1038" s="157"/>
      <c r="M1038" s="163"/>
      <c r="T1038" s="164"/>
      <c r="AT1038" s="159" t="s">
        <v>233</v>
      </c>
      <c r="AU1038" s="159" t="s">
        <v>89</v>
      </c>
      <c r="AV1038" s="12" t="s">
        <v>89</v>
      </c>
      <c r="AW1038" s="12" t="s">
        <v>31</v>
      </c>
      <c r="AX1038" s="12" t="s">
        <v>83</v>
      </c>
      <c r="AY1038" s="159" t="s">
        <v>225</v>
      </c>
    </row>
    <row r="1039" spans="2:65" s="1" customFormat="1" ht="24.2" customHeight="1">
      <c r="B1039" s="32"/>
      <c r="C1039" s="179" t="s">
        <v>1461</v>
      </c>
      <c r="D1039" s="179" t="s">
        <v>304</v>
      </c>
      <c r="E1039" s="180" t="s">
        <v>1462</v>
      </c>
      <c r="F1039" s="181" t="s">
        <v>1463</v>
      </c>
      <c r="G1039" s="182" t="s">
        <v>312</v>
      </c>
      <c r="H1039" s="183">
        <v>172.392</v>
      </c>
      <c r="I1039" s="184"/>
      <c r="J1039" s="185">
        <f>ROUND(I1039*H1039,2)</f>
        <v>0</v>
      </c>
      <c r="K1039" s="186"/>
      <c r="L1039" s="187"/>
      <c r="M1039" s="188" t="s">
        <v>1</v>
      </c>
      <c r="N1039" s="189" t="s">
        <v>42</v>
      </c>
      <c r="P1039" s="153">
        <f>O1039*H1039</f>
        <v>0</v>
      </c>
      <c r="Q1039" s="153">
        <v>1.9499999999999999E-3</v>
      </c>
      <c r="R1039" s="153">
        <f>Q1039*H1039</f>
        <v>0.33616439999999997</v>
      </c>
      <c r="S1039" s="153">
        <v>0</v>
      </c>
      <c r="T1039" s="154">
        <f>S1039*H1039</f>
        <v>0</v>
      </c>
      <c r="AR1039" s="155" t="s">
        <v>434</v>
      </c>
      <c r="AT1039" s="155" t="s">
        <v>304</v>
      </c>
      <c r="AU1039" s="155" t="s">
        <v>89</v>
      </c>
      <c r="AY1039" s="17" t="s">
        <v>225</v>
      </c>
      <c r="BE1039" s="156">
        <f>IF(N1039="základná",J1039,0)</f>
        <v>0</v>
      </c>
      <c r="BF1039" s="156">
        <f>IF(N1039="znížená",J1039,0)</f>
        <v>0</v>
      </c>
      <c r="BG1039" s="156">
        <f>IF(N1039="zákl. prenesená",J1039,0)</f>
        <v>0</v>
      </c>
      <c r="BH1039" s="156">
        <f>IF(N1039="zníž. prenesená",J1039,0)</f>
        <v>0</v>
      </c>
      <c r="BI1039" s="156">
        <f>IF(N1039="nulová",J1039,0)</f>
        <v>0</v>
      </c>
      <c r="BJ1039" s="17" t="s">
        <v>89</v>
      </c>
      <c r="BK1039" s="156">
        <f>ROUND(I1039*H1039,2)</f>
        <v>0</v>
      </c>
      <c r="BL1039" s="17" t="s">
        <v>309</v>
      </c>
      <c r="BM1039" s="155" t="s">
        <v>1464</v>
      </c>
    </row>
    <row r="1040" spans="2:65" s="12" customFormat="1" ht="11.25">
      <c r="B1040" s="157"/>
      <c r="D1040" s="158" t="s">
        <v>233</v>
      </c>
      <c r="E1040" s="159" t="s">
        <v>1</v>
      </c>
      <c r="F1040" s="160" t="s">
        <v>1465</v>
      </c>
      <c r="H1040" s="161">
        <v>172.392</v>
      </c>
      <c r="I1040" s="162"/>
      <c r="L1040" s="157"/>
      <c r="M1040" s="163"/>
      <c r="T1040" s="164"/>
      <c r="AT1040" s="159" t="s">
        <v>233</v>
      </c>
      <c r="AU1040" s="159" t="s">
        <v>89</v>
      </c>
      <c r="AV1040" s="12" t="s">
        <v>89</v>
      </c>
      <c r="AW1040" s="12" t="s">
        <v>31</v>
      </c>
      <c r="AX1040" s="12" t="s">
        <v>83</v>
      </c>
      <c r="AY1040" s="159" t="s">
        <v>225</v>
      </c>
    </row>
    <row r="1041" spans="2:65" s="1" customFormat="1" ht="24.2" customHeight="1">
      <c r="B1041" s="32"/>
      <c r="C1041" s="143" t="s">
        <v>1466</v>
      </c>
      <c r="D1041" s="143" t="s">
        <v>227</v>
      </c>
      <c r="E1041" s="144" t="s">
        <v>1467</v>
      </c>
      <c r="F1041" s="145" t="s">
        <v>1468</v>
      </c>
      <c r="G1041" s="146" t="s">
        <v>414</v>
      </c>
      <c r="H1041" s="147">
        <v>57.8</v>
      </c>
      <c r="I1041" s="148"/>
      <c r="J1041" s="149">
        <f>ROUND(I1041*H1041,2)</f>
        <v>0</v>
      </c>
      <c r="K1041" s="150"/>
      <c r="L1041" s="32"/>
      <c r="M1041" s="151" t="s">
        <v>1</v>
      </c>
      <c r="N1041" s="152" t="s">
        <v>42</v>
      </c>
      <c r="P1041" s="153">
        <f>O1041*H1041</f>
        <v>0</v>
      </c>
      <c r="Q1041" s="153">
        <v>1.8511980000000001E-3</v>
      </c>
      <c r="R1041" s="153">
        <f>Q1041*H1041</f>
        <v>0.1069992444</v>
      </c>
      <c r="S1041" s="153">
        <v>0</v>
      </c>
      <c r="T1041" s="154">
        <f>S1041*H1041</f>
        <v>0</v>
      </c>
      <c r="AR1041" s="155" t="s">
        <v>309</v>
      </c>
      <c r="AT1041" s="155" t="s">
        <v>227</v>
      </c>
      <c r="AU1041" s="155" t="s">
        <v>89</v>
      </c>
      <c r="AY1041" s="17" t="s">
        <v>225</v>
      </c>
      <c r="BE1041" s="156">
        <f>IF(N1041="základná",J1041,0)</f>
        <v>0</v>
      </c>
      <c r="BF1041" s="156">
        <f>IF(N1041="znížená",J1041,0)</f>
        <v>0</v>
      </c>
      <c r="BG1041" s="156">
        <f>IF(N1041="zákl. prenesená",J1041,0)</f>
        <v>0</v>
      </c>
      <c r="BH1041" s="156">
        <f>IF(N1041="zníž. prenesená",J1041,0)</f>
        <v>0</v>
      </c>
      <c r="BI1041" s="156">
        <f>IF(N1041="nulová",J1041,0)</f>
        <v>0</v>
      </c>
      <c r="BJ1041" s="17" t="s">
        <v>89</v>
      </c>
      <c r="BK1041" s="156">
        <f>ROUND(I1041*H1041,2)</f>
        <v>0</v>
      </c>
      <c r="BL1041" s="17" t="s">
        <v>309</v>
      </c>
      <c r="BM1041" s="155" t="s">
        <v>1469</v>
      </c>
    </row>
    <row r="1042" spans="2:65" s="12" customFormat="1" ht="22.5">
      <c r="B1042" s="157"/>
      <c r="D1042" s="158" t="s">
        <v>233</v>
      </c>
      <c r="E1042" s="159" t="s">
        <v>1</v>
      </c>
      <c r="F1042" s="160" t="s">
        <v>1470</v>
      </c>
      <c r="H1042" s="161">
        <v>57.8</v>
      </c>
      <c r="I1042" s="162"/>
      <c r="L1042" s="157"/>
      <c r="M1042" s="163"/>
      <c r="T1042" s="164"/>
      <c r="AT1042" s="159" t="s">
        <v>233</v>
      </c>
      <c r="AU1042" s="159" t="s">
        <v>89</v>
      </c>
      <c r="AV1042" s="12" t="s">
        <v>89</v>
      </c>
      <c r="AW1042" s="12" t="s">
        <v>31</v>
      </c>
      <c r="AX1042" s="12" t="s">
        <v>83</v>
      </c>
      <c r="AY1042" s="159" t="s">
        <v>225</v>
      </c>
    </row>
    <row r="1043" spans="2:65" s="1" customFormat="1" ht="33" customHeight="1">
      <c r="B1043" s="32"/>
      <c r="C1043" s="143" t="s">
        <v>1471</v>
      </c>
      <c r="D1043" s="143" t="s">
        <v>227</v>
      </c>
      <c r="E1043" s="144" t="s">
        <v>1472</v>
      </c>
      <c r="F1043" s="145" t="s">
        <v>1473</v>
      </c>
      <c r="G1043" s="146" t="s">
        <v>414</v>
      </c>
      <c r="H1043" s="147">
        <v>14.7</v>
      </c>
      <c r="I1043" s="148"/>
      <c r="J1043" s="149">
        <f>ROUND(I1043*H1043,2)</f>
        <v>0</v>
      </c>
      <c r="K1043" s="150"/>
      <c r="L1043" s="32"/>
      <c r="M1043" s="151" t="s">
        <v>1</v>
      </c>
      <c r="N1043" s="152" t="s">
        <v>42</v>
      </c>
      <c r="P1043" s="153">
        <f>O1043*H1043</f>
        <v>0</v>
      </c>
      <c r="Q1043" s="153">
        <v>1.69444E-3</v>
      </c>
      <c r="R1043" s="153">
        <f>Q1043*H1043</f>
        <v>2.4908267999999997E-2</v>
      </c>
      <c r="S1043" s="153">
        <v>0</v>
      </c>
      <c r="T1043" s="154">
        <f>S1043*H1043</f>
        <v>0</v>
      </c>
      <c r="AR1043" s="155" t="s">
        <v>309</v>
      </c>
      <c r="AT1043" s="155" t="s">
        <v>227</v>
      </c>
      <c r="AU1043" s="155" t="s">
        <v>89</v>
      </c>
      <c r="AY1043" s="17" t="s">
        <v>225</v>
      </c>
      <c r="BE1043" s="156">
        <f>IF(N1043="základná",J1043,0)</f>
        <v>0</v>
      </c>
      <c r="BF1043" s="156">
        <f>IF(N1043="znížená",J1043,0)</f>
        <v>0</v>
      </c>
      <c r="BG1043" s="156">
        <f>IF(N1043="zákl. prenesená",J1043,0)</f>
        <v>0</v>
      </c>
      <c r="BH1043" s="156">
        <f>IF(N1043="zníž. prenesená",J1043,0)</f>
        <v>0</v>
      </c>
      <c r="BI1043" s="156">
        <f>IF(N1043="nulová",J1043,0)</f>
        <v>0</v>
      </c>
      <c r="BJ1043" s="17" t="s">
        <v>89</v>
      </c>
      <c r="BK1043" s="156">
        <f>ROUND(I1043*H1043,2)</f>
        <v>0</v>
      </c>
      <c r="BL1043" s="17" t="s">
        <v>309</v>
      </c>
      <c r="BM1043" s="155" t="s">
        <v>1474</v>
      </c>
    </row>
    <row r="1044" spans="2:65" s="12" customFormat="1" ht="11.25">
      <c r="B1044" s="157"/>
      <c r="D1044" s="158" t="s">
        <v>233</v>
      </c>
      <c r="E1044" s="159" t="s">
        <v>1</v>
      </c>
      <c r="F1044" s="160" t="s">
        <v>1475</v>
      </c>
      <c r="H1044" s="161">
        <v>14.7</v>
      </c>
      <c r="I1044" s="162"/>
      <c r="L1044" s="157"/>
      <c r="M1044" s="163"/>
      <c r="T1044" s="164"/>
      <c r="AT1044" s="159" t="s">
        <v>233</v>
      </c>
      <c r="AU1044" s="159" t="s">
        <v>89</v>
      </c>
      <c r="AV1044" s="12" t="s">
        <v>89</v>
      </c>
      <c r="AW1044" s="12" t="s">
        <v>31</v>
      </c>
      <c r="AX1044" s="12" t="s">
        <v>83</v>
      </c>
      <c r="AY1044" s="159" t="s">
        <v>225</v>
      </c>
    </row>
    <row r="1045" spans="2:65" s="1" customFormat="1" ht="24.2" customHeight="1">
      <c r="B1045" s="32"/>
      <c r="C1045" s="143" t="s">
        <v>1476</v>
      </c>
      <c r="D1045" s="143" t="s">
        <v>227</v>
      </c>
      <c r="E1045" s="144" t="s">
        <v>1477</v>
      </c>
      <c r="F1045" s="145" t="s">
        <v>1478</v>
      </c>
      <c r="G1045" s="146" t="s">
        <v>414</v>
      </c>
      <c r="H1045" s="147">
        <v>30.8</v>
      </c>
      <c r="I1045" s="148"/>
      <c r="J1045" s="149">
        <f>ROUND(I1045*H1045,2)</f>
        <v>0</v>
      </c>
      <c r="K1045" s="150"/>
      <c r="L1045" s="32"/>
      <c r="M1045" s="151" t="s">
        <v>1</v>
      </c>
      <c r="N1045" s="152" t="s">
        <v>42</v>
      </c>
      <c r="P1045" s="153">
        <f>O1045*H1045</f>
        <v>0</v>
      </c>
      <c r="Q1045" s="153">
        <v>1.2828099999999999E-3</v>
      </c>
      <c r="R1045" s="153">
        <f>Q1045*H1045</f>
        <v>3.9510548E-2</v>
      </c>
      <c r="S1045" s="153">
        <v>0</v>
      </c>
      <c r="T1045" s="154">
        <f>S1045*H1045</f>
        <v>0</v>
      </c>
      <c r="AR1045" s="155" t="s">
        <v>309</v>
      </c>
      <c r="AT1045" s="155" t="s">
        <v>227</v>
      </c>
      <c r="AU1045" s="155" t="s">
        <v>89</v>
      </c>
      <c r="AY1045" s="17" t="s">
        <v>225</v>
      </c>
      <c r="BE1045" s="156">
        <f>IF(N1045="základná",J1045,0)</f>
        <v>0</v>
      </c>
      <c r="BF1045" s="156">
        <f>IF(N1045="znížená",J1045,0)</f>
        <v>0</v>
      </c>
      <c r="BG1045" s="156">
        <f>IF(N1045="zákl. prenesená",J1045,0)</f>
        <v>0</v>
      </c>
      <c r="BH1045" s="156">
        <f>IF(N1045="zníž. prenesená",J1045,0)</f>
        <v>0</v>
      </c>
      <c r="BI1045" s="156">
        <f>IF(N1045="nulová",J1045,0)</f>
        <v>0</v>
      </c>
      <c r="BJ1045" s="17" t="s">
        <v>89</v>
      </c>
      <c r="BK1045" s="156">
        <f>ROUND(I1045*H1045,2)</f>
        <v>0</v>
      </c>
      <c r="BL1045" s="17" t="s">
        <v>309</v>
      </c>
      <c r="BM1045" s="155" t="s">
        <v>1479</v>
      </c>
    </row>
    <row r="1046" spans="2:65" s="12" customFormat="1" ht="11.25">
      <c r="B1046" s="157"/>
      <c r="D1046" s="158" t="s">
        <v>233</v>
      </c>
      <c r="E1046" s="159" t="s">
        <v>1</v>
      </c>
      <c r="F1046" s="160" t="s">
        <v>1480</v>
      </c>
      <c r="H1046" s="161">
        <v>30.8</v>
      </c>
      <c r="I1046" s="162"/>
      <c r="L1046" s="157"/>
      <c r="M1046" s="163"/>
      <c r="T1046" s="164"/>
      <c r="AT1046" s="159" t="s">
        <v>233</v>
      </c>
      <c r="AU1046" s="159" t="s">
        <v>89</v>
      </c>
      <c r="AV1046" s="12" t="s">
        <v>89</v>
      </c>
      <c r="AW1046" s="12" t="s">
        <v>31</v>
      </c>
      <c r="AX1046" s="12" t="s">
        <v>83</v>
      </c>
      <c r="AY1046" s="159" t="s">
        <v>225</v>
      </c>
    </row>
    <row r="1047" spans="2:65" s="1" customFormat="1" ht="37.9" customHeight="1">
      <c r="B1047" s="32"/>
      <c r="C1047" s="143" t="s">
        <v>1481</v>
      </c>
      <c r="D1047" s="143" t="s">
        <v>227</v>
      </c>
      <c r="E1047" s="144" t="s">
        <v>1482</v>
      </c>
      <c r="F1047" s="145" t="s">
        <v>1483</v>
      </c>
      <c r="G1047" s="146" t="s">
        <v>414</v>
      </c>
      <c r="H1047" s="147">
        <v>36</v>
      </c>
      <c r="I1047" s="148"/>
      <c r="J1047" s="149">
        <f>ROUND(I1047*H1047,2)</f>
        <v>0</v>
      </c>
      <c r="K1047" s="150"/>
      <c r="L1047" s="32"/>
      <c r="M1047" s="151" t="s">
        <v>1</v>
      </c>
      <c r="N1047" s="152" t="s">
        <v>42</v>
      </c>
      <c r="P1047" s="153">
        <f>O1047*H1047</f>
        <v>0</v>
      </c>
      <c r="Q1047" s="153">
        <v>1.69466E-3</v>
      </c>
      <c r="R1047" s="153">
        <f>Q1047*H1047</f>
        <v>6.1007760000000001E-2</v>
      </c>
      <c r="S1047" s="153">
        <v>0</v>
      </c>
      <c r="T1047" s="154">
        <f>S1047*H1047</f>
        <v>0</v>
      </c>
      <c r="AR1047" s="155" t="s">
        <v>309</v>
      </c>
      <c r="AT1047" s="155" t="s">
        <v>227</v>
      </c>
      <c r="AU1047" s="155" t="s">
        <v>89</v>
      </c>
      <c r="AY1047" s="17" t="s">
        <v>225</v>
      </c>
      <c r="BE1047" s="156">
        <f>IF(N1047="základná",J1047,0)</f>
        <v>0</v>
      </c>
      <c r="BF1047" s="156">
        <f>IF(N1047="znížená",J1047,0)</f>
        <v>0</v>
      </c>
      <c r="BG1047" s="156">
        <f>IF(N1047="zákl. prenesená",J1047,0)</f>
        <v>0</v>
      </c>
      <c r="BH1047" s="156">
        <f>IF(N1047="zníž. prenesená",J1047,0)</f>
        <v>0</v>
      </c>
      <c r="BI1047" s="156">
        <f>IF(N1047="nulová",J1047,0)</f>
        <v>0</v>
      </c>
      <c r="BJ1047" s="17" t="s">
        <v>89</v>
      </c>
      <c r="BK1047" s="156">
        <f>ROUND(I1047*H1047,2)</f>
        <v>0</v>
      </c>
      <c r="BL1047" s="17" t="s">
        <v>309</v>
      </c>
      <c r="BM1047" s="155" t="s">
        <v>1484</v>
      </c>
    </row>
    <row r="1048" spans="2:65" s="12" customFormat="1" ht="11.25">
      <c r="B1048" s="157"/>
      <c r="D1048" s="158" t="s">
        <v>233</v>
      </c>
      <c r="E1048" s="159" t="s">
        <v>1</v>
      </c>
      <c r="F1048" s="160" t="s">
        <v>1485</v>
      </c>
      <c r="H1048" s="161">
        <v>36</v>
      </c>
      <c r="I1048" s="162"/>
      <c r="L1048" s="157"/>
      <c r="M1048" s="163"/>
      <c r="T1048" s="164"/>
      <c r="AT1048" s="159" t="s">
        <v>233</v>
      </c>
      <c r="AU1048" s="159" t="s">
        <v>89</v>
      </c>
      <c r="AV1048" s="12" t="s">
        <v>89</v>
      </c>
      <c r="AW1048" s="12" t="s">
        <v>31</v>
      </c>
      <c r="AX1048" s="12" t="s">
        <v>83</v>
      </c>
      <c r="AY1048" s="159" t="s">
        <v>225</v>
      </c>
    </row>
    <row r="1049" spans="2:65" s="1" customFormat="1" ht="37.9" customHeight="1">
      <c r="B1049" s="32"/>
      <c r="C1049" s="143" t="s">
        <v>1486</v>
      </c>
      <c r="D1049" s="143" t="s">
        <v>227</v>
      </c>
      <c r="E1049" s="144" t="s">
        <v>1487</v>
      </c>
      <c r="F1049" s="145" t="s">
        <v>1488</v>
      </c>
      <c r="G1049" s="146" t="s">
        <v>312</v>
      </c>
      <c r="H1049" s="147">
        <v>299.81099999999998</v>
      </c>
      <c r="I1049" s="148"/>
      <c r="J1049" s="149">
        <f>ROUND(I1049*H1049,2)</f>
        <v>0</v>
      </c>
      <c r="K1049" s="150"/>
      <c r="L1049" s="32"/>
      <c r="M1049" s="151" t="s">
        <v>1</v>
      </c>
      <c r="N1049" s="152" t="s">
        <v>42</v>
      </c>
      <c r="P1049" s="153">
        <f>O1049*H1049</f>
        <v>0</v>
      </c>
      <c r="Q1049" s="153">
        <v>0</v>
      </c>
      <c r="R1049" s="153">
        <f>Q1049*H1049</f>
        <v>0</v>
      </c>
      <c r="S1049" s="153">
        <v>0</v>
      </c>
      <c r="T1049" s="154">
        <f>S1049*H1049</f>
        <v>0</v>
      </c>
      <c r="AR1049" s="155" t="s">
        <v>309</v>
      </c>
      <c r="AT1049" s="155" t="s">
        <v>227</v>
      </c>
      <c r="AU1049" s="155" t="s">
        <v>89</v>
      </c>
      <c r="AY1049" s="17" t="s">
        <v>225</v>
      </c>
      <c r="BE1049" s="156">
        <f>IF(N1049="základná",J1049,0)</f>
        <v>0</v>
      </c>
      <c r="BF1049" s="156">
        <f>IF(N1049="znížená",J1049,0)</f>
        <v>0</v>
      </c>
      <c r="BG1049" s="156">
        <f>IF(N1049="zákl. prenesená",J1049,0)</f>
        <v>0</v>
      </c>
      <c r="BH1049" s="156">
        <f>IF(N1049="zníž. prenesená",J1049,0)</f>
        <v>0</v>
      </c>
      <c r="BI1049" s="156">
        <f>IF(N1049="nulová",J1049,0)</f>
        <v>0</v>
      </c>
      <c r="BJ1049" s="17" t="s">
        <v>89</v>
      </c>
      <c r="BK1049" s="156">
        <f>ROUND(I1049*H1049,2)</f>
        <v>0</v>
      </c>
      <c r="BL1049" s="17" t="s">
        <v>309</v>
      </c>
      <c r="BM1049" s="155" t="s">
        <v>1489</v>
      </c>
    </row>
    <row r="1050" spans="2:65" s="12" customFormat="1" ht="11.25">
      <c r="B1050" s="157"/>
      <c r="D1050" s="158" t="s">
        <v>233</v>
      </c>
      <c r="E1050" s="159" t="s">
        <v>1</v>
      </c>
      <c r="F1050" s="160" t="s">
        <v>1490</v>
      </c>
      <c r="H1050" s="161">
        <v>299.81099999999998</v>
      </c>
      <c r="I1050" s="162"/>
      <c r="L1050" s="157"/>
      <c r="M1050" s="163"/>
      <c r="T1050" s="164"/>
      <c r="AT1050" s="159" t="s">
        <v>233</v>
      </c>
      <c r="AU1050" s="159" t="s">
        <v>89</v>
      </c>
      <c r="AV1050" s="12" t="s">
        <v>89</v>
      </c>
      <c r="AW1050" s="12" t="s">
        <v>31</v>
      </c>
      <c r="AX1050" s="12" t="s">
        <v>83</v>
      </c>
      <c r="AY1050" s="159" t="s">
        <v>225</v>
      </c>
    </row>
    <row r="1051" spans="2:65" s="1" customFormat="1" ht="16.5" customHeight="1">
      <c r="B1051" s="32"/>
      <c r="C1051" s="179" t="s">
        <v>1491</v>
      </c>
      <c r="D1051" s="179" t="s">
        <v>304</v>
      </c>
      <c r="E1051" s="180" t="s">
        <v>1354</v>
      </c>
      <c r="F1051" s="181" t="s">
        <v>1355</v>
      </c>
      <c r="G1051" s="182" t="s">
        <v>312</v>
      </c>
      <c r="H1051" s="183">
        <v>344.78300000000002</v>
      </c>
      <c r="I1051" s="184"/>
      <c r="J1051" s="185">
        <f>ROUND(I1051*H1051,2)</f>
        <v>0</v>
      </c>
      <c r="K1051" s="186"/>
      <c r="L1051" s="187"/>
      <c r="M1051" s="188" t="s">
        <v>1</v>
      </c>
      <c r="N1051" s="189" t="s">
        <v>42</v>
      </c>
      <c r="P1051" s="153">
        <f>O1051*H1051</f>
        <v>0</v>
      </c>
      <c r="Q1051" s="153">
        <v>2.9999999999999997E-4</v>
      </c>
      <c r="R1051" s="153">
        <f>Q1051*H1051</f>
        <v>0.1034349</v>
      </c>
      <c r="S1051" s="153">
        <v>0</v>
      </c>
      <c r="T1051" s="154">
        <f>S1051*H1051</f>
        <v>0</v>
      </c>
      <c r="AR1051" s="155" t="s">
        <v>434</v>
      </c>
      <c r="AT1051" s="155" t="s">
        <v>304</v>
      </c>
      <c r="AU1051" s="155" t="s">
        <v>89</v>
      </c>
      <c r="AY1051" s="17" t="s">
        <v>225</v>
      </c>
      <c r="BE1051" s="156">
        <f>IF(N1051="základná",J1051,0)</f>
        <v>0</v>
      </c>
      <c r="BF1051" s="156">
        <f>IF(N1051="znížená",J1051,0)</f>
        <v>0</v>
      </c>
      <c r="BG1051" s="156">
        <f>IF(N1051="zákl. prenesená",J1051,0)</f>
        <v>0</v>
      </c>
      <c r="BH1051" s="156">
        <f>IF(N1051="zníž. prenesená",J1051,0)</f>
        <v>0</v>
      </c>
      <c r="BI1051" s="156">
        <f>IF(N1051="nulová",J1051,0)</f>
        <v>0</v>
      </c>
      <c r="BJ1051" s="17" t="s">
        <v>89</v>
      </c>
      <c r="BK1051" s="156">
        <f>ROUND(I1051*H1051,2)</f>
        <v>0</v>
      </c>
      <c r="BL1051" s="17" t="s">
        <v>309</v>
      </c>
      <c r="BM1051" s="155" t="s">
        <v>1492</v>
      </c>
    </row>
    <row r="1052" spans="2:65" s="12" customFormat="1" ht="11.25">
      <c r="B1052" s="157"/>
      <c r="D1052" s="158" t="s">
        <v>233</v>
      </c>
      <c r="E1052" s="159" t="s">
        <v>1</v>
      </c>
      <c r="F1052" s="160" t="s">
        <v>1493</v>
      </c>
      <c r="H1052" s="161">
        <v>344.78300000000002</v>
      </c>
      <c r="I1052" s="162"/>
      <c r="L1052" s="157"/>
      <c r="M1052" s="163"/>
      <c r="T1052" s="164"/>
      <c r="AT1052" s="159" t="s">
        <v>233</v>
      </c>
      <c r="AU1052" s="159" t="s">
        <v>89</v>
      </c>
      <c r="AV1052" s="12" t="s">
        <v>89</v>
      </c>
      <c r="AW1052" s="12" t="s">
        <v>31</v>
      </c>
      <c r="AX1052" s="12" t="s">
        <v>83</v>
      </c>
      <c r="AY1052" s="159" t="s">
        <v>225</v>
      </c>
    </row>
    <row r="1053" spans="2:65" s="1" customFormat="1" ht="24.2" customHeight="1">
      <c r="B1053" s="32"/>
      <c r="C1053" s="143" t="s">
        <v>1494</v>
      </c>
      <c r="D1053" s="143" t="s">
        <v>227</v>
      </c>
      <c r="E1053" s="144" t="s">
        <v>1495</v>
      </c>
      <c r="F1053" s="145" t="s">
        <v>1496</v>
      </c>
      <c r="G1053" s="146" t="s">
        <v>414</v>
      </c>
      <c r="H1053" s="147">
        <v>51.9</v>
      </c>
      <c r="I1053" s="148"/>
      <c r="J1053" s="149">
        <f>ROUND(I1053*H1053,2)</f>
        <v>0</v>
      </c>
      <c r="K1053" s="150"/>
      <c r="L1053" s="32"/>
      <c r="M1053" s="151" t="s">
        <v>1</v>
      </c>
      <c r="N1053" s="152" t="s">
        <v>42</v>
      </c>
      <c r="P1053" s="153">
        <f>O1053*H1053</f>
        <v>0</v>
      </c>
      <c r="Q1053" s="153">
        <v>8.4800000000000001E-4</v>
      </c>
      <c r="R1053" s="153">
        <f>Q1053*H1053</f>
        <v>4.40112E-2</v>
      </c>
      <c r="S1053" s="153">
        <v>0</v>
      </c>
      <c r="T1053" s="154">
        <f>S1053*H1053</f>
        <v>0</v>
      </c>
      <c r="AR1053" s="155" t="s">
        <v>309</v>
      </c>
      <c r="AT1053" s="155" t="s">
        <v>227</v>
      </c>
      <c r="AU1053" s="155" t="s">
        <v>89</v>
      </c>
      <c r="AY1053" s="17" t="s">
        <v>225</v>
      </c>
      <c r="BE1053" s="156">
        <f>IF(N1053="základná",J1053,0)</f>
        <v>0</v>
      </c>
      <c r="BF1053" s="156">
        <f>IF(N1053="znížená",J1053,0)</f>
        <v>0</v>
      </c>
      <c r="BG1053" s="156">
        <f>IF(N1053="zákl. prenesená",J1053,0)</f>
        <v>0</v>
      </c>
      <c r="BH1053" s="156">
        <f>IF(N1053="zníž. prenesená",J1053,0)</f>
        <v>0</v>
      </c>
      <c r="BI1053" s="156">
        <f>IF(N1053="nulová",J1053,0)</f>
        <v>0</v>
      </c>
      <c r="BJ1053" s="17" t="s">
        <v>89</v>
      </c>
      <c r="BK1053" s="156">
        <f>ROUND(I1053*H1053,2)</f>
        <v>0</v>
      </c>
      <c r="BL1053" s="17" t="s">
        <v>309</v>
      </c>
      <c r="BM1053" s="155" t="s">
        <v>1497</v>
      </c>
    </row>
    <row r="1054" spans="2:65" s="12" customFormat="1" ht="11.25">
      <c r="B1054" s="157"/>
      <c r="D1054" s="158" t="s">
        <v>233</v>
      </c>
      <c r="E1054" s="159" t="s">
        <v>1</v>
      </c>
      <c r="F1054" s="160" t="s">
        <v>1498</v>
      </c>
      <c r="H1054" s="161">
        <v>51.9</v>
      </c>
      <c r="I1054" s="162"/>
      <c r="L1054" s="157"/>
      <c r="M1054" s="163"/>
      <c r="T1054" s="164"/>
      <c r="AT1054" s="159" t="s">
        <v>233</v>
      </c>
      <c r="AU1054" s="159" t="s">
        <v>89</v>
      </c>
      <c r="AV1054" s="12" t="s">
        <v>89</v>
      </c>
      <c r="AW1054" s="12" t="s">
        <v>31</v>
      </c>
      <c r="AX1054" s="12" t="s">
        <v>83</v>
      </c>
      <c r="AY1054" s="159" t="s">
        <v>225</v>
      </c>
    </row>
    <row r="1055" spans="2:65" s="1" customFormat="1" ht="33" customHeight="1">
      <c r="B1055" s="32"/>
      <c r="C1055" s="179" t="s">
        <v>1499</v>
      </c>
      <c r="D1055" s="179" t="s">
        <v>304</v>
      </c>
      <c r="E1055" s="180" t="s">
        <v>1500</v>
      </c>
      <c r="F1055" s="181" t="s">
        <v>1501</v>
      </c>
      <c r="G1055" s="182" t="s">
        <v>414</v>
      </c>
      <c r="H1055" s="183">
        <v>52.5</v>
      </c>
      <c r="I1055" s="184"/>
      <c r="J1055" s="185">
        <f>ROUND(I1055*H1055,2)</f>
        <v>0</v>
      </c>
      <c r="K1055" s="186"/>
      <c r="L1055" s="187"/>
      <c r="M1055" s="188" t="s">
        <v>1</v>
      </c>
      <c r="N1055" s="189" t="s">
        <v>42</v>
      </c>
      <c r="P1055" s="153">
        <f>O1055*H1055</f>
        <v>0</v>
      </c>
      <c r="Q1055" s="153">
        <v>4.2000000000000002E-4</v>
      </c>
      <c r="R1055" s="153">
        <f>Q1055*H1055</f>
        <v>2.205E-2</v>
      </c>
      <c r="S1055" s="153">
        <v>0</v>
      </c>
      <c r="T1055" s="154">
        <f>S1055*H1055</f>
        <v>0</v>
      </c>
      <c r="AR1055" s="155" t="s">
        <v>434</v>
      </c>
      <c r="AT1055" s="155" t="s">
        <v>304</v>
      </c>
      <c r="AU1055" s="155" t="s">
        <v>89</v>
      </c>
      <c r="AY1055" s="17" t="s">
        <v>225</v>
      </c>
      <c r="BE1055" s="156">
        <f>IF(N1055="základná",J1055,0)</f>
        <v>0</v>
      </c>
      <c r="BF1055" s="156">
        <f>IF(N1055="znížená",J1055,0)</f>
        <v>0</v>
      </c>
      <c r="BG1055" s="156">
        <f>IF(N1055="zákl. prenesená",J1055,0)</f>
        <v>0</v>
      </c>
      <c r="BH1055" s="156">
        <f>IF(N1055="zníž. prenesená",J1055,0)</f>
        <v>0</v>
      </c>
      <c r="BI1055" s="156">
        <f>IF(N1055="nulová",J1055,0)</f>
        <v>0</v>
      </c>
      <c r="BJ1055" s="17" t="s">
        <v>89</v>
      </c>
      <c r="BK1055" s="156">
        <f>ROUND(I1055*H1055,2)</f>
        <v>0</v>
      </c>
      <c r="BL1055" s="17" t="s">
        <v>309</v>
      </c>
      <c r="BM1055" s="155" t="s">
        <v>1502</v>
      </c>
    </row>
    <row r="1056" spans="2:65" s="12" customFormat="1" ht="11.25">
      <c r="B1056" s="157"/>
      <c r="D1056" s="158" t="s">
        <v>233</v>
      </c>
      <c r="E1056" s="159" t="s">
        <v>1</v>
      </c>
      <c r="F1056" s="160" t="s">
        <v>1503</v>
      </c>
      <c r="H1056" s="161">
        <v>52.5</v>
      </c>
      <c r="I1056" s="162"/>
      <c r="L1056" s="157"/>
      <c r="M1056" s="163"/>
      <c r="T1056" s="164"/>
      <c r="AT1056" s="159" t="s">
        <v>233</v>
      </c>
      <c r="AU1056" s="159" t="s">
        <v>89</v>
      </c>
      <c r="AV1056" s="12" t="s">
        <v>89</v>
      </c>
      <c r="AW1056" s="12" t="s">
        <v>31</v>
      </c>
      <c r="AX1056" s="12" t="s">
        <v>83</v>
      </c>
      <c r="AY1056" s="159" t="s">
        <v>225</v>
      </c>
    </row>
    <row r="1057" spans="2:65" s="1" customFormat="1" ht="24.2" customHeight="1">
      <c r="B1057" s="32"/>
      <c r="C1057" s="143" t="s">
        <v>1504</v>
      </c>
      <c r="D1057" s="143" t="s">
        <v>227</v>
      </c>
      <c r="E1057" s="144" t="s">
        <v>1505</v>
      </c>
      <c r="F1057" s="145" t="s">
        <v>1506</v>
      </c>
      <c r="G1057" s="146" t="s">
        <v>312</v>
      </c>
      <c r="H1057" s="147">
        <v>299.81099999999998</v>
      </c>
      <c r="I1057" s="148"/>
      <c r="J1057" s="149">
        <f>ROUND(I1057*H1057,2)</f>
        <v>0</v>
      </c>
      <c r="K1057" s="150"/>
      <c r="L1057" s="32"/>
      <c r="M1057" s="151" t="s">
        <v>1</v>
      </c>
      <c r="N1057" s="152" t="s">
        <v>42</v>
      </c>
      <c r="P1057" s="153">
        <f>O1057*H1057</f>
        <v>0</v>
      </c>
      <c r="Q1057" s="153">
        <v>6.4263280000000006E-2</v>
      </c>
      <c r="R1057" s="153">
        <f>Q1057*H1057</f>
        <v>19.266838240080002</v>
      </c>
      <c r="S1057" s="153">
        <v>0</v>
      </c>
      <c r="T1057" s="154">
        <f>S1057*H1057</f>
        <v>0</v>
      </c>
      <c r="AR1057" s="155" t="s">
        <v>309</v>
      </c>
      <c r="AT1057" s="155" t="s">
        <v>227</v>
      </c>
      <c r="AU1057" s="155" t="s">
        <v>89</v>
      </c>
      <c r="AY1057" s="17" t="s">
        <v>225</v>
      </c>
      <c r="BE1057" s="156">
        <f>IF(N1057="základná",J1057,0)</f>
        <v>0</v>
      </c>
      <c r="BF1057" s="156">
        <f>IF(N1057="znížená",J1057,0)</f>
        <v>0</v>
      </c>
      <c r="BG1057" s="156">
        <f>IF(N1057="zákl. prenesená",J1057,0)</f>
        <v>0</v>
      </c>
      <c r="BH1057" s="156">
        <f>IF(N1057="zníž. prenesená",J1057,0)</f>
        <v>0</v>
      </c>
      <c r="BI1057" s="156">
        <f>IF(N1057="nulová",J1057,0)</f>
        <v>0</v>
      </c>
      <c r="BJ1057" s="17" t="s">
        <v>89</v>
      </c>
      <c r="BK1057" s="156">
        <f>ROUND(I1057*H1057,2)</f>
        <v>0</v>
      </c>
      <c r="BL1057" s="17" t="s">
        <v>309</v>
      </c>
      <c r="BM1057" s="155" t="s">
        <v>1507</v>
      </c>
    </row>
    <row r="1058" spans="2:65" s="12" customFormat="1" ht="11.25">
      <c r="B1058" s="157"/>
      <c r="D1058" s="158" t="s">
        <v>233</v>
      </c>
      <c r="E1058" s="159" t="s">
        <v>1</v>
      </c>
      <c r="F1058" s="160" t="s">
        <v>1490</v>
      </c>
      <c r="H1058" s="161">
        <v>299.81099999999998</v>
      </c>
      <c r="I1058" s="162"/>
      <c r="L1058" s="157"/>
      <c r="M1058" s="163"/>
      <c r="T1058" s="164"/>
      <c r="AT1058" s="159" t="s">
        <v>233</v>
      </c>
      <c r="AU1058" s="159" t="s">
        <v>89</v>
      </c>
      <c r="AV1058" s="12" t="s">
        <v>89</v>
      </c>
      <c r="AW1058" s="12" t="s">
        <v>31</v>
      </c>
      <c r="AX1058" s="12" t="s">
        <v>83</v>
      </c>
      <c r="AY1058" s="159" t="s">
        <v>225</v>
      </c>
    </row>
    <row r="1059" spans="2:65" s="1" customFormat="1" ht="33" customHeight="1">
      <c r="B1059" s="32"/>
      <c r="C1059" s="143" t="s">
        <v>1508</v>
      </c>
      <c r="D1059" s="143" t="s">
        <v>227</v>
      </c>
      <c r="E1059" s="144" t="s">
        <v>1509</v>
      </c>
      <c r="F1059" s="145" t="s">
        <v>1510</v>
      </c>
      <c r="G1059" s="146" t="s">
        <v>414</v>
      </c>
      <c r="H1059" s="147">
        <v>30.6</v>
      </c>
      <c r="I1059" s="148"/>
      <c r="J1059" s="149">
        <f>ROUND(I1059*H1059,2)</f>
        <v>0</v>
      </c>
      <c r="K1059" s="150"/>
      <c r="L1059" s="32"/>
      <c r="M1059" s="151" t="s">
        <v>1</v>
      </c>
      <c r="N1059" s="152" t="s">
        <v>42</v>
      </c>
      <c r="P1059" s="153">
        <f>O1059*H1059</f>
        <v>0</v>
      </c>
      <c r="Q1059" s="153">
        <v>3.2943E-5</v>
      </c>
      <c r="R1059" s="153">
        <f>Q1059*H1059</f>
        <v>1.0080557999999999E-3</v>
      </c>
      <c r="S1059" s="153">
        <v>0</v>
      </c>
      <c r="T1059" s="154">
        <f>S1059*H1059</f>
        <v>0</v>
      </c>
      <c r="AR1059" s="155" t="s">
        <v>309</v>
      </c>
      <c r="AT1059" s="155" t="s">
        <v>227</v>
      </c>
      <c r="AU1059" s="155" t="s">
        <v>89</v>
      </c>
      <c r="AY1059" s="17" t="s">
        <v>225</v>
      </c>
      <c r="BE1059" s="156">
        <f>IF(N1059="základná",J1059,0)</f>
        <v>0</v>
      </c>
      <c r="BF1059" s="156">
        <f>IF(N1059="znížená",J1059,0)</f>
        <v>0</v>
      </c>
      <c r="BG1059" s="156">
        <f>IF(N1059="zákl. prenesená",J1059,0)</f>
        <v>0</v>
      </c>
      <c r="BH1059" s="156">
        <f>IF(N1059="zníž. prenesená",J1059,0)</f>
        <v>0</v>
      </c>
      <c r="BI1059" s="156">
        <f>IF(N1059="nulová",J1059,0)</f>
        <v>0</v>
      </c>
      <c r="BJ1059" s="17" t="s">
        <v>89</v>
      </c>
      <c r="BK1059" s="156">
        <f>ROUND(I1059*H1059,2)</f>
        <v>0</v>
      </c>
      <c r="BL1059" s="17" t="s">
        <v>309</v>
      </c>
      <c r="BM1059" s="155" t="s">
        <v>1511</v>
      </c>
    </row>
    <row r="1060" spans="2:65" s="12" customFormat="1" ht="11.25">
      <c r="B1060" s="157"/>
      <c r="D1060" s="158" t="s">
        <v>233</v>
      </c>
      <c r="E1060" s="159" t="s">
        <v>1</v>
      </c>
      <c r="F1060" s="160" t="s">
        <v>1512</v>
      </c>
      <c r="H1060" s="161">
        <v>30.6</v>
      </c>
      <c r="I1060" s="162"/>
      <c r="L1060" s="157"/>
      <c r="M1060" s="163"/>
      <c r="T1060" s="164"/>
      <c r="AT1060" s="159" t="s">
        <v>233</v>
      </c>
      <c r="AU1060" s="159" t="s">
        <v>89</v>
      </c>
      <c r="AV1060" s="12" t="s">
        <v>89</v>
      </c>
      <c r="AW1060" s="12" t="s">
        <v>31</v>
      </c>
      <c r="AX1060" s="12" t="s">
        <v>83</v>
      </c>
      <c r="AY1060" s="159" t="s">
        <v>225</v>
      </c>
    </row>
    <row r="1061" spans="2:65" s="1" customFormat="1" ht="24.2" customHeight="1">
      <c r="B1061" s="32"/>
      <c r="C1061" s="179" t="s">
        <v>1513</v>
      </c>
      <c r="D1061" s="179" t="s">
        <v>304</v>
      </c>
      <c r="E1061" s="180" t="s">
        <v>1514</v>
      </c>
      <c r="F1061" s="181" t="s">
        <v>1515</v>
      </c>
      <c r="G1061" s="182" t="s">
        <v>519</v>
      </c>
      <c r="H1061" s="183">
        <v>250</v>
      </c>
      <c r="I1061" s="184"/>
      <c r="J1061" s="185">
        <f>ROUND(I1061*H1061,2)</f>
        <v>0</v>
      </c>
      <c r="K1061" s="186"/>
      <c r="L1061" s="187"/>
      <c r="M1061" s="188" t="s">
        <v>1</v>
      </c>
      <c r="N1061" s="189" t="s">
        <v>42</v>
      </c>
      <c r="P1061" s="153">
        <f>O1061*H1061</f>
        <v>0</v>
      </c>
      <c r="Q1061" s="153">
        <v>1.4999999999999999E-4</v>
      </c>
      <c r="R1061" s="153">
        <f>Q1061*H1061</f>
        <v>3.7499999999999999E-2</v>
      </c>
      <c r="S1061" s="153">
        <v>0</v>
      </c>
      <c r="T1061" s="154">
        <f>S1061*H1061</f>
        <v>0</v>
      </c>
      <c r="AR1061" s="155" t="s">
        <v>434</v>
      </c>
      <c r="AT1061" s="155" t="s">
        <v>304</v>
      </c>
      <c r="AU1061" s="155" t="s">
        <v>89</v>
      </c>
      <c r="AY1061" s="17" t="s">
        <v>225</v>
      </c>
      <c r="BE1061" s="156">
        <f>IF(N1061="základná",J1061,0)</f>
        <v>0</v>
      </c>
      <c r="BF1061" s="156">
        <f>IF(N1061="znížená",J1061,0)</f>
        <v>0</v>
      </c>
      <c r="BG1061" s="156">
        <f>IF(N1061="zákl. prenesená",J1061,0)</f>
        <v>0</v>
      </c>
      <c r="BH1061" s="156">
        <f>IF(N1061="zníž. prenesená",J1061,0)</f>
        <v>0</v>
      </c>
      <c r="BI1061" s="156">
        <f>IF(N1061="nulová",J1061,0)</f>
        <v>0</v>
      </c>
      <c r="BJ1061" s="17" t="s">
        <v>89</v>
      </c>
      <c r="BK1061" s="156">
        <f>ROUND(I1061*H1061,2)</f>
        <v>0</v>
      </c>
      <c r="BL1061" s="17" t="s">
        <v>309</v>
      </c>
      <c r="BM1061" s="155" t="s">
        <v>1516</v>
      </c>
    </row>
    <row r="1062" spans="2:65" s="12" customFormat="1" ht="11.25">
      <c r="B1062" s="157"/>
      <c r="D1062" s="158" t="s">
        <v>233</v>
      </c>
      <c r="E1062" s="159" t="s">
        <v>1</v>
      </c>
      <c r="F1062" s="160" t="s">
        <v>1517</v>
      </c>
      <c r="H1062" s="161">
        <v>250</v>
      </c>
      <c r="I1062" s="162"/>
      <c r="L1062" s="157"/>
      <c r="M1062" s="163"/>
      <c r="T1062" s="164"/>
      <c r="AT1062" s="159" t="s">
        <v>233</v>
      </c>
      <c r="AU1062" s="159" t="s">
        <v>89</v>
      </c>
      <c r="AV1062" s="12" t="s">
        <v>89</v>
      </c>
      <c r="AW1062" s="12" t="s">
        <v>31</v>
      </c>
      <c r="AX1062" s="12" t="s">
        <v>83</v>
      </c>
      <c r="AY1062" s="159" t="s">
        <v>225</v>
      </c>
    </row>
    <row r="1063" spans="2:65" s="1" customFormat="1" ht="16.5" customHeight="1">
      <c r="B1063" s="32"/>
      <c r="C1063" s="179" t="s">
        <v>1518</v>
      </c>
      <c r="D1063" s="179" t="s">
        <v>304</v>
      </c>
      <c r="E1063" s="180" t="s">
        <v>1519</v>
      </c>
      <c r="F1063" s="181" t="s">
        <v>1520</v>
      </c>
      <c r="G1063" s="182" t="s">
        <v>312</v>
      </c>
      <c r="H1063" s="183">
        <v>17.594999999999999</v>
      </c>
      <c r="I1063" s="184"/>
      <c r="J1063" s="185">
        <f>ROUND(I1063*H1063,2)</f>
        <v>0</v>
      </c>
      <c r="K1063" s="186"/>
      <c r="L1063" s="187"/>
      <c r="M1063" s="188" t="s">
        <v>1</v>
      </c>
      <c r="N1063" s="189" t="s">
        <v>42</v>
      </c>
      <c r="P1063" s="153">
        <f>O1063*H1063</f>
        <v>0</v>
      </c>
      <c r="Q1063" s="153">
        <v>9.6799999999999994E-3</v>
      </c>
      <c r="R1063" s="153">
        <f>Q1063*H1063</f>
        <v>0.17031959999999999</v>
      </c>
      <c r="S1063" s="153">
        <v>0</v>
      </c>
      <c r="T1063" s="154">
        <f>S1063*H1063</f>
        <v>0</v>
      </c>
      <c r="AR1063" s="155" t="s">
        <v>434</v>
      </c>
      <c r="AT1063" s="155" t="s">
        <v>304</v>
      </c>
      <c r="AU1063" s="155" t="s">
        <v>89</v>
      </c>
      <c r="AY1063" s="17" t="s">
        <v>225</v>
      </c>
      <c r="BE1063" s="156">
        <f>IF(N1063="základná",J1063,0)</f>
        <v>0</v>
      </c>
      <c r="BF1063" s="156">
        <f>IF(N1063="znížená",J1063,0)</f>
        <v>0</v>
      </c>
      <c r="BG1063" s="156">
        <f>IF(N1063="zákl. prenesená",J1063,0)</f>
        <v>0</v>
      </c>
      <c r="BH1063" s="156">
        <f>IF(N1063="zníž. prenesená",J1063,0)</f>
        <v>0</v>
      </c>
      <c r="BI1063" s="156">
        <f>IF(N1063="nulová",J1063,0)</f>
        <v>0</v>
      </c>
      <c r="BJ1063" s="17" t="s">
        <v>89</v>
      </c>
      <c r="BK1063" s="156">
        <f>ROUND(I1063*H1063,2)</f>
        <v>0</v>
      </c>
      <c r="BL1063" s="17" t="s">
        <v>309</v>
      </c>
      <c r="BM1063" s="155" t="s">
        <v>1521</v>
      </c>
    </row>
    <row r="1064" spans="2:65" s="12" customFormat="1" ht="11.25">
      <c r="B1064" s="157"/>
      <c r="D1064" s="158" t="s">
        <v>233</v>
      </c>
      <c r="E1064" s="159" t="s">
        <v>1</v>
      </c>
      <c r="F1064" s="160" t="s">
        <v>1522</v>
      </c>
      <c r="H1064" s="161">
        <v>17.594999999999999</v>
      </c>
      <c r="I1064" s="162"/>
      <c r="L1064" s="157"/>
      <c r="M1064" s="163"/>
      <c r="T1064" s="164"/>
      <c r="AT1064" s="159" t="s">
        <v>233</v>
      </c>
      <c r="AU1064" s="159" t="s">
        <v>89</v>
      </c>
      <c r="AV1064" s="12" t="s">
        <v>89</v>
      </c>
      <c r="AW1064" s="12" t="s">
        <v>31</v>
      </c>
      <c r="AX1064" s="12" t="s">
        <v>83</v>
      </c>
      <c r="AY1064" s="159" t="s">
        <v>225</v>
      </c>
    </row>
    <row r="1065" spans="2:65" s="1" customFormat="1" ht="24.2" customHeight="1">
      <c r="B1065" s="32"/>
      <c r="C1065" s="143" t="s">
        <v>1523</v>
      </c>
      <c r="D1065" s="143" t="s">
        <v>227</v>
      </c>
      <c r="E1065" s="144" t="s">
        <v>1524</v>
      </c>
      <c r="F1065" s="145" t="s">
        <v>1525</v>
      </c>
      <c r="G1065" s="146" t="s">
        <v>1412</v>
      </c>
      <c r="H1065" s="196"/>
      <c r="I1065" s="148"/>
      <c r="J1065" s="149">
        <f>ROUND(I1065*H1065,2)</f>
        <v>0</v>
      </c>
      <c r="K1065" s="150"/>
      <c r="L1065" s="32"/>
      <c r="M1065" s="151" t="s">
        <v>1</v>
      </c>
      <c r="N1065" s="152" t="s">
        <v>42</v>
      </c>
      <c r="P1065" s="153">
        <f>O1065*H1065</f>
        <v>0</v>
      </c>
      <c r="Q1065" s="153">
        <v>0</v>
      </c>
      <c r="R1065" s="153">
        <f>Q1065*H1065</f>
        <v>0</v>
      </c>
      <c r="S1065" s="153">
        <v>0</v>
      </c>
      <c r="T1065" s="154">
        <f>S1065*H1065</f>
        <v>0</v>
      </c>
      <c r="AR1065" s="155" t="s">
        <v>309</v>
      </c>
      <c r="AT1065" s="155" t="s">
        <v>227</v>
      </c>
      <c r="AU1065" s="155" t="s">
        <v>89</v>
      </c>
      <c r="AY1065" s="17" t="s">
        <v>225</v>
      </c>
      <c r="BE1065" s="156">
        <f>IF(N1065="základná",J1065,0)</f>
        <v>0</v>
      </c>
      <c r="BF1065" s="156">
        <f>IF(N1065="znížená",J1065,0)</f>
        <v>0</v>
      </c>
      <c r="BG1065" s="156">
        <f>IF(N1065="zákl. prenesená",J1065,0)</f>
        <v>0</v>
      </c>
      <c r="BH1065" s="156">
        <f>IF(N1065="zníž. prenesená",J1065,0)</f>
        <v>0</v>
      </c>
      <c r="BI1065" s="156">
        <f>IF(N1065="nulová",J1065,0)</f>
        <v>0</v>
      </c>
      <c r="BJ1065" s="17" t="s">
        <v>89</v>
      </c>
      <c r="BK1065" s="156">
        <f>ROUND(I1065*H1065,2)</f>
        <v>0</v>
      </c>
      <c r="BL1065" s="17" t="s">
        <v>309</v>
      </c>
      <c r="BM1065" s="155" t="s">
        <v>1526</v>
      </c>
    </row>
    <row r="1066" spans="2:65" s="11" customFormat="1" ht="22.9" customHeight="1">
      <c r="B1066" s="131"/>
      <c r="D1066" s="132" t="s">
        <v>75</v>
      </c>
      <c r="E1066" s="141" t="s">
        <v>1527</v>
      </c>
      <c r="F1066" s="141" t="s">
        <v>1528</v>
      </c>
      <c r="I1066" s="134"/>
      <c r="J1066" s="142">
        <f>BK1066</f>
        <v>0</v>
      </c>
      <c r="L1066" s="131"/>
      <c r="M1066" s="136"/>
      <c r="P1066" s="137">
        <f>SUM(P1067:P1130)</f>
        <v>0</v>
      </c>
      <c r="R1066" s="137">
        <f>SUM(R1067:R1130)</f>
        <v>4.6623346647500004</v>
      </c>
      <c r="T1066" s="138">
        <f>SUM(T1067:T1130)</f>
        <v>0</v>
      </c>
      <c r="AR1066" s="132" t="s">
        <v>89</v>
      </c>
      <c r="AT1066" s="139" t="s">
        <v>75</v>
      </c>
      <c r="AU1066" s="139" t="s">
        <v>83</v>
      </c>
      <c r="AY1066" s="132" t="s">
        <v>225</v>
      </c>
      <c r="BK1066" s="140">
        <f>SUM(BK1067:BK1130)</f>
        <v>0</v>
      </c>
    </row>
    <row r="1067" spans="2:65" s="1" customFormat="1" ht="24.2" customHeight="1">
      <c r="B1067" s="32"/>
      <c r="C1067" s="143" t="s">
        <v>1529</v>
      </c>
      <c r="D1067" s="143" t="s">
        <v>227</v>
      </c>
      <c r="E1067" s="144" t="s">
        <v>1530</v>
      </c>
      <c r="F1067" s="145" t="s">
        <v>1531</v>
      </c>
      <c r="G1067" s="146" t="s">
        <v>312</v>
      </c>
      <c r="H1067" s="147">
        <v>258.60000000000002</v>
      </c>
      <c r="I1067" s="148"/>
      <c r="J1067" s="149">
        <f>ROUND(I1067*H1067,2)</f>
        <v>0</v>
      </c>
      <c r="K1067" s="150"/>
      <c r="L1067" s="32"/>
      <c r="M1067" s="151" t="s">
        <v>1</v>
      </c>
      <c r="N1067" s="152" t="s">
        <v>42</v>
      </c>
      <c r="P1067" s="153">
        <f>O1067*H1067</f>
        <v>0</v>
      </c>
      <c r="Q1067" s="153">
        <v>0</v>
      </c>
      <c r="R1067" s="153">
        <f>Q1067*H1067</f>
        <v>0</v>
      </c>
      <c r="S1067" s="153">
        <v>0</v>
      </c>
      <c r="T1067" s="154">
        <f>S1067*H1067</f>
        <v>0</v>
      </c>
      <c r="AR1067" s="155" t="s">
        <v>309</v>
      </c>
      <c r="AT1067" s="155" t="s">
        <v>227</v>
      </c>
      <c r="AU1067" s="155" t="s">
        <v>89</v>
      </c>
      <c r="AY1067" s="17" t="s">
        <v>225</v>
      </c>
      <c r="BE1067" s="156">
        <f>IF(N1067="základná",J1067,0)</f>
        <v>0</v>
      </c>
      <c r="BF1067" s="156">
        <f>IF(N1067="znížená",J1067,0)</f>
        <v>0</v>
      </c>
      <c r="BG1067" s="156">
        <f>IF(N1067="zákl. prenesená",J1067,0)</f>
        <v>0</v>
      </c>
      <c r="BH1067" s="156">
        <f>IF(N1067="zníž. prenesená",J1067,0)</f>
        <v>0</v>
      </c>
      <c r="BI1067" s="156">
        <f>IF(N1067="nulová",J1067,0)</f>
        <v>0</v>
      </c>
      <c r="BJ1067" s="17" t="s">
        <v>89</v>
      </c>
      <c r="BK1067" s="156">
        <f>ROUND(I1067*H1067,2)</f>
        <v>0</v>
      </c>
      <c r="BL1067" s="17" t="s">
        <v>309</v>
      </c>
      <c r="BM1067" s="155" t="s">
        <v>1532</v>
      </c>
    </row>
    <row r="1068" spans="2:65" s="12" customFormat="1" ht="11.25">
      <c r="B1068" s="157"/>
      <c r="D1068" s="158" t="s">
        <v>233</v>
      </c>
      <c r="E1068" s="159" t="s">
        <v>1</v>
      </c>
      <c r="F1068" s="160" t="s">
        <v>1533</v>
      </c>
      <c r="H1068" s="161">
        <v>258.60000000000002</v>
      </c>
      <c r="I1068" s="162"/>
      <c r="L1068" s="157"/>
      <c r="M1068" s="163"/>
      <c r="T1068" s="164"/>
      <c r="AT1068" s="159" t="s">
        <v>233</v>
      </c>
      <c r="AU1068" s="159" t="s">
        <v>89</v>
      </c>
      <c r="AV1068" s="12" t="s">
        <v>89</v>
      </c>
      <c r="AW1068" s="12" t="s">
        <v>31</v>
      </c>
      <c r="AX1068" s="12" t="s">
        <v>83</v>
      </c>
      <c r="AY1068" s="159" t="s">
        <v>225</v>
      </c>
    </row>
    <row r="1069" spans="2:65" s="1" customFormat="1" ht="24.2" customHeight="1">
      <c r="B1069" s="32"/>
      <c r="C1069" s="179" t="s">
        <v>1534</v>
      </c>
      <c r="D1069" s="179" t="s">
        <v>304</v>
      </c>
      <c r="E1069" s="180" t="s">
        <v>1535</v>
      </c>
      <c r="F1069" s="181" t="s">
        <v>1536</v>
      </c>
      <c r="G1069" s="182" t="s">
        <v>312</v>
      </c>
      <c r="H1069" s="183">
        <v>269.04700000000003</v>
      </c>
      <c r="I1069" s="184"/>
      <c r="J1069" s="185">
        <f>ROUND(I1069*H1069,2)</f>
        <v>0</v>
      </c>
      <c r="K1069" s="186"/>
      <c r="L1069" s="187"/>
      <c r="M1069" s="188" t="s">
        <v>1</v>
      </c>
      <c r="N1069" s="189" t="s">
        <v>42</v>
      </c>
      <c r="P1069" s="153">
        <f>O1069*H1069</f>
        <v>0</v>
      </c>
      <c r="Q1069" s="153">
        <v>0</v>
      </c>
      <c r="R1069" s="153">
        <f>Q1069*H1069</f>
        <v>0</v>
      </c>
      <c r="S1069" s="153">
        <v>0</v>
      </c>
      <c r="T1069" s="154">
        <f>S1069*H1069</f>
        <v>0</v>
      </c>
      <c r="AR1069" s="155" t="s">
        <v>434</v>
      </c>
      <c r="AT1069" s="155" t="s">
        <v>304</v>
      </c>
      <c r="AU1069" s="155" t="s">
        <v>89</v>
      </c>
      <c r="AY1069" s="17" t="s">
        <v>225</v>
      </c>
      <c r="BE1069" s="156">
        <f>IF(N1069="základná",J1069,0)</f>
        <v>0</v>
      </c>
      <c r="BF1069" s="156">
        <f>IF(N1069="znížená",J1069,0)</f>
        <v>0</v>
      </c>
      <c r="BG1069" s="156">
        <f>IF(N1069="zákl. prenesená",J1069,0)</f>
        <v>0</v>
      </c>
      <c r="BH1069" s="156">
        <f>IF(N1069="zníž. prenesená",J1069,0)</f>
        <v>0</v>
      </c>
      <c r="BI1069" s="156">
        <f>IF(N1069="nulová",J1069,0)</f>
        <v>0</v>
      </c>
      <c r="BJ1069" s="17" t="s">
        <v>89</v>
      </c>
      <c r="BK1069" s="156">
        <f>ROUND(I1069*H1069,2)</f>
        <v>0</v>
      </c>
      <c r="BL1069" s="17" t="s">
        <v>309</v>
      </c>
      <c r="BM1069" s="155" t="s">
        <v>1537</v>
      </c>
    </row>
    <row r="1070" spans="2:65" s="12" customFormat="1" ht="11.25">
      <c r="B1070" s="157"/>
      <c r="D1070" s="158" t="s">
        <v>233</v>
      </c>
      <c r="E1070" s="159" t="s">
        <v>1</v>
      </c>
      <c r="F1070" s="160" t="s">
        <v>1538</v>
      </c>
      <c r="H1070" s="161">
        <v>263.77199999999999</v>
      </c>
      <c r="I1070" s="162"/>
      <c r="L1070" s="157"/>
      <c r="M1070" s="163"/>
      <c r="T1070" s="164"/>
      <c r="AT1070" s="159" t="s">
        <v>233</v>
      </c>
      <c r="AU1070" s="159" t="s">
        <v>89</v>
      </c>
      <c r="AV1070" s="12" t="s">
        <v>89</v>
      </c>
      <c r="AW1070" s="12" t="s">
        <v>31</v>
      </c>
      <c r="AX1070" s="12" t="s">
        <v>83</v>
      </c>
      <c r="AY1070" s="159" t="s">
        <v>225</v>
      </c>
    </row>
    <row r="1071" spans="2:65" s="12" customFormat="1" ht="11.25">
      <c r="B1071" s="157"/>
      <c r="D1071" s="158" t="s">
        <v>233</v>
      </c>
      <c r="F1071" s="160" t="s">
        <v>1539</v>
      </c>
      <c r="H1071" s="161">
        <v>269.04700000000003</v>
      </c>
      <c r="I1071" s="162"/>
      <c r="L1071" s="157"/>
      <c r="M1071" s="163"/>
      <c r="T1071" s="164"/>
      <c r="AT1071" s="159" t="s">
        <v>233</v>
      </c>
      <c r="AU1071" s="159" t="s">
        <v>89</v>
      </c>
      <c r="AV1071" s="12" t="s">
        <v>89</v>
      </c>
      <c r="AW1071" s="12" t="s">
        <v>4</v>
      </c>
      <c r="AX1071" s="12" t="s">
        <v>83</v>
      </c>
      <c r="AY1071" s="159" t="s">
        <v>225</v>
      </c>
    </row>
    <row r="1072" spans="2:65" s="1" customFormat="1" ht="24.2" customHeight="1">
      <c r="B1072" s="32"/>
      <c r="C1072" s="179" t="s">
        <v>1540</v>
      </c>
      <c r="D1072" s="179" t="s">
        <v>304</v>
      </c>
      <c r="E1072" s="180" t="s">
        <v>1541</v>
      </c>
      <c r="F1072" s="181" t="s">
        <v>1542</v>
      </c>
      <c r="G1072" s="182" t="s">
        <v>312</v>
      </c>
      <c r="H1072" s="183">
        <v>269.04700000000003</v>
      </c>
      <c r="I1072" s="184"/>
      <c r="J1072" s="185">
        <f>ROUND(I1072*H1072,2)</f>
        <v>0</v>
      </c>
      <c r="K1072" s="186"/>
      <c r="L1072" s="187"/>
      <c r="M1072" s="188" t="s">
        <v>1</v>
      </c>
      <c r="N1072" s="189" t="s">
        <v>42</v>
      </c>
      <c r="P1072" s="153">
        <f>O1072*H1072</f>
        <v>0</v>
      </c>
      <c r="Q1072" s="153">
        <v>0</v>
      </c>
      <c r="R1072" s="153">
        <f>Q1072*H1072</f>
        <v>0</v>
      </c>
      <c r="S1072" s="153">
        <v>0</v>
      </c>
      <c r="T1072" s="154">
        <f>S1072*H1072</f>
        <v>0</v>
      </c>
      <c r="AR1072" s="155" t="s">
        <v>434</v>
      </c>
      <c r="AT1072" s="155" t="s">
        <v>304</v>
      </c>
      <c r="AU1072" s="155" t="s">
        <v>89</v>
      </c>
      <c r="AY1072" s="17" t="s">
        <v>225</v>
      </c>
      <c r="BE1072" s="156">
        <f>IF(N1072="základná",J1072,0)</f>
        <v>0</v>
      </c>
      <c r="BF1072" s="156">
        <f>IF(N1072="znížená",J1072,0)</f>
        <v>0</v>
      </c>
      <c r="BG1072" s="156">
        <f>IF(N1072="zákl. prenesená",J1072,0)</f>
        <v>0</v>
      </c>
      <c r="BH1072" s="156">
        <f>IF(N1072="zníž. prenesená",J1072,0)</f>
        <v>0</v>
      </c>
      <c r="BI1072" s="156">
        <f>IF(N1072="nulová",J1072,0)</f>
        <v>0</v>
      </c>
      <c r="BJ1072" s="17" t="s">
        <v>89</v>
      </c>
      <c r="BK1072" s="156">
        <f>ROUND(I1072*H1072,2)</f>
        <v>0</v>
      </c>
      <c r="BL1072" s="17" t="s">
        <v>309</v>
      </c>
      <c r="BM1072" s="155" t="s">
        <v>1543</v>
      </c>
    </row>
    <row r="1073" spans="2:65" s="12" customFormat="1" ht="22.5">
      <c r="B1073" s="157"/>
      <c r="D1073" s="158" t="s">
        <v>233</v>
      </c>
      <c r="F1073" s="160" t="s">
        <v>1544</v>
      </c>
      <c r="H1073" s="161">
        <v>269.04700000000003</v>
      </c>
      <c r="I1073" s="162"/>
      <c r="L1073" s="157"/>
      <c r="M1073" s="163"/>
      <c r="T1073" s="164"/>
      <c r="AT1073" s="159" t="s">
        <v>233</v>
      </c>
      <c r="AU1073" s="159" t="s">
        <v>89</v>
      </c>
      <c r="AV1073" s="12" t="s">
        <v>89</v>
      </c>
      <c r="AW1073" s="12" t="s">
        <v>4</v>
      </c>
      <c r="AX1073" s="12" t="s">
        <v>83</v>
      </c>
      <c r="AY1073" s="159" t="s">
        <v>225</v>
      </c>
    </row>
    <row r="1074" spans="2:65" s="1" customFormat="1" ht="24.2" customHeight="1">
      <c r="B1074" s="32"/>
      <c r="C1074" s="143" t="s">
        <v>1545</v>
      </c>
      <c r="D1074" s="143" t="s">
        <v>227</v>
      </c>
      <c r="E1074" s="144" t="s">
        <v>1546</v>
      </c>
      <c r="F1074" s="145" t="s">
        <v>1547</v>
      </c>
      <c r="G1074" s="146" t="s">
        <v>312</v>
      </c>
      <c r="H1074" s="147">
        <v>1231.52</v>
      </c>
      <c r="I1074" s="148"/>
      <c r="J1074" s="149">
        <f>ROUND(I1074*H1074,2)</f>
        <v>0</v>
      </c>
      <c r="K1074" s="150"/>
      <c r="L1074" s="32"/>
      <c r="M1074" s="151" t="s">
        <v>1</v>
      </c>
      <c r="N1074" s="152" t="s">
        <v>42</v>
      </c>
      <c r="P1074" s="153">
        <f>O1074*H1074</f>
        <v>0</v>
      </c>
      <c r="Q1074" s="153">
        <v>0</v>
      </c>
      <c r="R1074" s="153">
        <f>Q1074*H1074</f>
        <v>0</v>
      </c>
      <c r="S1074" s="153">
        <v>0</v>
      </c>
      <c r="T1074" s="154">
        <f>S1074*H1074</f>
        <v>0</v>
      </c>
      <c r="AR1074" s="155" t="s">
        <v>309</v>
      </c>
      <c r="AT1074" s="155" t="s">
        <v>227</v>
      </c>
      <c r="AU1074" s="155" t="s">
        <v>89</v>
      </c>
      <c r="AY1074" s="17" t="s">
        <v>225</v>
      </c>
      <c r="BE1074" s="156">
        <f>IF(N1074="základná",J1074,0)</f>
        <v>0</v>
      </c>
      <c r="BF1074" s="156">
        <f>IF(N1074="znížená",J1074,0)</f>
        <v>0</v>
      </c>
      <c r="BG1074" s="156">
        <f>IF(N1074="zákl. prenesená",J1074,0)</f>
        <v>0</v>
      </c>
      <c r="BH1074" s="156">
        <f>IF(N1074="zníž. prenesená",J1074,0)</f>
        <v>0</v>
      </c>
      <c r="BI1074" s="156">
        <f>IF(N1074="nulová",J1074,0)</f>
        <v>0</v>
      </c>
      <c r="BJ1074" s="17" t="s">
        <v>89</v>
      </c>
      <c r="BK1074" s="156">
        <f>ROUND(I1074*H1074,2)</f>
        <v>0</v>
      </c>
      <c r="BL1074" s="17" t="s">
        <v>309</v>
      </c>
      <c r="BM1074" s="155" t="s">
        <v>1548</v>
      </c>
    </row>
    <row r="1075" spans="2:65" s="12" customFormat="1" ht="33.75">
      <c r="B1075" s="157"/>
      <c r="D1075" s="158" t="s">
        <v>233</v>
      </c>
      <c r="E1075" s="159" t="s">
        <v>1</v>
      </c>
      <c r="F1075" s="160" t="s">
        <v>1387</v>
      </c>
      <c r="H1075" s="161">
        <v>96.28</v>
      </c>
      <c r="I1075" s="162"/>
      <c r="L1075" s="157"/>
      <c r="M1075" s="163"/>
      <c r="T1075" s="164"/>
      <c r="AT1075" s="159" t="s">
        <v>233</v>
      </c>
      <c r="AU1075" s="159" t="s">
        <v>89</v>
      </c>
      <c r="AV1075" s="12" t="s">
        <v>89</v>
      </c>
      <c r="AW1075" s="12" t="s">
        <v>31</v>
      </c>
      <c r="AX1075" s="12" t="s">
        <v>76</v>
      </c>
      <c r="AY1075" s="159" t="s">
        <v>225</v>
      </c>
    </row>
    <row r="1076" spans="2:65" s="12" customFormat="1" ht="22.5">
      <c r="B1076" s="157"/>
      <c r="D1076" s="158" t="s">
        <v>233</v>
      </c>
      <c r="E1076" s="159" t="s">
        <v>1</v>
      </c>
      <c r="F1076" s="160" t="s">
        <v>1388</v>
      </c>
      <c r="H1076" s="161">
        <v>185.53</v>
      </c>
      <c r="I1076" s="162"/>
      <c r="L1076" s="157"/>
      <c r="M1076" s="163"/>
      <c r="T1076" s="164"/>
      <c r="AT1076" s="159" t="s">
        <v>233</v>
      </c>
      <c r="AU1076" s="159" t="s">
        <v>89</v>
      </c>
      <c r="AV1076" s="12" t="s">
        <v>89</v>
      </c>
      <c r="AW1076" s="12" t="s">
        <v>31</v>
      </c>
      <c r="AX1076" s="12" t="s">
        <v>76</v>
      </c>
      <c r="AY1076" s="159" t="s">
        <v>225</v>
      </c>
    </row>
    <row r="1077" spans="2:65" s="12" customFormat="1" ht="11.25">
      <c r="B1077" s="157"/>
      <c r="D1077" s="158" t="s">
        <v>233</v>
      </c>
      <c r="E1077" s="159" t="s">
        <v>1</v>
      </c>
      <c r="F1077" s="160" t="s">
        <v>1549</v>
      </c>
      <c r="H1077" s="161">
        <v>23.02</v>
      </c>
      <c r="I1077" s="162"/>
      <c r="L1077" s="157"/>
      <c r="M1077" s="163"/>
      <c r="T1077" s="164"/>
      <c r="AT1077" s="159" t="s">
        <v>233</v>
      </c>
      <c r="AU1077" s="159" t="s">
        <v>89</v>
      </c>
      <c r="AV1077" s="12" t="s">
        <v>89</v>
      </c>
      <c r="AW1077" s="12" t="s">
        <v>31</v>
      </c>
      <c r="AX1077" s="12" t="s">
        <v>76</v>
      </c>
      <c r="AY1077" s="159" t="s">
        <v>225</v>
      </c>
    </row>
    <row r="1078" spans="2:65" s="12" customFormat="1" ht="11.25">
      <c r="B1078" s="157"/>
      <c r="D1078" s="158" t="s">
        <v>233</v>
      </c>
      <c r="E1078" s="159" t="s">
        <v>1</v>
      </c>
      <c r="F1078" s="160" t="s">
        <v>991</v>
      </c>
      <c r="H1078" s="161">
        <v>343.06</v>
      </c>
      <c r="I1078" s="162"/>
      <c r="L1078" s="157"/>
      <c r="M1078" s="163"/>
      <c r="T1078" s="164"/>
      <c r="AT1078" s="159" t="s">
        <v>233</v>
      </c>
      <c r="AU1078" s="159" t="s">
        <v>89</v>
      </c>
      <c r="AV1078" s="12" t="s">
        <v>89</v>
      </c>
      <c r="AW1078" s="12" t="s">
        <v>31</v>
      </c>
      <c r="AX1078" s="12" t="s">
        <v>76</v>
      </c>
      <c r="AY1078" s="159" t="s">
        <v>225</v>
      </c>
    </row>
    <row r="1079" spans="2:65" s="12" customFormat="1" ht="11.25">
      <c r="B1079" s="157"/>
      <c r="D1079" s="158" t="s">
        <v>233</v>
      </c>
      <c r="E1079" s="159" t="s">
        <v>1</v>
      </c>
      <c r="F1079" s="160" t="s">
        <v>992</v>
      </c>
      <c r="H1079" s="161">
        <v>347.75</v>
      </c>
      <c r="I1079" s="162"/>
      <c r="L1079" s="157"/>
      <c r="M1079" s="163"/>
      <c r="T1079" s="164"/>
      <c r="AT1079" s="159" t="s">
        <v>233</v>
      </c>
      <c r="AU1079" s="159" t="s">
        <v>89</v>
      </c>
      <c r="AV1079" s="12" t="s">
        <v>89</v>
      </c>
      <c r="AW1079" s="12" t="s">
        <v>31</v>
      </c>
      <c r="AX1079" s="12" t="s">
        <v>76</v>
      </c>
      <c r="AY1079" s="159" t="s">
        <v>225</v>
      </c>
    </row>
    <row r="1080" spans="2:65" s="12" customFormat="1" ht="11.25">
      <c r="B1080" s="157"/>
      <c r="D1080" s="158" t="s">
        <v>233</v>
      </c>
      <c r="E1080" s="159" t="s">
        <v>1</v>
      </c>
      <c r="F1080" s="160" t="s">
        <v>993</v>
      </c>
      <c r="H1080" s="161">
        <v>235.88</v>
      </c>
      <c r="I1080" s="162"/>
      <c r="L1080" s="157"/>
      <c r="M1080" s="163"/>
      <c r="T1080" s="164"/>
      <c r="AT1080" s="159" t="s">
        <v>233</v>
      </c>
      <c r="AU1080" s="159" t="s">
        <v>89</v>
      </c>
      <c r="AV1080" s="12" t="s">
        <v>89</v>
      </c>
      <c r="AW1080" s="12" t="s">
        <v>31</v>
      </c>
      <c r="AX1080" s="12" t="s">
        <v>76</v>
      </c>
      <c r="AY1080" s="159" t="s">
        <v>225</v>
      </c>
    </row>
    <row r="1081" spans="2:65" s="13" customFormat="1" ht="11.25">
      <c r="B1081" s="165"/>
      <c r="D1081" s="158" t="s">
        <v>233</v>
      </c>
      <c r="E1081" s="166" t="s">
        <v>1</v>
      </c>
      <c r="F1081" s="167" t="s">
        <v>258</v>
      </c>
      <c r="H1081" s="168">
        <v>1231.52</v>
      </c>
      <c r="I1081" s="169"/>
      <c r="L1081" s="165"/>
      <c r="M1081" s="170"/>
      <c r="T1081" s="171"/>
      <c r="AT1081" s="166" t="s">
        <v>233</v>
      </c>
      <c r="AU1081" s="166" t="s">
        <v>89</v>
      </c>
      <c r="AV1081" s="13" t="s">
        <v>231</v>
      </c>
      <c r="AW1081" s="13" t="s">
        <v>31</v>
      </c>
      <c r="AX1081" s="13" t="s">
        <v>83</v>
      </c>
      <c r="AY1081" s="166" t="s">
        <v>225</v>
      </c>
    </row>
    <row r="1082" spans="2:65" s="1" customFormat="1" ht="24.2" customHeight="1">
      <c r="B1082" s="32"/>
      <c r="C1082" s="179" t="s">
        <v>1550</v>
      </c>
      <c r="D1082" s="179" t="s">
        <v>304</v>
      </c>
      <c r="E1082" s="180" t="s">
        <v>1551</v>
      </c>
      <c r="F1082" s="181" t="s">
        <v>1552</v>
      </c>
      <c r="G1082" s="182" t="s">
        <v>312</v>
      </c>
      <c r="H1082" s="183">
        <v>24.170999999999999</v>
      </c>
      <c r="I1082" s="184"/>
      <c r="J1082" s="185">
        <f>ROUND(I1082*H1082,2)</f>
        <v>0</v>
      </c>
      <c r="K1082" s="186"/>
      <c r="L1082" s="187"/>
      <c r="M1082" s="188" t="s">
        <v>1</v>
      </c>
      <c r="N1082" s="189" t="s">
        <v>42</v>
      </c>
      <c r="P1082" s="153">
        <f>O1082*H1082</f>
        <v>0</v>
      </c>
      <c r="Q1082" s="153">
        <v>3.4299999999999999E-3</v>
      </c>
      <c r="R1082" s="153">
        <f>Q1082*H1082</f>
        <v>8.2906529999999992E-2</v>
      </c>
      <c r="S1082" s="153">
        <v>0</v>
      </c>
      <c r="T1082" s="154">
        <f>S1082*H1082</f>
        <v>0</v>
      </c>
      <c r="AR1082" s="155" t="s">
        <v>434</v>
      </c>
      <c r="AT1082" s="155" t="s">
        <v>304</v>
      </c>
      <c r="AU1082" s="155" t="s">
        <v>89</v>
      </c>
      <c r="AY1082" s="17" t="s">
        <v>225</v>
      </c>
      <c r="BE1082" s="156">
        <f>IF(N1082="základná",J1082,0)</f>
        <v>0</v>
      </c>
      <c r="BF1082" s="156">
        <f>IF(N1082="znížená",J1082,0)</f>
        <v>0</v>
      </c>
      <c r="BG1082" s="156">
        <f>IF(N1082="zákl. prenesená",J1082,0)</f>
        <v>0</v>
      </c>
      <c r="BH1082" s="156">
        <f>IF(N1082="zníž. prenesená",J1082,0)</f>
        <v>0</v>
      </c>
      <c r="BI1082" s="156">
        <f>IF(N1082="nulová",J1082,0)</f>
        <v>0</v>
      </c>
      <c r="BJ1082" s="17" t="s">
        <v>89</v>
      </c>
      <c r="BK1082" s="156">
        <f>ROUND(I1082*H1082,2)</f>
        <v>0</v>
      </c>
      <c r="BL1082" s="17" t="s">
        <v>309</v>
      </c>
      <c r="BM1082" s="155" t="s">
        <v>1553</v>
      </c>
    </row>
    <row r="1083" spans="2:65" s="12" customFormat="1" ht="11.25">
      <c r="B1083" s="157"/>
      <c r="D1083" s="158" t="s">
        <v>233</v>
      </c>
      <c r="E1083" s="159" t="s">
        <v>1</v>
      </c>
      <c r="F1083" s="160" t="s">
        <v>1554</v>
      </c>
      <c r="H1083" s="161">
        <v>24.170999999999999</v>
      </c>
      <c r="I1083" s="162"/>
      <c r="L1083" s="157"/>
      <c r="M1083" s="163"/>
      <c r="T1083" s="164"/>
      <c r="AT1083" s="159" t="s">
        <v>233</v>
      </c>
      <c r="AU1083" s="159" t="s">
        <v>89</v>
      </c>
      <c r="AV1083" s="12" t="s">
        <v>89</v>
      </c>
      <c r="AW1083" s="12" t="s">
        <v>31</v>
      </c>
      <c r="AX1083" s="12" t="s">
        <v>83</v>
      </c>
      <c r="AY1083" s="159" t="s">
        <v>225</v>
      </c>
    </row>
    <row r="1084" spans="2:65" s="1" customFormat="1" ht="24.2" customHeight="1">
      <c r="B1084" s="32"/>
      <c r="C1084" s="179" t="s">
        <v>1555</v>
      </c>
      <c r="D1084" s="179" t="s">
        <v>304</v>
      </c>
      <c r="E1084" s="180" t="s">
        <v>1556</v>
      </c>
      <c r="F1084" s="181" t="s">
        <v>1557</v>
      </c>
      <c r="G1084" s="182" t="s">
        <v>312</v>
      </c>
      <c r="H1084" s="183">
        <v>295.90100000000001</v>
      </c>
      <c r="I1084" s="184"/>
      <c r="J1084" s="185">
        <f>ROUND(I1084*H1084,2)</f>
        <v>0</v>
      </c>
      <c r="K1084" s="186"/>
      <c r="L1084" s="187"/>
      <c r="M1084" s="188" t="s">
        <v>1</v>
      </c>
      <c r="N1084" s="189" t="s">
        <v>42</v>
      </c>
      <c r="P1084" s="153">
        <f>O1084*H1084</f>
        <v>0</v>
      </c>
      <c r="Q1084" s="153">
        <v>2.4499999999999999E-3</v>
      </c>
      <c r="R1084" s="153">
        <f>Q1084*H1084</f>
        <v>0.72495745</v>
      </c>
      <c r="S1084" s="153">
        <v>0</v>
      </c>
      <c r="T1084" s="154">
        <f>S1084*H1084</f>
        <v>0</v>
      </c>
      <c r="AR1084" s="155" t="s">
        <v>434</v>
      </c>
      <c r="AT1084" s="155" t="s">
        <v>304</v>
      </c>
      <c r="AU1084" s="155" t="s">
        <v>89</v>
      </c>
      <c r="AY1084" s="17" t="s">
        <v>225</v>
      </c>
      <c r="BE1084" s="156">
        <f>IF(N1084="základná",J1084,0)</f>
        <v>0</v>
      </c>
      <c r="BF1084" s="156">
        <f>IF(N1084="znížená",J1084,0)</f>
        <v>0</v>
      </c>
      <c r="BG1084" s="156">
        <f>IF(N1084="zákl. prenesená",J1084,0)</f>
        <v>0</v>
      </c>
      <c r="BH1084" s="156">
        <f>IF(N1084="zníž. prenesená",J1084,0)</f>
        <v>0</v>
      </c>
      <c r="BI1084" s="156">
        <f>IF(N1084="nulová",J1084,0)</f>
        <v>0</v>
      </c>
      <c r="BJ1084" s="17" t="s">
        <v>89</v>
      </c>
      <c r="BK1084" s="156">
        <f>ROUND(I1084*H1084,2)</f>
        <v>0</v>
      </c>
      <c r="BL1084" s="17" t="s">
        <v>309</v>
      </c>
      <c r="BM1084" s="155" t="s">
        <v>1558</v>
      </c>
    </row>
    <row r="1085" spans="2:65" s="12" customFormat="1" ht="33.75">
      <c r="B1085" s="157"/>
      <c r="D1085" s="158" t="s">
        <v>233</v>
      </c>
      <c r="E1085" s="159" t="s">
        <v>1</v>
      </c>
      <c r="F1085" s="160" t="s">
        <v>1387</v>
      </c>
      <c r="H1085" s="161">
        <v>96.28</v>
      </c>
      <c r="I1085" s="162"/>
      <c r="L1085" s="157"/>
      <c r="M1085" s="163"/>
      <c r="T1085" s="164"/>
      <c r="AT1085" s="159" t="s">
        <v>233</v>
      </c>
      <c r="AU1085" s="159" t="s">
        <v>89</v>
      </c>
      <c r="AV1085" s="12" t="s">
        <v>89</v>
      </c>
      <c r="AW1085" s="12" t="s">
        <v>31</v>
      </c>
      <c r="AX1085" s="12" t="s">
        <v>76</v>
      </c>
      <c r="AY1085" s="159" t="s">
        <v>225</v>
      </c>
    </row>
    <row r="1086" spans="2:65" s="12" customFormat="1" ht="22.5">
      <c r="B1086" s="157"/>
      <c r="D1086" s="158" t="s">
        <v>233</v>
      </c>
      <c r="E1086" s="159" t="s">
        <v>1</v>
      </c>
      <c r="F1086" s="160" t="s">
        <v>1388</v>
      </c>
      <c r="H1086" s="161">
        <v>185.53</v>
      </c>
      <c r="I1086" s="162"/>
      <c r="L1086" s="157"/>
      <c r="M1086" s="163"/>
      <c r="T1086" s="164"/>
      <c r="AT1086" s="159" t="s">
        <v>233</v>
      </c>
      <c r="AU1086" s="159" t="s">
        <v>89</v>
      </c>
      <c r="AV1086" s="12" t="s">
        <v>89</v>
      </c>
      <c r="AW1086" s="12" t="s">
        <v>31</v>
      </c>
      <c r="AX1086" s="12" t="s">
        <v>76</v>
      </c>
      <c r="AY1086" s="159" t="s">
        <v>225</v>
      </c>
    </row>
    <row r="1087" spans="2:65" s="14" customFormat="1" ht="11.25">
      <c r="B1087" s="172"/>
      <c r="D1087" s="158" t="s">
        <v>233</v>
      </c>
      <c r="E1087" s="173" t="s">
        <v>1</v>
      </c>
      <c r="F1087" s="174" t="s">
        <v>657</v>
      </c>
      <c r="H1087" s="175">
        <v>281.81</v>
      </c>
      <c r="I1087" s="176"/>
      <c r="L1087" s="172"/>
      <c r="M1087" s="177"/>
      <c r="T1087" s="178"/>
      <c r="AT1087" s="173" t="s">
        <v>233</v>
      </c>
      <c r="AU1087" s="173" t="s">
        <v>89</v>
      </c>
      <c r="AV1087" s="14" t="s">
        <v>239</v>
      </c>
      <c r="AW1087" s="14" t="s">
        <v>31</v>
      </c>
      <c r="AX1087" s="14" t="s">
        <v>76</v>
      </c>
      <c r="AY1087" s="173" t="s">
        <v>225</v>
      </c>
    </row>
    <row r="1088" spans="2:65" s="12" customFormat="1" ht="11.25">
      <c r="B1088" s="157"/>
      <c r="D1088" s="158" t="s">
        <v>233</v>
      </c>
      <c r="E1088" s="159" t="s">
        <v>1</v>
      </c>
      <c r="F1088" s="160" t="s">
        <v>1559</v>
      </c>
      <c r="H1088" s="161">
        <v>14.090999999999999</v>
      </c>
      <c r="I1088" s="162"/>
      <c r="L1088" s="157"/>
      <c r="M1088" s="163"/>
      <c r="T1088" s="164"/>
      <c r="AT1088" s="159" t="s">
        <v>233</v>
      </c>
      <c r="AU1088" s="159" t="s">
        <v>89</v>
      </c>
      <c r="AV1088" s="12" t="s">
        <v>89</v>
      </c>
      <c r="AW1088" s="12" t="s">
        <v>31</v>
      </c>
      <c r="AX1088" s="12" t="s">
        <v>76</v>
      </c>
      <c r="AY1088" s="159" t="s">
        <v>225</v>
      </c>
    </row>
    <row r="1089" spans="2:65" s="13" customFormat="1" ht="11.25">
      <c r="B1089" s="165"/>
      <c r="D1089" s="158" t="s">
        <v>233</v>
      </c>
      <c r="E1089" s="166" t="s">
        <v>1</v>
      </c>
      <c r="F1089" s="167" t="s">
        <v>258</v>
      </c>
      <c r="H1089" s="168">
        <v>295.90100000000001</v>
      </c>
      <c r="I1089" s="169"/>
      <c r="L1089" s="165"/>
      <c r="M1089" s="170"/>
      <c r="T1089" s="171"/>
      <c r="AT1089" s="166" t="s">
        <v>233</v>
      </c>
      <c r="AU1089" s="166" t="s">
        <v>89</v>
      </c>
      <c r="AV1089" s="13" t="s">
        <v>231</v>
      </c>
      <c r="AW1089" s="13" t="s">
        <v>31</v>
      </c>
      <c r="AX1089" s="13" t="s">
        <v>83</v>
      </c>
      <c r="AY1089" s="166" t="s">
        <v>225</v>
      </c>
    </row>
    <row r="1090" spans="2:65" s="1" customFormat="1" ht="24.2" customHeight="1">
      <c r="B1090" s="32"/>
      <c r="C1090" s="179" t="s">
        <v>1560</v>
      </c>
      <c r="D1090" s="179" t="s">
        <v>304</v>
      </c>
      <c r="E1090" s="180" t="s">
        <v>1561</v>
      </c>
      <c r="F1090" s="181" t="s">
        <v>1562</v>
      </c>
      <c r="G1090" s="182" t="s">
        <v>312</v>
      </c>
      <c r="H1090" s="183">
        <v>973.02499999999998</v>
      </c>
      <c r="I1090" s="184"/>
      <c r="J1090" s="185">
        <f>ROUND(I1090*H1090,2)</f>
        <v>0</v>
      </c>
      <c r="K1090" s="186"/>
      <c r="L1090" s="187"/>
      <c r="M1090" s="188" t="s">
        <v>1</v>
      </c>
      <c r="N1090" s="189" t="s">
        <v>42</v>
      </c>
      <c r="P1090" s="153">
        <f>O1090*H1090</f>
        <v>0</v>
      </c>
      <c r="Q1090" s="153">
        <v>1.33E-3</v>
      </c>
      <c r="R1090" s="153">
        <f>Q1090*H1090</f>
        <v>1.2941232499999999</v>
      </c>
      <c r="S1090" s="153">
        <v>0</v>
      </c>
      <c r="T1090" s="154">
        <f>S1090*H1090</f>
        <v>0</v>
      </c>
      <c r="AR1090" s="155" t="s">
        <v>434</v>
      </c>
      <c r="AT1090" s="155" t="s">
        <v>304</v>
      </c>
      <c r="AU1090" s="155" t="s">
        <v>89</v>
      </c>
      <c r="AY1090" s="17" t="s">
        <v>225</v>
      </c>
      <c r="BE1090" s="156">
        <f>IF(N1090="základná",J1090,0)</f>
        <v>0</v>
      </c>
      <c r="BF1090" s="156">
        <f>IF(N1090="znížená",J1090,0)</f>
        <v>0</v>
      </c>
      <c r="BG1090" s="156">
        <f>IF(N1090="zákl. prenesená",J1090,0)</f>
        <v>0</v>
      </c>
      <c r="BH1090" s="156">
        <f>IF(N1090="zníž. prenesená",J1090,0)</f>
        <v>0</v>
      </c>
      <c r="BI1090" s="156">
        <f>IF(N1090="nulová",J1090,0)</f>
        <v>0</v>
      </c>
      <c r="BJ1090" s="17" t="s">
        <v>89</v>
      </c>
      <c r="BK1090" s="156">
        <f>ROUND(I1090*H1090,2)</f>
        <v>0</v>
      </c>
      <c r="BL1090" s="17" t="s">
        <v>309</v>
      </c>
      <c r="BM1090" s="155" t="s">
        <v>1563</v>
      </c>
    </row>
    <row r="1091" spans="2:65" s="12" customFormat="1" ht="11.25">
      <c r="B1091" s="157"/>
      <c r="D1091" s="158" t="s">
        <v>233</v>
      </c>
      <c r="E1091" s="159" t="s">
        <v>1</v>
      </c>
      <c r="F1091" s="160" t="s">
        <v>991</v>
      </c>
      <c r="H1091" s="161">
        <v>343.06</v>
      </c>
      <c r="I1091" s="162"/>
      <c r="L1091" s="157"/>
      <c r="M1091" s="163"/>
      <c r="T1091" s="164"/>
      <c r="AT1091" s="159" t="s">
        <v>233</v>
      </c>
      <c r="AU1091" s="159" t="s">
        <v>89</v>
      </c>
      <c r="AV1091" s="12" t="s">
        <v>89</v>
      </c>
      <c r="AW1091" s="12" t="s">
        <v>31</v>
      </c>
      <c r="AX1091" s="12" t="s">
        <v>76</v>
      </c>
      <c r="AY1091" s="159" t="s">
        <v>225</v>
      </c>
    </row>
    <row r="1092" spans="2:65" s="12" customFormat="1" ht="11.25">
      <c r="B1092" s="157"/>
      <c r="D1092" s="158" t="s">
        <v>233</v>
      </c>
      <c r="E1092" s="159" t="s">
        <v>1</v>
      </c>
      <c r="F1092" s="160" t="s">
        <v>992</v>
      </c>
      <c r="H1092" s="161">
        <v>347.75</v>
      </c>
      <c r="I1092" s="162"/>
      <c r="L1092" s="157"/>
      <c r="M1092" s="163"/>
      <c r="T1092" s="164"/>
      <c r="AT1092" s="159" t="s">
        <v>233</v>
      </c>
      <c r="AU1092" s="159" t="s">
        <v>89</v>
      </c>
      <c r="AV1092" s="12" t="s">
        <v>89</v>
      </c>
      <c r="AW1092" s="12" t="s">
        <v>31</v>
      </c>
      <c r="AX1092" s="12" t="s">
        <v>76</v>
      </c>
      <c r="AY1092" s="159" t="s">
        <v>225</v>
      </c>
    </row>
    <row r="1093" spans="2:65" s="12" customFormat="1" ht="11.25">
      <c r="B1093" s="157"/>
      <c r="D1093" s="158" t="s">
        <v>233</v>
      </c>
      <c r="E1093" s="159" t="s">
        <v>1</v>
      </c>
      <c r="F1093" s="160" t="s">
        <v>993</v>
      </c>
      <c r="H1093" s="161">
        <v>235.88</v>
      </c>
      <c r="I1093" s="162"/>
      <c r="L1093" s="157"/>
      <c r="M1093" s="163"/>
      <c r="T1093" s="164"/>
      <c r="AT1093" s="159" t="s">
        <v>233</v>
      </c>
      <c r="AU1093" s="159" t="s">
        <v>89</v>
      </c>
      <c r="AV1093" s="12" t="s">
        <v>89</v>
      </c>
      <c r="AW1093" s="12" t="s">
        <v>31</v>
      </c>
      <c r="AX1093" s="12" t="s">
        <v>76</v>
      </c>
      <c r="AY1093" s="159" t="s">
        <v>225</v>
      </c>
    </row>
    <row r="1094" spans="2:65" s="14" customFormat="1" ht="11.25">
      <c r="B1094" s="172"/>
      <c r="D1094" s="158" t="s">
        <v>233</v>
      </c>
      <c r="E1094" s="173" t="s">
        <v>1</v>
      </c>
      <c r="F1094" s="174" t="s">
        <v>657</v>
      </c>
      <c r="H1094" s="175">
        <v>926.69</v>
      </c>
      <c r="I1094" s="176"/>
      <c r="L1094" s="172"/>
      <c r="M1094" s="177"/>
      <c r="T1094" s="178"/>
      <c r="AT1094" s="173" t="s">
        <v>233</v>
      </c>
      <c r="AU1094" s="173" t="s">
        <v>89</v>
      </c>
      <c r="AV1094" s="14" t="s">
        <v>239</v>
      </c>
      <c r="AW1094" s="14" t="s">
        <v>31</v>
      </c>
      <c r="AX1094" s="14" t="s">
        <v>76</v>
      </c>
      <c r="AY1094" s="173" t="s">
        <v>225</v>
      </c>
    </row>
    <row r="1095" spans="2:65" s="12" customFormat="1" ht="11.25">
      <c r="B1095" s="157"/>
      <c r="D1095" s="158" t="s">
        <v>233</v>
      </c>
      <c r="E1095" s="159" t="s">
        <v>1</v>
      </c>
      <c r="F1095" s="160" t="s">
        <v>1564</v>
      </c>
      <c r="H1095" s="161">
        <v>46.335000000000001</v>
      </c>
      <c r="I1095" s="162"/>
      <c r="L1095" s="157"/>
      <c r="M1095" s="163"/>
      <c r="T1095" s="164"/>
      <c r="AT1095" s="159" t="s">
        <v>233</v>
      </c>
      <c r="AU1095" s="159" t="s">
        <v>89</v>
      </c>
      <c r="AV1095" s="12" t="s">
        <v>89</v>
      </c>
      <c r="AW1095" s="12" t="s">
        <v>31</v>
      </c>
      <c r="AX1095" s="12" t="s">
        <v>76</v>
      </c>
      <c r="AY1095" s="159" t="s">
        <v>225</v>
      </c>
    </row>
    <row r="1096" spans="2:65" s="13" customFormat="1" ht="11.25">
      <c r="B1096" s="165"/>
      <c r="D1096" s="158" t="s">
        <v>233</v>
      </c>
      <c r="E1096" s="166" t="s">
        <v>1</v>
      </c>
      <c r="F1096" s="167" t="s">
        <v>258</v>
      </c>
      <c r="H1096" s="168">
        <v>973.02499999999998</v>
      </c>
      <c r="I1096" s="169"/>
      <c r="L1096" s="165"/>
      <c r="M1096" s="170"/>
      <c r="T1096" s="171"/>
      <c r="AT1096" s="166" t="s">
        <v>233</v>
      </c>
      <c r="AU1096" s="166" t="s">
        <v>89</v>
      </c>
      <c r="AV1096" s="13" t="s">
        <v>231</v>
      </c>
      <c r="AW1096" s="13" t="s">
        <v>31</v>
      </c>
      <c r="AX1096" s="13" t="s">
        <v>83</v>
      </c>
      <c r="AY1096" s="166" t="s">
        <v>225</v>
      </c>
    </row>
    <row r="1097" spans="2:65" s="1" customFormat="1" ht="16.5" customHeight="1">
      <c r="B1097" s="32"/>
      <c r="C1097" s="143" t="s">
        <v>1565</v>
      </c>
      <c r="D1097" s="143" t="s">
        <v>227</v>
      </c>
      <c r="E1097" s="144" t="s">
        <v>1566</v>
      </c>
      <c r="F1097" s="145" t="s">
        <v>1567</v>
      </c>
      <c r="G1097" s="146" t="s">
        <v>312</v>
      </c>
      <c r="H1097" s="147">
        <v>1771.93</v>
      </c>
      <c r="I1097" s="148"/>
      <c r="J1097" s="149">
        <f>ROUND(I1097*H1097,2)</f>
        <v>0</v>
      </c>
      <c r="K1097" s="150"/>
      <c r="L1097" s="32"/>
      <c r="M1097" s="151" t="s">
        <v>1</v>
      </c>
      <c r="N1097" s="152" t="s">
        <v>42</v>
      </c>
      <c r="P1097" s="153">
        <f>O1097*H1097</f>
        <v>0</v>
      </c>
      <c r="Q1097" s="153">
        <v>3.2499999999999998E-6</v>
      </c>
      <c r="R1097" s="153">
        <f>Q1097*H1097</f>
        <v>5.7587725000000003E-3</v>
      </c>
      <c r="S1097" s="153">
        <v>0</v>
      </c>
      <c r="T1097" s="154">
        <f>S1097*H1097</f>
        <v>0</v>
      </c>
      <c r="AR1097" s="155" t="s">
        <v>309</v>
      </c>
      <c r="AT1097" s="155" t="s">
        <v>227</v>
      </c>
      <c r="AU1097" s="155" t="s">
        <v>89</v>
      </c>
      <c r="AY1097" s="17" t="s">
        <v>225</v>
      </c>
      <c r="BE1097" s="156">
        <f>IF(N1097="základná",J1097,0)</f>
        <v>0</v>
      </c>
      <c r="BF1097" s="156">
        <f>IF(N1097="znížená",J1097,0)</f>
        <v>0</v>
      </c>
      <c r="BG1097" s="156">
        <f>IF(N1097="zákl. prenesená",J1097,0)</f>
        <v>0</v>
      </c>
      <c r="BH1097" s="156">
        <f>IF(N1097="zníž. prenesená",J1097,0)</f>
        <v>0</v>
      </c>
      <c r="BI1097" s="156">
        <f>IF(N1097="nulová",J1097,0)</f>
        <v>0</v>
      </c>
      <c r="BJ1097" s="17" t="s">
        <v>89</v>
      </c>
      <c r="BK1097" s="156">
        <f>ROUND(I1097*H1097,2)</f>
        <v>0</v>
      </c>
      <c r="BL1097" s="17" t="s">
        <v>309</v>
      </c>
      <c r="BM1097" s="155" t="s">
        <v>1568</v>
      </c>
    </row>
    <row r="1098" spans="2:65" s="12" customFormat="1" ht="11.25">
      <c r="B1098" s="157"/>
      <c r="D1098" s="158" t="s">
        <v>233</v>
      </c>
      <c r="E1098" s="159" t="s">
        <v>1</v>
      </c>
      <c r="F1098" s="160" t="s">
        <v>1569</v>
      </c>
      <c r="H1098" s="161">
        <v>563.62</v>
      </c>
      <c r="I1098" s="162"/>
      <c r="L1098" s="157"/>
      <c r="M1098" s="163"/>
      <c r="T1098" s="164"/>
      <c r="AT1098" s="159" t="s">
        <v>233</v>
      </c>
      <c r="AU1098" s="159" t="s">
        <v>89</v>
      </c>
      <c r="AV1098" s="12" t="s">
        <v>89</v>
      </c>
      <c r="AW1098" s="12" t="s">
        <v>31</v>
      </c>
      <c r="AX1098" s="12" t="s">
        <v>76</v>
      </c>
      <c r="AY1098" s="159" t="s">
        <v>225</v>
      </c>
    </row>
    <row r="1099" spans="2:65" s="12" customFormat="1" ht="11.25">
      <c r="B1099" s="157"/>
      <c r="D1099" s="158" t="s">
        <v>233</v>
      </c>
      <c r="E1099" s="159" t="s">
        <v>1</v>
      </c>
      <c r="F1099" s="160" t="s">
        <v>1549</v>
      </c>
      <c r="H1099" s="161">
        <v>23.02</v>
      </c>
      <c r="I1099" s="162"/>
      <c r="L1099" s="157"/>
      <c r="M1099" s="163"/>
      <c r="T1099" s="164"/>
      <c r="AT1099" s="159" t="s">
        <v>233</v>
      </c>
      <c r="AU1099" s="159" t="s">
        <v>89</v>
      </c>
      <c r="AV1099" s="12" t="s">
        <v>89</v>
      </c>
      <c r="AW1099" s="12" t="s">
        <v>31</v>
      </c>
      <c r="AX1099" s="12" t="s">
        <v>76</v>
      </c>
      <c r="AY1099" s="159" t="s">
        <v>225</v>
      </c>
    </row>
    <row r="1100" spans="2:65" s="12" customFormat="1" ht="11.25">
      <c r="B1100" s="157"/>
      <c r="D1100" s="158" t="s">
        <v>233</v>
      </c>
      <c r="E1100" s="159" t="s">
        <v>1</v>
      </c>
      <c r="F1100" s="160" t="s">
        <v>991</v>
      </c>
      <c r="H1100" s="161">
        <v>343.06</v>
      </c>
      <c r="I1100" s="162"/>
      <c r="L1100" s="157"/>
      <c r="M1100" s="163"/>
      <c r="T1100" s="164"/>
      <c r="AT1100" s="159" t="s">
        <v>233</v>
      </c>
      <c r="AU1100" s="159" t="s">
        <v>89</v>
      </c>
      <c r="AV1100" s="12" t="s">
        <v>89</v>
      </c>
      <c r="AW1100" s="12" t="s">
        <v>31</v>
      </c>
      <c r="AX1100" s="12" t="s">
        <v>76</v>
      </c>
      <c r="AY1100" s="159" t="s">
        <v>225</v>
      </c>
    </row>
    <row r="1101" spans="2:65" s="12" customFormat="1" ht="11.25">
      <c r="B1101" s="157"/>
      <c r="D1101" s="158" t="s">
        <v>233</v>
      </c>
      <c r="E1101" s="159" t="s">
        <v>1</v>
      </c>
      <c r="F1101" s="160" t="s">
        <v>992</v>
      </c>
      <c r="H1101" s="161">
        <v>347.75</v>
      </c>
      <c r="I1101" s="162"/>
      <c r="L1101" s="157"/>
      <c r="M1101" s="163"/>
      <c r="T1101" s="164"/>
      <c r="AT1101" s="159" t="s">
        <v>233</v>
      </c>
      <c r="AU1101" s="159" t="s">
        <v>89</v>
      </c>
      <c r="AV1101" s="12" t="s">
        <v>89</v>
      </c>
      <c r="AW1101" s="12" t="s">
        <v>31</v>
      </c>
      <c r="AX1101" s="12" t="s">
        <v>76</v>
      </c>
      <c r="AY1101" s="159" t="s">
        <v>225</v>
      </c>
    </row>
    <row r="1102" spans="2:65" s="12" customFormat="1" ht="11.25">
      <c r="B1102" s="157"/>
      <c r="D1102" s="158" t="s">
        <v>233</v>
      </c>
      <c r="E1102" s="159" t="s">
        <v>1</v>
      </c>
      <c r="F1102" s="160" t="s">
        <v>993</v>
      </c>
      <c r="H1102" s="161">
        <v>235.88</v>
      </c>
      <c r="I1102" s="162"/>
      <c r="L1102" s="157"/>
      <c r="M1102" s="163"/>
      <c r="T1102" s="164"/>
      <c r="AT1102" s="159" t="s">
        <v>233</v>
      </c>
      <c r="AU1102" s="159" t="s">
        <v>89</v>
      </c>
      <c r="AV1102" s="12" t="s">
        <v>89</v>
      </c>
      <c r="AW1102" s="12" t="s">
        <v>31</v>
      </c>
      <c r="AX1102" s="12" t="s">
        <v>76</v>
      </c>
      <c r="AY1102" s="159" t="s">
        <v>225</v>
      </c>
    </row>
    <row r="1103" spans="2:65" s="12" customFormat="1" ht="11.25">
      <c r="B1103" s="157"/>
      <c r="D1103" s="158" t="s">
        <v>233</v>
      </c>
      <c r="E1103" s="159" t="s">
        <v>1</v>
      </c>
      <c r="F1103" s="160" t="s">
        <v>1533</v>
      </c>
      <c r="H1103" s="161">
        <v>258.60000000000002</v>
      </c>
      <c r="I1103" s="162"/>
      <c r="L1103" s="157"/>
      <c r="M1103" s="163"/>
      <c r="T1103" s="164"/>
      <c r="AT1103" s="159" t="s">
        <v>233</v>
      </c>
      <c r="AU1103" s="159" t="s">
        <v>89</v>
      </c>
      <c r="AV1103" s="12" t="s">
        <v>89</v>
      </c>
      <c r="AW1103" s="12" t="s">
        <v>31</v>
      </c>
      <c r="AX1103" s="12" t="s">
        <v>76</v>
      </c>
      <c r="AY1103" s="159" t="s">
        <v>225</v>
      </c>
    </row>
    <row r="1104" spans="2:65" s="13" customFormat="1" ht="11.25">
      <c r="B1104" s="165"/>
      <c r="D1104" s="158" t="s">
        <v>233</v>
      </c>
      <c r="E1104" s="166" t="s">
        <v>1</v>
      </c>
      <c r="F1104" s="167" t="s">
        <v>258</v>
      </c>
      <c r="H1104" s="168">
        <v>1771.93</v>
      </c>
      <c r="I1104" s="169"/>
      <c r="L1104" s="165"/>
      <c r="M1104" s="170"/>
      <c r="T1104" s="171"/>
      <c r="AT1104" s="166" t="s">
        <v>233</v>
      </c>
      <c r="AU1104" s="166" t="s">
        <v>89</v>
      </c>
      <c r="AV1104" s="13" t="s">
        <v>231</v>
      </c>
      <c r="AW1104" s="13" t="s">
        <v>31</v>
      </c>
      <c r="AX1104" s="13" t="s">
        <v>83</v>
      </c>
      <c r="AY1104" s="166" t="s">
        <v>225</v>
      </c>
    </row>
    <row r="1105" spans="2:65" s="1" customFormat="1" ht="16.5" customHeight="1">
      <c r="B1105" s="32"/>
      <c r="C1105" s="179" t="s">
        <v>1570</v>
      </c>
      <c r="D1105" s="179" t="s">
        <v>304</v>
      </c>
      <c r="E1105" s="180" t="s">
        <v>1571</v>
      </c>
      <c r="F1105" s="181" t="s">
        <v>1572</v>
      </c>
      <c r="G1105" s="182" t="s">
        <v>312</v>
      </c>
      <c r="H1105" s="183">
        <v>2037.72</v>
      </c>
      <c r="I1105" s="184"/>
      <c r="J1105" s="185">
        <f>ROUND(I1105*H1105,2)</f>
        <v>0</v>
      </c>
      <c r="K1105" s="186"/>
      <c r="L1105" s="187"/>
      <c r="M1105" s="188" t="s">
        <v>1</v>
      </c>
      <c r="N1105" s="189" t="s">
        <v>42</v>
      </c>
      <c r="P1105" s="153">
        <f>O1105*H1105</f>
        <v>0</v>
      </c>
      <c r="Q1105" s="153">
        <v>1E-4</v>
      </c>
      <c r="R1105" s="153">
        <f>Q1105*H1105</f>
        <v>0.20377200000000001</v>
      </c>
      <c r="S1105" s="153">
        <v>0</v>
      </c>
      <c r="T1105" s="154">
        <f>S1105*H1105</f>
        <v>0</v>
      </c>
      <c r="AR1105" s="155" t="s">
        <v>434</v>
      </c>
      <c r="AT1105" s="155" t="s">
        <v>304</v>
      </c>
      <c r="AU1105" s="155" t="s">
        <v>89</v>
      </c>
      <c r="AY1105" s="17" t="s">
        <v>225</v>
      </c>
      <c r="BE1105" s="156">
        <f>IF(N1105="základná",J1105,0)</f>
        <v>0</v>
      </c>
      <c r="BF1105" s="156">
        <f>IF(N1105="znížená",J1105,0)</f>
        <v>0</v>
      </c>
      <c r="BG1105" s="156">
        <f>IF(N1105="zákl. prenesená",J1105,0)</f>
        <v>0</v>
      </c>
      <c r="BH1105" s="156">
        <f>IF(N1105="zníž. prenesená",J1105,0)</f>
        <v>0</v>
      </c>
      <c r="BI1105" s="156">
        <f>IF(N1105="nulová",J1105,0)</f>
        <v>0</v>
      </c>
      <c r="BJ1105" s="17" t="s">
        <v>89</v>
      </c>
      <c r="BK1105" s="156">
        <f>ROUND(I1105*H1105,2)</f>
        <v>0</v>
      </c>
      <c r="BL1105" s="17" t="s">
        <v>309</v>
      </c>
      <c r="BM1105" s="155" t="s">
        <v>1573</v>
      </c>
    </row>
    <row r="1106" spans="2:65" s="12" customFormat="1" ht="11.25">
      <c r="B1106" s="157"/>
      <c r="D1106" s="158" t="s">
        <v>233</v>
      </c>
      <c r="F1106" s="160" t="s">
        <v>1574</v>
      </c>
      <c r="H1106" s="161">
        <v>2037.72</v>
      </c>
      <c r="I1106" s="162"/>
      <c r="L1106" s="157"/>
      <c r="M1106" s="163"/>
      <c r="T1106" s="164"/>
      <c r="AT1106" s="159" t="s">
        <v>233</v>
      </c>
      <c r="AU1106" s="159" t="s">
        <v>89</v>
      </c>
      <c r="AV1106" s="12" t="s">
        <v>89</v>
      </c>
      <c r="AW1106" s="12" t="s">
        <v>4</v>
      </c>
      <c r="AX1106" s="12" t="s">
        <v>83</v>
      </c>
      <c r="AY1106" s="159" t="s">
        <v>225</v>
      </c>
    </row>
    <row r="1107" spans="2:65" s="1" customFormat="1" ht="33" customHeight="1">
      <c r="B1107" s="32"/>
      <c r="C1107" s="143" t="s">
        <v>1575</v>
      </c>
      <c r="D1107" s="143" t="s">
        <v>227</v>
      </c>
      <c r="E1107" s="144" t="s">
        <v>1576</v>
      </c>
      <c r="F1107" s="145" t="s">
        <v>1577</v>
      </c>
      <c r="G1107" s="146" t="s">
        <v>312</v>
      </c>
      <c r="H1107" s="147">
        <v>224.32499999999999</v>
      </c>
      <c r="I1107" s="148"/>
      <c r="J1107" s="149">
        <f>ROUND(I1107*H1107,2)</f>
        <v>0</v>
      </c>
      <c r="K1107" s="150"/>
      <c r="L1107" s="32"/>
      <c r="M1107" s="151" t="s">
        <v>1</v>
      </c>
      <c r="N1107" s="152" t="s">
        <v>42</v>
      </c>
      <c r="P1107" s="153">
        <f>O1107*H1107</f>
        <v>0</v>
      </c>
      <c r="Q1107" s="153">
        <v>1.14605E-3</v>
      </c>
      <c r="R1107" s="153">
        <f>Q1107*H1107</f>
        <v>0.25708766625000001</v>
      </c>
      <c r="S1107" s="153">
        <v>0</v>
      </c>
      <c r="T1107" s="154">
        <f>S1107*H1107</f>
        <v>0</v>
      </c>
      <c r="AR1107" s="155" t="s">
        <v>309</v>
      </c>
      <c r="AT1107" s="155" t="s">
        <v>227</v>
      </c>
      <c r="AU1107" s="155" t="s">
        <v>89</v>
      </c>
      <c r="AY1107" s="17" t="s">
        <v>225</v>
      </c>
      <c r="BE1107" s="156">
        <f>IF(N1107="základná",J1107,0)</f>
        <v>0</v>
      </c>
      <c r="BF1107" s="156">
        <f>IF(N1107="znížená",J1107,0)</f>
        <v>0</v>
      </c>
      <c r="BG1107" s="156">
        <f>IF(N1107="zákl. prenesená",J1107,0)</f>
        <v>0</v>
      </c>
      <c r="BH1107" s="156">
        <f>IF(N1107="zníž. prenesená",J1107,0)</f>
        <v>0</v>
      </c>
      <c r="BI1107" s="156">
        <f>IF(N1107="nulová",J1107,0)</f>
        <v>0</v>
      </c>
      <c r="BJ1107" s="17" t="s">
        <v>89</v>
      </c>
      <c r="BK1107" s="156">
        <f>ROUND(I1107*H1107,2)</f>
        <v>0</v>
      </c>
      <c r="BL1107" s="17" t="s">
        <v>309</v>
      </c>
      <c r="BM1107" s="155" t="s">
        <v>1578</v>
      </c>
    </row>
    <row r="1108" spans="2:65" s="12" customFormat="1" ht="11.25">
      <c r="B1108" s="157"/>
      <c r="D1108" s="158" t="s">
        <v>233</v>
      </c>
      <c r="E1108" s="159" t="s">
        <v>1</v>
      </c>
      <c r="F1108" s="160" t="s">
        <v>1579</v>
      </c>
      <c r="H1108" s="161">
        <v>138.52500000000001</v>
      </c>
      <c r="I1108" s="162"/>
      <c r="L1108" s="157"/>
      <c r="M1108" s="163"/>
      <c r="T1108" s="164"/>
      <c r="AT1108" s="159" t="s">
        <v>233</v>
      </c>
      <c r="AU1108" s="159" t="s">
        <v>89</v>
      </c>
      <c r="AV1108" s="12" t="s">
        <v>89</v>
      </c>
      <c r="AW1108" s="12" t="s">
        <v>31</v>
      </c>
      <c r="AX1108" s="12" t="s">
        <v>76</v>
      </c>
      <c r="AY1108" s="159" t="s">
        <v>225</v>
      </c>
    </row>
    <row r="1109" spans="2:65" s="12" customFormat="1" ht="11.25">
      <c r="B1109" s="157"/>
      <c r="D1109" s="158" t="s">
        <v>233</v>
      </c>
      <c r="E1109" s="159" t="s">
        <v>1</v>
      </c>
      <c r="F1109" s="160" t="s">
        <v>1426</v>
      </c>
      <c r="H1109" s="161">
        <v>48.408999999999999</v>
      </c>
      <c r="I1109" s="162"/>
      <c r="L1109" s="157"/>
      <c r="M1109" s="163"/>
      <c r="T1109" s="164"/>
      <c r="AT1109" s="159" t="s">
        <v>233</v>
      </c>
      <c r="AU1109" s="159" t="s">
        <v>89</v>
      </c>
      <c r="AV1109" s="12" t="s">
        <v>89</v>
      </c>
      <c r="AW1109" s="12" t="s">
        <v>31</v>
      </c>
      <c r="AX1109" s="12" t="s">
        <v>76</v>
      </c>
      <c r="AY1109" s="159" t="s">
        <v>225</v>
      </c>
    </row>
    <row r="1110" spans="2:65" s="12" customFormat="1" ht="11.25">
      <c r="B1110" s="157"/>
      <c r="D1110" s="158" t="s">
        <v>233</v>
      </c>
      <c r="E1110" s="159" t="s">
        <v>1</v>
      </c>
      <c r="F1110" s="160" t="s">
        <v>1427</v>
      </c>
      <c r="H1110" s="161">
        <v>19.341000000000001</v>
      </c>
      <c r="I1110" s="162"/>
      <c r="L1110" s="157"/>
      <c r="M1110" s="163"/>
      <c r="T1110" s="164"/>
      <c r="AT1110" s="159" t="s">
        <v>233</v>
      </c>
      <c r="AU1110" s="159" t="s">
        <v>89</v>
      </c>
      <c r="AV1110" s="12" t="s">
        <v>89</v>
      </c>
      <c r="AW1110" s="12" t="s">
        <v>31</v>
      </c>
      <c r="AX1110" s="12" t="s">
        <v>76</v>
      </c>
      <c r="AY1110" s="159" t="s">
        <v>225</v>
      </c>
    </row>
    <row r="1111" spans="2:65" s="12" customFormat="1" ht="11.25">
      <c r="B1111" s="157"/>
      <c r="D1111" s="158" t="s">
        <v>233</v>
      </c>
      <c r="E1111" s="159" t="s">
        <v>1</v>
      </c>
      <c r="F1111" s="160" t="s">
        <v>1428</v>
      </c>
      <c r="H1111" s="161">
        <v>18.05</v>
      </c>
      <c r="I1111" s="162"/>
      <c r="L1111" s="157"/>
      <c r="M1111" s="163"/>
      <c r="T1111" s="164"/>
      <c r="AT1111" s="159" t="s">
        <v>233</v>
      </c>
      <c r="AU1111" s="159" t="s">
        <v>89</v>
      </c>
      <c r="AV1111" s="12" t="s">
        <v>89</v>
      </c>
      <c r="AW1111" s="12" t="s">
        <v>31</v>
      </c>
      <c r="AX1111" s="12" t="s">
        <v>76</v>
      </c>
      <c r="AY1111" s="159" t="s">
        <v>225</v>
      </c>
    </row>
    <row r="1112" spans="2:65" s="13" customFormat="1" ht="11.25">
      <c r="B1112" s="165"/>
      <c r="D1112" s="158" t="s">
        <v>233</v>
      </c>
      <c r="E1112" s="166" t="s">
        <v>1</v>
      </c>
      <c r="F1112" s="167" t="s">
        <v>258</v>
      </c>
      <c r="H1112" s="168">
        <v>224.32499999999999</v>
      </c>
      <c r="I1112" s="169"/>
      <c r="L1112" s="165"/>
      <c r="M1112" s="170"/>
      <c r="T1112" s="171"/>
      <c r="AT1112" s="166" t="s">
        <v>233</v>
      </c>
      <c r="AU1112" s="166" t="s">
        <v>89</v>
      </c>
      <c r="AV1112" s="13" t="s">
        <v>231</v>
      </c>
      <c r="AW1112" s="13" t="s">
        <v>31</v>
      </c>
      <c r="AX1112" s="13" t="s">
        <v>83</v>
      </c>
      <c r="AY1112" s="166" t="s">
        <v>225</v>
      </c>
    </row>
    <row r="1113" spans="2:65" s="1" customFormat="1" ht="37.9" customHeight="1">
      <c r="B1113" s="32"/>
      <c r="C1113" s="179" t="s">
        <v>1580</v>
      </c>
      <c r="D1113" s="179" t="s">
        <v>304</v>
      </c>
      <c r="E1113" s="180" t="s">
        <v>1581</v>
      </c>
      <c r="F1113" s="181" t="s">
        <v>1582</v>
      </c>
      <c r="G1113" s="182" t="s">
        <v>230</v>
      </c>
      <c r="H1113" s="183">
        <v>11.308</v>
      </c>
      <c r="I1113" s="184"/>
      <c r="J1113" s="185">
        <f>ROUND(I1113*H1113,2)</f>
        <v>0</v>
      </c>
      <c r="K1113" s="186"/>
      <c r="L1113" s="187"/>
      <c r="M1113" s="188" t="s">
        <v>1</v>
      </c>
      <c r="N1113" s="189" t="s">
        <v>42</v>
      </c>
      <c r="P1113" s="153">
        <f>O1113*H1113</f>
        <v>0</v>
      </c>
      <c r="Q1113" s="153">
        <v>2.5000000000000001E-2</v>
      </c>
      <c r="R1113" s="153">
        <f>Q1113*H1113</f>
        <v>0.28270000000000001</v>
      </c>
      <c r="S1113" s="153">
        <v>0</v>
      </c>
      <c r="T1113" s="154">
        <f>S1113*H1113</f>
        <v>0</v>
      </c>
      <c r="AR1113" s="155" t="s">
        <v>434</v>
      </c>
      <c r="AT1113" s="155" t="s">
        <v>304</v>
      </c>
      <c r="AU1113" s="155" t="s">
        <v>89</v>
      </c>
      <c r="AY1113" s="17" t="s">
        <v>225</v>
      </c>
      <c r="BE1113" s="156">
        <f>IF(N1113="základná",J1113,0)</f>
        <v>0</v>
      </c>
      <c r="BF1113" s="156">
        <f>IF(N1113="znížená",J1113,0)</f>
        <v>0</v>
      </c>
      <c r="BG1113" s="156">
        <f>IF(N1113="zákl. prenesená",J1113,0)</f>
        <v>0</v>
      </c>
      <c r="BH1113" s="156">
        <f>IF(N1113="zníž. prenesená",J1113,0)</f>
        <v>0</v>
      </c>
      <c r="BI1113" s="156">
        <f>IF(N1113="nulová",J1113,0)</f>
        <v>0</v>
      </c>
      <c r="BJ1113" s="17" t="s">
        <v>89</v>
      </c>
      <c r="BK1113" s="156">
        <f>ROUND(I1113*H1113,2)</f>
        <v>0</v>
      </c>
      <c r="BL1113" s="17" t="s">
        <v>309</v>
      </c>
      <c r="BM1113" s="155" t="s">
        <v>1583</v>
      </c>
    </row>
    <row r="1114" spans="2:65" s="12" customFormat="1" ht="11.25">
      <c r="B1114" s="157"/>
      <c r="D1114" s="158" t="s">
        <v>233</v>
      </c>
      <c r="E1114" s="159" t="s">
        <v>1</v>
      </c>
      <c r="F1114" s="160" t="s">
        <v>1584</v>
      </c>
      <c r="H1114" s="161">
        <v>8.3119999999999994</v>
      </c>
      <c r="I1114" s="162"/>
      <c r="L1114" s="157"/>
      <c r="M1114" s="163"/>
      <c r="T1114" s="164"/>
      <c r="AT1114" s="159" t="s">
        <v>233</v>
      </c>
      <c r="AU1114" s="159" t="s">
        <v>89</v>
      </c>
      <c r="AV1114" s="12" t="s">
        <v>89</v>
      </c>
      <c r="AW1114" s="12" t="s">
        <v>31</v>
      </c>
      <c r="AX1114" s="12" t="s">
        <v>76</v>
      </c>
      <c r="AY1114" s="159" t="s">
        <v>225</v>
      </c>
    </row>
    <row r="1115" spans="2:65" s="12" customFormat="1" ht="11.25">
      <c r="B1115" s="157"/>
      <c r="D1115" s="158" t="s">
        <v>233</v>
      </c>
      <c r="E1115" s="159" t="s">
        <v>1</v>
      </c>
      <c r="F1115" s="160" t="s">
        <v>1585</v>
      </c>
      <c r="H1115" s="161">
        <v>1.694</v>
      </c>
      <c r="I1115" s="162"/>
      <c r="L1115" s="157"/>
      <c r="M1115" s="163"/>
      <c r="T1115" s="164"/>
      <c r="AT1115" s="159" t="s">
        <v>233</v>
      </c>
      <c r="AU1115" s="159" t="s">
        <v>89</v>
      </c>
      <c r="AV1115" s="12" t="s">
        <v>89</v>
      </c>
      <c r="AW1115" s="12" t="s">
        <v>31</v>
      </c>
      <c r="AX1115" s="12" t="s">
        <v>76</v>
      </c>
      <c r="AY1115" s="159" t="s">
        <v>225</v>
      </c>
    </row>
    <row r="1116" spans="2:65" s="12" customFormat="1" ht="11.25">
      <c r="B1116" s="157"/>
      <c r="D1116" s="158" t="s">
        <v>233</v>
      </c>
      <c r="E1116" s="159" t="s">
        <v>1</v>
      </c>
      <c r="F1116" s="160" t="s">
        <v>1586</v>
      </c>
      <c r="H1116" s="161">
        <v>0.57999999999999996</v>
      </c>
      <c r="I1116" s="162"/>
      <c r="L1116" s="157"/>
      <c r="M1116" s="163"/>
      <c r="T1116" s="164"/>
      <c r="AT1116" s="159" t="s">
        <v>233</v>
      </c>
      <c r="AU1116" s="159" t="s">
        <v>89</v>
      </c>
      <c r="AV1116" s="12" t="s">
        <v>89</v>
      </c>
      <c r="AW1116" s="12" t="s">
        <v>31</v>
      </c>
      <c r="AX1116" s="12" t="s">
        <v>76</v>
      </c>
      <c r="AY1116" s="159" t="s">
        <v>225</v>
      </c>
    </row>
    <row r="1117" spans="2:65" s="12" customFormat="1" ht="11.25">
      <c r="B1117" s="157"/>
      <c r="D1117" s="158" t="s">
        <v>233</v>
      </c>
      <c r="E1117" s="159" t="s">
        <v>1</v>
      </c>
      <c r="F1117" s="160" t="s">
        <v>1587</v>
      </c>
      <c r="H1117" s="161">
        <v>0.72199999999999998</v>
      </c>
      <c r="I1117" s="162"/>
      <c r="L1117" s="157"/>
      <c r="M1117" s="163"/>
      <c r="T1117" s="164"/>
      <c r="AT1117" s="159" t="s">
        <v>233</v>
      </c>
      <c r="AU1117" s="159" t="s">
        <v>89</v>
      </c>
      <c r="AV1117" s="12" t="s">
        <v>89</v>
      </c>
      <c r="AW1117" s="12" t="s">
        <v>31</v>
      </c>
      <c r="AX1117" s="12" t="s">
        <v>76</v>
      </c>
      <c r="AY1117" s="159" t="s">
        <v>225</v>
      </c>
    </row>
    <row r="1118" spans="2:65" s="13" customFormat="1" ht="11.25">
      <c r="B1118" s="165"/>
      <c r="D1118" s="158" t="s">
        <v>233</v>
      </c>
      <c r="E1118" s="166" t="s">
        <v>1</v>
      </c>
      <c r="F1118" s="167" t="s">
        <v>258</v>
      </c>
      <c r="H1118" s="168">
        <v>11.308</v>
      </c>
      <c r="I1118" s="169"/>
      <c r="L1118" s="165"/>
      <c r="M1118" s="170"/>
      <c r="T1118" s="171"/>
      <c r="AT1118" s="166" t="s">
        <v>233</v>
      </c>
      <c r="AU1118" s="166" t="s">
        <v>89</v>
      </c>
      <c r="AV1118" s="13" t="s">
        <v>231</v>
      </c>
      <c r="AW1118" s="13" t="s">
        <v>31</v>
      </c>
      <c r="AX1118" s="13" t="s">
        <v>83</v>
      </c>
      <c r="AY1118" s="166" t="s">
        <v>225</v>
      </c>
    </row>
    <row r="1119" spans="2:65" s="1" customFormat="1" ht="24.2" customHeight="1">
      <c r="B1119" s="32"/>
      <c r="C1119" s="143" t="s">
        <v>1588</v>
      </c>
      <c r="D1119" s="143" t="s">
        <v>227</v>
      </c>
      <c r="E1119" s="144" t="s">
        <v>1589</v>
      </c>
      <c r="F1119" s="145" t="s">
        <v>1590</v>
      </c>
      <c r="G1119" s="146" t="s">
        <v>312</v>
      </c>
      <c r="H1119" s="147">
        <v>204.98400000000001</v>
      </c>
      <c r="I1119" s="148"/>
      <c r="J1119" s="149">
        <f>ROUND(I1119*H1119,2)</f>
        <v>0</v>
      </c>
      <c r="K1119" s="150"/>
      <c r="L1119" s="32"/>
      <c r="M1119" s="151" t="s">
        <v>1</v>
      </c>
      <c r="N1119" s="152" t="s">
        <v>42</v>
      </c>
      <c r="P1119" s="153">
        <f>O1119*H1119</f>
        <v>0</v>
      </c>
      <c r="Q1119" s="153">
        <v>1.1590000000000001E-3</v>
      </c>
      <c r="R1119" s="153">
        <f>Q1119*H1119</f>
        <v>0.23757645600000002</v>
      </c>
      <c r="S1119" s="153">
        <v>0</v>
      </c>
      <c r="T1119" s="154">
        <f>S1119*H1119</f>
        <v>0</v>
      </c>
      <c r="AR1119" s="155" t="s">
        <v>309</v>
      </c>
      <c r="AT1119" s="155" t="s">
        <v>227</v>
      </c>
      <c r="AU1119" s="155" t="s">
        <v>89</v>
      </c>
      <c r="AY1119" s="17" t="s">
        <v>225</v>
      </c>
      <c r="BE1119" s="156">
        <f>IF(N1119="základná",J1119,0)</f>
        <v>0</v>
      </c>
      <c r="BF1119" s="156">
        <f>IF(N1119="znížená",J1119,0)</f>
        <v>0</v>
      </c>
      <c r="BG1119" s="156">
        <f>IF(N1119="zákl. prenesená",J1119,0)</f>
        <v>0</v>
      </c>
      <c r="BH1119" s="156">
        <f>IF(N1119="zníž. prenesená",J1119,0)</f>
        <v>0</v>
      </c>
      <c r="BI1119" s="156">
        <f>IF(N1119="nulová",J1119,0)</f>
        <v>0</v>
      </c>
      <c r="BJ1119" s="17" t="s">
        <v>89</v>
      </c>
      <c r="BK1119" s="156">
        <f>ROUND(I1119*H1119,2)</f>
        <v>0</v>
      </c>
      <c r="BL1119" s="17" t="s">
        <v>309</v>
      </c>
      <c r="BM1119" s="155" t="s">
        <v>1591</v>
      </c>
    </row>
    <row r="1120" spans="2:65" s="12" customFormat="1" ht="11.25">
      <c r="B1120" s="157"/>
      <c r="D1120" s="158" t="s">
        <v>233</v>
      </c>
      <c r="E1120" s="159" t="s">
        <v>1</v>
      </c>
      <c r="F1120" s="160" t="s">
        <v>1579</v>
      </c>
      <c r="H1120" s="161">
        <v>138.52500000000001</v>
      </c>
      <c r="I1120" s="162"/>
      <c r="L1120" s="157"/>
      <c r="M1120" s="163"/>
      <c r="T1120" s="164"/>
      <c r="AT1120" s="159" t="s">
        <v>233</v>
      </c>
      <c r="AU1120" s="159" t="s">
        <v>89</v>
      </c>
      <c r="AV1120" s="12" t="s">
        <v>89</v>
      </c>
      <c r="AW1120" s="12" t="s">
        <v>31</v>
      </c>
      <c r="AX1120" s="12" t="s">
        <v>76</v>
      </c>
      <c r="AY1120" s="159" t="s">
        <v>225</v>
      </c>
    </row>
    <row r="1121" spans="2:65" s="12" customFormat="1" ht="11.25">
      <c r="B1121" s="157"/>
      <c r="D1121" s="158" t="s">
        <v>233</v>
      </c>
      <c r="E1121" s="159" t="s">
        <v>1</v>
      </c>
      <c r="F1121" s="160" t="s">
        <v>1592</v>
      </c>
      <c r="H1121" s="161">
        <v>48.408999999999999</v>
      </c>
      <c r="I1121" s="162"/>
      <c r="L1121" s="157"/>
      <c r="M1121" s="163"/>
      <c r="T1121" s="164"/>
      <c r="AT1121" s="159" t="s">
        <v>233</v>
      </c>
      <c r="AU1121" s="159" t="s">
        <v>89</v>
      </c>
      <c r="AV1121" s="12" t="s">
        <v>89</v>
      </c>
      <c r="AW1121" s="12" t="s">
        <v>31</v>
      </c>
      <c r="AX1121" s="12" t="s">
        <v>76</v>
      </c>
      <c r="AY1121" s="159" t="s">
        <v>225</v>
      </c>
    </row>
    <row r="1122" spans="2:65" s="12" customFormat="1" ht="11.25">
      <c r="B1122" s="157"/>
      <c r="D1122" s="158" t="s">
        <v>233</v>
      </c>
      <c r="E1122" s="159" t="s">
        <v>1</v>
      </c>
      <c r="F1122" s="160" t="s">
        <v>1428</v>
      </c>
      <c r="H1122" s="161">
        <v>18.05</v>
      </c>
      <c r="I1122" s="162"/>
      <c r="L1122" s="157"/>
      <c r="M1122" s="163"/>
      <c r="T1122" s="164"/>
      <c r="AT1122" s="159" t="s">
        <v>233</v>
      </c>
      <c r="AU1122" s="159" t="s">
        <v>89</v>
      </c>
      <c r="AV1122" s="12" t="s">
        <v>89</v>
      </c>
      <c r="AW1122" s="12" t="s">
        <v>31</v>
      </c>
      <c r="AX1122" s="12" t="s">
        <v>76</v>
      </c>
      <c r="AY1122" s="159" t="s">
        <v>225</v>
      </c>
    </row>
    <row r="1123" spans="2:65" s="13" customFormat="1" ht="11.25">
      <c r="B1123" s="165"/>
      <c r="D1123" s="158" t="s">
        <v>233</v>
      </c>
      <c r="E1123" s="166" t="s">
        <v>1</v>
      </c>
      <c r="F1123" s="167" t="s">
        <v>258</v>
      </c>
      <c r="H1123" s="168">
        <v>204.98400000000001</v>
      </c>
      <c r="I1123" s="169"/>
      <c r="L1123" s="165"/>
      <c r="M1123" s="170"/>
      <c r="T1123" s="171"/>
      <c r="AT1123" s="166" t="s">
        <v>233</v>
      </c>
      <c r="AU1123" s="166" t="s">
        <v>89</v>
      </c>
      <c r="AV1123" s="13" t="s">
        <v>231</v>
      </c>
      <c r="AW1123" s="13" t="s">
        <v>31</v>
      </c>
      <c r="AX1123" s="13" t="s">
        <v>83</v>
      </c>
      <c r="AY1123" s="166" t="s">
        <v>225</v>
      </c>
    </row>
    <row r="1124" spans="2:65" s="1" customFormat="1" ht="24.2" customHeight="1">
      <c r="B1124" s="32"/>
      <c r="C1124" s="179" t="s">
        <v>1593</v>
      </c>
      <c r="D1124" s="179" t="s">
        <v>304</v>
      </c>
      <c r="E1124" s="180" t="s">
        <v>1594</v>
      </c>
      <c r="F1124" s="181" t="s">
        <v>1595</v>
      </c>
      <c r="G1124" s="182" t="s">
        <v>312</v>
      </c>
      <c r="H1124" s="183">
        <v>322.54500000000002</v>
      </c>
      <c r="I1124" s="184"/>
      <c r="J1124" s="185">
        <f>ROUND(I1124*H1124,2)</f>
        <v>0</v>
      </c>
      <c r="K1124" s="186"/>
      <c r="L1124" s="187"/>
      <c r="M1124" s="188" t="s">
        <v>1</v>
      </c>
      <c r="N1124" s="189" t="s">
        <v>42</v>
      </c>
      <c r="P1124" s="153">
        <f>O1124*H1124</f>
        <v>0</v>
      </c>
      <c r="Q1124" s="153">
        <v>3.96E-3</v>
      </c>
      <c r="R1124" s="153">
        <f>Q1124*H1124</f>
        <v>1.2772782</v>
      </c>
      <c r="S1124" s="153">
        <v>0</v>
      </c>
      <c r="T1124" s="154">
        <f>S1124*H1124</f>
        <v>0</v>
      </c>
      <c r="AR1124" s="155" t="s">
        <v>434</v>
      </c>
      <c r="AT1124" s="155" t="s">
        <v>304</v>
      </c>
      <c r="AU1124" s="155" t="s">
        <v>89</v>
      </c>
      <c r="AY1124" s="17" t="s">
        <v>225</v>
      </c>
      <c r="BE1124" s="156">
        <f>IF(N1124="základná",J1124,0)</f>
        <v>0</v>
      </c>
      <c r="BF1124" s="156">
        <f>IF(N1124="znížená",J1124,0)</f>
        <v>0</v>
      </c>
      <c r="BG1124" s="156">
        <f>IF(N1124="zákl. prenesená",J1124,0)</f>
        <v>0</v>
      </c>
      <c r="BH1124" s="156">
        <f>IF(N1124="zníž. prenesená",J1124,0)</f>
        <v>0</v>
      </c>
      <c r="BI1124" s="156">
        <f>IF(N1124="nulová",J1124,0)</f>
        <v>0</v>
      </c>
      <c r="BJ1124" s="17" t="s">
        <v>89</v>
      </c>
      <c r="BK1124" s="156">
        <f>ROUND(I1124*H1124,2)</f>
        <v>0</v>
      </c>
      <c r="BL1124" s="17" t="s">
        <v>309</v>
      </c>
      <c r="BM1124" s="155" t="s">
        <v>1596</v>
      </c>
    </row>
    <row r="1125" spans="2:65" s="12" customFormat="1" ht="11.25">
      <c r="B1125" s="157"/>
      <c r="D1125" s="158" t="s">
        <v>233</v>
      </c>
      <c r="E1125" s="159" t="s">
        <v>1</v>
      </c>
      <c r="F1125" s="160" t="s">
        <v>1597</v>
      </c>
      <c r="H1125" s="161">
        <v>285.36200000000002</v>
      </c>
      <c r="I1125" s="162"/>
      <c r="L1125" s="157"/>
      <c r="M1125" s="163"/>
      <c r="T1125" s="164"/>
      <c r="AT1125" s="159" t="s">
        <v>233</v>
      </c>
      <c r="AU1125" s="159" t="s">
        <v>89</v>
      </c>
      <c r="AV1125" s="12" t="s">
        <v>89</v>
      </c>
      <c r="AW1125" s="12" t="s">
        <v>31</v>
      </c>
      <c r="AX1125" s="12" t="s">
        <v>76</v>
      </c>
      <c r="AY1125" s="159" t="s">
        <v>225</v>
      </c>
    </row>
    <row r="1126" spans="2:65" s="12" customFormat="1" ht="11.25">
      <c r="B1126" s="157"/>
      <c r="D1126" s="158" t="s">
        <v>233</v>
      </c>
      <c r="E1126" s="159" t="s">
        <v>1</v>
      </c>
      <c r="F1126" s="160" t="s">
        <v>1598</v>
      </c>
      <c r="H1126" s="161">
        <v>37.183</v>
      </c>
      <c r="I1126" s="162"/>
      <c r="L1126" s="157"/>
      <c r="M1126" s="163"/>
      <c r="T1126" s="164"/>
      <c r="AT1126" s="159" t="s">
        <v>233</v>
      </c>
      <c r="AU1126" s="159" t="s">
        <v>89</v>
      </c>
      <c r="AV1126" s="12" t="s">
        <v>89</v>
      </c>
      <c r="AW1126" s="12" t="s">
        <v>31</v>
      </c>
      <c r="AX1126" s="12" t="s">
        <v>76</v>
      </c>
      <c r="AY1126" s="159" t="s">
        <v>225</v>
      </c>
    </row>
    <row r="1127" spans="2:65" s="13" customFormat="1" ht="11.25">
      <c r="B1127" s="165"/>
      <c r="D1127" s="158" t="s">
        <v>233</v>
      </c>
      <c r="E1127" s="166" t="s">
        <v>1</v>
      </c>
      <c r="F1127" s="167" t="s">
        <v>258</v>
      </c>
      <c r="H1127" s="168">
        <v>322.54500000000002</v>
      </c>
      <c r="I1127" s="169"/>
      <c r="L1127" s="165"/>
      <c r="M1127" s="170"/>
      <c r="T1127" s="171"/>
      <c r="AT1127" s="166" t="s">
        <v>233</v>
      </c>
      <c r="AU1127" s="166" t="s">
        <v>89</v>
      </c>
      <c r="AV1127" s="13" t="s">
        <v>231</v>
      </c>
      <c r="AW1127" s="13" t="s">
        <v>31</v>
      </c>
      <c r="AX1127" s="13" t="s">
        <v>83</v>
      </c>
      <c r="AY1127" s="166" t="s">
        <v>225</v>
      </c>
    </row>
    <row r="1128" spans="2:65" s="1" customFormat="1" ht="24.2" customHeight="1">
      <c r="B1128" s="32"/>
      <c r="C1128" s="179" t="s">
        <v>1599</v>
      </c>
      <c r="D1128" s="179" t="s">
        <v>304</v>
      </c>
      <c r="E1128" s="180" t="s">
        <v>1600</v>
      </c>
      <c r="F1128" s="181" t="s">
        <v>1601</v>
      </c>
      <c r="G1128" s="182" t="s">
        <v>312</v>
      </c>
      <c r="H1128" s="183">
        <v>49.860999999999997</v>
      </c>
      <c r="I1128" s="184"/>
      <c r="J1128" s="185">
        <f>ROUND(I1128*H1128,2)</f>
        <v>0</v>
      </c>
      <c r="K1128" s="186"/>
      <c r="L1128" s="187"/>
      <c r="M1128" s="188" t="s">
        <v>1</v>
      </c>
      <c r="N1128" s="189" t="s">
        <v>42</v>
      </c>
      <c r="P1128" s="153">
        <f>O1128*H1128</f>
        <v>0</v>
      </c>
      <c r="Q1128" s="153">
        <v>5.94E-3</v>
      </c>
      <c r="R1128" s="153">
        <f>Q1128*H1128</f>
        <v>0.29617433999999998</v>
      </c>
      <c r="S1128" s="153">
        <v>0</v>
      </c>
      <c r="T1128" s="154">
        <f>S1128*H1128</f>
        <v>0</v>
      </c>
      <c r="AR1128" s="155" t="s">
        <v>434</v>
      </c>
      <c r="AT1128" s="155" t="s">
        <v>304</v>
      </c>
      <c r="AU1128" s="155" t="s">
        <v>89</v>
      </c>
      <c r="AY1128" s="17" t="s">
        <v>225</v>
      </c>
      <c r="BE1128" s="156">
        <f>IF(N1128="základná",J1128,0)</f>
        <v>0</v>
      </c>
      <c r="BF1128" s="156">
        <f>IF(N1128="znížená",J1128,0)</f>
        <v>0</v>
      </c>
      <c r="BG1128" s="156">
        <f>IF(N1128="zákl. prenesená",J1128,0)</f>
        <v>0</v>
      </c>
      <c r="BH1128" s="156">
        <f>IF(N1128="zníž. prenesená",J1128,0)</f>
        <v>0</v>
      </c>
      <c r="BI1128" s="156">
        <f>IF(N1128="nulová",J1128,0)</f>
        <v>0</v>
      </c>
      <c r="BJ1128" s="17" t="s">
        <v>89</v>
      </c>
      <c r="BK1128" s="156">
        <f>ROUND(I1128*H1128,2)</f>
        <v>0</v>
      </c>
      <c r="BL1128" s="17" t="s">
        <v>309</v>
      </c>
      <c r="BM1128" s="155" t="s">
        <v>1602</v>
      </c>
    </row>
    <row r="1129" spans="2:65" s="12" customFormat="1" ht="11.25">
      <c r="B1129" s="157"/>
      <c r="D1129" s="158" t="s">
        <v>233</v>
      </c>
      <c r="E1129" s="159" t="s">
        <v>1</v>
      </c>
      <c r="F1129" s="160" t="s">
        <v>1603</v>
      </c>
      <c r="H1129" s="161">
        <v>49.860999999999997</v>
      </c>
      <c r="I1129" s="162"/>
      <c r="L1129" s="157"/>
      <c r="M1129" s="163"/>
      <c r="T1129" s="164"/>
      <c r="AT1129" s="159" t="s">
        <v>233</v>
      </c>
      <c r="AU1129" s="159" t="s">
        <v>89</v>
      </c>
      <c r="AV1129" s="12" t="s">
        <v>89</v>
      </c>
      <c r="AW1129" s="12" t="s">
        <v>31</v>
      </c>
      <c r="AX1129" s="12" t="s">
        <v>83</v>
      </c>
      <c r="AY1129" s="159" t="s">
        <v>225</v>
      </c>
    </row>
    <row r="1130" spans="2:65" s="1" customFormat="1" ht="24.2" customHeight="1">
      <c r="B1130" s="32"/>
      <c r="C1130" s="143" t="s">
        <v>1604</v>
      </c>
      <c r="D1130" s="143" t="s">
        <v>227</v>
      </c>
      <c r="E1130" s="144" t="s">
        <v>1605</v>
      </c>
      <c r="F1130" s="145" t="s">
        <v>1606</v>
      </c>
      <c r="G1130" s="146" t="s">
        <v>1412</v>
      </c>
      <c r="H1130" s="196"/>
      <c r="I1130" s="148"/>
      <c r="J1130" s="149">
        <f>ROUND(I1130*H1130,2)</f>
        <v>0</v>
      </c>
      <c r="K1130" s="150"/>
      <c r="L1130" s="32"/>
      <c r="M1130" s="151" t="s">
        <v>1</v>
      </c>
      <c r="N1130" s="152" t="s">
        <v>42</v>
      </c>
      <c r="P1130" s="153">
        <f>O1130*H1130</f>
        <v>0</v>
      </c>
      <c r="Q1130" s="153">
        <v>0</v>
      </c>
      <c r="R1130" s="153">
        <f>Q1130*H1130</f>
        <v>0</v>
      </c>
      <c r="S1130" s="153">
        <v>0</v>
      </c>
      <c r="T1130" s="154">
        <f>S1130*H1130</f>
        <v>0</v>
      </c>
      <c r="AR1130" s="155" t="s">
        <v>309</v>
      </c>
      <c r="AT1130" s="155" t="s">
        <v>227</v>
      </c>
      <c r="AU1130" s="155" t="s">
        <v>89</v>
      </c>
      <c r="AY1130" s="17" t="s">
        <v>225</v>
      </c>
      <c r="BE1130" s="156">
        <f>IF(N1130="základná",J1130,0)</f>
        <v>0</v>
      </c>
      <c r="BF1130" s="156">
        <f>IF(N1130="znížená",J1130,0)</f>
        <v>0</v>
      </c>
      <c r="BG1130" s="156">
        <f>IF(N1130="zákl. prenesená",J1130,0)</f>
        <v>0</v>
      </c>
      <c r="BH1130" s="156">
        <f>IF(N1130="zníž. prenesená",J1130,0)</f>
        <v>0</v>
      </c>
      <c r="BI1130" s="156">
        <f>IF(N1130="nulová",J1130,0)</f>
        <v>0</v>
      </c>
      <c r="BJ1130" s="17" t="s">
        <v>89</v>
      </c>
      <c r="BK1130" s="156">
        <f>ROUND(I1130*H1130,2)</f>
        <v>0</v>
      </c>
      <c r="BL1130" s="17" t="s">
        <v>309</v>
      </c>
      <c r="BM1130" s="155" t="s">
        <v>1607</v>
      </c>
    </row>
    <row r="1131" spans="2:65" s="11" customFormat="1" ht="22.9" customHeight="1">
      <c r="B1131" s="131"/>
      <c r="D1131" s="132" t="s">
        <v>75</v>
      </c>
      <c r="E1131" s="141" t="s">
        <v>1608</v>
      </c>
      <c r="F1131" s="141" t="s">
        <v>1609</v>
      </c>
      <c r="I1131" s="134"/>
      <c r="J1131" s="142">
        <f>BK1131</f>
        <v>0</v>
      </c>
      <c r="L1131" s="131"/>
      <c r="M1131" s="136"/>
      <c r="P1131" s="137">
        <f>SUM(P1132:P1144)</f>
        <v>0</v>
      </c>
      <c r="R1131" s="137">
        <f>SUM(R1132:R1144)</f>
        <v>0.93335375787999986</v>
      </c>
      <c r="T1131" s="138">
        <f>SUM(T1132:T1144)</f>
        <v>0.41732999999999998</v>
      </c>
      <c r="AR1131" s="132" t="s">
        <v>89</v>
      </c>
      <c r="AT1131" s="139" t="s">
        <v>75</v>
      </c>
      <c r="AU1131" s="139" t="s">
        <v>83</v>
      </c>
      <c r="AY1131" s="132" t="s">
        <v>225</v>
      </c>
      <c r="BK1131" s="140">
        <f>SUM(BK1132:BK1144)</f>
        <v>0</v>
      </c>
    </row>
    <row r="1132" spans="2:65" s="1" customFormat="1" ht="24.2" customHeight="1">
      <c r="B1132" s="32"/>
      <c r="C1132" s="143" t="s">
        <v>1610</v>
      </c>
      <c r="D1132" s="143" t="s">
        <v>227</v>
      </c>
      <c r="E1132" s="144" t="s">
        <v>1611</v>
      </c>
      <c r="F1132" s="145" t="s">
        <v>1612</v>
      </c>
      <c r="G1132" s="146" t="s">
        <v>1613</v>
      </c>
      <c r="H1132" s="147">
        <v>9</v>
      </c>
      <c r="I1132" s="148"/>
      <c r="J1132" s="149">
        <f t="shared" ref="J1132:J1137" si="10">ROUND(I1132*H1132,2)</f>
        <v>0</v>
      </c>
      <c r="K1132" s="150"/>
      <c r="L1132" s="32"/>
      <c r="M1132" s="151" t="s">
        <v>1</v>
      </c>
      <c r="N1132" s="152" t="s">
        <v>42</v>
      </c>
      <c r="P1132" s="153">
        <f t="shared" ref="P1132:P1137" si="11">O1132*H1132</f>
        <v>0</v>
      </c>
      <c r="Q1132" s="153">
        <v>0</v>
      </c>
      <c r="R1132" s="153">
        <f t="shared" ref="R1132:R1137" si="12">Q1132*H1132</f>
        <v>0</v>
      </c>
      <c r="S1132" s="153">
        <v>1.933E-2</v>
      </c>
      <c r="T1132" s="154">
        <f t="shared" ref="T1132:T1137" si="13">S1132*H1132</f>
        <v>0.17397000000000001</v>
      </c>
      <c r="AR1132" s="155" t="s">
        <v>309</v>
      </c>
      <c r="AT1132" s="155" t="s">
        <v>227</v>
      </c>
      <c r="AU1132" s="155" t="s">
        <v>89</v>
      </c>
      <c r="AY1132" s="17" t="s">
        <v>225</v>
      </c>
      <c r="BE1132" s="156">
        <f t="shared" ref="BE1132:BE1137" si="14">IF(N1132="základná",J1132,0)</f>
        <v>0</v>
      </c>
      <c r="BF1132" s="156">
        <f t="shared" ref="BF1132:BF1137" si="15">IF(N1132="znížená",J1132,0)</f>
        <v>0</v>
      </c>
      <c r="BG1132" s="156">
        <f t="shared" ref="BG1132:BG1137" si="16">IF(N1132="zákl. prenesená",J1132,0)</f>
        <v>0</v>
      </c>
      <c r="BH1132" s="156">
        <f t="shared" ref="BH1132:BH1137" si="17">IF(N1132="zníž. prenesená",J1132,0)</f>
        <v>0</v>
      </c>
      <c r="BI1132" s="156">
        <f t="shared" ref="BI1132:BI1137" si="18">IF(N1132="nulová",J1132,0)</f>
        <v>0</v>
      </c>
      <c r="BJ1132" s="17" t="s">
        <v>89</v>
      </c>
      <c r="BK1132" s="156">
        <f t="shared" ref="BK1132:BK1137" si="19">ROUND(I1132*H1132,2)</f>
        <v>0</v>
      </c>
      <c r="BL1132" s="17" t="s">
        <v>309</v>
      </c>
      <c r="BM1132" s="155" t="s">
        <v>1614</v>
      </c>
    </row>
    <row r="1133" spans="2:65" s="1" customFormat="1" ht="24.2" customHeight="1">
      <c r="B1133" s="32"/>
      <c r="C1133" s="143" t="s">
        <v>1615</v>
      </c>
      <c r="D1133" s="143" t="s">
        <v>227</v>
      </c>
      <c r="E1133" s="144" t="s">
        <v>1616</v>
      </c>
      <c r="F1133" s="145" t="s">
        <v>1617</v>
      </c>
      <c r="G1133" s="146" t="s">
        <v>1613</v>
      </c>
      <c r="H1133" s="147">
        <v>6</v>
      </c>
      <c r="I1133" s="148"/>
      <c r="J1133" s="149">
        <f t="shared" si="10"/>
        <v>0</v>
      </c>
      <c r="K1133" s="150"/>
      <c r="L1133" s="32"/>
      <c r="M1133" s="151" t="s">
        <v>1</v>
      </c>
      <c r="N1133" s="152" t="s">
        <v>42</v>
      </c>
      <c r="P1133" s="153">
        <f t="shared" si="11"/>
        <v>0</v>
      </c>
      <c r="Q1133" s="153">
        <v>0</v>
      </c>
      <c r="R1133" s="153">
        <f t="shared" si="12"/>
        <v>0</v>
      </c>
      <c r="S1133" s="153">
        <v>1.72E-2</v>
      </c>
      <c r="T1133" s="154">
        <f t="shared" si="13"/>
        <v>0.1032</v>
      </c>
      <c r="AR1133" s="155" t="s">
        <v>309</v>
      </c>
      <c r="AT1133" s="155" t="s">
        <v>227</v>
      </c>
      <c r="AU1133" s="155" t="s">
        <v>89</v>
      </c>
      <c r="AY1133" s="17" t="s">
        <v>225</v>
      </c>
      <c r="BE1133" s="156">
        <f t="shared" si="14"/>
        <v>0</v>
      </c>
      <c r="BF1133" s="156">
        <f t="shared" si="15"/>
        <v>0</v>
      </c>
      <c r="BG1133" s="156">
        <f t="shared" si="16"/>
        <v>0</v>
      </c>
      <c r="BH1133" s="156">
        <f t="shared" si="17"/>
        <v>0</v>
      </c>
      <c r="BI1133" s="156">
        <f t="shared" si="18"/>
        <v>0</v>
      </c>
      <c r="BJ1133" s="17" t="s">
        <v>89</v>
      </c>
      <c r="BK1133" s="156">
        <f t="shared" si="19"/>
        <v>0</v>
      </c>
      <c r="BL1133" s="17" t="s">
        <v>309</v>
      </c>
      <c r="BM1133" s="155" t="s">
        <v>1618</v>
      </c>
    </row>
    <row r="1134" spans="2:65" s="1" customFormat="1" ht="24.2" customHeight="1">
      <c r="B1134" s="32"/>
      <c r="C1134" s="143" t="s">
        <v>1619</v>
      </c>
      <c r="D1134" s="143" t="s">
        <v>227</v>
      </c>
      <c r="E1134" s="144" t="s">
        <v>1620</v>
      </c>
      <c r="F1134" s="145" t="s">
        <v>1621</v>
      </c>
      <c r="G1134" s="146" t="s">
        <v>1613</v>
      </c>
      <c r="H1134" s="147">
        <v>6</v>
      </c>
      <c r="I1134" s="148"/>
      <c r="J1134" s="149">
        <f t="shared" si="10"/>
        <v>0</v>
      </c>
      <c r="K1134" s="150"/>
      <c r="L1134" s="32"/>
      <c r="M1134" s="151" t="s">
        <v>1</v>
      </c>
      <c r="N1134" s="152" t="s">
        <v>42</v>
      </c>
      <c r="P1134" s="153">
        <f t="shared" si="11"/>
        <v>0</v>
      </c>
      <c r="Q1134" s="153">
        <v>0</v>
      </c>
      <c r="R1134" s="153">
        <f t="shared" si="12"/>
        <v>0</v>
      </c>
      <c r="S1134" s="153">
        <v>1.9460000000000002E-2</v>
      </c>
      <c r="T1134" s="154">
        <f t="shared" si="13"/>
        <v>0.11676</v>
      </c>
      <c r="AR1134" s="155" t="s">
        <v>309</v>
      </c>
      <c r="AT1134" s="155" t="s">
        <v>227</v>
      </c>
      <c r="AU1134" s="155" t="s">
        <v>89</v>
      </c>
      <c r="AY1134" s="17" t="s">
        <v>225</v>
      </c>
      <c r="BE1134" s="156">
        <f t="shared" si="14"/>
        <v>0</v>
      </c>
      <c r="BF1134" s="156">
        <f t="shared" si="15"/>
        <v>0</v>
      </c>
      <c r="BG1134" s="156">
        <f t="shared" si="16"/>
        <v>0</v>
      </c>
      <c r="BH1134" s="156">
        <f t="shared" si="17"/>
        <v>0</v>
      </c>
      <c r="BI1134" s="156">
        <f t="shared" si="18"/>
        <v>0</v>
      </c>
      <c r="BJ1134" s="17" t="s">
        <v>89</v>
      </c>
      <c r="BK1134" s="156">
        <f t="shared" si="19"/>
        <v>0</v>
      </c>
      <c r="BL1134" s="17" t="s">
        <v>309</v>
      </c>
      <c r="BM1134" s="155" t="s">
        <v>1622</v>
      </c>
    </row>
    <row r="1135" spans="2:65" s="1" customFormat="1" ht="24.2" customHeight="1">
      <c r="B1135" s="32"/>
      <c r="C1135" s="143" t="s">
        <v>1623</v>
      </c>
      <c r="D1135" s="143" t="s">
        <v>227</v>
      </c>
      <c r="E1135" s="144" t="s">
        <v>1624</v>
      </c>
      <c r="F1135" s="145" t="s">
        <v>1625</v>
      </c>
      <c r="G1135" s="146" t="s">
        <v>1613</v>
      </c>
      <c r="H1135" s="147">
        <v>9</v>
      </c>
      <c r="I1135" s="148"/>
      <c r="J1135" s="149">
        <f t="shared" si="10"/>
        <v>0</v>
      </c>
      <c r="K1135" s="150"/>
      <c r="L1135" s="32"/>
      <c r="M1135" s="151" t="s">
        <v>1</v>
      </c>
      <c r="N1135" s="152" t="s">
        <v>42</v>
      </c>
      <c r="P1135" s="153">
        <f t="shared" si="11"/>
        <v>0</v>
      </c>
      <c r="Q1135" s="153">
        <v>0</v>
      </c>
      <c r="R1135" s="153">
        <f t="shared" si="12"/>
        <v>0</v>
      </c>
      <c r="S1135" s="153">
        <v>2.5999999999999999E-3</v>
      </c>
      <c r="T1135" s="154">
        <f t="shared" si="13"/>
        <v>2.3399999999999997E-2</v>
      </c>
      <c r="AR1135" s="155" t="s">
        <v>309</v>
      </c>
      <c r="AT1135" s="155" t="s">
        <v>227</v>
      </c>
      <c r="AU1135" s="155" t="s">
        <v>89</v>
      </c>
      <c r="AY1135" s="17" t="s">
        <v>225</v>
      </c>
      <c r="BE1135" s="156">
        <f t="shared" si="14"/>
        <v>0</v>
      </c>
      <c r="BF1135" s="156">
        <f t="shared" si="15"/>
        <v>0</v>
      </c>
      <c r="BG1135" s="156">
        <f t="shared" si="16"/>
        <v>0</v>
      </c>
      <c r="BH1135" s="156">
        <f t="shared" si="17"/>
        <v>0</v>
      </c>
      <c r="BI1135" s="156">
        <f t="shared" si="18"/>
        <v>0</v>
      </c>
      <c r="BJ1135" s="17" t="s">
        <v>89</v>
      </c>
      <c r="BK1135" s="156">
        <f t="shared" si="19"/>
        <v>0</v>
      </c>
      <c r="BL1135" s="17" t="s">
        <v>309</v>
      </c>
      <c r="BM1135" s="155" t="s">
        <v>1626</v>
      </c>
    </row>
    <row r="1136" spans="2:65" s="1" customFormat="1" ht="37.9" customHeight="1">
      <c r="B1136" s="32"/>
      <c r="C1136" s="143" t="s">
        <v>1627</v>
      </c>
      <c r="D1136" s="143" t="s">
        <v>227</v>
      </c>
      <c r="E1136" s="144" t="s">
        <v>1628</v>
      </c>
      <c r="F1136" s="145" t="s">
        <v>1629</v>
      </c>
      <c r="G1136" s="146" t="s">
        <v>292</v>
      </c>
      <c r="H1136" s="147">
        <v>0.41699999999999998</v>
      </c>
      <c r="I1136" s="148"/>
      <c r="J1136" s="149">
        <f t="shared" si="10"/>
        <v>0</v>
      </c>
      <c r="K1136" s="150"/>
      <c r="L1136" s="32"/>
      <c r="M1136" s="151" t="s">
        <v>1</v>
      </c>
      <c r="N1136" s="152" t="s">
        <v>42</v>
      </c>
      <c r="P1136" s="153">
        <f t="shared" si="11"/>
        <v>0</v>
      </c>
      <c r="Q1136" s="153">
        <v>0</v>
      </c>
      <c r="R1136" s="153">
        <f t="shared" si="12"/>
        <v>0</v>
      </c>
      <c r="S1136" s="153">
        <v>0</v>
      </c>
      <c r="T1136" s="154">
        <f t="shared" si="13"/>
        <v>0</v>
      </c>
      <c r="AR1136" s="155" t="s">
        <v>309</v>
      </c>
      <c r="AT1136" s="155" t="s">
        <v>227</v>
      </c>
      <c r="AU1136" s="155" t="s">
        <v>89</v>
      </c>
      <c r="AY1136" s="17" t="s">
        <v>225</v>
      </c>
      <c r="BE1136" s="156">
        <f t="shared" si="14"/>
        <v>0</v>
      </c>
      <c r="BF1136" s="156">
        <f t="shared" si="15"/>
        <v>0</v>
      </c>
      <c r="BG1136" s="156">
        <f t="shared" si="16"/>
        <v>0</v>
      </c>
      <c r="BH1136" s="156">
        <f t="shared" si="17"/>
        <v>0</v>
      </c>
      <c r="BI1136" s="156">
        <f t="shared" si="18"/>
        <v>0</v>
      </c>
      <c r="BJ1136" s="17" t="s">
        <v>89</v>
      </c>
      <c r="BK1136" s="156">
        <f t="shared" si="19"/>
        <v>0</v>
      </c>
      <c r="BL1136" s="17" t="s">
        <v>309</v>
      </c>
      <c r="BM1136" s="155" t="s">
        <v>1630</v>
      </c>
    </row>
    <row r="1137" spans="2:65" s="1" customFormat="1" ht="37.9" customHeight="1">
      <c r="B1137" s="32"/>
      <c r="C1137" s="143" t="s">
        <v>1631</v>
      </c>
      <c r="D1137" s="143" t="s">
        <v>227</v>
      </c>
      <c r="E1137" s="144" t="s">
        <v>1632</v>
      </c>
      <c r="F1137" s="145" t="s">
        <v>1633</v>
      </c>
      <c r="G1137" s="146" t="s">
        <v>312</v>
      </c>
      <c r="H1137" s="147">
        <v>42.293999999999997</v>
      </c>
      <c r="I1137" s="148"/>
      <c r="J1137" s="149">
        <f t="shared" si="10"/>
        <v>0</v>
      </c>
      <c r="K1137" s="150"/>
      <c r="L1137" s="32"/>
      <c r="M1137" s="151" t="s">
        <v>1</v>
      </c>
      <c r="N1137" s="152" t="s">
        <v>42</v>
      </c>
      <c r="P1137" s="153">
        <f t="shared" si="11"/>
        <v>0</v>
      </c>
      <c r="Q1137" s="153">
        <v>1.8480199999999999E-3</v>
      </c>
      <c r="R1137" s="153">
        <f t="shared" si="12"/>
        <v>7.8160157879999997E-2</v>
      </c>
      <c r="S1137" s="153">
        <v>0</v>
      </c>
      <c r="T1137" s="154">
        <f t="shared" si="13"/>
        <v>0</v>
      </c>
      <c r="AR1137" s="155" t="s">
        <v>309</v>
      </c>
      <c r="AT1137" s="155" t="s">
        <v>227</v>
      </c>
      <c r="AU1137" s="155" t="s">
        <v>89</v>
      </c>
      <c r="AY1137" s="17" t="s">
        <v>225</v>
      </c>
      <c r="BE1137" s="156">
        <f t="shared" si="14"/>
        <v>0</v>
      </c>
      <c r="BF1137" s="156">
        <f t="shared" si="15"/>
        <v>0</v>
      </c>
      <c r="BG1137" s="156">
        <f t="shared" si="16"/>
        <v>0</v>
      </c>
      <c r="BH1137" s="156">
        <f t="shared" si="17"/>
        <v>0</v>
      </c>
      <c r="BI1137" s="156">
        <f t="shared" si="18"/>
        <v>0</v>
      </c>
      <c r="BJ1137" s="17" t="s">
        <v>89</v>
      </c>
      <c r="BK1137" s="156">
        <f t="shared" si="19"/>
        <v>0</v>
      </c>
      <c r="BL1137" s="17" t="s">
        <v>309</v>
      </c>
      <c r="BM1137" s="155" t="s">
        <v>1634</v>
      </c>
    </row>
    <row r="1138" spans="2:65" s="12" customFormat="1" ht="11.25">
      <c r="B1138" s="157"/>
      <c r="D1138" s="158" t="s">
        <v>233</v>
      </c>
      <c r="E1138" s="159" t="s">
        <v>1</v>
      </c>
      <c r="F1138" s="160" t="s">
        <v>1635</v>
      </c>
      <c r="H1138" s="161">
        <v>42.293999999999997</v>
      </c>
      <c r="I1138" s="162"/>
      <c r="L1138" s="157"/>
      <c r="M1138" s="163"/>
      <c r="T1138" s="164"/>
      <c r="AT1138" s="159" t="s">
        <v>233</v>
      </c>
      <c r="AU1138" s="159" t="s">
        <v>89</v>
      </c>
      <c r="AV1138" s="12" t="s">
        <v>89</v>
      </c>
      <c r="AW1138" s="12" t="s">
        <v>31</v>
      </c>
      <c r="AX1138" s="12" t="s">
        <v>83</v>
      </c>
      <c r="AY1138" s="159" t="s">
        <v>225</v>
      </c>
    </row>
    <row r="1139" spans="2:65" s="1" customFormat="1" ht="24.2" customHeight="1">
      <c r="B1139" s="32"/>
      <c r="C1139" s="179" t="s">
        <v>1636</v>
      </c>
      <c r="D1139" s="179" t="s">
        <v>304</v>
      </c>
      <c r="E1139" s="180" t="s">
        <v>1637</v>
      </c>
      <c r="F1139" s="181" t="s">
        <v>1638</v>
      </c>
      <c r="G1139" s="182" t="s">
        <v>312</v>
      </c>
      <c r="H1139" s="183">
        <v>42.293999999999997</v>
      </c>
      <c r="I1139" s="184"/>
      <c r="J1139" s="185">
        <f t="shared" ref="J1139:J1144" si="20">ROUND(I1139*H1139,2)</f>
        <v>0</v>
      </c>
      <c r="K1139" s="186"/>
      <c r="L1139" s="187"/>
      <c r="M1139" s="188" t="s">
        <v>1</v>
      </c>
      <c r="N1139" s="189" t="s">
        <v>42</v>
      </c>
      <c r="P1139" s="153">
        <f t="shared" ref="P1139:P1144" si="21">O1139*H1139</f>
        <v>0</v>
      </c>
      <c r="Q1139" s="153">
        <v>1.7399999999999999E-2</v>
      </c>
      <c r="R1139" s="153">
        <f t="shared" ref="R1139:R1144" si="22">Q1139*H1139</f>
        <v>0.73591559999999989</v>
      </c>
      <c r="S1139" s="153">
        <v>0</v>
      </c>
      <c r="T1139" s="154">
        <f t="shared" ref="T1139:T1144" si="23">S1139*H1139</f>
        <v>0</v>
      </c>
      <c r="AR1139" s="155" t="s">
        <v>434</v>
      </c>
      <c r="AT1139" s="155" t="s">
        <v>304</v>
      </c>
      <c r="AU1139" s="155" t="s">
        <v>89</v>
      </c>
      <c r="AY1139" s="17" t="s">
        <v>225</v>
      </c>
      <c r="BE1139" s="156">
        <f t="shared" ref="BE1139:BE1144" si="24">IF(N1139="základná",J1139,0)</f>
        <v>0</v>
      </c>
      <c r="BF1139" s="156">
        <f t="shared" ref="BF1139:BF1144" si="25">IF(N1139="znížená",J1139,0)</f>
        <v>0</v>
      </c>
      <c r="BG1139" s="156">
        <f t="shared" ref="BG1139:BG1144" si="26">IF(N1139="zákl. prenesená",J1139,0)</f>
        <v>0</v>
      </c>
      <c r="BH1139" s="156">
        <f t="shared" ref="BH1139:BH1144" si="27">IF(N1139="zníž. prenesená",J1139,0)</f>
        <v>0</v>
      </c>
      <c r="BI1139" s="156">
        <f t="shared" ref="BI1139:BI1144" si="28">IF(N1139="nulová",J1139,0)</f>
        <v>0</v>
      </c>
      <c r="BJ1139" s="17" t="s">
        <v>89</v>
      </c>
      <c r="BK1139" s="156">
        <f t="shared" ref="BK1139:BK1144" si="29">ROUND(I1139*H1139,2)</f>
        <v>0</v>
      </c>
      <c r="BL1139" s="17" t="s">
        <v>309</v>
      </c>
      <c r="BM1139" s="155" t="s">
        <v>1639</v>
      </c>
    </row>
    <row r="1140" spans="2:65" s="1" customFormat="1" ht="37.9" customHeight="1">
      <c r="B1140" s="32"/>
      <c r="C1140" s="143" t="s">
        <v>1640</v>
      </c>
      <c r="D1140" s="143" t="s">
        <v>227</v>
      </c>
      <c r="E1140" s="144" t="s">
        <v>1641</v>
      </c>
      <c r="F1140" s="145" t="s">
        <v>1642</v>
      </c>
      <c r="G1140" s="146" t="s">
        <v>519</v>
      </c>
      <c r="H1140" s="147">
        <v>1</v>
      </c>
      <c r="I1140" s="148"/>
      <c r="J1140" s="149">
        <f t="shared" si="20"/>
        <v>0</v>
      </c>
      <c r="K1140" s="150"/>
      <c r="L1140" s="32"/>
      <c r="M1140" s="151" t="s">
        <v>1</v>
      </c>
      <c r="N1140" s="152" t="s">
        <v>42</v>
      </c>
      <c r="P1140" s="153">
        <f t="shared" si="21"/>
        <v>0</v>
      </c>
      <c r="Q1140" s="153">
        <v>7.1400000000000001E-4</v>
      </c>
      <c r="R1140" s="153">
        <f t="shared" si="22"/>
        <v>7.1400000000000001E-4</v>
      </c>
      <c r="S1140" s="153">
        <v>0</v>
      </c>
      <c r="T1140" s="154">
        <f t="shared" si="23"/>
        <v>0</v>
      </c>
      <c r="AR1140" s="155" t="s">
        <v>309</v>
      </c>
      <c r="AT1140" s="155" t="s">
        <v>227</v>
      </c>
      <c r="AU1140" s="155" t="s">
        <v>89</v>
      </c>
      <c r="AY1140" s="17" t="s">
        <v>225</v>
      </c>
      <c r="BE1140" s="156">
        <f t="shared" si="24"/>
        <v>0</v>
      </c>
      <c r="BF1140" s="156">
        <f t="shared" si="25"/>
        <v>0</v>
      </c>
      <c r="BG1140" s="156">
        <f t="shared" si="26"/>
        <v>0</v>
      </c>
      <c r="BH1140" s="156">
        <f t="shared" si="27"/>
        <v>0</v>
      </c>
      <c r="BI1140" s="156">
        <f t="shared" si="28"/>
        <v>0</v>
      </c>
      <c r="BJ1140" s="17" t="s">
        <v>89</v>
      </c>
      <c r="BK1140" s="156">
        <f t="shared" si="29"/>
        <v>0</v>
      </c>
      <c r="BL1140" s="17" t="s">
        <v>309</v>
      </c>
      <c r="BM1140" s="155" t="s">
        <v>1643</v>
      </c>
    </row>
    <row r="1141" spans="2:65" s="1" customFormat="1" ht="24.2" customHeight="1">
      <c r="B1141" s="32"/>
      <c r="C1141" s="179" t="s">
        <v>1644</v>
      </c>
      <c r="D1141" s="179" t="s">
        <v>304</v>
      </c>
      <c r="E1141" s="180" t="s">
        <v>1645</v>
      </c>
      <c r="F1141" s="181" t="s">
        <v>1646</v>
      </c>
      <c r="G1141" s="182" t="s">
        <v>519</v>
      </c>
      <c r="H1141" s="183">
        <v>1</v>
      </c>
      <c r="I1141" s="184"/>
      <c r="J1141" s="185">
        <f t="shared" si="20"/>
        <v>0</v>
      </c>
      <c r="K1141" s="186"/>
      <c r="L1141" s="187"/>
      <c r="M1141" s="188" t="s">
        <v>1</v>
      </c>
      <c r="N1141" s="189" t="s">
        <v>42</v>
      </c>
      <c r="P1141" s="153">
        <f t="shared" si="21"/>
        <v>0</v>
      </c>
      <c r="Q1141" s="153">
        <v>3.1E-2</v>
      </c>
      <c r="R1141" s="153">
        <f t="shared" si="22"/>
        <v>3.1E-2</v>
      </c>
      <c r="S1141" s="153">
        <v>0</v>
      </c>
      <c r="T1141" s="154">
        <f t="shared" si="23"/>
        <v>0</v>
      </c>
      <c r="AR1141" s="155" t="s">
        <v>434</v>
      </c>
      <c r="AT1141" s="155" t="s">
        <v>304</v>
      </c>
      <c r="AU1141" s="155" t="s">
        <v>89</v>
      </c>
      <c r="AY1141" s="17" t="s">
        <v>225</v>
      </c>
      <c r="BE1141" s="156">
        <f t="shared" si="24"/>
        <v>0</v>
      </c>
      <c r="BF1141" s="156">
        <f t="shared" si="25"/>
        <v>0</v>
      </c>
      <c r="BG1141" s="156">
        <f t="shared" si="26"/>
        <v>0</v>
      </c>
      <c r="BH1141" s="156">
        <f t="shared" si="27"/>
        <v>0</v>
      </c>
      <c r="BI1141" s="156">
        <f t="shared" si="28"/>
        <v>0</v>
      </c>
      <c r="BJ1141" s="17" t="s">
        <v>89</v>
      </c>
      <c r="BK1141" s="156">
        <f t="shared" si="29"/>
        <v>0</v>
      </c>
      <c r="BL1141" s="17" t="s">
        <v>309</v>
      </c>
      <c r="BM1141" s="155" t="s">
        <v>1647</v>
      </c>
    </row>
    <row r="1142" spans="2:65" s="1" customFormat="1" ht="44.25" customHeight="1">
      <c r="B1142" s="32"/>
      <c r="C1142" s="143" t="s">
        <v>1648</v>
      </c>
      <c r="D1142" s="143" t="s">
        <v>227</v>
      </c>
      <c r="E1142" s="144" t="s">
        <v>1649</v>
      </c>
      <c r="F1142" s="145" t="s">
        <v>1650</v>
      </c>
      <c r="G1142" s="146" t="s">
        <v>519</v>
      </c>
      <c r="H1142" s="147">
        <v>2</v>
      </c>
      <c r="I1142" s="148"/>
      <c r="J1142" s="149">
        <f t="shared" si="20"/>
        <v>0</v>
      </c>
      <c r="K1142" s="150"/>
      <c r="L1142" s="32"/>
      <c r="M1142" s="151" t="s">
        <v>1</v>
      </c>
      <c r="N1142" s="152" t="s">
        <v>42</v>
      </c>
      <c r="P1142" s="153">
        <f t="shared" si="21"/>
        <v>0</v>
      </c>
      <c r="Q1142" s="153">
        <v>7.8200000000000003E-4</v>
      </c>
      <c r="R1142" s="153">
        <f t="shared" si="22"/>
        <v>1.5640000000000001E-3</v>
      </c>
      <c r="S1142" s="153">
        <v>0</v>
      </c>
      <c r="T1142" s="154">
        <f t="shared" si="23"/>
        <v>0</v>
      </c>
      <c r="AR1142" s="155" t="s">
        <v>309</v>
      </c>
      <c r="AT1142" s="155" t="s">
        <v>227</v>
      </c>
      <c r="AU1142" s="155" t="s">
        <v>89</v>
      </c>
      <c r="AY1142" s="17" t="s">
        <v>225</v>
      </c>
      <c r="BE1142" s="156">
        <f t="shared" si="24"/>
        <v>0</v>
      </c>
      <c r="BF1142" s="156">
        <f t="shared" si="25"/>
        <v>0</v>
      </c>
      <c r="BG1142" s="156">
        <f t="shared" si="26"/>
        <v>0</v>
      </c>
      <c r="BH1142" s="156">
        <f t="shared" si="27"/>
        <v>0</v>
      </c>
      <c r="BI1142" s="156">
        <f t="shared" si="28"/>
        <v>0</v>
      </c>
      <c r="BJ1142" s="17" t="s">
        <v>89</v>
      </c>
      <c r="BK1142" s="156">
        <f t="shared" si="29"/>
        <v>0</v>
      </c>
      <c r="BL1142" s="17" t="s">
        <v>309</v>
      </c>
      <c r="BM1142" s="155" t="s">
        <v>1651</v>
      </c>
    </row>
    <row r="1143" spans="2:65" s="1" customFormat="1" ht="24.2" customHeight="1">
      <c r="B1143" s="32"/>
      <c r="C1143" s="179" t="s">
        <v>1652</v>
      </c>
      <c r="D1143" s="179" t="s">
        <v>304</v>
      </c>
      <c r="E1143" s="180" t="s">
        <v>1653</v>
      </c>
      <c r="F1143" s="181" t="s">
        <v>1654</v>
      </c>
      <c r="G1143" s="182" t="s">
        <v>519</v>
      </c>
      <c r="H1143" s="183">
        <v>2</v>
      </c>
      <c r="I1143" s="184"/>
      <c r="J1143" s="185">
        <f t="shared" si="20"/>
        <v>0</v>
      </c>
      <c r="K1143" s="186"/>
      <c r="L1143" s="187"/>
      <c r="M1143" s="188" t="s">
        <v>1</v>
      </c>
      <c r="N1143" s="189" t="s">
        <v>42</v>
      </c>
      <c r="P1143" s="153">
        <f t="shared" si="21"/>
        <v>0</v>
      </c>
      <c r="Q1143" s="153">
        <v>4.2999999999999997E-2</v>
      </c>
      <c r="R1143" s="153">
        <f t="shared" si="22"/>
        <v>8.5999999999999993E-2</v>
      </c>
      <c r="S1143" s="153">
        <v>0</v>
      </c>
      <c r="T1143" s="154">
        <f t="shared" si="23"/>
        <v>0</v>
      </c>
      <c r="AR1143" s="155" t="s">
        <v>434</v>
      </c>
      <c r="AT1143" s="155" t="s">
        <v>304</v>
      </c>
      <c r="AU1143" s="155" t="s">
        <v>89</v>
      </c>
      <c r="AY1143" s="17" t="s">
        <v>225</v>
      </c>
      <c r="BE1143" s="156">
        <f t="shared" si="24"/>
        <v>0</v>
      </c>
      <c r="BF1143" s="156">
        <f t="shared" si="25"/>
        <v>0</v>
      </c>
      <c r="BG1143" s="156">
        <f t="shared" si="26"/>
        <v>0</v>
      </c>
      <c r="BH1143" s="156">
        <f t="shared" si="27"/>
        <v>0</v>
      </c>
      <c r="BI1143" s="156">
        <f t="shared" si="28"/>
        <v>0</v>
      </c>
      <c r="BJ1143" s="17" t="s">
        <v>89</v>
      </c>
      <c r="BK1143" s="156">
        <f t="shared" si="29"/>
        <v>0</v>
      </c>
      <c r="BL1143" s="17" t="s">
        <v>309</v>
      </c>
      <c r="BM1143" s="155" t="s">
        <v>1655</v>
      </c>
    </row>
    <row r="1144" spans="2:65" s="1" customFormat="1" ht="24.2" customHeight="1">
      <c r="B1144" s="32"/>
      <c r="C1144" s="143" t="s">
        <v>1656</v>
      </c>
      <c r="D1144" s="143" t="s">
        <v>227</v>
      </c>
      <c r="E1144" s="144" t="s">
        <v>1657</v>
      </c>
      <c r="F1144" s="145" t="s">
        <v>1658</v>
      </c>
      <c r="G1144" s="146" t="s">
        <v>1412</v>
      </c>
      <c r="H1144" s="196"/>
      <c r="I1144" s="148"/>
      <c r="J1144" s="149">
        <f t="shared" si="20"/>
        <v>0</v>
      </c>
      <c r="K1144" s="150"/>
      <c r="L1144" s="32"/>
      <c r="M1144" s="151" t="s">
        <v>1</v>
      </c>
      <c r="N1144" s="152" t="s">
        <v>42</v>
      </c>
      <c r="P1144" s="153">
        <f t="shared" si="21"/>
        <v>0</v>
      </c>
      <c r="Q1144" s="153">
        <v>0</v>
      </c>
      <c r="R1144" s="153">
        <f t="shared" si="22"/>
        <v>0</v>
      </c>
      <c r="S1144" s="153">
        <v>0</v>
      </c>
      <c r="T1144" s="154">
        <f t="shared" si="23"/>
        <v>0</v>
      </c>
      <c r="AR1144" s="155" t="s">
        <v>309</v>
      </c>
      <c r="AT1144" s="155" t="s">
        <v>227</v>
      </c>
      <c r="AU1144" s="155" t="s">
        <v>89</v>
      </c>
      <c r="AY1144" s="17" t="s">
        <v>225</v>
      </c>
      <c r="BE1144" s="156">
        <f t="shared" si="24"/>
        <v>0</v>
      </c>
      <c r="BF1144" s="156">
        <f t="shared" si="25"/>
        <v>0</v>
      </c>
      <c r="BG1144" s="156">
        <f t="shared" si="26"/>
        <v>0</v>
      </c>
      <c r="BH1144" s="156">
        <f t="shared" si="27"/>
        <v>0</v>
      </c>
      <c r="BI1144" s="156">
        <f t="shared" si="28"/>
        <v>0</v>
      </c>
      <c r="BJ1144" s="17" t="s">
        <v>89</v>
      </c>
      <c r="BK1144" s="156">
        <f t="shared" si="29"/>
        <v>0</v>
      </c>
      <c r="BL1144" s="17" t="s">
        <v>309</v>
      </c>
      <c r="BM1144" s="155" t="s">
        <v>1659</v>
      </c>
    </row>
    <row r="1145" spans="2:65" s="11" customFormat="1" ht="22.9" customHeight="1">
      <c r="B1145" s="131"/>
      <c r="D1145" s="132" t="s">
        <v>75</v>
      </c>
      <c r="E1145" s="141" t="s">
        <v>1660</v>
      </c>
      <c r="F1145" s="141" t="s">
        <v>1661</v>
      </c>
      <c r="I1145" s="134"/>
      <c r="J1145" s="142">
        <f>BK1145</f>
        <v>0</v>
      </c>
      <c r="L1145" s="131"/>
      <c r="M1145" s="136"/>
      <c r="P1145" s="137">
        <f>SUM(P1146:P1171)</f>
        <v>0</v>
      </c>
      <c r="R1145" s="137">
        <f>SUM(R1146:R1171)</f>
        <v>8.3903542806000004</v>
      </c>
      <c r="T1145" s="138">
        <f>SUM(T1146:T1171)</f>
        <v>10.4832</v>
      </c>
      <c r="AR1145" s="132" t="s">
        <v>89</v>
      </c>
      <c r="AT1145" s="139" t="s">
        <v>75</v>
      </c>
      <c r="AU1145" s="139" t="s">
        <v>83</v>
      </c>
      <c r="AY1145" s="132" t="s">
        <v>225</v>
      </c>
      <c r="BK1145" s="140">
        <f>SUM(BK1146:BK1171)</f>
        <v>0</v>
      </c>
    </row>
    <row r="1146" spans="2:65" s="1" customFormat="1" ht="33" customHeight="1">
      <c r="B1146" s="32"/>
      <c r="C1146" s="143" t="s">
        <v>1662</v>
      </c>
      <c r="D1146" s="143" t="s">
        <v>227</v>
      </c>
      <c r="E1146" s="144" t="s">
        <v>1663</v>
      </c>
      <c r="F1146" s="145" t="s">
        <v>1664</v>
      </c>
      <c r="G1146" s="146" t="s">
        <v>414</v>
      </c>
      <c r="H1146" s="147">
        <v>75.599999999999994</v>
      </c>
      <c r="I1146" s="148"/>
      <c r="J1146" s="149">
        <f>ROUND(I1146*H1146,2)</f>
        <v>0</v>
      </c>
      <c r="K1146" s="150"/>
      <c r="L1146" s="32"/>
      <c r="M1146" s="151" t="s">
        <v>1</v>
      </c>
      <c r="N1146" s="152" t="s">
        <v>42</v>
      </c>
      <c r="P1146" s="153">
        <f>O1146*H1146</f>
        <v>0</v>
      </c>
      <c r="Q1146" s="153">
        <v>0</v>
      </c>
      <c r="R1146" s="153">
        <f>Q1146*H1146</f>
        <v>0</v>
      </c>
      <c r="S1146" s="153">
        <v>1.6E-2</v>
      </c>
      <c r="T1146" s="154">
        <f>S1146*H1146</f>
        <v>1.2096</v>
      </c>
      <c r="AR1146" s="155" t="s">
        <v>309</v>
      </c>
      <c r="AT1146" s="155" t="s">
        <v>227</v>
      </c>
      <c r="AU1146" s="155" t="s">
        <v>89</v>
      </c>
      <c r="AY1146" s="17" t="s">
        <v>225</v>
      </c>
      <c r="BE1146" s="156">
        <f>IF(N1146="základná",J1146,0)</f>
        <v>0</v>
      </c>
      <c r="BF1146" s="156">
        <f>IF(N1146="znížená",J1146,0)</f>
        <v>0</v>
      </c>
      <c r="BG1146" s="156">
        <f>IF(N1146="zákl. prenesená",J1146,0)</f>
        <v>0</v>
      </c>
      <c r="BH1146" s="156">
        <f>IF(N1146="zníž. prenesená",J1146,0)</f>
        <v>0</v>
      </c>
      <c r="BI1146" s="156">
        <f>IF(N1146="nulová",J1146,0)</f>
        <v>0</v>
      </c>
      <c r="BJ1146" s="17" t="s">
        <v>89</v>
      </c>
      <c r="BK1146" s="156">
        <f>ROUND(I1146*H1146,2)</f>
        <v>0</v>
      </c>
      <c r="BL1146" s="17" t="s">
        <v>309</v>
      </c>
      <c r="BM1146" s="155" t="s">
        <v>1665</v>
      </c>
    </row>
    <row r="1147" spans="2:65" s="12" customFormat="1" ht="11.25">
      <c r="B1147" s="157"/>
      <c r="D1147" s="158" t="s">
        <v>233</v>
      </c>
      <c r="E1147" s="159" t="s">
        <v>1</v>
      </c>
      <c r="F1147" s="160" t="s">
        <v>1666</v>
      </c>
      <c r="H1147" s="161">
        <v>75.599999999999994</v>
      </c>
      <c r="I1147" s="162"/>
      <c r="L1147" s="157"/>
      <c r="M1147" s="163"/>
      <c r="T1147" s="164"/>
      <c r="AT1147" s="159" t="s">
        <v>233</v>
      </c>
      <c r="AU1147" s="159" t="s">
        <v>89</v>
      </c>
      <c r="AV1147" s="12" t="s">
        <v>89</v>
      </c>
      <c r="AW1147" s="12" t="s">
        <v>31</v>
      </c>
      <c r="AX1147" s="12" t="s">
        <v>83</v>
      </c>
      <c r="AY1147" s="159" t="s">
        <v>225</v>
      </c>
    </row>
    <row r="1148" spans="2:65" s="1" customFormat="1" ht="24.2" customHeight="1">
      <c r="B1148" s="32"/>
      <c r="C1148" s="143" t="s">
        <v>1667</v>
      </c>
      <c r="D1148" s="143" t="s">
        <v>227</v>
      </c>
      <c r="E1148" s="144" t="s">
        <v>1668</v>
      </c>
      <c r="F1148" s="145" t="s">
        <v>1669</v>
      </c>
      <c r="G1148" s="146" t="s">
        <v>414</v>
      </c>
      <c r="H1148" s="147">
        <v>75.599999999999994</v>
      </c>
      <c r="I1148" s="148"/>
      <c r="J1148" s="149">
        <f>ROUND(I1148*H1148,2)</f>
        <v>0</v>
      </c>
      <c r="K1148" s="150"/>
      <c r="L1148" s="32"/>
      <c r="M1148" s="151" t="s">
        <v>1</v>
      </c>
      <c r="N1148" s="152" t="s">
        <v>42</v>
      </c>
      <c r="P1148" s="153">
        <f>O1148*H1148</f>
        <v>0</v>
      </c>
      <c r="Q1148" s="153">
        <v>2.5999999999999998E-4</v>
      </c>
      <c r="R1148" s="153">
        <f>Q1148*H1148</f>
        <v>1.9655999999999996E-2</v>
      </c>
      <c r="S1148" s="153">
        <v>0</v>
      </c>
      <c r="T1148" s="154">
        <f>S1148*H1148</f>
        <v>0</v>
      </c>
      <c r="AR1148" s="155" t="s">
        <v>309</v>
      </c>
      <c r="AT1148" s="155" t="s">
        <v>227</v>
      </c>
      <c r="AU1148" s="155" t="s">
        <v>89</v>
      </c>
      <c r="AY1148" s="17" t="s">
        <v>225</v>
      </c>
      <c r="BE1148" s="156">
        <f>IF(N1148="základná",J1148,0)</f>
        <v>0</v>
      </c>
      <c r="BF1148" s="156">
        <f>IF(N1148="znížená",J1148,0)</f>
        <v>0</v>
      </c>
      <c r="BG1148" s="156">
        <f>IF(N1148="zákl. prenesená",J1148,0)</f>
        <v>0</v>
      </c>
      <c r="BH1148" s="156">
        <f>IF(N1148="zníž. prenesená",J1148,0)</f>
        <v>0</v>
      </c>
      <c r="BI1148" s="156">
        <f>IF(N1148="nulová",J1148,0)</f>
        <v>0</v>
      </c>
      <c r="BJ1148" s="17" t="s">
        <v>89</v>
      </c>
      <c r="BK1148" s="156">
        <f>ROUND(I1148*H1148,2)</f>
        <v>0</v>
      </c>
      <c r="BL1148" s="17" t="s">
        <v>309</v>
      </c>
      <c r="BM1148" s="155" t="s">
        <v>1670</v>
      </c>
    </row>
    <row r="1149" spans="2:65" s="1" customFormat="1" ht="24.2" customHeight="1">
      <c r="B1149" s="32"/>
      <c r="C1149" s="179" t="s">
        <v>1671</v>
      </c>
      <c r="D1149" s="179" t="s">
        <v>304</v>
      </c>
      <c r="E1149" s="180" t="s">
        <v>1672</v>
      </c>
      <c r="F1149" s="181" t="s">
        <v>1673</v>
      </c>
      <c r="G1149" s="182" t="s">
        <v>230</v>
      </c>
      <c r="H1149" s="183">
        <v>1.663</v>
      </c>
      <c r="I1149" s="184"/>
      <c r="J1149" s="185">
        <f>ROUND(I1149*H1149,2)</f>
        <v>0</v>
      </c>
      <c r="K1149" s="186"/>
      <c r="L1149" s="187"/>
      <c r="M1149" s="188" t="s">
        <v>1</v>
      </c>
      <c r="N1149" s="189" t="s">
        <v>42</v>
      </c>
      <c r="P1149" s="153">
        <f>O1149*H1149</f>
        <v>0</v>
      </c>
      <c r="Q1149" s="153">
        <v>0.55000000000000004</v>
      </c>
      <c r="R1149" s="153">
        <f>Q1149*H1149</f>
        <v>0.91465000000000007</v>
      </c>
      <c r="S1149" s="153">
        <v>0</v>
      </c>
      <c r="T1149" s="154">
        <f>S1149*H1149</f>
        <v>0</v>
      </c>
      <c r="AR1149" s="155" t="s">
        <v>434</v>
      </c>
      <c r="AT1149" s="155" t="s">
        <v>304</v>
      </c>
      <c r="AU1149" s="155" t="s">
        <v>89</v>
      </c>
      <c r="AY1149" s="17" t="s">
        <v>225</v>
      </c>
      <c r="BE1149" s="156">
        <f>IF(N1149="základná",J1149,0)</f>
        <v>0</v>
      </c>
      <c r="BF1149" s="156">
        <f>IF(N1149="znížená",J1149,0)</f>
        <v>0</v>
      </c>
      <c r="BG1149" s="156">
        <f>IF(N1149="zákl. prenesená",J1149,0)</f>
        <v>0</v>
      </c>
      <c r="BH1149" s="156">
        <f>IF(N1149="zníž. prenesená",J1149,0)</f>
        <v>0</v>
      </c>
      <c r="BI1149" s="156">
        <f>IF(N1149="nulová",J1149,0)</f>
        <v>0</v>
      </c>
      <c r="BJ1149" s="17" t="s">
        <v>89</v>
      </c>
      <c r="BK1149" s="156">
        <f>ROUND(I1149*H1149,2)</f>
        <v>0</v>
      </c>
      <c r="BL1149" s="17" t="s">
        <v>309</v>
      </c>
      <c r="BM1149" s="155" t="s">
        <v>1674</v>
      </c>
    </row>
    <row r="1150" spans="2:65" s="12" customFormat="1" ht="11.25">
      <c r="B1150" s="157"/>
      <c r="D1150" s="158" t="s">
        <v>233</v>
      </c>
      <c r="E1150" s="159" t="s">
        <v>1</v>
      </c>
      <c r="F1150" s="160" t="s">
        <v>1675</v>
      </c>
      <c r="H1150" s="161">
        <v>1.512</v>
      </c>
      <c r="I1150" s="162"/>
      <c r="L1150" s="157"/>
      <c r="M1150" s="163"/>
      <c r="T1150" s="164"/>
      <c r="AT1150" s="159" t="s">
        <v>233</v>
      </c>
      <c r="AU1150" s="159" t="s">
        <v>89</v>
      </c>
      <c r="AV1150" s="12" t="s">
        <v>89</v>
      </c>
      <c r="AW1150" s="12" t="s">
        <v>31</v>
      </c>
      <c r="AX1150" s="12" t="s">
        <v>83</v>
      </c>
      <c r="AY1150" s="159" t="s">
        <v>225</v>
      </c>
    </row>
    <row r="1151" spans="2:65" s="12" customFormat="1" ht="11.25">
      <c r="B1151" s="157"/>
      <c r="D1151" s="158" t="s">
        <v>233</v>
      </c>
      <c r="F1151" s="160" t="s">
        <v>1676</v>
      </c>
      <c r="H1151" s="161">
        <v>1.663</v>
      </c>
      <c r="I1151" s="162"/>
      <c r="L1151" s="157"/>
      <c r="M1151" s="163"/>
      <c r="T1151" s="164"/>
      <c r="AT1151" s="159" t="s">
        <v>233</v>
      </c>
      <c r="AU1151" s="159" t="s">
        <v>89</v>
      </c>
      <c r="AV1151" s="12" t="s">
        <v>89</v>
      </c>
      <c r="AW1151" s="12" t="s">
        <v>4</v>
      </c>
      <c r="AX1151" s="12" t="s">
        <v>83</v>
      </c>
      <c r="AY1151" s="159" t="s">
        <v>225</v>
      </c>
    </row>
    <row r="1152" spans="2:65" s="1" customFormat="1" ht="33" customHeight="1">
      <c r="B1152" s="32"/>
      <c r="C1152" s="143" t="s">
        <v>1677</v>
      </c>
      <c r="D1152" s="143" t="s">
        <v>227</v>
      </c>
      <c r="E1152" s="144" t="s">
        <v>1678</v>
      </c>
      <c r="F1152" s="145" t="s">
        <v>1679</v>
      </c>
      <c r="G1152" s="146" t="s">
        <v>312</v>
      </c>
      <c r="H1152" s="147">
        <v>403.2</v>
      </c>
      <c r="I1152" s="148"/>
      <c r="J1152" s="149">
        <f>ROUND(I1152*H1152,2)</f>
        <v>0</v>
      </c>
      <c r="K1152" s="150"/>
      <c r="L1152" s="32"/>
      <c r="M1152" s="151" t="s">
        <v>1</v>
      </c>
      <c r="N1152" s="152" t="s">
        <v>42</v>
      </c>
      <c r="P1152" s="153">
        <f>O1152*H1152</f>
        <v>0</v>
      </c>
      <c r="Q1152" s="153">
        <v>0</v>
      </c>
      <c r="R1152" s="153">
        <f>Q1152*H1152</f>
        <v>0</v>
      </c>
      <c r="S1152" s="153">
        <v>0</v>
      </c>
      <c r="T1152" s="154">
        <f>S1152*H1152</f>
        <v>0</v>
      </c>
      <c r="AR1152" s="155" t="s">
        <v>309</v>
      </c>
      <c r="AT1152" s="155" t="s">
        <v>227</v>
      </c>
      <c r="AU1152" s="155" t="s">
        <v>89</v>
      </c>
      <c r="AY1152" s="17" t="s">
        <v>225</v>
      </c>
      <c r="BE1152" s="156">
        <f>IF(N1152="základná",J1152,0)</f>
        <v>0</v>
      </c>
      <c r="BF1152" s="156">
        <f>IF(N1152="znížená",J1152,0)</f>
        <v>0</v>
      </c>
      <c r="BG1152" s="156">
        <f>IF(N1152="zákl. prenesená",J1152,0)</f>
        <v>0</v>
      </c>
      <c r="BH1152" s="156">
        <f>IF(N1152="zníž. prenesená",J1152,0)</f>
        <v>0</v>
      </c>
      <c r="BI1152" s="156">
        <f>IF(N1152="nulová",J1152,0)</f>
        <v>0</v>
      </c>
      <c r="BJ1152" s="17" t="s">
        <v>89</v>
      </c>
      <c r="BK1152" s="156">
        <f>ROUND(I1152*H1152,2)</f>
        <v>0</v>
      </c>
      <c r="BL1152" s="17" t="s">
        <v>309</v>
      </c>
      <c r="BM1152" s="155" t="s">
        <v>1680</v>
      </c>
    </row>
    <row r="1153" spans="2:65" s="12" customFormat="1" ht="11.25">
      <c r="B1153" s="157"/>
      <c r="D1153" s="158" t="s">
        <v>233</v>
      </c>
      <c r="E1153" s="159" t="s">
        <v>1</v>
      </c>
      <c r="F1153" s="160" t="s">
        <v>1681</v>
      </c>
      <c r="H1153" s="161">
        <v>403.2</v>
      </c>
      <c r="I1153" s="162"/>
      <c r="L1153" s="157"/>
      <c r="M1153" s="163"/>
      <c r="T1153" s="164"/>
      <c r="AT1153" s="159" t="s">
        <v>233</v>
      </c>
      <c r="AU1153" s="159" t="s">
        <v>89</v>
      </c>
      <c r="AV1153" s="12" t="s">
        <v>89</v>
      </c>
      <c r="AW1153" s="12" t="s">
        <v>31</v>
      </c>
      <c r="AX1153" s="12" t="s">
        <v>83</v>
      </c>
      <c r="AY1153" s="159" t="s">
        <v>225</v>
      </c>
    </row>
    <row r="1154" spans="2:65" s="1" customFormat="1" ht="16.5" customHeight="1">
      <c r="B1154" s="32"/>
      <c r="C1154" s="179" t="s">
        <v>1682</v>
      </c>
      <c r="D1154" s="179" t="s">
        <v>304</v>
      </c>
      <c r="E1154" s="180" t="s">
        <v>1519</v>
      </c>
      <c r="F1154" s="181" t="s">
        <v>1520</v>
      </c>
      <c r="G1154" s="182" t="s">
        <v>312</v>
      </c>
      <c r="H1154" s="183">
        <v>443.52</v>
      </c>
      <c r="I1154" s="184"/>
      <c r="J1154" s="185">
        <f>ROUND(I1154*H1154,2)</f>
        <v>0</v>
      </c>
      <c r="K1154" s="186"/>
      <c r="L1154" s="187"/>
      <c r="M1154" s="188" t="s">
        <v>1</v>
      </c>
      <c r="N1154" s="189" t="s">
        <v>42</v>
      </c>
      <c r="P1154" s="153">
        <f>O1154*H1154</f>
        <v>0</v>
      </c>
      <c r="Q1154" s="153">
        <v>9.6799999999999994E-3</v>
      </c>
      <c r="R1154" s="153">
        <f>Q1154*H1154</f>
        <v>4.2932735999999991</v>
      </c>
      <c r="S1154" s="153">
        <v>0</v>
      </c>
      <c r="T1154" s="154">
        <f>S1154*H1154</f>
        <v>0</v>
      </c>
      <c r="AR1154" s="155" t="s">
        <v>434</v>
      </c>
      <c r="AT1154" s="155" t="s">
        <v>304</v>
      </c>
      <c r="AU1154" s="155" t="s">
        <v>89</v>
      </c>
      <c r="AY1154" s="17" t="s">
        <v>225</v>
      </c>
      <c r="BE1154" s="156">
        <f>IF(N1154="základná",J1154,0)</f>
        <v>0</v>
      </c>
      <c r="BF1154" s="156">
        <f>IF(N1154="znížená",J1154,0)</f>
        <v>0</v>
      </c>
      <c r="BG1154" s="156">
        <f>IF(N1154="zákl. prenesená",J1154,0)</f>
        <v>0</v>
      </c>
      <c r="BH1154" s="156">
        <f>IF(N1154="zníž. prenesená",J1154,0)</f>
        <v>0</v>
      </c>
      <c r="BI1154" s="156">
        <f>IF(N1154="nulová",J1154,0)</f>
        <v>0</v>
      </c>
      <c r="BJ1154" s="17" t="s">
        <v>89</v>
      </c>
      <c r="BK1154" s="156">
        <f>ROUND(I1154*H1154,2)</f>
        <v>0</v>
      </c>
      <c r="BL1154" s="17" t="s">
        <v>309</v>
      </c>
      <c r="BM1154" s="155" t="s">
        <v>1683</v>
      </c>
    </row>
    <row r="1155" spans="2:65" s="12" customFormat="1" ht="11.25">
      <c r="B1155" s="157"/>
      <c r="D1155" s="158" t="s">
        <v>233</v>
      </c>
      <c r="F1155" s="160" t="s">
        <v>1684</v>
      </c>
      <c r="H1155" s="161">
        <v>443.52</v>
      </c>
      <c r="I1155" s="162"/>
      <c r="L1155" s="157"/>
      <c r="M1155" s="163"/>
      <c r="T1155" s="164"/>
      <c r="AT1155" s="159" t="s">
        <v>233</v>
      </c>
      <c r="AU1155" s="159" t="s">
        <v>89</v>
      </c>
      <c r="AV1155" s="12" t="s">
        <v>89</v>
      </c>
      <c r="AW1155" s="12" t="s">
        <v>4</v>
      </c>
      <c r="AX1155" s="12" t="s">
        <v>83</v>
      </c>
      <c r="AY1155" s="159" t="s">
        <v>225</v>
      </c>
    </row>
    <row r="1156" spans="2:65" s="1" customFormat="1" ht="16.5" customHeight="1">
      <c r="B1156" s="32"/>
      <c r="C1156" s="143" t="s">
        <v>1685</v>
      </c>
      <c r="D1156" s="143" t="s">
        <v>227</v>
      </c>
      <c r="E1156" s="144" t="s">
        <v>1686</v>
      </c>
      <c r="F1156" s="145" t="s">
        <v>1687</v>
      </c>
      <c r="G1156" s="146" t="s">
        <v>414</v>
      </c>
      <c r="H1156" s="147">
        <v>504</v>
      </c>
      <c r="I1156" s="148"/>
      <c r="J1156" s="149">
        <f>ROUND(I1156*H1156,2)</f>
        <v>0</v>
      </c>
      <c r="K1156" s="150"/>
      <c r="L1156" s="32"/>
      <c r="M1156" s="151" t="s">
        <v>1</v>
      </c>
      <c r="N1156" s="152" t="s">
        <v>42</v>
      </c>
      <c r="P1156" s="153">
        <f>O1156*H1156</f>
        <v>0</v>
      </c>
      <c r="Q1156" s="153">
        <v>0</v>
      </c>
      <c r="R1156" s="153">
        <f>Q1156*H1156</f>
        <v>0</v>
      </c>
      <c r="S1156" s="153">
        <v>0</v>
      </c>
      <c r="T1156" s="154">
        <f>S1156*H1156</f>
        <v>0</v>
      </c>
      <c r="AR1156" s="155" t="s">
        <v>309</v>
      </c>
      <c r="AT1156" s="155" t="s">
        <v>227</v>
      </c>
      <c r="AU1156" s="155" t="s">
        <v>89</v>
      </c>
      <c r="AY1156" s="17" t="s">
        <v>225</v>
      </c>
      <c r="BE1156" s="156">
        <f>IF(N1156="základná",J1156,0)</f>
        <v>0</v>
      </c>
      <c r="BF1156" s="156">
        <f>IF(N1156="znížená",J1156,0)</f>
        <v>0</v>
      </c>
      <c r="BG1156" s="156">
        <f>IF(N1156="zákl. prenesená",J1156,0)</f>
        <v>0</v>
      </c>
      <c r="BH1156" s="156">
        <f>IF(N1156="zníž. prenesená",J1156,0)</f>
        <v>0</v>
      </c>
      <c r="BI1156" s="156">
        <f>IF(N1156="nulová",J1156,0)</f>
        <v>0</v>
      </c>
      <c r="BJ1156" s="17" t="s">
        <v>89</v>
      </c>
      <c r="BK1156" s="156">
        <f>ROUND(I1156*H1156,2)</f>
        <v>0</v>
      </c>
      <c r="BL1156" s="17" t="s">
        <v>309</v>
      </c>
      <c r="BM1156" s="155" t="s">
        <v>1688</v>
      </c>
    </row>
    <row r="1157" spans="2:65" s="12" customFormat="1" ht="11.25">
      <c r="B1157" s="157"/>
      <c r="D1157" s="158" t="s">
        <v>233</v>
      </c>
      <c r="E1157" s="159" t="s">
        <v>1</v>
      </c>
      <c r="F1157" s="160" t="s">
        <v>1689</v>
      </c>
      <c r="H1157" s="161">
        <v>504</v>
      </c>
      <c r="I1157" s="162"/>
      <c r="L1157" s="157"/>
      <c r="M1157" s="163"/>
      <c r="T1157" s="164"/>
      <c r="AT1157" s="159" t="s">
        <v>233</v>
      </c>
      <c r="AU1157" s="159" t="s">
        <v>89</v>
      </c>
      <c r="AV1157" s="12" t="s">
        <v>89</v>
      </c>
      <c r="AW1157" s="12" t="s">
        <v>31</v>
      </c>
      <c r="AX1157" s="12" t="s">
        <v>83</v>
      </c>
      <c r="AY1157" s="159" t="s">
        <v>225</v>
      </c>
    </row>
    <row r="1158" spans="2:65" s="1" customFormat="1" ht="24.2" customHeight="1">
      <c r="B1158" s="32"/>
      <c r="C1158" s="179" t="s">
        <v>1690</v>
      </c>
      <c r="D1158" s="179" t="s">
        <v>304</v>
      </c>
      <c r="E1158" s="180" t="s">
        <v>1691</v>
      </c>
      <c r="F1158" s="181" t="s">
        <v>1692</v>
      </c>
      <c r="G1158" s="182" t="s">
        <v>230</v>
      </c>
      <c r="H1158" s="183">
        <v>1.27</v>
      </c>
      <c r="I1158" s="184"/>
      <c r="J1158" s="185">
        <f>ROUND(I1158*H1158,2)</f>
        <v>0</v>
      </c>
      <c r="K1158" s="186"/>
      <c r="L1158" s="187"/>
      <c r="M1158" s="188" t="s">
        <v>1</v>
      </c>
      <c r="N1158" s="189" t="s">
        <v>42</v>
      </c>
      <c r="P1158" s="153">
        <f>O1158*H1158</f>
        <v>0</v>
      </c>
      <c r="Q1158" s="153">
        <v>0.5</v>
      </c>
      <c r="R1158" s="153">
        <f>Q1158*H1158</f>
        <v>0.63500000000000001</v>
      </c>
      <c r="S1158" s="153">
        <v>0</v>
      </c>
      <c r="T1158" s="154">
        <f>S1158*H1158</f>
        <v>0</v>
      </c>
      <c r="AR1158" s="155" t="s">
        <v>434</v>
      </c>
      <c r="AT1158" s="155" t="s">
        <v>304</v>
      </c>
      <c r="AU1158" s="155" t="s">
        <v>89</v>
      </c>
      <c r="AY1158" s="17" t="s">
        <v>225</v>
      </c>
      <c r="BE1158" s="156">
        <f>IF(N1158="základná",J1158,0)</f>
        <v>0</v>
      </c>
      <c r="BF1158" s="156">
        <f>IF(N1158="znížená",J1158,0)</f>
        <v>0</v>
      </c>
      <c r="BG1158" s="156">
        <f>IF(N1158="zákl. prenesená",J1158,0)</f>
        <v>0</v>
      </c>
      <c r="BH1158" s="156">
        <f>IF(N1158="zníž. prenesená",J1158,0)</f>
        <v>0</v>
      </c>
      <c r="BI1158" s="156">
        <f>IF(N1158="nulová",J1158,0)</f>
        <v>0</v>
      </c>
      <c r="BJ1158" s="17" t="s">
        <v>89</v>
      </c>
      <c r="BK1158" s="156">
        <f>ROUND(I1158*H1158,2)</f>
        <v>0</v>
      </c>
      <c r="BL1158" s="17" t="s">
        <v>309</v>
      </c>
      <c r="BM1158" s="155" t="s">
        <v>1693</v>
      </c>
    </row>
    <row r="1159" spans="2:65" s="12" customFormat="1" ht="11.25">
      <c r="B1159" s="157"/>
      <c r="D1159" s="158" t="s">
        <v>233</v>
      </c>
      <c r="E1159" s="159" t="s">
        <v>1</v>
      </c>
      <c r="F1159" s="160" t="s">
        <v>1694</v>
      </c>
      <c r="H1159" s="161">
        <v>1.27</v>
      </c>
      <c r="I1159" s="162"/>
      <c r="L1159" s="157"/>
      <c r="M1159" s="163"/>
      <c r="T1159" s="164"/>
      <c r="AT1159" s="159" t="s">
        <v>233</v>
      </c>
      <c r="AU1159" s="159" t="s">
        <v>89</v>
      </c>
      <c r="AV1159" s="12" t="s">
        <v>89</v>
      </c>
      <c r="AW1159" s="12" t="s">
        <v>31</v>
      </c>
      <c r="AX1159" s="12" t="s">
        <v>83</v>
      </c>
      <c r="AY1159" s="159" t="s">
        <v>225</v>
      </c>
    </row>
    <row r="1160" spans="2:65" s="1" customFormat="1" ht="33" customHeight="1">
      <c r="B1160" s="32"/>
      <c r="C1160" s="143" t="s">
        <v>1695</v>
      </c>
      <c r="D1160" s="143" t="s">
        <v>227</v>
      </c>
      <c r="E1160" s="144" t="s">
        <v>1696</v>
      </c>
      <c r="F1160" s="145" t="s">
        <v>1697</v>
      </c>
      <c r="G1160" s="146" t="s">
        <v>312</v>
      </c>
      <c r="H1160" s="147">
        <v>403.2</v>
      </c>
      <c r="I1160" s="148"/>
      <c r="J1160" s="149">
        <f>ROUND(I1160*H1160,2)</f>
        <v>0</v>
      </c>
      <c r="K1160" s="150"/>
      <c r="L1160" s="32"/>
      <c r="M1160" s="151" t="s">
        <v>1</v>
      </c>
      <c r="N1160" s="152" t="s">
        <v>42</v>
      </c>
      <c r="P1160" s="153">
        <f>O1160*H1160</f>
        <v>0</v>
      </c>
      <c r="Q1160" s="153">
        <v>0</v>
      </c>
      <c r="R1160" s="153">
        <f>Q1160*H1160</f>
        <v>0</v>
      </c>
      <c r="S1160" s="153">
        <v>1.6E-2</v>
      </c>
      <c r="T1160" s="154">
        <f>S1160*H1160</f>
        <v>6.4512</v>
      </c>
      <c r="AR1160" s="155" t="s">
        <v>309</v>
      </c>
      <c r="AT1160" s="155" t="s">
        <v>227</v>
      </c>
      <c r="AU1160" s="155" t="s">
        <v>89</v>
      </c>
      <c r="AY1160" s="17" t="s">
        <v>225</v>
      </c>
      <c r="BE1160" s="156">
        <f>IF(N1160="základná",J1160,0)</f>
        <v>0</v>
      </c>
      <c r="BF1160" s="156">
        <f>IF(N1160="znížená",J1160,0)</f>
        <v>0</v>
      </c>
      <c r="BG1160" s="156">
        <f>IF(N1160="zákl. prenesená",J1160,0)</f>
        <v>0</v>
      </c>
      <c r="BH1160" s="156">
        <f>IF(N1160="zníž. prenesená",J1160,0)</f>
        <v>0</v>
      </c>
      <c r="BI1160" s="156">
        <f>IF(N1160="nulová",J1160,0)</f>
        <v>0</v>
      </c>
      <c r="BJ1160" s="17" t="s">
        <v>89</v>
      </c>
      <c r="BK1160" s="156">
        <f>ROUND(I1160*H1160,2)</f>
        <v>0</v>
      </c>
      <c r="BL1160" s="17" t="s">
        <v>309</v>
      </c>
      <c r="BM1160" s="155" t="s">
        <v>1698</v>
      </c>
    </row>
    <row r="1161" spans="2:65" s="12" customFormat="1" ht="11.25">
      <c r="B1161" s="157"/>
      <c r="D1161" s="158" t="s">
        <v>233</v>
      </c>
      <c r="E1161" s="159" t="s">
        <v>1</v>
      </c>
      <c r="F1161" s="160" t="s">
        <v>1699</v>
      </c>
      <c r="H1161" s="161">
        <v>403.2</v>
      </c>
      <c r="I1161" s="162"/>
      <c r="L1161" s="157"/>
      <c r="M1161" s="163"/>
      <c r="T1161" s="164"/>
      <c r="AT1161" s="159" t="s">
        <v>233</v>
      </c>
      <c r="AU1161" s="159" t="s">
        <v>89</v>
      </c>
      <c r="AV1161" s="12" t="s">
        <v>89</v>
      </c>
      <c r="AW1161" s="12" t="s">
        <v>31</v>
      </c>
      <c r="AX1161" s="12" t="s">
        <v>83</v>
      </c>
      <c r="AY1161" s="159" t="s">
        <v>225</v>
      </c>
    </row>
    <row r="1162" spans="2:65" s="1" customFormat="1" ht="33" customHeight="1">
      <c r="B1162" s="32"/>
      <c r="C1162" s="143" t="s">
        <v>1700</v>
      </c>
      <c r="D1162" s="143" t="s">
        <v>227</v>
      </c>
      <c r="E1162" s="144" t="s">
        <v>1701</v>
      </c>
      <c r="F1162" s="145" t="s">
        <v>1702</v>
      </c>
      <c r="G1162" s="146" t="s">
        <v>312</v>
      </c>
      <c r="H1162" s="147">
        <v>403.2</v>
      </c>
      <c r="I1162" s="148"/>
      <c r="J1162" s="149">
        <f>ROUND(I1162*H1162,2)</f>
        <v>0</v>
      </c>
      <c r="K1162" s="150"/>
      <c r="L1162" s="32"/>
      <c r="M1162" s="151" t="s">
        <v>1</v>
      </c>
      <c r="N1162" s="152" t="s">
        <v>42</v>
      </c>
      <c r="P1162" s="153">
        <f>O1162*H1162</f>
        <v>0</v>
      </c>
      <c r="Q1162" s="153">
        <v>0</v>
      </c>
      <c r="R1162" s="153">
        <f>Q1162*H1162</f>
        <v>0</v>
      </c>
      <c r="S1162" s="153">
        <v>7.0000000000000001E-3</v>
      </c>
      <c r="T1162" s="154">
        <f>S1162*H1162</f>
        <v>2.8224</v>
      </c>
      <c r="AR1162" s="155" t="s">
        <v>309</v>
      </c>
      <c r="AT1162" s="155" t="s">
        <v>227</v>
      </c>
      <c r="AU1162" s="155" t="s">
        <v>89</v>
      </c>
      <c r="AY1162" s="17" t="s">
        <v>225</v>
      </c>
      <c r="BE1162" s="156">
        <f>IF(N1162="základná",J1162,0)</f>
        <v>0</v>
      </c>
      <c r="BF1162" s="156">
        <f>IF(N1162="znížená",J1162,0)</f>
        <v>0</v>
      </c>
      <c r="BG1162" s="156">
        <f>IF(N1162="zákl. prenesená",J1162,0)</f>
        <v>0</v>
      </c>
      <c r="BH1162" s="156">
        <f>IF(N1162="zníž. prenesená",J1162,0)</f>
        <v>0</v>
      </c>
      <c r="BI1162" s="156">
        <f>IF(N1162="nulová",J1162,0)</f>
        <v>0</v>
      </c>
      <c r="BJ1162" s="17" t="s">
        <v>89</v>
      </c>
      <c r="BK1162" s="156">
        <f>ROUND(I1162*H1162,2)</f>
        <v>0</v>
      </c>
      <c r="BL1162" s="17" t="s">
        <v>309</v>
      </c>
      <c r="BM1162" s="155" t="s">
        <v>1703</v>
      </c>
    </row>
    <row r="1163" spans="2:65" s="12" customFormat="1" ht="11.25">
      <c r="B1163" s="157"/>
      <c r="D1163" s="158" t="s">
        <v>233</v>
      </c>
      <c r="E1163" s="159" t="s">
        <v>1</v>
      </c>
      <c r="F1163" s="160" t="s">
        <v>1704</v>
      </c>
      <c r="H1163" s="161">
        <v>403.2</v>
      </c>
      <c r="I1163" s="162"/>
      <c r="L1163" s="157"/>
      <c r="M1163" s="163"/>
      <c r="T1163" s="164"/>
      <c r="AT1163" s="159" t="s">
        <v>233</v>
      </c>
      <c r="AU1163" s="159" t="s">
        <v>89</v>
      </c>
      <c r="AV1163" s="12" t="s">
        <v>89</v>
      </c>
      <c r="AW1163" s="12" t="s">
        <v>31</v>
      </c>
      <c r="AX1163" s="12" t="s">
        <v>83</v>
      </c>
      <c r="AY1163" s="159" t="s">
        <v>225</v>
      </c>
    </row>
    <row r="1164" spans="2:65" s="1" customFormat="1" ht="44.25" customHeight="1">
      <c r="B1164" s="32"/>
      <c r="C1164" s="143" t="s">
        <v>1705</v>
      </c>
      <c r="D1164" s="143" t="s">
        <v>227</v>
      </c>
      <c r="E1164" s="144" t="s">
        <v>1706</v>
      </c>
      <c r="F1164" s="145" t="s">
        <v>1707</v>
      </c>
      <c r="G1164" s="146" t="s">
        <v>230</v>
      </c>
      <c r="H1164" s="147">
        <v>11.8</v>
      </c>
      <c r="I1164" s="148"/>
      <c r="J1164" s="149">
        <f>ROUND(I1164*H1164,2)</f>
        <v>0</v>
      </c>
      <c r="K1164" s="150"/>
      <c r="L1164" s="32"/>
      <c r="M1164" s="151" t="s">
        <v>1</v>
      </c>
      <c r="N1164" s="152" t="s">
        <v>42</v>
      </c>
      <c r="P1164" s="153">
        <f>O1164*H1164</f>
        <v>0</v>
      </c>
      <c r="Q1164" s="153">
        <v>2.2350176999999999E-2</v>
      </c>
      <c r="R1164" s="153">
        <f>Q1164*H1164</f>
        <v>0.26373208860000003</v>
      </c>
      <c r="S1164" s="153">
        <v>0</v>
      </c>
      <c r="T1164" s="154">
        <f>S1164*H1164</f>
        <v>0</v>
      </c>
      <c r="AR1164" s="155" t="s">
        <v>309</v>
      </c>
      <c r="AT1164" s="155" t="s">
        <v>227</v>
      </c>
      <c r="AU1164" s="155" t="s">
        <v>89</v>
      </c>
      <c r="AY1164" s="17" t="s">
        <v>225</v>
      </c>
      <c r="BE1164" s="156">
        <f>IF(N1164="základná",J1164,0)</f>
        <v>0</v>
      </c>
      <c r="BF1164" s="156">
        <f>IF(N1164="znížená",J1164,0)</f>
        <v>0</v>
      </c>
      <c r="BG1164" s="156">
        <f>IF(N1164="zákl. prenesená",J1164,0)</f>
        <v>0</v>
      </c>
      <c r="BH1164" s="156">
        <f>IF(N1164="zníž. prenesená",J1164,0)</f>
        <v>0</v>
      </c>
      <c r="BI1164" s="156">
        <f>IF(N1164="nulová",J1164,0)</f>
        <v>0</v>
      </c>
      <c r="BJ1164" s="17" t="s">
        <v>89</v>
      </c>
      <c r="BK1164" s="156">
        <f>ROUND(I1164*H1164,2)</f>
        <v>0</v>
      </c>
      <c r="BL1164" s="17" t="s">
        <v>309</v>
      </c>
      <c r="BM1164" s="155" t="s">
        <v>1708</v>
      </c>
    </row>
    <row r="1165" spans="2:65" s="12" customFormat="1" ht="11.25">
      <c r="B1165" s="157"/>
      <c r="D1165" s="158" t="s">
        <v>233</v>
      </c>
      <c r="E1165" s="159" t="s">
        <v>1</v>
      </c>
      <c r="F1165" s="160" t="s">
        <v>1709</v>
      </c>
      <c r="H1165" s="161">
        <v>1.66</v>
      </c>
      <c r="I1165" s="162"/>
      <c r="L1165" s="157"/>
      <c r="M1165" s="163"/>
      <c r="T1165" s="164"/>
      <c r="AT1165" s="159" t="s">
        <v>233</v>
      </c>
      <c r="AU1165" s="159" t="s">
        <v>89</v>
      </c>
      <c r="AV1165" s="12" t="s">
        <v>89</v>
      </c>
      <c r="AW1165" s="12" t="s">
        <v>31</v>
      </c>
      <c r="AX1165" s="12" t="s">
        <v>76</v>
      </c>
      <c r="AY1165" s="159" t="s">
        <v>225</v>
      </c>
    </row>
    <row r="1166" spans="2:65" s="12" customFormat="1" ht="11.25">
      <c r="B1166" s="157"/>
      <c r="D1166" s="158" t="s">
        <v>233</v>
      </c>
      <c r="E1166" s="159" t="s">
        <v>1</v>
      </c>
      <c r="F1166" s="160" t="s">
        <v>1710</v>
      </c>
      <c r="H1166" s="161">
        <v>8.8699999999999992</v>
      </c>
      <c r="I1166" s="162"/>
      <c r="L1166" s="157"/>
      <c r="M1166" s="163"/>
      <c r="T1166" s="164"/>
      <c r="AT1166" s="159" t="s">
        <v>233</v>
      </c>
      <c r="AU1166" s="159" t="s">
        <v>89</v>
      </c>
      <c r="AV1166" s="12" t="s">
        <v>89</v>
      </c>
      <c r="AW1166" s="12" t="s">
        <v>31</v>
      </c>
      <c r="AX1166" s="12" t="s">
        <v>76</v>
      </c>
      <c r="AY1166" s="159" t="s">
        <v>225</v>
      </c>
    </row>
    <row r="1167" spans="2:65" s="12" customFormat="1" ht="11.25">
      <c r="B1167" s="157"/>
      <c r="D1167" s="158" t="s">
        <v>233</v>
      </c>
      <c r="E1167" s="159" t="s">
        <v>1</v>
      </c>
      <c r="F1167" s="160" t="s">
        <v>1711</v>
      </c>
      <c r="H1167" s="161">
        <v>1.27</v>
      </c>
      <c r="I1167" s="162"/>
      <c r="L1167" s="157"/>
      <c r="M1167" s="163"/>
      <c r="T1167" s="164"/>
      <c r="AT1167" s="159" t="s">
        <v>233</v>
      </c>
      <c r="AU1167" s="159" t="s">
        <v>89</v>
      </c>
      <c r="AV1167" s="12" t="s">
        <v>89</v>
      </c>
      <c r="AW1167" s="12" t="s">
        <v>31</v>
      </c>
      <c r="AX1167" s="12" t="s">
        <v>76</v>
      </c>
      <c r="AY1167" s="159" t="s">
        <v>225</v>
      </c>
    </row>
    <row r="1168" spans="2:65" s="13" customFormat="1" ht="11.25">
      <c r="B1168" s="165"/>
      <c r="D1168" s="158" t="s">
        <v>233</v>
      </c>
      <c r="E1168" s="166" t="s">
        <v>1</v>
      </c>
      <c r="F1168" s="167" t="s">
        <v>258</v>
      </c>
      <c r="H1168" s="168">
        <v>11.8</v>
      </c>
      <c r="I1168" s="169"/>
      <c r="L1168" s="165"/>
      <c r="M1168" s="170"/>
      <c r="T1168" s="171"/>
      <c r="AT1168" s="166" t="s">
        <v>233</v>
      </c>
      <c r="AU1168" s="166" t="s">
        <v>89</v>
      </c>
      <c r="AV1168" s="13" t="s">
        <v>231</v>
      </c>
      <c r="AW1168" s="13" t="s">
        <v>31</v>
      </c>
      <c r="AX1168" s="13" t="s">
        <v>83</v>
      </c>
      <c r="AY1168" s="166" t="s">
        <v>225</v>
      </c>
    </row>
    <row r="1169" spans="2:65" s="1" customFormat="1" ht="24.2" customHeight="1">
      <c r="B1169" s="32"/>
      <c r="C1169" s="143" t="s">
        <v>1712</v>
      </c>
      <c r="D1169" s="143" t="s">
        <v>227</v>
      </c>
      <c r="E1169" s="144" t="s">
        <v>1713</v>
      </c>
      <c r="F1169" s="145" t="s">
        <v>1714</v>
      </c>
      <c r="G1169" s="146" t="s">
        <v>312</v>
      </c>
      <c r="H1169" s="147">
        <v>255.72</v>
      </c>
      <c r="I1169" s="148"/>
      <c r="J1169" s="149">
        <f>ROUND(I1169*H1169,2)</f>
        <v>0</v>
      </c>
      <c r="K1169" s="150"/>
      <c r="L1169" s="32"/>
      <c r="M1169" s="151" t="s">
        <v>1</v>
      </c>
      <c r="N1169" s="152" t="s">
        <v>42</v>
      </c>
      <c r="P1169" s="153">
        <f>O1169*H1169</f>
        <v>0</v>
      </c>
      <c r="Q1169" s="153">
        <v>8.8535999999999997E-3</v>
      </c>
      <c r="R1169" s="153">
        <f>Q1169*H1169</f>
        <v>2.264042592</v>
      </c>
      <c r="S1169" s="153">
        <v>0</v>
      </c>
      <c r="T1169" s="154">
        <f>S1169*H1169</f>
        <v>0</v>
      </c>
      <c r="AR1169" s="155" t="s">
        <v>309</v>
      </c>
      <c r="AT1169" s="155" t="s">
        <v>227</v>
      </c>
      <c r="AU1169" s="155" t="s">
        <v>89</v>
      </c>
      <c r="AY1169" s="17" t="s">
        <v>225</v>
      </c>
      <c r="BE1169" s="156">
        <f>IF(N1169="základná",J1169,0)</f>
        <v>0</v>
      </c>
      <c r="BF1169" s="156">
        <f>IF(N1169="znížená",J1169,0)</f>
        <v>0</v>
      </c>
      <c r="BG1169" s="156">
        <f>IF(N1169="zákl. prenesená",J1169,0)</f>
        <v>0</v>
      </c>
      <c r="BH1169" s="156">
        <f>IF(N1169="zníž. prenesená",J1169,0)</f>
        <v>0</v>
      </c>
      <c r="BI1169" s="156">
        <f>IF(N1169="nulová",J1169,0)</f>
        <v>0</v>
      </c>
      <c r="BJ1169" s="17" t="s">
        <v>89</v>
      </c>
      <c r="BK1169" s="156">
        <f>ROUND(I1169*H1169,2)</f>
        <v>0</v>
      </c>
      <c r="BL1169" s="17" t="s">
        <v>309</v>
      </c>
      <c r="BM1169" s="155" t="s">
        <v>1715</v>
      </c>
    </row>
    <row r="1170" spans="2:65" s="12" customFormat="1" ht="11.25">
      <c r="B1170" s="157"/>
      <c r="D1170" s="158" t="s">
        <v>233</v>
      </c>
      <c r="E1170" s="159" t="s">
        <v>1</v>
      </c>
      <c r="F1170" s="160" t="s">
        <v>1716</v>
      </c>
      <c r="H1170" s="161">
        <v>255.72</v>
      </c>
      <c r="I1170" s="162"/>
      <c r="L1170" s="157"/>
      <c r="M1170" s="163"/>
      <c r="T1170" s="164"/>
      <c r="AT1170" s="159" t="s">
        <v>233</v>
      </c>
      <c r="AU1170" s="159" t="s">
        <v>89</v>
      </c>
      <c r="AV1170" s="12" t="s">
        <v>89</v>
      </c>
      <c r="AW1170" s="12" t="s">
        <v>31</v>
      </c>
      <c r="AX1170" s="12" t="s">
        <v>83</v>
      </c>
      <c r="AY1170" s="159" t="s">
        <v>225</v>
      </c>
    </row>
    <row r="1171" spans="2:65" s="1" customFormat="1" ht="24.2" customHeight="1">
      <c r="B1171" s="32"/>
      <c r="C1171" s="143" t="s">
        <v>1717</v>
      </c>
      <c r="D1171" s="143" t="s">
        <v>227</v>
      </c>
      <c r="E1171" s="144" t="s">
        <v>1718</v>
      </c>
      <c r="F1171" s="145" t="s">
        <v>1719</v>
      </c>
      <c r="G1171" s="146" t="s">
        <v>1412</v>
      </c>
      <c r="H1171" s="196"/>
      <c r="I1171" s="148"/>
      <c r="J1171" s="149">
        <f>ROUND(I1171*H1171,2)</f>
        <v>0</v>
      </c>
      <c r="K1171" s="150"/>
      <c r="L1171" s="32"/>
      <c r="M1171" s="151" t="s">
        <v>1</v>
      </c>
      <c r="N1171" s="152" t="s">
        <v>42</v>
      </c>
      <c r="P1171" s="153">
        <f>O1171*H1171</f>
        <v>0</v>
      </c>
      <c r="Q1171" s="153">
        <v>0</v>
      </c>
      <c r="R1171" s="153">
        <f>Q1171*H1171</f>
        <v>0</v>
      </c>
      <c r="S1171" s="153">
        <v>0</v>
      </c>
      <c r="T1171" s="154">
        <f>S1171*H1171</f>
        <v>0</v>
      </c>
      <c r="AR1171" s="155" t="s">
        <v>309</v>
      </c>
      <c r="AT1171" s="155" t="s">
        <v>227</v>
      </c>
      <c r="AU1171" s="155" t="s">
        <v>89</v>
      </c>
      <c r="AY1171" s="17" t="s">
        <v>225</v>
      </c>
      <c r="BE1171" s="156">
        <f>IF(N1171="základná",J1171,0)</f>
        <v>0</v>
      </c>
      <c r="BF1171" s="156">
        <f>IF(N1171="znížená",J1171,0)</f>
        <v>0</v>
      </c>
      <c r="BG1171" s="156">
        <f>IF(N1171="zákl. prenesená",J1171,0)</f>
        <v>0</v>
      </c>
      <c r="BH1171" s="156">
        <f>IF(N1171="zníž. prenesená",J1171,0)</f>
        <v>0</v>
      </c>
      <c r="BI1171" s="156">
        <f>IF(N1171="nulová",J1171,0)</f>
        <v>0</v>
      </c>
      <c r="BJ1171" s="17" t="s">
        <v>89</v>
      </c>
      <c r="BK1171" s="156">
        <f>ROUND(I1171*H1171,2)</f>
        <v>0</v>
      </c>
      <c r="BL1171" s="17" t="s">
        <v>309</v>
      </c>
      <c r="BM1171" s="155" t="s">
        <v>1720</v>
      </c>
    </row>
    <row r="1172" spans="2:65" s="11" customFormat="1" ht="22.9" customHeight="1">
      <c r="B1172" s="131"/>
      <c r="D1172" s="132" t="s">
        <v>75</v>
      </c>
      <c r="E1172" s="141" t="s">
        <v>1721</v>
      </c>
      <c r="F1172" s="141" t="s">
        <v>1722</v>
      </c>
      <c r="I1172" s="134"/>
      <c r="J1172" s="142">
        <f>BK1172</f>
        <v>0</v>
      </c>
      <c r="L1172" s="131"/>
      <c r="M1172" s="136"/>
      <c r="P1172" s="137">
        <f>SUM(P1173:P1212)</f>
        <v>0</v>
      </c>
      <c r="R1172" s="137">
        <f>SUM(R1173:R1212)</f>
        <v>12.3801940121</v>
      </c>
      <c r="T1172" s="138">
        <f>SUM(T1173:T1212)</f>
        <v>0.68407999999999991</v>
      </c>
      <c r="AR1172" s="132" t="s">
        <v>89</v>
      </c>
      <c r="AT1172" s="139" t="s">
        <v>75</v>
      </c>
      <c r="AU1172" s="139" t="s">
        <v>83</v>
      </c>
      <c r="AY1172" s="132" t="s">
        <v>225</v>
      </c>
      <c r="BK1172" s="140">
        <f>SUM(BK1173:BK1212)</f>
        <v>0</v>
      </c>
    </row>
    <row r="1173" spans="2:65" s="1" customFormat="1" ht="37.9" customHeight="1">
      <c r="B1173" s="32"/>
      <c r="C1173" s="143" t="s">
        <v>1723</v>
      </c>
      <c r="D1173" s="143" t="s">
        <v>227</v>
      </c>
      <c r="E1173" s="144" t="s">
        <v>1724</v>
      </c>
      <c r="F1173" s="145" t="s">
        <v>1725</v>
      </c>
      <c r="G1173" s="146" t="s">
        <v>312</v>
      </c>
      <c r="H1173" s="147">
        <v>9.7200000000000006</v>
      </c>
      <c r="I1173" s="148"/>
      <c r="J1173" s="149">
        <f>ROUND(I1173*H1173,2)</f>
        <v>0</v>
      </c>
      <c r="K1173" s="150"/>
      <c r="L1173" s="32"/>
      <c r="M1173" s="151" t="s">
        <v>1</v>
      </c>
      <c r="N1173" s="152" t="s">
        <v>42</v>
      </c>
      <c r="P1173" s="153">
        <f>O1173*H1173</f>
        <v>0</v>
      </c>
      <c r="Q1173" s="153">
        <v>2.176196E-2</v>
      </c>
      <c r="R1173" s="153">
        <f>Q1173*H1173</f>
        <v>0.21152625120000002</v>
      </c>
      <c r="S1173" s="153">
        <v>0</v>
      </c>
      <c r="T1173" s="154">
        <f>S1173*H1173</f>
        <v>0</v>
      </c>
      <c r="AR1173" s="155" t="s">
        <v>309</v>
      </c>
      <c r="AT1173" s="155" t="s">
        <v>227</v>
      </c>
      <c r="AU1173" s="155" t="s">
        <v>89</v>
      </c>
      <c r="AY1173" s="17" t="s">
        <v>225</v>
      </c>
      <c r="BE1173" s="156">
        <f>IF(N1173="základná",J1173,0)</f>
        <v>0</v>
      </c>
      <c r="BF1173" s="156">
        <f>IF(N1173="znížená",J1173,0)</f>
        <v>0</v>
      </c>
      <c r="BG1173" s="156">
        <f>IF(N1173="zákl. prenesená",J1173,0)</f>
        <v>0</v>
      </c>
      <c r="BH1173" s="156">
        <f>IF(N1173="zníž. prenesená",J1173,0)</f>
        <v>0</v>
      </c>
      <c r="BI1173" s="156">
        <f>IF(N1173="nulová",J1173,0)</f>
        <v>0</v>
      </c>
      <c r="BJ1173" s="17" t="s">
        <v>89</v>
      </c>
      <c r="BK1173" s="156">
        <f>ROUND(I1173*H1173,2)</f>
        <v>0</v>
      </c>
      <c r="BL1173" s="17" t="s">
        <v>309</v>
      </c>
      <c r="BM1173" s="155" t="s">
        <v>1726</v>
      </c>
    </row>
    <row r="1174" spans="2:65" s="12" customFormat="1" ht="11.25">
      <c r="B1174" s="157"/>
      <c r="D1174" s="158" t="s">
        <v>233</v>
      </c>
      <c r="E1174" s="159" t="s">
        <v>1</v>
      </c>
      <c r="F1174" s="160" t="s">
        <v>1727</v>
      </c>
      <c r="H1174" s="161">
        <v>3.24</v>
      </c>
      <c r="I1174" s="162"/>
      <c r="L1174" s="157"/>
      <c r="M1174" s="163"/>
      <c r="T1174" s="164"/>
      <c r="AT1174" s="159" t="s">
        <v>233</v>
      </c>
      <c r="AU1174" s="159" t="s">
        <v>89</v>
      </c>
      <c r="AV1174" s="12" t="s">
        <v>89</v>
      </c>
      <c r="AW1174" s="12" t="s">
        <v>31</v>
      </c>
      <c r="AX1174" s="12" t="s">
        <v>76</v>
      </c>
      <c r="AY1174" s="159" t="s">
        <v>225</v>
      </c>
    </row>
    <row r="1175" spans="2:65" s="12" customFormat="1" ht="11.25">
      <c r="B1175" s="157"/>
      <c r="D1175" s="158" t="s">
        <v>233</v>
      </c>
      <c r="E1175" s="159" t="s">
        <v>1</v>
      </c>
      <c r="F1175" s="160" t="s">
        <v>1728</v>
      </c>
      <c r="H1175" s="161">
        <v>3.24</v>
      </c>
      <c r="I1175" s="162"/>
      <c r="L1175" s="157"/>
      <c r="M1175" s="163"/>
      <c r="T1175" s="164"/>
      <c r="AT1175" s="159" t="s">
        <v>233</v>
      </c>
      <c r="AU1175" s="159" t="s">
        <v>89</v>
      </c>
      <c r="AV1175" s="12" t="s">
        <v>89</v>
      </c>
      <c r="AW1175" s="12" t="s">
        <v>31</v>
      </c>
      <c r="AX1175" s="12" t="s">
        <v>76</v>
      </c>
      <c r="AY1175" s="159" t="s">
        <v>225</v>
      </c>
    </row>
    <row r="1176" spans="2:65" s="12" customFormat="1" ht="11.25">
      <c r="B1176" s="157"/>
      <c r="D1176" s="158" t="s">
        <v>233</v>
      </c>
      <c r="E1176" s="159" t="s">
        <v>1</v>
      </c>
      <c r="F1176" s="160" t="s">
        <v>1729</v>
      </c>
      <c r="H1176" s="161">
        <v>3.24</v>
      </c>
      <c r="I1176" s="162"/>
      <c r="L1176" s="157"/>
      <c r="M1176" s="163"/>
      <c r="T1176" s="164"/>
      <c r="AT1176" s="159" t="s">
        <v>233</v>
      </c>
      <c r="AU1176" s="159" t="s">
        <v>89</v>
      </c>
      <c r="AV1176" s="12" t="s">
        <v>89</v>
      </c>
      <c r="AW1176" s="12" t="s">
        <v>31</v>
      </c>
      <c r="AX1176" s="12" t="s">
        <v>76</v>
      </c>
      <c r="AY1176" s="159" t="s">
        <v>225</v>
      </c>
    </row>
    <row r="1177" spans="2:65" s="13" customFormat="1" ht="11.25">
      <c r="B1177" s="165"/>
      <c r="D1177" s="158" t="s">
        <v>233</v>
      </c>
      <c r="E1177" s="166" t="s">
        <v>1</v>
      </c>
      <c r="F1177" s="167" t="s">
        <v>258</v>
      </c>
      <c r="H1177" s="168">
        <v>9.7200000000000006</v>
      </c>
      <c r="I1177" s="169"/>
      <c r="L1177" s="165"/>
      <c r="M1177" s="170"/>
      <c r="T1177" s="171"/>
      <c r="AT1177" s="166" t="s">
        <v>233</v>
      </c>
      <c r="AU1177" s="166" t="s">
        <v>89</v>
      </c>
      <c r="AV1177" s="13" t="s">
        <v>231</v>
      </c>
      <c r="AW1177" s="13" t="s">
        <v>31</v>
      </c>
      <c r="AX1177" s="13" t="s">
        <v>83</v>
      </c>
      <c r="AY1177" s="166" t="s">
        <v>225</v>
      </c>
    </row>
    <row r="1178" spans="2:65" s="1" customFormat="1" ht="37.9" customHeight="1">
      <c r="B1178" s="32"/>
      <c r="C1178" s="143" t="s">
        <v>1730</v>
      </c>
      <c r="D1178" s="143" t="s">
        <v>227</v>
      </c>
      <c r="E1178" s="144" t="s">
        <v>1731</v>
      </c>
      <c r="F1178" s="145" t="s">
        <v>1732</v>
      </c>
      <c r="G1178" s="146" t="s">
        <v>312</v>
      </c>
      <c r="H1178" s="147">
        <v>20.355</v>
      </c>
      <c r="I1178" s="148"/>
      <c r="J1178" s="149">
        <f>ROUND(I1178*H1178,2)</f>
        <v>0</v>
      </c>
      <c r="K1178" s="150"/>
      <c r="L1178" s="32"/>
      <c r="M1178" s="151" t="s">
        <v>1</v>
      </c>
      <c r="N1178" s="152" t="s">
        <v>42</v>
      </c>
      <c r="P1178" s="153">
        <f>O1178*H1178</f>
        <v>0</v>
      </c>
      <c r="Q1178" s="153">
        <v>2.5464919999999999E-2</v>
      </c>
      <c r="R1178" s="153">
        <f>Q1178*H1178</f>
        <v>0.51833844659999995</v>
      </c>
      <c r="S1178" s="153">
        <v>0</v>
      </c>
      <c r="T1178" s="154">
        <f>S1178*H1178</f>
        <v>0</v>
      </c>
      <c r="AR1178" s="155" t="s">
        <v>309</v>
      </c>
      <c r="AT1178" s="155" t="s">
        <v>227</v>
      </c>
      <c r="AU1178" s="155" t="s">
        <v>89</v>
      </c>
      <c r="AY1178" s="17" t="s">
        <v>225</v>
      </c>
      <c r="BE1178" s="156">
        <f>IF(N1178="základná",J1178,0)</f>
        <v>0</v>
      </c>
      <c r="BF1178" s="156">
        <f>IF(N1178="znížená",J1178,0)</f>
        <v>0</v>
      </c>
      <c r="BG1178" s="156">
        <f>IF(N1178="zákl. prenesená",J1178,0)</f>
        <v>0</v>
      </c>
      <c r="BH1178" s="156">
        <f>IF(N1178="zníž. prenesená",J1178,0)</f>
        <v>0</v>
      </c>
      <c r="BI1178" s="156">
        <f>IF(N1178="nulová",J1178,0)</f>
        <v>0</v>
      </c>
      <c r="BJ1178" s="17" t="s">
        <v>89</v>
      </c>
      <c r="BK1178" s="156">
        <f>ROUND(I1178*H1178,2)</f>
        <v>0</v>
      </c>
      <c r="BL1178" s="17" t="s">
        <v>309</v>
      </c>
      <c r="BM1178" s="155" t="s">
        <v>1733</v>
      </c>
    </row>
    <row r="1179" spans="2:65" s="12" customFormat="1" ht="11.25">
      <c r="B1179" s="157"/>
      <c r="D1179" s="158" t="s">
        <v>233</v>
      </c>
      <c r="E1179" s="159" t="s">
        <v>1</v>
      </c>
      <c r="F1179" s="160" t="s">
        <v>1734</v>
      </c>
      <c r="H1179" s="161">
        <v>6.51</v>
      </c>
      <c r="I1179" s="162"/>
      <c r="L1179" s="157"/>
      <c r="M1179" s="163"/>
      <c r="T1179" s="164"/>
      <c r="AT1179" s="159" t="s">
        <v>233</v>
      </c>
      <c r="AU1179" s="159" t="s">
        <v>89</v>
      </c>
      <c r="AV1179" s="12" t="s">
        <v>89</v>
      </c>
      <c r="AW1179" s="12" t="s">
        <v>31</v>
      </c>
      <c r="AX1179" s="12" t="s">
        <v>76</v>
      </c>
      <c r="AY1179" s="159" t="s">
        <v>225</v>
      </c>
    </row>
    <row r="1180" spans="2:65" s="12" customFormat="1" ht="11.25">
      <c r="B1180" s="157"/>
      <c r="D1180" s="158" t="s">
        <v>233</v>
      </c>
      <c r="E1180" s="159" t="s">
        <v>1</v>
      </c>
      <c r="F1180" s="160" t="s">
        <v>1735</v>
      </c>
      <c r="H1180" s="161">
        <v>6.9009999999999998</v>
      </c>
      <c r="I1180" s="162"/>
      <c r="L1180" s="157"/>
      <c r="M1180" s="163"/>
      <c r="T1180" s="164"/>
      <c r="AT1180" s="159" t="s">
        <v>233</v>
      </c>
      <c r="AU1180" s="159" t="s">
        <v>89</v>
      </c>
      <c r="AV1180" s="12" t="s">
        <v>89</v>
      </c>
      <c r="AW1180" s="12" t="s">
        <v>31</v>
      </c>
      <c r="AX1180" s="12" t="s">
        <v>76</v>
      </c>
      <c r="AY1180" s="159" t="s">
        <v>225</v>
      </c>
    </row>
    <row r="1181" spans="2:65" s="12" customFormat="1" ht="11.25">
      <c r="B1181" s="157"/>
      <c r="D1181" s="158" t="s">
        <v>233</v>
      </c>
      <c r="E1181" s="159" t="s">
        <v>1</v>
      </c>
      <c r="F1181" s="160" t="s">
        <v>1736</v>
      </c>
      <c r="H1181" s="161">
        <v>6.944</v>
      </c>
      <c r="I1181" s="162"/>
      <c r="L1181" s="157"/>
      <c r="M1181" s="163"/>
      <c r="T1181" s="164"/>
      <c r="AT1181" s="159" t="s">
        <v>233</v>
      </c>
      <c r="AU1181" s="159" t="s">
        <v>89</v>
      </c>
      <c r="AV1181" s="12" t="s">
        <v>89</v>
      </c>
      <c r="AW1181" s="12" t="s">
        <v>31</v>
      </c>
      <c r="AX1181" s="12" t="s">
        <v>76</v>
      </c>
      <c r="AY1181" s="159" t="s">
        <v>225</v>
      </c>
    </row>
    <row r="1182" spans="2:65" s="13" customFormat="1" ht="11.25">
      <c r="B1182" s="165"/>
      <c r="D1182" s="158" t="s">
        <v>233</v>
      </c>
      <c r="E1182" s="166" t="s">
        <v>1</v>
      </c>
      <c r="F1182" s="167" t="s">
        <v>258</v>
      </c>
      <c r="H1182" s="168">
        <v>20.355</v>
      </c>
      <c r="I1182" s="169"/>
      <c r="L1182" s="165"/>
      <c r="M1182" s="170"/>
      <c r="T1182" s="171"/>
      <c r="AT1182" s="166" t="s">
        <v>233</v>
      </c>
      <c r="AU1182" s="166" t="s">
        <v>89</v>
      </c>
      <c r="AV1182" s="13" t="s">
        <v>231</v>
      </c>
      <c r="AW1182" s="13" t="s">
        <v>31</v>
      </c>
      <c r="AX1182" s="13" t="s">
        <v>83</v>
      </c>
      <c r="AY1182" s="166" t="s">
        <v>225</v>
      </c>
    </row>
    <row r="1183" spans="2:65" s="1" customFormat="1" ht="24.2" customHeight="1">
      <c r="B1183" s="32"/>
      <c r="C1183" s="143" t="s">
        <v>1737</v>
      </c>
      <c r="D1183" s="143" t="s">
        <v>227</v>
      </c>
      <c r="E1183" s="144" t="s">
        <v>1738</v>
      </c>
      <c r="F1183" s="145" t="s">
        <v>1739</v>
      </c>
      <c r="G1183" s="146" t="s">
        <v>414</v>
      </c>
      <c r="H1183" s="147">
        <v>100.6</v>
      </c>
      <c r="I1183" s="148"/>
      <c r="J1183" s="149">
        <f>ROUND(I1183*H1183,2)</f>
        <v>0</v>
      </c>
      <c r="K1183" s="150"/>
      <c r="L1183" s="32"/>
      <c r="M1183" s="151" t="s">
        <v>1</v>
      </c>
      <c r="N1183" s="152" t="s">
        <v>42</v>
      </c>
      <c r="P1183" s="153">
        <f>O1183*H1183</f>
        <v>0</v>
      </c>
      <c r="Q1183" s="153">
        <v>0</v>
      </c>
      <c r="R1183" s="153">
        <f>Q1183*H1183</f>
        <v>0</v>
      </c>
      <c r="S1183" s="153">
        <v>6.7999999999999996E-3</v>
      </c>
      <c r="T1183" s="154">
        <f>S1183*H1183</f>
        <v>0.68407999999999991</v>
      </c>
      <c r="AR1183" s="155" t="s">
        <v>309</v>
      </c>
      <c r="AT1183" s="155" t="s">
        <v>227</v>
      </c>
      <c r="AU1183" s="155" t="s">
        <v>89</v>
      </c>
      <c r="AY1183" s="17" t="s">
        <v>225</v>
      </c>
      <c r="BE1183" s="156">
        <f>IF(N1183="základná",J1183,0)</f>
        <v>0</v>
      </c>
      <c r="BF1183" s="156">
        <f>IF(N1183="znížená",J1183,0)</f>
        <v>0</v>
      </c>
      <c r="BG1183" s="156">
        <f>IF(N1183="zákl. prenesená",J1183,0)</f>
        <v>0</v>
      </c>
      <c r="BH1183" s="156">
        <f>IF(N1183="zníž. prenesená",J1183,0)</f>
        <v>0</v>
      </c>
      <c r="BI1183" s="156">
        <f>IF(N1183="nulová",J1183,0)</f>
        <v>0</v>
      </c>
      <c r="BJ1183" s="17" t="s">
        <v>89</v>
      </c>
      <c r="BK1183" s="156">
        <f>ROUND(I1183*H1183,2)</f>
        <v>0</v>
      </c>
      <c r="BL1183" s="17" t="s">
        <v>309</v>
      </c>
      <c r="BM1183" s="155" t="s">
        <v>1740</v>
      </c>
    </row>
    <row r="1184" spans="2:65" s="12" customFormat="1" ht="11.25">
      <c r="B1184" s="157"/>
      <c r="D1184" s="158" t="s">
        <v>233</v>
      </c>
      <c r="E1184" s="159" t="s">
        <v>1</v>
      </c>
      <c r="F1184" s="160" t="s">
        <v>1741</v>
      </c>
      <c r="H1184" s="161">
        <v>100.6</v>
      </c>
      <c r="I1184" s="162"/>
      <c r="L1184" s="157"/>
      <c r="M1184" s="163"/>
      <c r="T1184" s="164"/>
      <c r="AT1184" s="159" t="s">
        <v>233</v>
      </c>
      <c r="AU1184" s="159" t="s">
        <v>89</v>
      </c>
      <c r="AV1184" s="12" t="s">
        <v>89</v>
      </c>
      <c r="AW1184" s="12" t="s">
        <v>31</v>
      </c>
      <c r="AX1184" s="12" t="s">
        <v>83</v>
      </c>
      <c r="AY1184" s="159" t="s">
        <v>225</v>
      </c>
    </row>
    <row r="1185" spans="2:65" s="1" customFormat="1" ht="37.9" customHeight="1">
      <c r="B1185" s="32"/>
      <c r="C1185" s="143" t="s">
        <v>1742</v>
      </c>
      <c r="D1185" s="143" t="s">
        <v>227</v>
      </c>
      <c r="E1185" s="144" t="s">
        <v>1743</v>
      </c>
      <c r="F1185" s="145" t="s">
        <v>1744</v>
      </c>
      <c r="G1185" s="146" t="s">
        <v>312</v>
      </c>
      <c r="H1185" s="147">
        <v>956.41099999999994</v>
      </c>
      <c r="I1185" s="148"/>
      <c r="J1185" s="149">
        <f>ROUND(I1185*H1185,2)</f>
        <v>0</v>
      </c>
      <c r="K1185" s="150"/>
      <c r="L1185" s="32"/>
      <c r="M1185" s="151" t="s">
        <v>1</v>
      </c>
      <c r="N1185" s="152" t="s">
        <v>42</v>
      </c>
      <c r="P1185" s="153">
        <f>O1185*H1185</f>
        <v>0</v>
      </c>
      <c r="Q1185" s="153">
        <v>1.2181300000000001E-2</v>
      </c>
      <c r="R1185" s="153">
        <f>Q1185*H1185</f>
        <v>11.6503293143</v>
      </c>
      <c r="S1185" s="153">
        <v>0</v>
      </c>
      <c r="T1185" s="154">
        <f>S1185*H1185</f>
        <v>0</v>
      </c>
      <c r="AR1185" s="155" t="s">
        <v>309</v>
      </c>
      <c r="AT1185" s="155" t="s">
        <v>227</v>
      </c>
      <c r="AU1185" s="155" t="s">
        <v>89</v>
      </c>
      <c r="AY1185" s="17" t="s">
        <v>225</v>
      </c>
      <c r="BE1185" s="156">
        <f>IF(N1185="základná",J1185,0)</f>
        <v>0</v>
      </c>
      <c r="BF1185" s="156">
        <f>IF(N1185="znížená",J1185,0)</f>
        <v>0</v>
      </c>
      <c r="BG1185" s="156">
        <f>IF(N1185="zákl. prenesená",J1185,0)</f>
        <v>0</v>
      </c>
      <c r="BH1185" s="156">
        <f>IF(N1185="zníž. prenesená",J1185,0)</f>
        <v>0</v>
      </c>
      <c r="BI1185" s="156">
        <f>IF(N1185="nulová",J1185,0)</f>
        <v>0</v>
      </c>
      <c r="BJ1185" s="17" t="s">
        <v>89</v>
      </c>
      <c r="BK1185" s="156">
        <f>ROUND(I1185*H1185,2)</f>
        <v>0</v>
      </c>
      <c r="BL1185" s="17" t="s">
        <v>309</v>
      </c>
      <c r="BM1185" s="155" t="s">
        <v>1745</v>
      </c>
    </row>
    <row r="1186" spans="2:65" s="12" customFormat="1" ht="11.25">
      <c r="B1186" s="157"/>
      <c r="D1186" s="158" t="s">
        <v>233</v>
      </c>
      <c r="E1186" s="159" t="s">
        <v>1</v>
      </c>
      <c r="F1186" s="160" t="s">
        <v>1746</v>
      </c>
      <c r="H1186" s="161">
        <v>4.38</v>
      </c>
      <c r="I1186" s="162"/>
      <c r="L1186" s="157"/>
      <c r="M1186" s="163"/>
      <c r="T1186" s="164"/>
      <c r="AT1186" s="159" t="s">
        <v>233</v>
      </c>
      <c r="AU1186" s="159" t="s">
        <v>89</v>
      </c>
      <c r="AV1186" s="12" t="s">
        <v>89</v>
      </c>
      <c r="AW1186" s="12" t="s">
        <v>31</v>
      </c>
      <c r="AX1186" s="12" t="s">
        <v>76</v>
      </c>
      <c r="AY1186" s="159" t="s">
        <v>225</v>
      </c>
    </row>
    <row r="1187" spans="2:65" s="12" customFormat="1" ht="11.25">
      <c r="B1187" s="157"/>
      <c r="D1187" s="158" t="s">
        <v>233</v>
      </c>
      <c r="E1187" s="159" t="s">
        <v>1</v>
      </c>
      <c r="F1187" s="160" t="s">
        <v>1747</v>
      </c>
      <c r="H1187" s="161">
        <v>8.6</v>
      </c>
      <c r="I1187" s="162"/>
      <c r="L1187" s="157"/>
      <c r="M1187" s="163"/>
      <c r="T1187" s="164"/>
      <c r="AT1187" s="159" t="s">
        <v>233</v>
      </c>
      <c r="AU1187" s="159" t="s">
        <v>89</v>
      </c>
      <c r="AV1187" s="12" t="s">
        <v>89</v>
      </c>
      <c r="AW1187" s="12" t="s">
        <v>31</v>
      </c>
      <c r="AX1187" s="12" t="s">
        <v>76</v>
      </c>
      <c r="AY1187" s="159" t="s">
        <v>225</v>
      </c>
    </row>
    <row r="1188" spans="2:65" s="12" customFormat="1" ht="11.25">
      <c r="B1188" s="157"/>
      <c r="D1188" s="158" t="s">
        <v>233</v>
      </c>
      <c r="E1188" s="159" t="s">
        <v>1</v>
      </c>
      <c r="F1188" s="160" t="s">
        <v>1748</v>
      </c>
      <c r="H1188" s="161">
        <v>6.95</v>
      </c>
      <c r="I1188" s="162"/>
      <c r="L1188" s="157"/>
      <c r="M1188" s="163"/>
      <c r="T1188" s="164"/>
      <c r="AT1188" s="159" t="s">
        <v>233</v>
      </c>
      <c r="AU1188" s="159" t="s">
        <v>89</v>
      </c>
      <c r="AV1188" s="12" t="s">
        <v>89</v>
      </c>
      <c r="AW1188" s="12" t="s">
        <v>31</v>
      </c>
      <c r="AX1188" s="12" t="s">
        <v>76</v>
      </c>
      <c r="AY1188" s="159" t="s">
        <v>225</v>
      </c>
    </row>
    <row r="1189" spans="2:65" s="12" customFormat="1" ht="11.25">
      <c r="B1189" s="157"/>
      <c r="D1189" s="158" t="s">
        <v>233</v>
      </c>
      <c r="E1189" s="159" t="s">
        <v>1</v>
      </c>
      <c r="F1189" s="160" t="s">
        <v>1749</v>
      </c>
      <c r="H1189" s="161">
        <v>16.059999999999999</v>
      </c>
      <c r="I1189" s="162"/>
      <c r="L1189" s="157"/>
      <c r="M1189" s="163"/>
      <c r="T1189" s="164"/>
      <c r="AT1189" s="159" t="s">
        <v>233</v>
      </c>
      <c r="AU1189" s="159" t="s">
        <v>89</v>
      </c>
      <c r="AV1189" s="12" t="s">
        <v>89</v>
      </c>
      <c r="AW1189" s="12" t="s">
        <v>31</v>
      </c>
      <c r="AX1189" s="12" t="s">
        <v>76</v>
      </c>
      <c r="AY1189" s="159" t="s">
        <v>225</v>
      </c>
    </row>
    <row r="1190" spans="2:65" s="12" customFormat="1" ht="11.25">
      <c r="B1190" s="157"/>
      <c r="D1190" s="158" t="s">
        <v>233</v>
      </c>
      <c r="E1190" s="159" t="s">
        <v>1</v>
      </c>
      <c r="F1190" s="160" t="s">
        <v>1750</v>
      </c>
      <c r="H1190" s="161">
        <v>62.54</v>
      </c>
      <c r="I1190" s="162"/>
      <c r="L1190" s="157"/>
      <c r="M1190" s="163"/>
      <c r="T1190" s="164"/>
      <c r="AT1190" s="159" t="s">
        <v>233</v>
      </c>
      <c r="AU1190" s="159" t="s">
        <v>89</v>
      </c>
      <c r="AV1190" s="12" t="s">
        <v>89</v>
      </c>
      <c r="AW1190" s="12" t="s">
        <v>31</v>
      </c>
      <c r="AX1190" s="12" t="s">
        <v>76</v>
      </c>
      <c r="AY1190" s="159" t="s">
        <v>225</v>
      </c>
    </row>
    <row r="1191" spans="2:65" s="14" customFormat="1" ht="11.25">
      <c r="B1191" s="172"/>
      <c r="D1191" s="158" t="s">
        <v>233</v>
      </c>
      <c r="E1191" s="173" t="s">
        <v>1</v>
      </c>
      <c r="F1191" s="174" t="s">
        <v>657</v>
      </c>
      <c r="H1191" s="175">
        <v>98.53</v>
      </c>
      <c r="I1191" s="176"/>
      <c r="L1191" s="172"/>
      <c r="M1191" s="177"/>
      <c r="T1191" s="178"/>
      <c r="AT1191" s="173" t="s">
        <v>233</v>
      </c>
      <c r="AU1191" s="173" t="s">
        <v>89</v>
      </c>
      <c r="AV1191" s="14" t="s">
        <v>239</v>
      </c>
      <c r="AW1191" s="14" t="s">
        <v>31</v>
      </c>
      <c r="AX1191" s="14" t="s">
        <v>76</v>
      </c>
      <c r="AY1191" s="173" t="s">
        <v>225</v>
      </c>
    </row>
    <row r="1192" spans="2:65" s="12" customFormat="1" ht="11.25">
      <c r="B1192" s="157"/>
      <c r="D1192" s="158" t="s">
        <v>233</v>
      </c>
      <c r="E1192" s="159" t="s">
        <v>1</v>
      </c>
      <c r="F1192" s="160" t="s">
        <v>1751</v>
      </c>
      <c r="H1192" s="161">
        <v>19.89</v>
      </c>
      <c r="I1192" s="162"/>
      <c r="L1192" s="157"/>
      <c r="M1192" s="163"/>
      <c r="T1192" s="164"/>
      <c r="AT1192" s="159" t="s">
        <v>233</v>
      </c>
      <c r="AU1192" s="159" t="s">
        <v>89</v>
      </c>
      <c r="AV1192" s="12" t="s">
        <v>89</v>
      </c>
      <c r="AW1192" s="12" t="s">
        <v>31</v>
      </c>
      <c r="AX1192" s="12" t="s">
        <v>76</v>
      </c>
      <c r="AY1192" s="159" t="s">
        <v>225</v>
      </c>
    </row>
    <row r="1193" spans="2:65" s="12" customFormat="1" ht="11.25">
      <c r="B1193" s="157"/>
      <c r="D1193" s="158" t="s">
        <v>233</v>
      </c>
      <c r="E1193" s="159" t="s">
        <v>1</v>
      </c>
      <c r="F1193" s="160" t="s">
        <v>1752</v>
      </c>
      <c r="H1193" s="161">
        <v>14.17</v>
      </c>
      <c r="I1193" s="162"/>
      <c r="L1193" s="157"/>
      <c r="M1193" s="163"/>
      <c r="T1193" s="164"/>
      <c r="AT1193" s="159" t="s">
        <v>233</v>
      </c>
      <c r="AU1193" s="159" t="s">
        <v>89</v>
      </c>
      <c r="AV1193" s="12" t="s">
        <v>89</v>
      </c>
      <c r="AW1193" s="12" t="s">
        <v>31</v>
      </c>
      <c r="AX1193" s="12" t="s">
        <v>76</v>
      </c>
      <c r="AY1193" s="159" t="s">
        <v>225</v>
      </c>
    </row>
    <row r="1194" spans="2:65" s="12" customFormat="1" ht="11.25">
      <c r="B1194" s="157"/>
      <c r="D1194" s="158" t="s">
        <v>233</v>
      </c>
      <c r="E1194" s="159" t="s">
        <v>1</v>
      </c>
      <c r="F1194" s="160" t="s">
        <v>1753</v>
      </c>
      <c r="H1194" s="161">
        <v>12.46</v>
      </c>
      <c r="I1194" s="162"/>
      <c r="L1194" s="157"/>
      <c r="M1194" s="163"/>
      <c r="T1194" s="164"/>
      <c r="AT1194" s="159" t="s">
        <v>233</v>
      </c>
      <c r="AU1194" s="159" t="s">
        <v>89</v>
      </c>
      <c r="AV1194" s="12" t="s">
        <v>89</v>
      </c>
      <c r="AW1194" s="12" t="s">
        <v>31</v>
      </c>
      <c r="AX1194" s="12" t="s">
        <v>76</v>
      </c>
      <c r="AY1194" s="159" t="s">
        <v>225</v>
      </c>
    </row>
    <row r="1195" spans="2:65" s="12" customFormat="1" ht="33.75">
      <c r="B1195" s="157"/>
      <c r="D1195" s="158" t="s">
        <v>233</v>
      </c>
      <c r="E1195" s="159" t="s">
        <v>1</v>
      </c>
      <c r="F1195" s="160" t="s">
        <v>1754</v>
      </c>
      <c r="H1195" s="161">
        <v>297.32100000000003</v>
      </c>
      <c r="I1195" s="162"/>
      <c r="L1195" s="157"/>
      <c r="M1195" s="163"/>
      <c r="T1195" s="164"/>
      <c r="AT1195" s="159" t="s">
        <v>233</v>
      </c>
      <c r="AU1195" s="159" t="s">
        <v>89</v>
      </c>
      <c r="AV1195" s="12" t="s">
        <v>89</v>
      </c>
      <c r="AW1195" s="12" t="s">
        <v>31</v>
      </c>
      <c r="AX1195" s="12" t="s">
        <v>76</v>
      </c>
      <c r="AY1195" s="159" t="s">
        <v>225</v>
      </c>
    </row>
    <row r="1196" spans="2:65" s="14" customFormat="1" ht="11.25">
      <c r="B1196" s="172"/>
      <c r="D1196" s="158" t="s">
        <v>233</v>
      </c>
      <c r="E1196" s="173" t="s">
        <v>1</v>
      </c>
      <c r="F1196" s="174" t="s">
        <v>657</v>
      </c>
      <c r="H1196" s="175">
        <v>343.84100000000001</v>
      </c>
      <c r="I1196" s="176"/>
      <c r="L1196" s="172"/>
      <c r="M1196" s="177"/>
      <c r="T1196" s="178"/>
      <c r="AT1196" s="173" t="s">
        <v>233</v>
      </c>
      <c r="AU1196" s="173" t="s">
        <v>89</v>
      </c>
      <c r="AV1196" s="14" t="s">
        <v>239</v>
      </c>
      <c r="AW1196" s="14" t="s">
        <v>31</v>
      </c>
      <c r="AX1196" s="14" t="s">
        <v>76</v>
      </c>
      <c r="AY1196" s="173" t="s">
        <v>225</v>
      </c>
    </row>
    <row r="1197" spans="2:65" s="12" customFormat="1" ht="11.25">
      <c r="B1197" s="157"/>
      <c r="D1197" s="158" t="s">
        <v>233</v>
      </c>
      <c r="E1197" s="159" t="s">
        <v>1</v>
      </c>
      <c r="F1197" s="160" t="s">
        <v>1755</v>
      </c>
      <c r="H1197" s="161">
        <v>15.01</v>
      </c>
      <c r="I1197" s="162"/>
      <c r="L1197" s="157"/>
      <c r="M1197" s="163"/>
      <c r="T1197" s="164"/>
      <c r="AT1197" s="159" t="s">
        <v>233</v>
      </c>
      <c r="AU1197" s="159" t="s">
        <v>89</v>
      </c>
      <c r="AV1197" s="12" t="s">
        <v>89</v>
      </c>
      <c r="AW1197" s="12" t="s">
        <v>31</v>
      </c>
      <c r="AX1197" s="12" t="s">
        <v>76</v>
      </c>
      <c r="AY1197" s="159" t="s">
        <v>225</v>
      </c>
    </row>
    <row r="1198" spans="2:65" s="12" customFormat="1" ht="11.25">
      <c r="B1198" s="157"/>
      <c r="D1198" s="158" t="s">
        <v>233</v>
      </c>
      <c r="E1198" s="159" t="s">
        <v>1</v>
      </c>
      <c r="F1198" s="160" t="s">
        <v>1756</v>
      </c>
      <c r="H1198" s="161">
        <v>12.96</v>
      </c>
      <c r="I1198" s="162"/>
      <c r="L1198" s="157"/>
      <c r="M1198" s="163"/>
      <c r="T1198" s="164"/>
      <c r="AT1198" s="159" t="s">
        <v>233</v>
      </c>
      <c r="AU1198" s="159" t="s">
        <v>89</v>
      </c>
      <c r="AV1198" s="12" t="s">
        <v>89</v>
      </c>
      <c r="AW1198" s="12" t="s">
        <v>31</v>
      </c>
      <c r="AX1198" s="12" t="s">
        <v>76</v>
      </c>
      <c r="AY1198" s="159" t="s">
        <v>225</v>
      </c>
    </row>
    <row r="1199" spans="2:65" s="12" customFormat="1" ht="11.25">
      <c r="B1199" s="157"/>
      <c r="D1199" s="158" t="s">
        <v>233</v>
      </c>
      <c r="E1199" s="159" t="s">
        <v>1</v>
      </c>
      <c r="F1199" s="160" t="s">
        <v>1757</v>
      </c>
      <c r="H1199" s="161">
        <v>11.95</v>
      </c>
      <c r="I1199" s="162"/>
      <c r="L1199" s="157"/>
      <c r="M1199" s="163"/>
      <c r="T1199" s="164"/>
      <c r="AT1199" s="159" t="s">
        <v>233</v>
      </c>
      <c r="AU1199" s="159" t="s">
        <v>89</v>
      </c>
      <c r="AV1199" s="12" t="s">
        <v>89</v>
      </c>
      <c r="AW1199" s="12" t="s">
        <v>31</v>
      </c>
      <c r="AX1199" s="12" t="s">
        <v>76</v>
      </c>
      <c r="AY1199" s="159" t="s">
        <v>225</v>
      </c>
    </row>
    <row r="1200" spans="2:65" s="12" customFormat="1" ht="11.25">
      <c r="B1200" s="157"/>
      <c r="D1200" s="158" t="s">
        <v>233</v>
      </c>
      <c r="E1200" s="159" t="s">
        <v>1</v>
      </c>
      <c r="F1200" s="160" t="s">
        <v>1758</v>
      </c>
      <c r="H1200" s="161">
        <v>10.88</v>
      </c>
      <c r="I1200" s="162"/>
      <c r="L1200" s="157"/>
      <c r="M1200" s="163"/>
      <c r="T1200" s="164"/>
      <c r="AT1200" s="159" t="s">
        <v>233</v>
      </c>
      <c r="AU1200" s="159" t="s">
        <v>89</v>
      </c>
      <c r="AV1200" s="12" t="s">
        <v>89</v>
      </c>
      <c r="AW1200" s="12" t="s">
        <v>31</v>
      </c>
      <c r="AX1200" s="12" t="s">
        <v>76</v>
      </c>
      <c r="AY1200" s="159" t="s">
        <v>225</v>
      </c>
    </row>
    <row r="1201" spans="2:65" s="12" customFormat="1" ht="11.25">
      <c r="B1201" s="157"/>
      <c r="D1201" s="158" t="s">
        <v>233</v>
      </c>
      <c r="E1201" s="159" t="s">
        <v>1</v>
      </c>
      <c r="F1201" s="160" t="s">
        <v>1759</v>
      </c>
      <c r="H1201" s="161">
        <v>10.97</v>
      </c>
      <c r="I1201" s="162"/>
      <c r="L1201" s="157"/>
      <c r="M1201" s="163"/>
      <c r="T1201" s="164"/>
      <c r="AT1201" s="159" t="s">
        <v>233</v>
      </c>
      <c r="AU1201" s="159" t="s">
        <v>89</v>
      </c>
      <c r="AV1201" s="12" t="s">
        <v>89</v>
      </c>
      <c r="AW1201" s="12" t="s">
        <v>31</v>
      </c>
      <c r="AX1201" s="12" t="s">
        <v>76</v>
      </c>
      <c r="AY1201" s="159" t="s">
        <v>225</v>
      </c>
    </row>
    <row r="1202" spans="2:65" s="12" customFormat="1" ht="11.25">
      <c r="B1202" s="157"/>
      <c r="D1202" s="158" t="s">
        <v>233</v>
      </c>
      <c r="E1202" s="159" t="s">
        <v>1</v>
      </c>
      <c r="F1202" s="160" t="s">
        <v>1760</v>
      </c>
      <c r="H1202" s="161">
        <v>18.899999999999999</v>
      </c>
      <c r="I1202" s="162"/>
      <c r="L1202" s="157"/>
      <c r="M1202" s="163"/>
      <c r="T1202" s="164"/>
      <c r="AT1202" s="159" t="s">
        <v>233</v>
      </c>
      <c r="AU1202" s="159" t="s">
        <v>89</v>
      </c>
      <c r="AV1202" s="12" t="s">
        <v>89</v>
      </c>
      <c r="AW1202" s="12" t="s">
        <v>31</v>
      </c>
      <c r="AX1202" s="12" t="s">
        <v>76</v>
      </c>
      <c r="AY1202" s="159" t="s">
        <v>225</v>
      </c>
    </row>
    <row r="1203" spans="2:65" s="12" customFormat="1" ht="33.75">
      <c r="B1203" s="157"/>
      <c r="D1203" s="158" t="s">
        <v>233</v>
      </c>
      <c r="E1203" s="159" t="s">
        <v>1</v>
      </c>
      <c r="F1203" s="160" t="s">
        <v>1761</v>
      </c>
      <c r="H1203" s="161">
        <v>250.04</v>
      </c>
      <c r="I1203" s="162"/>
      <c r="L1203" s="157"/>
      <c r="M1203" s="163"/>
      <c r="T1203" s="164"/>
      <c r="AT1203" s="159" t="s">
        <v>233</v>
      </c>
      <c r="AU1203" s="159" t="s">
        <v>89</v>
      </c>
      <c r="AV1203" s="12" t="s">
        <v>89</v>
      </c>
      <c r="AW1203" s="12" t="s">
        <v>31</v>
      </c>
      <c r="AX1203" s="12" t="s">
        <v>76</v>
      </c>
      <c r="AY1203" s="159" t="s">
        <v>225</v>
      </c>
    </row>
    <row r="1204" spans="2:65" s="14" customFormat="1" ht="11.25">
      <c r="B1204" s="172"/>
      <c r="D1204" s="158" t="s">
        <v>233</v>
      </c>
      <c r="E1204" s="173" t="s">
        <v>1</v>
      </c>
      <c r="F1204" s="174" t="s">
        <v>657</v>
      </c>
      <c r="H1204" s="175">
        <v>330.71</v>
      </c>
      <c r="I1204" s="176"/>
      <c r="L1204" s="172"/>
      <c r="M1204" s="177"/>
      <c r="T1204" s="178"/>
      <c r="AT1204" s="173" t="s">
        <v>233</v>
      </c>
      <c r="AU1204" s="173" t="s">
        <v>89</v>
      </c>
      <c r="AV1204" s="14" t="s">
        <v>239</v>
      </c>
      <c r="AW1204" s="14" t="s">
        <v>31</v>
      </c>
      <c r="AX1204" s="14" t="s">
        <v>76</v>
      </c>
      <c r="AY1204" s="173" t="s">
        <v>225</v>
      </c>
    </row>
    <row r="1205" spans="2:65" s="12" customFormat="1" ht="11.25">
      <c r="B1205" s="157"/>
      <c r="D1205" s="158" t="s">
        <v>233</v>
      </c>
      <c r="E1205" s="159" t="s">
        <v>1</v>
      </c>
      <c r="F1205" s="160" t="s">
        <v>1762</v>
      </c>
      <c r="H1205" s="161">
        <v>14.8</v>
      </c>
      <c r="I1205" s="162"/>
      <c r="L1205" s="157"/>
      <c r="M1205" s="163"/>
      <c r="T1205" s="164"/>
      <c r="AT1205" s="159" t="s">
        <v>233</v>
      </c>
      <c r="AU1205" s="159" t="s">
        <v>89</v>
      </c>
      <c r="AV1205" s="12" t="s">
        <v>89</v>
      </c>
      <c r="AW1205" s="12" t="s">
        <v>31</v>
      </c>
      <c r="AX1205" s="12" t="s">
        <v>76</v>
      </c>
      <c r="AY1205" s="159" t="s">
        <v>225</v>
      </c>
    </row>
    <row r="1206" spans="2:65" s="12" customFormat="1" ht="11.25">
      <c r="B1206" s="157"/>
      <c r="D1206" s="158" t="s">
        <v>233</v>
      </c>
      <c r="E1206" s="159" t="s">
        <v>1</v>
      </c>
      <c r="F1206" s="160" t="s">
        <v>1763</v>
      </c>
      <c r="H1206" s="161">
        <v>10.97</v>
      </c>
      <c r="I1206" s="162"/>
      <c r="L1206" s="157"/>
      <c r="M1206" s="163"/>
      <c r="T1206" s="164"/>
      <c r="AT1206" s="159" t="s">
        <v>233</v>
      </c>
      <c r="AU1206" s="159" t="s">
        <v>89</v>
      </c>
      <c r="AV1206" s="12" t="s">
        <v>89</v>
      </c>
      <c r="AW1206" s="12" t="s">
        <v>31</v>
      </c>
      <c r="AX1206" s="12" t="s">
        <v>76</v>
      </c>
      <c r="AY1206" s="159" t="s">
        <v>225</v>
      </c>
    </row>
    <row r="1207" spans="2:65" s="12" customFormat="1" ht="11.25">
      <c r="B1207" s="157"/>
      <c r="D1207" s="158" t="s">
        <v>233</v>
      </c>
      <c r="E1207" s="159" t="s">
        <v>1</v>
      </c>
      <c r="F1207" s="160" t="s">
        <v>1764</v>
      </c>
      <c r="H1207" s="161">
        <v>11.66</v>
      </c>
      <c r="I1207" s="162"/>
      <c r="L1207" s="157"/>
      <c r="M1207" s="163"/>
      <c r="T1207" s="164"/>
      <c r="AT1207" s="159" t="s">
        <v>233</v>
      </c>
      <c r="AU1207" s="159" t="s">
        <v>89</v>
      </c>
      <c r="AV1207" s="12" t="s">
        <v>89</v>
      </c>
      <c r="AW1207" s="12" t="s">
        <v>31</v>
      </c>
      <c r="AX1207" s="12" t="s">
        <v>76</v>
      </c>
      <c r="AY1207" s="159" t="s">
        <v>225</v>
      </c>
    </row>
    <row r="1208" spans="2:65" s="12" customFormat="1" ht="11.25">
      <c r="B1208" s="157"/>
      <c r="D1208" s="158" t="s">
        <v>233</v>
      </c>
      <c r="E1208" s="159" t="s">
        <v>1</v>
      </c>
      <c r="F1208" s="160" t="s">
        <v>1765</v>
      </c>
      <c r="H1208" s="161">
        <v>12.46</v>
      </c>
      <c r="I1208" s="162"/>
      <c r="L1208" s="157"/>
      <c r="M1208" s="163"/>
      <c r="T1208" s="164"/>
      <c r="AT1208" s="159" t="s">
        <v>233</v>
      </c>
      <c r="AU1208" s="159" t="s">
        <v>89</v>
      </c>
      <c r="AV1208" s="12" t="s">
        <v>89</v>
      </c>
      <c r="AW1208" s="12" t="s">
        <v>31</v>
      </c>
      <c r="AX1208" s="12" t="s">
        <v>76</v>
      </c>
      <c r="AY1208" s="159" t="s">
        <v>225</v>
      </c>
    </row>
    <row r="1209" spans="2:65" s="12" customFormat="1" ht="11.25">
      <c r="B1209" s="157"/>
      <c r="D1209" s="158" t="s">
        <v>233</v>
      </c>
      <c r="E1209" s="159" t="s">
        <v>1</v>
      </c>
      <c r="F1209" s="160" t="s">
        <v>1766</v>
      </c>
      <c r="H1209" s="161">
        <v>133.44</v>
      </c>
      <c r="I1209" s="162"/>
      <c r="L1209" s="157"/>
      <c r="M1209" s="163"/>
      <c r="T1209" s="164"/>
      <c r="AT1209" s="159" t="s">
        <v>233</v>
      </c>
      <c r="AU1209" s="159" t="s">
        <v>89</v>
      </c>
      <c r="AV1209" s="12" t="s">
        <v>89</v>
      </c>
      <c r="AW1209" s="12" t="s">
        <v>31</v>
      </c>
      <c r="AX1209" s="12" t="s">
        <v>76</v>
      </c>
      <c r="AY1209" s="159" t="s">
        <v>225</v>
      </c>
    </row>
    <row r="1210" spans="2:65" s="14" customFormat="1" ht="11.25">
      <c r="B1210" s="172"/>
      <c r="D1210" s="158" t="s">
        <v>233</v>
      </c>
      <c r="E1210" s="173" t="s">
        <v>1</v>
      </c>
      <c r="F1210" s="174" t="s">
        <v>657</v>
      </c>
      <c r="H1210" s="175">
        <v>183.33</v>
      </c>
      <c r="I1210" s="176"/>
      <c r="L1210" s="172"/>
      <c r="M1210" s="177"/>
      <c r="T1210" s="178"/>
      <c r="AT1210" s="173" t="s">
        <v>233</v>
      </c>
      <c r="AU1210" s="173" t="s">
        <v>89</v>
      </c>
      <c r="AV1210" s="14" t="s">
        <v>239</v>
      </c>
      <c r="AW1210" s="14" t="s">
        <v>31</v>
      </c>
      <c r="AX1210" s="14" t="s">
        <v>76</v>
      </c>
      <c r="AY1210" s="173" t="s">
        <v>225</v>
      </c>
    </row>
    <row r="1211" spans="2:65" s="13" customFormat="1" ht="11.25">
      <c r="B1211" s="165"/>
      <c r="D1211" s="158" t="s">
        <v>233</v>
      </c>
      <c r="E1211" s="166" t="s">
        <v>1</v>
      </c>
      <c r="F1211" s="167" t="s">
        <v>258</v>
      </c>
      <c r="H1211" s="168">
        <v>956.41099999999994</v>
      </c>
      <c r="I1211" s="169"/>
      <c r="L1211" s="165"/>
      <c r="M1211" s="170"/>
      <c r="T1211" s="171"/>
      <c r="AT1211" s="166" t="s">
        <v>233</v>
      </c>
      <c r="AU1211" s="166" t="s">
        <v>89</v>
      </c>
      <c r="AV1211" s="13" t="s">
        <v>231</v>
      </c>
      <c r="AW1211" s="13" t="s">
        <v>31</v>
      </c>
      <c r="AX1211" s="13" t="s">
        <v>83</v>
      </c>
      <c r="AY1211" s="166" t="s">
        <v>225</v>
      </c>
    </row>
    <row r="1212" spans="2:65" s="1" customFormat="1" ht="24.2" customHeight="1">
      <c r="B1212" s="32"/>
      <c r="C1212" s="143" t="s">
        <v>1767</v>
      </c>
      <c r="D1212" s="143" t="s">
        <v>227</v>
      </c>
      <c r="E1212" s="144" t="s">
        <v>1768</v>
      </c>
      <c r="F1212" s="145" t="s">
        <v>1769</v>
      </c>
      <c r="G1212" s="146" t="s">
        <v>1412</v>
      </c>
      <c r="H1212" s="196"/>
      <c r="I1212" s="148"/>
      <c r="J1212" s="149">
        <f>ROUND(I1212*H1212,2)</f>
        <v>0</v>
      </c>
      <c r="K1212" s="150"/>
      <c r="L1212" s="32"/>
      <c r="M1212" s="151" t="s">
        <v>1</v>
      </c>
      <c r="N1212" s="152" t="s">
        <v>42</v>
      </c>
      <c r="P1212" s="153">
        <f>O1212*H1212</f>
        <v>0</v>
      </c>
      <c r="Q1212" s="153">
        <v>0</v>
      </c>
      <c r="R1212" s="153">
        <f>Q1212*H1212</f>
        <v>0</v>
      </c>
      <c r="S1212" s="153">
        <v>0</v>
      </c>
      <c r="T1212" s="154">
        <f>S1212*H1212</f>
        <v>0</v>
      </c>
      <c r="AR1212" s="155" t="s">
        <v>309</v>
      </c>
      <c r="AT1212" s="155" t="s">
        <v>227</v>
      </c>
      <c r="AU1212" s="155" t="s">
        <v>89</v>
      </c>
      <c r="AY1212" s="17" t="s">
        <v>225</v>
      </c>
      <c r="BE1212" s="156">
        <f>IF(N1212="základná",J1212,0)</f>
        <v>0</v>
      </c>
      <c r="BF1212" s="156">
        <f>IF(N1212="znížená",J1212,0)</f>
        <v>0</v>
      </c>
      <c r="BG1212" s="156">
        <f>IF(N1212="zákl. prenesená",J1212,0)</f>
        <v>0</v>
      </c>
      <c r="BH1212" s="156">
        <f>IF(N1212="zníž. prenesená",J1212,0)</f>
        <v>0</v>
      </c>
      <c r="BI1212" s="156">
        <f>IF(N1212="nulová",J1212,0)</f>
        <v>0</v>
      </c>
      <c r="BJ1212" s="17" t="s">
        <v>89</v>
      </c>
      <c r="BK1212" s="156">
        <f>ROUND(I1212*H1212,2)</f>
        <v>0</v>
      </c>
      <c r="BL1212" s="17" t="s">
        <v>309</v>
      </c>
      <c r="BM1212" s="155" t="s">
        <v>1770</v>
      </c>
    </row>
    <row r="1213" spans="2:65" s="11" customFormat="1" ht="22.9" customHeight="1">
      <c r="B1213" s="131"/>
      <c r="D1213" s="132" t="s">
        <v>75</v>
      </c>
      <c r="E1213" s="141" t="s">
        <v>1771</v>
      </c>
      <c r="F1213" s="141" t="s">
        <v>1772</v>
      </c>
      <c r="I1213" s="134"/>
      <c r="J1213" s="142">
        <f>BK1213</f>
        <v>0</v>
      </c>
      <c r="L1213" s="131"/>
      <c r="M1213" s="136"/>
      <c r="P1213" s="137">
        <f>SUM(P1214:P1247)</f>
        <v>0</v>
      </c>
      <c r="R1213" s="137">
        <f>SUM(R1214:R1247)</f>
        <v>3.5225096373999998</v>
      </c>
      <c r="T1213" s="138">
        <f>SUM(T1214:T1247)</f>
        <v>3.860843</v>
      </c>
      <c r="AR1213" s="132" t="s">
        <v>89</v>
      </c>
      <c r="AT1213" s="139" t="s">
        <v>75</v>
      </c>
      <c r="AU1213" s="139" t="s">
        <v>83</v>
      </c>
      <c r="AY1213" s="132" t="s">
        <v>225</v>
      </c>
      <c r="BK1213" s="140">
        <f>SUM(BK1214:BK1247)</f>
        <v>0</v>
      </c>
    </row>
    <row r="1214" spans="2:65" s="1" customFormat="1" ht="37.9" customHeight="1">
      <c r="B1214" s="32"/>
      <c r="C1214" s="143" t="s">
        <v>1773</v>
      </c>
      <c r="D1214" s="143" t="s">
        <v>227</v>
      </c>
      <c r="E1214" s="144" t="s">
        <v>1774</v>
      </c>
      <c r="F1214" s="145" t="s">
        <v>1775</v>
      </c>
      <c r="G1214" s="146" t="s">
        <v>414</v>
      </c>
      <c r="H1214" s="147">
        <v>46.4</v>
      </c>
      <c r="I1214" s="148"/>
      <c r="J1214" s="149">
        <f>ROUND(I1214*H1214,2)</f>
        <v>0</v>
      </c>
      <c r="K1214" s="150"/>
      <c r="L1214" s="32"/>
      <c r="M1214" s="151" t="s">
        <v>1</v>
      </c>
      <c r="N1214" s="152" t="s">
        <v>42</v>
      </c>
      <c r="P1214" s="153">
        <f>O1214*H1214</f>
        <v>0</v>
      </c>
      <c r="Q1214" s="153">
        <v>0</v>
      </c>
      <c r="R1214" s="153">
        <f>Q1214*H1214</f>
        <v>0</v>
      </c>
      <c r="S1214" s="153">
        <v>4.1999999999999997E-3</v>
      </c>
      <c r="T1214" s="154">
        <f>S1214*H1214</f>
        <v>0.19487999999999997</v>
      </c>
      <c r="AR1214" s="155" t="s">
        <v>309</v>
      </c>
      <c r="AT1214" s="155" t="s">
        <v>227</v>
      </c>
      <c r="AU1214" s="155" t="s">
        <v>89</v>
      </c>
      <c r="AY1214" s="17" t="s">
        <v>225</v>
      </c>
      <c r="BE1214" s="156">
        <f>IF(N1214="základná",J1214,0)</f>
        <v>0</v>
      </c>
      <c r="BF1214" s="156">
        <f>IF(N1214="znížená",J1214,0)</f>
        <v>0</v>
      </c>
      <c r="BG1214" s="156">
        <f>IF(N1214="zákl. prenesená",J1214,0)</f>
        <v>0</v>
      </c>
      <c r="BH1214" s="156">
        <f>IF(N1214="zníž. prenesená",J1214,0)</f>
        <v>0</v>
      </c>
      <c r="BI1214" s="156">
        <f>IF(N1214="nulová",J1214,0)</f>
        <v>0</v>
      </c>
      <c r="BJ1214" s="17" t="s">
        <v>89</v>
      </c>
      <c r="BK1214" s="156">
        <f>ROUND(I1214*H1214,2)</f>
        <v>0</v>
      </c>
      <c r="BL1214" s="17" t="s">
        <v>309</v>
      </c>
      <c r="BM1214" s="155" t="s">
        <v>1776</v>
      </c>
    </row>
    <row r="1215" spans="2:65" s="12" customFormat="1" ht="11.25">
      <c r="B1215" s="157"/>
      <c r="D1215" s="158" t="s">
        <v>233</v>
      </c>
      <c r="E1215" s="159" t="s">
        <v>1</v>
      </c>
      <c r="F1215" s="160" t="s">
        <v>1777</v>
      </c>
      <c r="H1215" s="161">
        <v>46.4</v>
      </c>
      <c r="I1215" s="162"/>
      <c r="L1215" s="157"/>
      <c r="M1215" s="163"/>
      <c r="T1215" s="164"/>
      <c r="AT1215" s="159" t="s">
        <v>233</v>
      </c>
      <c r="AU1215" s="159" t="s">
        <v>89</v>
      </c>
      <c r="AV1215" s="12" t="s">
        <v>89</v>
      </c>
      <c r="AW1215" s="12" t="s">
        <v>31</v>
      </c>
      <c r="AX1215" s="12" t="s">
        <v>83</v>
      </c>
      <c r="AY1215" s="159" t="s">
        <v>225</v>
      </c>
    </row>
    <row r="1216" spans="2:65" s="1" customFormat="1" ht="33" customHeight="1">
      <c r="B1216" s="32"/>
      <c r="C1216" s="143" t="s">
        <v>1778</v>
      </c>
      <c r="D1216" s="143" t="s">
        <v>227</v>
      </c>
      <c r="E1216" s="144" t="s">
        <v>1779</v>
      </c>
      <c r="F1216" s="145" t="s">
        <v>1780</v>
      </c>
      <c r="G1216" s="146" t="s">
        <v>414</v>
      </c>
      <c r="H1216" s="147">
        <v>110.3</v>
      </c>
      <c r="I1216" s="148"/>
      <c r="J1216" s="149">
        <f>ROUND(I1216*H1216,2)</f>
        <v>0</v>
      </c>
      <c r="K1216" s="150"/>
      <c r="L1216" s="32"/>
      <c r="M1216" s="151" t="s">
        <v>1</v>
      </c>
      <c r="N1216" s="152" t="s">
        <v>42</v>
      </c>
      <c r="P1216" s="153">
        <f>O1216*H1216</f>
        <v>0</v>
      </c>
      <c r="Q1216" s="153">
        <v>0</v>
      </c>
      <c r="R1216" s="153">
        <f>Q1216*H1216</f>
        <v>0</v>
      </c>
      <c r="S1216" s="153">
        <v>3.47E-3</v>
      </c>
      <c r="T1216" s="154">
        <f>S1216*H1216</f>
        <v>0.382741</v>
      </c>
      <c r="AR1216" s="155" t="s">
        <v>309</v>
      </c>
      <c r="AT1216" s="155" t="s">
        <v>227</v>
      </c>
      <c r="AU1216" s="155" t="s">
        <v>89</v>
      </c>
      <c r="AY1216" s="17" t="s">
        <v>225</v>
      </c>
      <c r="BE1216" s="156">
        <f>IF(N1216="základná",J1216,0)</f>
        <v>0</v>
      </c>
      <c r="BF1216" s="156">
        <f>IF(N1216="znížená",J1216,0)</f>
        <v>0</v>
      </c>
      <c r="BG1216" s="156">
        <f>IF(N1216="zákl. prenesená",J1216,0)</f>
        <v>0</v>
      </c>
      <c r="BH1216" s="156">
        <f>IF(N1216="zníž. prenesená",J1216,0)</f>
        <v>0</v>
      </c>
      <c r="BI1216" s="156">
        <f>IF(N1216="nulová",J1216,0)</f>
        <v>0</v>
      </c>
      <c r="BJ1216" s="17" t="s">
        <v>89</v>
      </c>
      <c r="BK1216" s="156">
        <f>ROUND(I1216*H1216,2)</f>
        <v>0</v>
      </c>
      <c r="BL1216" s="17" t="s">
        <v>309</v>
      </c>
      <c r="BM1216" s="155" t="s">
        <v>1781</v>
      </c>
    </row>
    <row r="1217" spans="2:65" s="12" customFormat="1" ht="11.25">
      <c r="B1217" s="157"/>
      <c r="D1217" s="158" t="s">
        <v>233</v>
      </c>
      <c r="E1217" s="159" t="s">
        <v>1</v>
      </c>
      <c r="F1217" s="160" t="s">
        <v>1782</v>
      </c>
      <c r="H1217" s="161">
        <v>45.5</v>
      </c>
      <c r="I1217" s="162"/>
      <c r="L1217" s="157"/>
      <c r="M1217" s="163"/>
      <c r="T1217" s="164"/>
      <c r="AT1217" s="159" t="s">
        <v>233</v>
      </c>
      <c r="AU1217" s="159" t="s">
        <v>89</v>
      </c>
      <c r="AV1217" s="12" t="s">
        <v>89</v>
      </c>
      <c r="AW1217" s="12" t="s">
        <v>31</v>
      </c>
      <c r="AX1217" s="12" t="s">
        <v>76</v>
      </c>
      <c r="AY1217" s="159" t="s">
        <v>225</v>
      </c>
    </row>
    <row r="1218" spans="2:65" s="12" customFormat="1" ht="11.25">
      <c r="B1218" s="157"/>
      <c r="D1218" s="158" t="s">
        <v>233</v>
      </c>
      <c r="E1218" s="159" t="s">
        <v>1</v>
      </c>
      <c r="F1218" s="160" t="s">
        <v>1783</v>
      </c>
      <c r="H1218" s="161">
        <v>64.8</v>
      </c>
      <c r="I1218" s="162"/>
      <c r="L1218" s="157"/>
      <c r="M1218" s="163"/>
      <c r="T1218" s="164"/>
      <c r="AT1218" s="159" t="s">
        <v>233</v>
      </c>
      <c r="AU1218" s="159" t="s">
        <v>89</v>
      </c>
      <c r="AV1218" s="12" t="s">
        <v>89</v>
      </c>
      <c r="AW1218" s="12" t="s">
        <v>31</v>
      </c>
      <c r="AX1218" s="12" t="s">
        <v>76</v>
      </c>
      <c r="AY1218" s="159" t="s">
        <v>225</v>
      </c>
    </row>
    <row r="1219" spans="2:65" s="13" customFormat="1" ht="11.25">
      <c r="B1219" s="165"/>
      <c r="D1219" s="158" t="s">
        <v>233</v>
      </c>
      <c r="E1219" s="166" t="s">
        <v>1</v>
      </c>
      <c r="F1219" s="167" t="s">
        <v>258</v>
      </c>
      <c r="H1219" s="168">
        <v>110.3</v>
      </c>
      <c r="I1219" s="169"/>
      <c r="L1219" s="165"/>
      <c r="M1219" s="170"/>
      <c r="T1219" s="171"/>
      <c r="AT1219" s="166" t="s">
        <v>233</v>
      </c>
      <c r="AU1219" s="166" t="s">
        <v>89</v>
      </c>
      <c r="AV1219" s="13" t="s">
        <v>231</v>
      </c>
      <c r="AW1219" s="13" t="s">
        <v>31</v>
      </c>
      <c r="AX1219" s="13" t="s">
        <v>83</v>
      </c>
      <c r="AY1219" s="166" t="s">
        <v>225</v>
      </c>
    </row>
    <row r="1220" spans="2:65" s="1" customFormat="1" ht="24.2" customHeight="1">
      <c r="B1220" s="32"/>
      <c r="C1220" s="143" t="s">
        <v>1784</v>
      </c>
      <c r="D1220" s="143" t="s">
        <v>227</v>
      </c>
      <c r="E1220" s="144" t="s">
        <v>1785</v>
      </c>
      <c r="F1220" s="145" t="s">
        <v>1786</v>
      </c>
      <c r="G1220" s="146" t="s">
        <v>414</v>
      </c>
      <c r="H1220" s="147">
        <v>75.5</v>
      </c>
      <c r="I1220" s="148"/>
      <c r="J1220" s="149">
        <f>ROUND(I1220*H1220,2)</f>
        <v>0</v>
      </c>
      <c r="K1220" s="150"/>
      <c r="L1220" s="32"/>
      <c r="M1220" s="151" t="s">
        <v>1</v>
      </c>
      <c r="N1220" s="152" t="s">
        <v>42</v>
      </c>
      <c r="P1220" s="153">
        <f>O1220*H1220</f>
        <v>0</v>
      </c>
      <c r="Q1220" s="153">
        <v>0</v>
      </c>
      <c r="R1220" s="153">
        <f>Q1220*H1220</f>
        <v>0</v>
      </c>
      <c r="S1220" s="153">
        <v>3.3800000000000002E-3</v>
      </c>
      <c r="T1220" s="154">
        <f>S1220*H1220</f>
        <v>0.25519000000000003</v>
      </c>
      <c r="AR1220" s="155" t="s">
        <v>309</v>
      </c>
      <c r="AT1220" s="155" t="s">
        <v>227</v>
      </c>
      <c r="AU1220" s="155" t="s">
        <v>89</v>
      </c>
      <c r="AY1220" s="17" t="s">
        <v>225</v>
      </c>
      <c r="BE1220" s="156">
        <f>IF(N1220="základná",J1220,0)</f>
        <v>0</v>
      </c>
      <c r="BF1220" s="156">
        <f>IF(N1220="znížená",J1220,0)</f>
        <v>0</v>
      </c>
      <c r="BG1220" s="156">
        <f>IF(N1220="zákl. prenesená",J1220,0)</f>
        <v>0</v>
      </c>
      <c r="BH1220" s="156">
        <f>IF(N1220="zníž. prenesená",J1220,0)</f>
        <v>0</v>
      </c>
      <c r="BI1220" s="156">
        <f>IF(N1220="nulová",J1220,0)</f>
        <v>0</v>
      </c>
      <c r="BJ1220" s="17" t="s">
        <v>89</v>
      </c>
      <c r="BK1220" s="156">
        <f>ROUND(I1220*H1220,2)</f>
        <v>0</v>
      </c>
      <c r="BL1220" s="17" t="s">
        <v>309</v>
      </c>
      <c r="BM1220" s="155" t="s">
        <v>1787</v>
      </c>
    </row>
    <row r="1221" spans="2:65" s="12" customFormat="1" ht="11.25">
      <c r="B1221" s="157"/>
      <c r="D1221" s="158" t="s">
        <v>233</v>
      </c>
      <c r="E1221" s="159" t="s">
        <v>1</v>
      </c>
      <c r="F1221" s="160" t="s">
        <v>1788</v>
      </c>
      <c r="H1221" s="161">
        <v>75.5</v>
      </c>
      <c r="I1221" s="162"/>
      <c r="L1221" s="157"/>
      <c r="M1221" s="163"/>
      <c r="T1221" s="164"/>
      <c r="AT1221" s="159" t="s">
        <v>233</v>
      </c>
      <c r="AU1221" s="159" t="s">
        <v>89</v>
      </c>
      <c r="AV1221" s="12" t="s">
        <v>89</v>
      </c>
      <c r="AW1221" s="12" t="s">
        <v>31</v>
      </c>
      <c r="AX1221" s="12" t="s">
        <v>83</v>
      </c>
      <c r="AY1221" s="159" t="s">
        <v>225</v>
      </c>
    </row>
    <row r="1222" spans="2:65" s="1" customFormat="1" ht="24.2" customHeight="1">
      <c r="B1222" s="32"/>
      <c r="C1222" s="143" t="s">
        <v>1789</v>
      </c>
      <c r="D1222" s="143" t="s">
        <v>227</v>
      </c>
      <c r="E1222" s="144" t="s">
        <v>1790</v>
      </c>
      <c r="F1222" s="145" t="s">
        <v>1791</v>
      </c>
      <c r="G1222" s="146" t="s">
        <v>312</v>
      </c>
      <c r="H1222" s="147">
        <v>403.2</v>
      </c>
      <c r="I1222" s="148"/>
      <c r="J1222" s="149">
        <f>ROUND(I1222*H1222,2)</f>
        <v>0</v>
      </c>
      <c r="K1222" s="150"/>
      <c r="L1222" s="32"/>
      <c r="M1222" s="151" t="s">
        <v>1</v>
      </c>
      <c r="N1222" s="152" t="s">
        <v>42</v>
      </c>
      <c r="P1222" s="153">
        <f>O1222*H1222</f>
        <v>0</v>
      </c>
      <c r="Q1222" s="153">
        <v>0</v>
      </c>
      <c r="R1222" s="153">
        <f>Q1222*H1222</f>
        <v>0</v>
      </c>
      <c r="S1222" s="153">
        <v>7.5100000000000002E-3</v>
      </c>
      <c r="T1222" s="154">
        <f>S1222*H1222</f>
        <v>3.0280320000000001</v>
      </c>
      <c r="AR1222" s="155" t="s">
        <v>309</v>
      </c>
      <c r="AT1222" s="155" t="s">
        <v>227</v>
      </c>
      <c r="AU1222" s="155" t="s">
        <v>89</v>
      </c>
      <c r="AY1222" s="17" t="s">
        <v>225</v>
      </c>
      <c r="BE1222" s="156">
        <f>IF(N1222="základná",J1222,0)</f>
        <v>0</v>
      </c>
      <c r="BF1222" s="156">
        <f>IF(N1222="znížená",J1222,0)</f>
        <v>0</v>
      </c>
      <c r="BG1222" s="156">
        <f>IF(N1222="zákl. prenesená",J1222,0)</f>
        <v>0</v>
      </c>
      <c r="BH1222" s="156">
        <f>IF(N1222="zníž. prenesená",J1222,0)</f>
        <v>0</v>
      </c>
      <c r="BI1222" s="156">
        <f>IF(N1222="nulová",J1222,0)</f>
        <v>0</v>
      </c>
      <c r="BJ1222" s="17" t="s">
        <v>89</v>
      </c>
      <c r="BK1222" s="156">
        <f>ROUND(I1222*H1222,2)</f>
        <v>0</v>
      </c>
      <c r="BL1222" s="17" t="s">
        <v>309</v>
      </c>
      <c r="BM1222" s="155" t="s">
        <v>1792</v>
      </c>
    </row>
    <row r="1223" spans="2:65" s="12" customFormat="1" ht="11.25">
      <c r="B1223" s="157"/>
      <c r="D1223" s="158" t="s">
        <v>233</v>
      </c>
      <c r="E1223" s="159" t="s">
        <v>1</v>
      </c>
      <c r="F1223" s="160" t="s">
        <v>1793</v>
      </c>
      <c r="H1223" s="161">
        <v>403.2</v>
      </c>
      <c r="I1223" s="162"/>
      <c r="L1223" s="157"/>
      <c r="M1223" s="163"/>
      <c r="T1223" s="164"/>
      <c r="AT1223" s="159" t="s">
        <v>233</v>
      </c>
      <c r="AU1223" s="159" t="s">
        <v>89</v>
      </c>
      <c r="AV1223" s="12" t="s">
        <v>89</v>
      </c>
      <c r="AW1223" s="12" t="s">
        <v>31</v>
      </c>
      <c r="AX1223" s="12" t="s">
        <v>83</v>
      </c>
      <c r="AY1223" s="159" t="s">
        <v>225</v>
      </c>
    </row>
    <row r="1224" spans="2:65" s="1" customFormat="1" ht="21.75" customHeight="1">
      <c r="B1224" s="32"/>
      <c r="C1224" s="143" t="s">
        <v>1794</v>
      </c>
      <c r="D1224" s="143" t="s">
        <v>227</v>
      </c>
      <c r="E1224" s="144" t="s">
        <v>1795</v>
      </c>
      <c r="F1224" s="145" t="s">
        <v>1796</v>
      </c>
      <c r="G1224" s="146" t="s">
        <v>312</v>
      </c>
      <c r="H1224" s="147">
        <v>403.2</v>
      </c>
      <c r="I1224" s="148"/>
      <c r="J1224" s="149">
        <f>ROUND(I1224*H1224,2)</f>
        <v>0</v>
      </c>
      <c r="K1224" s="150"/>
      <c r="L1224" s="32"/>
      <c r="M1224" s="151" t="s">
        <v>1</v>
      </c>
      <c r="N1224" s="152" t="s">
        <v>42</v>
      </c>
      <c r="P1224" s="153">
        <f>O1224*H1224</f>
        <v>0</v>
      </c>
      <c r="Q1224" s="153">
        <v>6.7629999999999999E-3</v>
      </c>
      <c r="R1224" s="153">
        <f>Q1224*H1224</f>
        <v>2.7268415999999998</v>
      </c>
      <c r="S1224" s="153">
        <v>0</v>
      </c>
      <c r="T1224" s="154">
        <f>S1224*H1224</f>
        <v>0</v>
      </c>
      <c r="AR1224" s="155" t="s">
        <v>309</v>
      </c>
      <c r="AT1224" s="155" t="s">
        <v>227</v>
      </c>
      <c r="AU1224" s="155" t="s">
        <v>89</v>
      </c>
      <c r="AY1224" s="17" t="s">
        <v>225</v>
      </c>
      <c r="BE1224" s="156">
        <f>IF(N1224="základná",J1224,0)</f>
        <v>0</v>
      </c>
      <c r="BF1224" s="156">
        <f>IF(N1224="znížená",J1224,0)</f>
        <v>0</v>
      </c>
      <c r="BG1224" s="156">
        <f>IF(N1224="zákl. prenesená",J1224,0)</f>
        <v>0</v>
      </c>
      <c r="BH1224" s="156">
        <f>IF(N1224="zníž. prenesená",J1224,0)</f>
        <v>0</v>
      </c>
      <c r="BI1224" s="156">
        <f>IF(N1224="nulová",J1224,0)</f>
        <v>0</v>
      </c>
      <c r="BJ1224" s="17" t="s">
        <v>89</v>
      </c>
      <c r="BK1224" s="156">
        <f>ROUND(I1224*H1224,2)</f>
        <v>0</v>
      </c>
      <c r="BL1224" s="17" t="s">
        <v>309</v>
      </c>
      <c r="BM1224" s="155" t="s">
        <v>1797</v>
      </c>
    </row>
    <row r="1225" spans="2:65" s="12" customFormat="1" ht="11.25">
      <c r="B1225" s="157"/>
      <c r="D1225" s="158" t="s">
        <v>233</v>
      </c>
      <c r="E1225" s="159" t="s">
        <v>1</v>
      </c>
      <c r="F1225" s="160" t="s">
        <v>1798</v>
      </c>
      <c r="H1225" s="161">
        <v>403.2</v>
      </c>
      <c r="I1225" s="162"/>
      <c r="L1225" s="157"/>
      <c r="M1225" s="163"/>
      <c r="T1225" s="164"/>
      <c r="AT1225" s="159" t="s">
        <v>233</v>
      </c>
      <c r="AU1225" s="159" t="s">
        <v>89</v>
      </c>
      <c r="AV1225" s="12" t="s">
        <v>89</v>
      </c>
      <c r="AW1225" s="12" t="s">
        <v>31</v>
      </c>
      <c r="AX1225" s="12" t="s">
        <v>83</v>
      </c>
      <c r="AY1225" s="159" t="s">
        <v>225</v>
      </c>
    </row>
    <row r="1226" spans="2:65" s="1" customFormat="1" ht="37.9" customHeight="1">
      <c r="B1226" s="32"/>
      <c r="C1226" s="143" t="s">
        <v>1799</v>
      </c>
      <c r="D1226" s="143" t="s">
        <v>227</v>
      </c>
      <c r="E1226" s="144" t="s">
        <v>1800</v>
      </c>
      <c r="F1226" s="145" t="s">
        <v>1801</v>
      </c>
      <c r="G1226" s="146" t="s">
        <v>414</v>
      </c>
      <c r="H1226" s="147">
        <v>103.3</v>
      </c>
      <c r="I1226" s="148"/>
      <c r="J1226" s="149">
        <f>ROUND(I1226*H1226,2)</f>
        <v>0</v>
      </c>
      <c r="K1226" s="150"/>
      <c r="L1226" s="32"/>
      <c r="M1226" s="151" t="s">
        <v>1</v>
      </c>
      <c r="N1226" s="152" t="s">
        <v>42</v>
      </c>
      <c r="P1226" s="153">
        <f>O1226*H1226</f>
        <v>0</v>
      </c>
      <c r="Q1226" s="153">
        <v>9.2029999999999998E-4</v>
      </c>
      <c r="R1226" s="153">
        <f>Q1226*H1226</f>
        <v>9.506698999999999E-2</v>
      </c>
      <c r="S1226" s="153">
        <v>0</v>
      </c>
      <c r="T1226" s="154">
        <f>S1226*H1226</f>
        <v>0</v>
      </c>
      <c r="AR1226" s="155" t="s">
        <v>309</v>
      </c>
      <c r="AT1226" s="155" t="s">
        <v>227</v>
      </c>
      <c r="AU1226" s="155" t="s">
        <v>89</v>
      </c>
      <c r="AY1226" s="17" t="s">
        <v>225</v>
      </c>
      <c r="BE1226" s="156">
        <f>IF(N1226="základná",J1226,0)</f>
        <v>0</v>
      </c>
      <c r="BF1226" s="156">
        <f>IF(N1226="znížená",J1226,0)</f>
        <v>0</v>
      </c>
      <c r="BG1226" s="156">
        <f>IF(N1226="zákl. prenesená",J1226,0)</f>
        <v>0</v>
      </c>
      <c r="BH1226" s="156">
        <f>IF(N1226="zníž. prenesená",J1226,0)</f>
        <v>0</v>
      </c>
      <c r="BI1226" s="156">
        <f>IF(N1226="nulová",J1226,0)</f>
        <v>0</v>
      </c>
      <c r="BJ1226" s="17" t="s">
        <v>89</v>
      </c>
      <c r="BK1226" s="156">
        <f>ROUND(I1226*H1226,2)</f>
        <v>0</v>
      </c>
      <c r="BL1226" s="17" t="s">
        <v>309</v>
      </c>
      <c r="BM1226" s="155" t="s">
        <v>1802</v>
      </c>
    </row>
    <row r="1227" spans="2:65" s="12" customFormat="1" ht="11.25">
      <c r="B1227" s="157"/>
      <c r="D1227" s="158" t="s">
        <v>233</v>
      </c>
      <c r="E1227" s="159" t="s">
        <v>1</v>
      </c>
      <c r="F1227" s="160" t="s">
        <v>1803</v>
      </c>
      <c r="H1227" s="161">
        <v>32.299999999999997</v>
      </c>
      <c r="I1227" s="162"/>
      <c r="L1227" s="157"/>
      <c r="M1227" s="163"/>
      <c r="T1227" s="164"/>
      <c r="AT1227" s="159" t="s">
        <v>233</v>
      </c>
      <c r="AU1227" s="159" t="s">
        <v>89</v>
      </c>
      <c r="AV1227" s="12" t="s">
        <v>89</v>
      </c>
      <c r="AW1227" s="12" t="s">
        <v>31</v>
      </c>
      <c r="AX1227" s="12" t="s">
        <v>76</v>
      </c>
      <c r="AY1227" s="159" t="s">
        <v>225</v>
      </c>
    </row>
    <row r="1228" spans="2:65" s="12" customFormat="1" ht="11.25">
      <c r="B1228" s="157"/>
      <c r="D1228" s="158" t="s">
        <v>233</v>
      </c>
      <c r="E1228" s="159" t="s">
        <v>1</v>
      </c>
      <c r="F1228" s="160" t="s">
        <v>1804</v>
      </c>
      <c r="H1228" s="161">
        <v>71</v>
      </c>
      <c r="I1228" s="162"/>
      <c r="L1228" s="157"/>
      <c r="M1228" s="163"/>
      <c r="T1228" s="164"/>
      <c r="AT1228" s="159" t="s">
        <v>233</v>
      </c>
      <c r="AU1228" s="159" t="s">
        <v>89</v>
      </c>
      <c r="AV1228" s="12" t="s">
        <v>89</v>
      </c>
      <c r="AW1228" s="12" t="s">
        <v>31</v>
      </c>
      <c r="AX1228" s="12" t="s">
        <v>76</v>
      </c>
      <c r="AY1228" s="159" t="s">
        <v>225</v>
      </c>
    </row>
    <row r="1229" spans="2:65" s="13" customFormat="1" ht="11.25">
      <c r="B1229" s="165"/>
      <c r="D1229" s="158" t="s">
        <v>233</v>
      </c>
      <c r="E1229" s="166" t="s">
        <v>1</v>
      </c>
      <c r="F1229" s="167" t="s">
        <v>258</v>
      </c>
      <c r="H1229" s="168">
        <v>103.3</v>
      </c>
      <c r="I1229" s="169"/>
      <c r="L1229" s="165"/>
      <c r="M1229" s="170"/>
      <c r="T1229" s="171"/>
      <c r="AT1229" s="166" t="s">
        <v>233</v>
      </c>
      <c r="AU1229" s="166" t="s">
        <v>89</v>
      </c>
      <c r="AV1229" s="13" t="s">
        <v>231</v>
      </c>
      <c r="AW1229" s="13" t="s">
        <v>31</v>
      </c>
      <c r="AX1229" s="13" t="s">
        <v>83</v>
      </c>
      <c r="AY1229" s="166" t="s">
        <v>225</v>
      </c>
    </row>
    <row r="1230" spans="2:65" s="1" customFormat="1" ht="24.2" customHeight="1">
      <c r="B1230" s="32"/>
      <c r="C1230" s="143" t="s">
        <v>1805</v>
      </c>
      <c r="D1230" s="143" t="s">
        <v>227</v>
      </c>
      <c r="E1230" s="144" t="s">
        <v>1806</v>
      </c>
      <c r="F1230" s="145" t="s">
        <v>1807</v>
      </c>
      <c r="G1230" s="146" t="s">
        <v>414</v>
      </c>
      <c r="H1230" s="147">
        <v>160</v>
      </c>
      <c r="I1230" s="148"/>
      <c r="J1230" s="149">
        <f>ROUND(I1230*H1230,2)</f>
        <v>0</v>
      </c>
      <c r="K1230" s="150"/>
      <c r="L1230" s="32"/>
      <c r="M1230" s="151" t="s">
        <v>1</v>
      </c>
      <c r="N1230" s="152" t="s">
        <v>42</v>
      </c>
      <c r="P1230" s="153">
        <f>O1230*H1230</f>
        <v>0</v>
      </c>
      <c r="Q1230" s="153">
        <v>5.6999999999999998E-4</v>
      </c>
      <c r="R1230" s="153">
        <f>Q1230*H1230</f>
        <v>9.1200000000000003E-2</v>
      </c>
      <c r="S1230" s="153">
        <v>0</v>
      </c>
      <c r="T1230" s="154">
        <f>S1230*H1230</f>
        <v>0</v>
      </c>
      <c r="AR1230" s="155" t="s">
        <v>309</v>
      </c>
      <c r="AT1230" s="155" t="s">
        <v>227</v>
      </c>
      <c r="AU1230" s="155" t="s">
        <v>89</v>
      </c>
      <c r="AY1230" s="17" t="s">
        <v>225</v>
      </c>
      <c r="BE1230" s="156">
        <f>IF(N1230="základná",J1230,0)</f>
        <v>0</v>
      </c>
      <c r="BF1230" s="156">
        <f>IF(N1230="znížená",J1230,0)</f>
        <v>0</v>
      </c>
      <c r="BG1230" s="156">
        <f>IF(N1230="zákl. prenesená",J1230,0)</f>
        <v>0</v>
      </c>
      <c r="BH1230" s="156">
        <f>IF(N1230="zníž. prenesená",J1230,0)</f>
        <v>0</v>
      </c>
      <c r="BI1230" s="156">
        <f>IF(N1230="nulová",J1230,0)</f>
        <v>0</v>
      </c>
      <c r="BJ1230" s="17" t="s">
        <v>89</v>
      </c>
      <c r="BK1230" s="156">
        <f>ROUND(I1230*H1230,2)</f>
        <v>0</v>
      </c>
      <c r="BL1230" s="17" t="s">
        <v>309</v>
      </c>
      <c r="BM1230" s="155" t="s">
        <v>1808</v>
      </c>
    </row>
    <row r="1231" spans="2:65" s="1" customFormat="1" ht="24.2" customHeight="1">
      <c r="B1231" s="32"/>
      <c r="C1231" s="143" t="s">
        <v>1809</v>
      </c>
      <c r="D1231" s="143" t="s">
        <v>227</v>
      </c>
      <c r="E1231" s="144" t="s">
        <v>1810</v>
      </c>
      <c r="F1231" s="145" t="s">
        <v>1811</v>
      </c>
      <c r="G1231" s="146" t="s">
        <v>312</v>
      </c>
      <c r="H1231" s="147">
        <v>403.2</v>
      </c>
      <c r="I1231" s="148"/>
      <c r="J1231" s="149">
        <f>ROUND(I1231*H1231,2)</f>
        <v>0</v>
      </c>
      <c r="K1231" s="150"/>
      <c r="L1231" s="32"/>
      <c r="M1231" s="151" t="s">
        <v>1</v>
      </c>
      <c r="N1231" s="152" t="s">
        <v>42</v>
      </c>
      <c r="P1231" s="153">
        <f>O1231*H1231</f>
        <v>0</v>
      </c>
      <c r="Q1231" s="153">
        <v>3.8755000000000001E-4</v>
      </c>
      <c r="R1231" s="153">
        <f>Q1231*H1231</f>
        <v>0.15626016000000001</v>
      </c>
      <c r="S1231" s="153">
        <v>0</v>
      </c>
      <c r="T1231" s="154">
        <f>S1231*H1231</f>
        <v>0</v>
      </c>
      <c r="AR1231" s="155" t="s">
        <v>309</v>
      </c>
      <c r="AT1231" s="155" t="s">
        <v>227</v>
      </c>
      <c r="AU1231" s="155" t="s">
        <v>89</v>
      </c>
      <c r="AY1231" s="17" t="s">
        <v>225</v>
      </c>
      <c r="BE1231" s="156">
        <f>IF(N1231="základná",J1231,0)</f>
        <v>0</v>
      </c>
      <c r="BF1231" s="156">
        <f>IF(N1231="znížená",J1231,0)</f>
        <v>0</v>
      </c>
      <c r="BG1231" s="156">
        <f>IF(N1231="zákl. prenesená",J1231,0)</f>
        <v>0</v>
      </c>
      <c r="BH1231" s="156">
        <f>IF(N1231="zníž. prenesená",J1231,0)</f>
        <v>0</v>
      </c>
      <c r="BI1231" s="156">
        <f>IF(N1231="nulová",J1231,0)</f>
        <v>0</v>
      </c>
      <c r="BJ1231" s="17" t="s">
        <v>89</v>
      </c>
      <c r="BK1231" s="156">
        <f>ROUND(I1231*H1231,2)</f>
        <v>0</v>
      </c>
      <c r="BL1231" s="17" t="s">
        <v>309</v>
      </c>
      <c r="BM1231" s="155" t="s">
        <v>1812</v>
      </c>
    </row>
    <row r="1232" spans="2:65" s="12" customFormat="1" ht="11.25">
      <c r="B1232" s="157"/>
      <c r="D1232" s="158" t="s">
        <v>233</v>
      </c>
      <c r="E1232" s="159" t="s">
        <v>1</v>
      </c>
      <c r="F1232" s="160" t="s">
        <v>1813</v>
      </c>
      <c r="H1232" s="161">
        <v>403.2</v>
      </c>
      <c r="I1232" s="162"/>
      <c r="L1232" s="157"/>
      <c r="M1232" s="163"/>
      <c r="T1232" s="164"/>
      <c r="AT1232" s="159" t="s">
        <v>233</v>
      </c>
      <c r="AU1232" s="159" t="s">
        <v>89</v>
      </c>
      <c r="AV1232" s="12" t="s">
        <v>89</v>
      </c>
      <c r="AW1232" s="12" t="s">
        <v>31</v>
      </c>
      <c r="AX1232" s="12" t="s">
        <v>83</v>
      </c>
      <c r="AY1232" s="159" t="s">
        <v>225</v>
      </c>
    </row>
    <row r="1233" spans="2:65" s="1" customFormat="1" ht="24.2" customHeight="1">
      <c r="B1233" s="32"/>
      <c r="C1233" s="143" t="s">
        <v>1814</v>
      </c>
      <c r="D1233" s="143" t="s">
        <v>227</v>
      </c>
      <c r="E1233" s="144" t="s">
        <v>1815</v>
      </c>
      <c r="F1233" s="145" t="s">
        <v>1816</v>
      </c>
      <c r="G1233" s="146" t="s">
        <v>312</v>
      </c>
      <c r="H1233" s="147">
        <v>403.2</v>
      </c>
      <c r="I1233" s="148"/>
      <c r="J1233" s="149">
        <f>ROUND(I1233*H1233,2)</f>
        <v>0</v>
      </c>
      <c r="K1233" s="150"/>
      <c r="L1233" s="32"/>
      <c r="M1233" s="151" t="s">
        <v>1</v>
      </c>
      <c r="N1233" s="152" t="s">
        <v>42</v>
      </c>
      <c r="P1233" s="153">
        <f>O1233*H1233</f>
        <v>0</v>
      </c>
      <c r="Q1233" s="153">
        <v>2.6269999999999999E-4</v>
      </c>
      <c r="R1233" s="153">
        <f>Q1233*H1233</f>
        <v>0.10592064</v>
      </c>
      <c r="S1233" s="153">
        <v>0</v>
      </c>
      <c r="T1233" s="154">
        <f>S1233*H1233</f>
        <v>0</v>
      </c>
      <c r="AR1233" s="155" t="s">
        <v>309</v>
      </c>
      <c r="AT1233" s="155" t="s">
        <v>227</v>
      </c>
      <c r="AU1233" s="155" t="s">
        <v>89</v>
      </c>
      <c r="AY1233" s="17" t="s">
        <v>225</v>
      </c>
      <c r="BE1233" s="156">
        <f>IF(N1233="základná",J1233,0)</f>
        <v>0</v>
      </c>
      <c r="BF1233" s="156">
        <f>IF(N1233="znížená",J1233,0)</f>
        <v>0</v>
      </c>
      <c r="BG1233" s="156">
        <f>IF(N1233="zákl. prenesená",J1233,0)</f>
        <v>0</v>
      </c>
      <c r="BH1233" s="156">
        <f>IF(N1233="zníž. prenesená",J1233,0)</f>
        <v>0</v>
      </c>
      <c r="BI1233" s="156">
        <f>IF(N1233="nulová",J1233,0)</f>
        <v>0</v>
      </c>
      <c r="BJ1233" s="17" t="s">
        <v>89</v>
      </c>
      <c r="BK1233" s="156">
        <f>ROUND(I1233*H1233,2)</f>
        <v>0</v>
      </c>
      <c r="BL1233" s="17" t="s">
        <v>309</v>
      </c>
      <c r="BM1233" s="155" t="s">
        <v>1817</v>
      </c>
    </row>
    <row r="1234" spans="2:65" s="12" customFormat="1" ht="11.25">
      <c r="B1234" s="157"/>
      <c r="D1234" s="158" t="s">
        <v>233</v>
      </c>
      <c r="E1234" s="159" t="s">
        <v>1</v>
      </c>
      <c r="F1234" s="160" t="s">
        <v>1818</v>
      </c>
      <c r="H1234" s="161">
        <v>403.2</v>
      </c>
      <c r="I1234" s="162"/>
      <c r="L1234" s="157"/>
      <c r="M1234" s="163"/>
      <c r="T1234" s="164"/>
      <c r="AT1234" s="159" t="s">
        <v>233</v>
      </c>
      <c r="AU1234" s="159" t="s">
        <v>89</v>
      </c>
      <c r="AV1234" s="12" t="s">
        <v>89</v>
      </c>
      <c r="AW1234" s="12" t="s">
        <v>31</v>
      </c>
      <c r="AX1234" s="12" t="s">
        <v>83</v>
      </c>
      <c r="AY1234" s="159" t="s">
        <v>225</v>
      </c>
    </row>
    <row r="1235" spans="2:65" s="1" customFormat="1" ht="24.2" customHeight="1">
      <c r="B1235" s="32"/>
      <c r="C1235" s="143" t="s">
        <v>1819</v>
      </c>
      <c r="D1235" s="143" t="s">
        <v>227</v>
      </c>
      <c r="E1235" s="144" t="s">
        <v>1820</v>
      </c>
      <c r="F1235" s="145" t="s">
        <v>1821</v>
      </c>
      <c r="G1235" s="146" t="s">
        <v>414</v>
      </c>
      <c r="H1235" s="147">
        <v>150.9</v>
      </c>
      <c r="I1235" s="148"/>
      <c r="J1235" s="149">
        <f>ROUND(I1235*H1235,2)</f>
        <v>0</v>
      </c>
      <c r="K1235" s="150"/>
      <c r="L1235" s="32"/>
      <c r="M1235" s="151" t="s">
        <v>1</v>
      </c>
      <c r="N1235" s="152" t="s">
        <v>42</v>
      </c>
      <c r="P1235" s="153">
        <f>O1235*H1235</f>
        <v>0</v>
      </c>
      <c r="Q1235" s="153">
        <v>1.329186E-3</v>
      </c>
      <c r="R1235" s="153">
        <f>Q1235*H1235</f>
        <v>0.2005741674</v>
      </c>
      <c r="S1235" s="153">
        <v>0</v>
      </c>
      <c r="T1235" s="154">
        <f>S1235*H1235</f>
        <v>0</v>
      </c>
      <c r="AR1235" s="155" t="s">
        <v>309</v>
      </c>
      <c r="AT1235" s="155" t="s">
        <v>227</v>
      </c>
      <c r="AU1235" s="155" t="s">
        <v>89</v>
      </c>
      <c r="AY1235" s="17" t="s">
        <v>225</v>
      </c>
      <c r="BE1235" s="156">
        <f>IF(N1235="základná",J1235,0)</f>
        <v>0</v>
      </c>
      <c r="BF1235" s="156">
        <f>IF(N1235="znížená",J1235,0)</f>
        <v>0</v>
      </c>
      <c r="BG1235" s="156">
        <f>IF(N1235="zákl. prenesená",J1235,0)</f>
        <v>0</v>
      </c>
      <c r="BH1235" s="156">
        <f>IF(N1235="zníž. prenesená",J1235,0)</f>
        <v>0</v>
      </c>
      <c r="BI1235" s="156">
        <f>IF(N1235="nulová",J1235,0)</f>
        <v>0</v>
      </c>
      <c r="BJ1235" s="17" t="s">
        <v>89</v>
      </c>
      <c r="BK1235" s="156">
        <f>ROUND(I1235*H1235,2)</f>
        <v>0</v>
      </c>
      <c r="BL1235" s="17" t="s">
        <v>309</v>
      </c>
      <c r="BM1235" s="155" t="s">
        <v>1822</v>
      </c>
    </row>
    <row r="1236" spans="2:65" s="12" customFormat="1" ht="11.25">
      <c r="B1236" s="157"/>
      <c r="D1236" s="158" t="s">
        <v>233</v>
      </c>
      <c r="E1236" s="159" t="s">
        <v>1</v>
      </c>
      <c r="F1236" s="160" t="s">
        <v>1823</v>
      </c>
      <c r="H1236" s="161">
        <v>30.7</v>
      </c>
      <c r="I1236" s="162"/>
      <c r="L1236" s="157"/>
      <c r="M1236" s="163"/>
      <c r="T1236" s="164"/>
      <c r="AT1236" s="159" t="s">
        <v>233</v>
      </c>
      <c r="AU1236" s="159" t="s">
        <v>89</v>
      </c>
      <c r="AV1236" s="12" t="s">
        <v>89</v>
      </c>
      <c r="AW1236" s="12" t="s">
        <v>31</v>
      </c>
      <c r="AX1236" s="12" t="s">
        <v>76</v>
      </c>
      <c r="AY1236" s="159" t="s">
        <v>225</v>
      </c>
    </row>
    <row r="1237" spans="2:65" s="12" customFormat="1" ht="11.25">
      <c r="B1237" s="157"/>
      <c r="D1237" s="158" t="s">
        <v>233</v>
      </c>
      <c r="E1237" s="159" t="s">
        <v>1</v>
      </c>
      <c r="F1237" s="160" t="s">
        <v>1824</v>
      </c>
      <c r="H1237" s="161">
        <v>35.5</v>
      </c>
      <c r="I1237" s="162"/>
      <c r="L1237" s="157"/>
      <c r="M1237" s="163"/>
      <c r="T1237" s="164"/>
      <c r="AT1237" s="159" t="s">
        <v>233</v>
      </c>
      <c r="AU1237" s="159" t="s">
        <v>89</v>
      </c>
      <c r="AV1237" s="12" t="s">
        <v>89</v>
      </c>
      <c r="AW1237" s="12" t="s">
        <v>31</v>
      </c>
      <c r="AX1237" s="12" t="s">
        <v>76</v>
      </c>
      <c r="AY1237" s="159" t="s">
        <v>225</v>
      </c>
    </row>
    <row r="1238" spans="2:65" s="12" customFormat="1" ht="11.25">
      <c r="B1238" s="157"/>
      <c r="D1238" s="158" t="s">
        <v>233</v>
      </c>
      <c r="E1238" s="159" t="s">
        <v>1</v>
      </c>
      <c r="F1238" s="160" t="s">
        <v>1825</v>
      </c>
      <c r="H1238" s="161">
        <v>14.7</v>
      </c>
      <c r="I1238" s="162"/>
      <c r="L1238" s="157"/>
      <c r="M1238" s="163"/>
      <c r="T1238" s="164"/>
      <c r="AT1238" s="159" t="s">
        <v>233</v>
      </c>
      <c r="AU1238" s="159" t="s">
        <v>89</v>
      </c>
      <c r="AV1238" s="12" t="s">
        <v>89</v>
      </c>
      <c r="AW1238" s="12" t="s">
        <v>31</v>
      </c>
      <c r="AX1238" s="12" t="s">
        <v>76</v>
      </c>
      <c r="AY1238" s="159" t="s">
        <v>225</v>
      </c>
    </row>
    <row r="1239" spans="2:65" s="12" customFormat="1" ht="11.25">
      <c r="B1239" s="157"/>
      <c r="D1239" s="158" t="s">
        <v>233</v>
      </c>
      <c r="E1239" s="159" t="s">
        <v>1</v>
      </c>
      <c r="F1239" s="160" t="s">
        <v>1826</v>
      </c>
      <c r="H1239" s="161">
        <v>70</v>
      </c>
      <c r="I1239" s="162"/>
      <c r="L1239" s="157"/>
      <c r="M1239" s="163"/>
      <c r="T1239" s="164"/>
      <c r="AT1239" s="159" t="s">
        <v>233</v>
      </c>
      <c r="AU1239" s="159" t="s">
        <v>89</v>
      </c>
      <c r="AV1239" s="12" t="s">
        <v>89</v>
      </c>
      <c r="AW1239" s="12" t="s">
        <v>31</v>
      </c>
      <c r="AX1239" s="12" t="s">
        <v>76</v>
      </c>
      <c r="AY1239" s="159" t="s">
        <v>225</v>
      </c>
    </row>
    <row r="1240" spans="2:65" s="13" customFormat="1" ht="11.25">
      <c r="B1240" s="165"/>
      <c r="D1240" s="158" t="s">
        <v>233</v>
      </c>
      <c r="E1240" s="166" t="s">
        <v>1</v>
      </c>
      <c r="F1240" s="167" t="s">
        <v>258</v>
      </c>
      <c r="H1240" s="168">
        <v>150.9</v>
      </c>
      <c r="I1240" s="169"/>
      <c r="L1240" s="165"/>
      <c r="M1240" s="170"/>
      <c r="T1240" s="171"/>
      <c r="AT1240" s="166" t="s">
        <v>233</v>
      </c>
      <c r="AU1240" s="166" t="s">
        <v>89</v>
      </c>
      <c r="AV1240" s="13" t="s">
        <v>231</v>
      </c>
      <c r="AW1240" s="13" t="s">
        <v>31</v>
      </c>
      <c r="AX1240" s="13" t="s">
        <v>83</v>
      </c>
      <c r="AY1240" s="166" t="s">
        <v>225</v>
      </c>
    </row>
    <row r="1241" spans="2:65" s="1" customFormat="1" ht="24.2" customHeight="1">
      <c r="B1241" s="32"/>
      <c r="C1241" s="143" t="s">
        <v>1827</v>
      </c>
      <c r="D1241" s="143" t="s">
        <v>227</v>
      </c>
      <c r="E1241" s="144" t="s">
        <v>1828</v>
      </c>
      <c r="F1241" s="145" t="s">
        <v>1829</v>
      </c>
      <c r="G1241" s="146" t="s">
        <v>414</v>
      </c>
      <c r="H1241" s="147">
        <v>95.2</v>
      </c>
      <c r="I1241" s="148"/>
      <c r="J1241" s="149">
        <f>ROUND(I1241*H1241,2)</f>
        <v>0</v>
      </c>
      <c r="K1241" s="150"/>
      <c r="L1241" s="32"/>
      <c r="M1241" s="151" t="s">
        <v>1</v>
      </c>
      <c r="N1241" s="152" t="s">
        <v>42</v>
      </c>
      <c r="P1241" s="153">
        <f>O1241*H1241</f>
        <v>0</v>
      </c>
      <c r="Q1241" s="153">
        <v>1.5403999999999999E-3</v>
      </c>
      <c r="R1241" s="153">
        <f>Q1241*H1241</f>
        <v>0.14664607999999998</v>
      </c>
      <c r="S1241" s="153">
        <v>0</v>
      </c>
      <c r="T1241" s="154">
        <f>S1241*H1241</f>
        <v>0</v>
      </c>
      <c r="AR1241" s="155" t="s">
        <v>309</v>
      </c>
      <c r="AT1241" s="155" t="s">
        <v>227</v>
      </c>
      <c r="AU1241" s="155" t="s">
        <v>89</v>
      </c>
      <c r="AY1241" s="17" t="s">
        <v>225</v>
      </c>
      <c r="BE1241" s="156">
        <f>IF(N1241="základná",J1241,0)</f>
        <v>0</v>
      </c>
      <c r="BF1241" s="156">
        <f>IF(N1241="znížená",J1241,0)</f>
        <v>0</v>
      </c>
      <c r="BG1241" s="156">
        <f>IF(N1241="zákl. prenesená",J1241,0)</f>
        <v>0</v>
      </c>
      <c r="BH1241" s="156">
        <f>IF(N1241="zníž. prenesená",J1241,0)</f>
        <v>0</v>
      </c>
      <c r="BI1241" s="156">
        <f>IF(N1241="nulová",J1241,0)</f>
        <v>0</v>
      </c>
      <c r="BJ1241" s="17" t="s">
        <v>89</v>
      </c>
      <c r="BK1241" s="156">
        <f>ROUND(I1241*H1241,2)</f>
        <v>0</v>
      </c>
      <c r="BL1241" s="17" t="s">
        <v>309</v>
      </c>
      <c r="BM1241" s="155" t="s">
        <v>1830</v>
      </c>
    </row>
    <row r="1242" spans="2:65" s="12" customFormat="1" ht="11.25">
      <c r="B1242" s="157"/>
      <c r="D1242" s="158" t="s">
        <v>233</v>
      </c>
      <c r="E1242" s="159" t="s">
        <v>1</v>
      </c>
      <c r="F1242" s="160" t="s">
        <v>1831</v>
      </c>
      <c r="H1242" s="161">
        <v>18</v>
      </c>
      <c r="I1242" s="162"/>
      <c r="L1242" s="157"/>
      <c r="M1242" s="163"/>
      <c r="T1242" s="164"/>
      <c r="AT1242" s="159" t="s">
        <v>233</v>
      </c>
      <c r="AU1242" s="159" t="s">
        <v>89</v>
      </c>
      <c r="AV1242" s="12" t="s">
        <v>89</v>
      </c>
      <c r="AW1242" s="12" t="s">
        <v>31</v>
      </c>
      <c r="AX1242" s="12" t="s">
        <v>76</v>
      </c>
      <c r="AY1242" s="159" t="s">
        <v>225</v>
      </c>
    </row>
    <row r="1243" spans="2:65" s="12" customFormat="1" ht="11.25">
      <c r="B1243" s="157"/>
      <c r="D1243" s="158" t="s">
        <v>233</v>
      </c>
      <c r="E1243" s="159" t="s">
        <v>1</v>
      </c>
      <c r="F1243" s="160" t="s">
        <v>1832</v>
      </c>
      <c r="H1243" s="161">
        <v>19</v>
      </c>
      <c r="I1243" s="162"/>
      <c r="L1243" s="157"/>
      <c r="M1243" s="163"/>
      <c r="T1243" s="164"/>
      <c r="AT1243" s="159" t="s">
        <v>233</v>
      </c>
      <c r="AU1243" s="159" t="s">
        <v>89</v>
      </c>
      <c r="AV1243" s="12" t="s">
        <v>89</v>
      </c>
      <c r="AW1243" s="12" t="s">
        <v>31</v>
      </c>
      <c r="AX1243" s="12" t="s">
        <v>76</v>
      </c>
      <c r="AY1243" s="159" t="s">
        <v>225</v>
      </c>
    </row>
    <row r="1244" spans="2:65" s="12" customFormat="1" ht="11.25">
      <c r="B1244" s="157"/>
      <c r="D1244" s="158" t="s">
        <v>233</v>
      </c>
      <c r="E1244" s="159" t="s">
        <v>1</v>
      </c>
      <c r="F1244" s="160" t="s">
        <v>1833</v>
      </c>
      <c r="H1244" s="161">
        <v>6.2</v>
      </c>
      <c r="I1244" s="162"/>
      <c r="L1244" s="157"/>
      <c r="M1244" s="163"/>
      <c r="T1244" s="164"/>
      <c r="AT1244" s="159" t="s">
        <v>233</v>
      </c>
      <c r="AU1244" s="159" t="s">
        <v>89</v>
      </c>
      <c r="AV1244" s="12" t="s">
        <v>89</v>
      </c>
      <c r="AW1244" s="12" t="s">
        <v>31</v>
      </c>
      <c r="AX1244" s="12" t="s">
        <v>76</v>
      </c>
      <c r="AY1244" s="159" t="s">
        <v>225</v>
      </c>
    </row>
    <row r="1245" spans="2:65" s="12" customFormat="1" ht="11.25">
      <c r="B1245" s="157"/>
      <c r="D1245" s="158" t="s">
        <v>233</v>
      </c>
      <c r="E1245" s="159" t="s">
        <v>1</v>
      </c>
      <c r="F1245" s="160" t="s">
        <v>1834</v>
      </c>
      <c r="H1245" s="161">
        <v>52</v>
      </c>
      <c r="I1245" s="162"/>
      <c r="L1245" s="157"/>
      <c r="M1245" s="163"/>
      <c r="T1245" s="164"/>
      <c r="AT1245" s="159" t="s">
        <v>233</v>
      </c>
      <c r="AU1245" s="159" t="s">
        <v>89</v>
      </c>
      <c r="AV1245" s="12" t="s">
        <v>89</v>
      </c>
      <c r="AW1245" s="12" t="s">
        <v>31</v>
      </c>
      <c r="AX1245" s="12" t="s">
        <v>76</v>
      </c>
      <c r="AY1245" s="159" t="s">
        <v>225</v>
      </c>
    </row>
    <row r="1246" spans="2:65" s="13" customFormat="1" ht="11.25">
      <c r="B1246" s="165"/>
      <c r="D1246" s="158" t="s">
        <v>233</v>
      </c>
      <c r="E1246" s="166" t="s">
        <v>1</v>
      </c>
      <c r="F1246" s="167" t="s">
        <v>258</v>
      </c>
      <c r="H1246" s="168">
        <v>95.2</v>
      </c>
      <c r="I1246" s="169"/>
      <c r="L1246" s="165"/>
      <c r="M1246" s="170"/>
      <c r="T1246" s="171"/>
      <c r="AT1246" s="166" t="s">
        <v>233</v>
      </c>
      <c r="AU1246" s="166" t="s">
        <v>89</v>
      </c>
      <c r="AV1246" s="13" t="s">
        <v>231</v>
      </c>
      <c r="AW1246" s="13" t="s">
        <v>31</v>
      </c>
      <c r="AX1246" s="13" t="s">
        <v>83</v>
      </c>
      <c r="AY1246" s="166" t="s">
        <v>225</v>
      </c>
    </row>
    <row r="1247" spans="2:65" s="1" customFormat="1" ht="24.2" customHeight="1">
      <c r="B1247" s="32"/>
      <c r="C1247" s="143" t="s">
        <v>1835</v>
      </c>
      <c r="D1247" s="143" t="s">
        <v>227</v>
      </c>
      <c r="E1247" s="144" t="s">
        <v>1836</v>
      </c>
      <c r="F1247" s="145" t="s">
        <v>1837</v>
      </c>
      <c r="G1247" s="146" t="s">
        <v>1412</v>
      </c>
      <c r="H1247" s="196"/>
      <c r="I1247" s="148"/>
      <c r="J1247" s="149">
        <f>ROUND(I1247*H1247,2)</f>
        <v>0</v>
      </c>
      <c r="K1247" s="150"/>
      <c r="L1247" s="32"/>
      <c r="M1247" s="151" t="s">
        <v>1</v>
      </c>
      <c r="N1247" s="152" t="s">
        <v>42</v>
      </c>
      <c r="P1247" s="153">
        <f>O1247*H1247</f>
        <v>0</v>
      </c>
      <c r="Q1247" s="153">
        <v>0</v>
      </c>
      <c r="R1247" s="153">
        <f>Q1247*H1247</f>
        <v>0</v>
      </c>
      <c r="S1247" s="153">
        <v>0</v>
      </c>
      <c r="T1247" s="154">
        <f>S1247*H1247</f>
        <v>0</v>
      </c>
      <c r="AR1247" s="155" t="s">
        <v>309</v>
      </c>
      <c r="AT1247" s="155" t="s">
        <v>227</v>
      </c>
      <c r="AU1247" s="155" t="s">
        <v>89</v>
      </c>
      <c r="AY1247" s="17" t="s">
        <v>225</v>
      </c>
      <c r="BE1247" s="156">
        <f>IF(N1247="základná",J1247,0)</f>
        <v>0</v>
      </c>
      <c r="BF1247" s="156">
        <f>IF(N1247="znížená",J1247,0)</f>
        <v>0</v>
      </c>
      <c r="BG1247" s="156">
        <f>IF(N1247="zákl. prenesená",J1247,0)</f>
        <v>0</v>
      </c>
      <c r="BH1247" s="156">
        <f>IF(N1247="zníž. prenesená",J1247,0)</f>
        <v>0</v>
      </c>
      <c r="BI1247" s="156">
        <f>IF(N1247="nulová",J1247,0)</f>
        <v>0</v>
      </c>
      <c r="BJ1247" s="17" t="s">
        <v>89</v>
      </c>
      <c r="BK1247" s="156">
        <f>ROUND(I1247*H1247,2)</f>
        <v>0</v>
      </c>
      <c r="BL1247" s="17" t="s">
        <v>309</v>
      </c>
      <c r="BM1247" s="155" t="s">
        <v>1838</v>
      </c>
    </row>
    <row r="1248" spans="2:65" s="11" customFormat="1" ht="22.9" customHeight="1">
      <c r="B1248" s="131"/>
      <c r="D1248" s="132" t="s">
        <v>75</v>
      </c>
      <c r="E1248" s="141" t="s">
        <v>1839</v>
      </c>
      <c r="F1248" s="141" t="s">
        <v>1840</v>
      </c>
      <c r="I1248" s="134"/>
      <c r="J1248" s="142">
        <f>BK1248</f>
        <v>0</v>
      </c>
      <c r="L1248" s="131"/>
      <c r="M1248" s="136"/>
      <c r="P1248" s="137">
        <f>SUM(P1249:P1366)</f>
        <v>0</v>
      </c>
      <c r="R1248" s="137">
        <f>SUM(R1249:R1366)</f>
        <v>2.8202110100000004</v>
      </c>
      <c r="T1248" s="138">
        <f>SUM(T1249:T1366)</f>
        <v>0</v>
      </c>
      <c r="AR1248" s="132" t="s">
        <v>89</v>
      </c>
      <c r="AT1248" s="139" t="s">
        <v>75</v>
      </c>
      <c r="AU1248" s="139" t="s">
        <v>83</v>
      </c>
      <c r="AY1248" s="132" t="s">
        <v>225</v>
      </c>
      <c r="BK1248" s="140">
        <f>SUM(BK1249:BK1366)</f>
        <v>0</v>
      </c>
    </row>
    <row r="1249" spans="2:65" s="1" customFormat="1" ht="37.9" customHeight="1">
      <c r="B1249" s="32"/>
      <c r="C1249" s="143" t="s">
        <v>1841</v>
      </c>
      <c r="D1249" s="143" t="s">
        <v>227</v>
      </c>
      <c r="E1249" s="144" t="s">
        <v>1842</v>
      </c>
      <c r="F1249" s="145" t="s">
        <v>1843</v>
      </c>
      <c r="G1249" s="146" t="s">
        <v>414</v>
      </c>
      <c r="H1249" s="147">
        <v>546.16399999999999</v>
      </c>
      <c r="I1249" s="148"/>
      <c r="J1249" s="149">
        <f>ROUND(I1249*H1249,2)</f>
        <v>0</v>
      </c>
      <c r="K1249" s="150"/>
      <c r="L1249" s="32"/>
      <c r="M1249" s="151" t="s">
        <v>1</v>
      </c>
      <c r="N1249" s="152" t="s">
        <v>42</v>
      </c>
      <c r="P1249" s="153">
        <f>O1249*H1249</f>
        <v>0</v>
      </c>
      <c r="Q1249" s="153">
        <v>2.1499999999999999E-4</v>
      </c>
      <c r="R1249" s="153">
        <f>Q1249*H1249</f>
        <v>0.11742525999999999</v>
      </c>
      <c r="S1249" s="153">
        <v>0</v>
      </c>
      <c r="T1249" s="154">
        <f>S1249*H1249</f>
        <v>0</v>
      </c>
      <c r="AR1249" s="155" t="s">
        <v>309</v>
      </c>
      <c r="AT1249" s="155" t="s">
        <v>227</v>
      </c>
      <c r="AU1249" s="155" t="s">
        <v>89</v>
      </c>
      <c r="AY1249" s="17" t="s">
        <v>225</v>
      </c>
      <c r="BE1249" s="156">
        <f>IF(N1249="základná",J1249,0)</f>
        <v>0</v>
      </c>
      <c r="BF1249" s="156">
        <f>IF(N1249="znížená",J1249,0)</f>
        <v>0</v>
      </c>
      <c r="BG1249" s="156">
        <f>IF(N1249="zákl. prenesená",J1249,0)</f>
        <v>0</v>
      </c>
      <c r="BH1249" s="156">
        <f>IF(N1249="zníž. prenesená",J1249,0)</f>
        <v>0</v>
      </c>
      <c r="BI1249" s="156">
        <f>IF(N1249="nulová",J1249,0)</f>
        <v>0</v>
      </c>
      <c r="BJ1249" s="17" t="s">
        <v>89</v>
      </c>
      <c r="BK1249" s="156">
        <f>ROUND(I1249*H1249,2)</f>
        <v>0</v>
      </c>
      <c r="BL1249" s="17" t="s">
        <v>309</v>
      </c>
      <c r="BM1249" s="155" t="s">
        <v>1844</v>
      </c>
    </row>
    <row r="1250" spans="2:65" s="12" customFormat="1" ht="11.25">
      <c r="B1250" s="157"/>
      <c r="D1250" s="158" t="s">
        <v>233</v>
      </c>
      <c r="E1250" s="159" t="s">
        <v>1</v>
      </c>
      <c r="F1250" s="160" t="s">
        <v>1845</v>
      </c>
      <c r="H1250" s="161">
        <v>255.6</v>
      </c>
      <c r="I1250" s="162"/>
      <c r="L1250" s="157"/>
      <c r="M1250" s="163"/>
      <c r="T1250" s="164"/>
      <c r="AT1250" s="159" t="s">
        <v>233</v>
      </c>
      <c r="AU1250" s="159" t="s">
        <v>89</v>
      </c>
      <c r="AV1250" s="12" t="s">
        <v>89</v>
      </c>
      <c r="AW1250" s="12" t="s">
        <v>31</v>
      </c>
      <c r="AX1250" s="12" t="s">
        <v>76</v>
      </c>
      <c r="AY1250" s="159" t="s">
        <v>225</v>
      </c>
    </row>
    <row r="1251" spans="2:65" s="12" customFormat="1" ht="11.25">
      <c r="B1251" s="157"/>
      <c r="D1251" s="158" t="s">
        <v>233</v>
      </c>
      <c r="E1251" s="159" t="s">
        <v>1</v>
      </c>
      <c r="F1251" s="160" t="s">
        <v>1846</v>
      </c>
      <c r="H1251" s="161">
        <v>24.8</v>
      </c>
      <c r="I1251" s="162"/>
      <c r="L1251" s="157"/>
      <c r="M1251" s="163"/>
      <c r="T1251" s="164"/>
      <c r="AT1251" s="159" t="s">
        <v>233</v>
      </c>
      <c r="AU1251" s="159" t="s">
        <v>89</v>
      </c>
      <c r="AV1251" s="12" t="s">
        <v>89</v>
      </c>
      <c r="AW1251" s="12" t="s">
        <v>31</v>
      </c>
      <c r="AX1251" s="12" t="s">
        <v>76</v>
      </c>
      <c r="AY1251" s="159" t="s">
        <v>225</v>
      </c>
    </row>
    <row r="1252" spans="2:65" s="12" customFormat="1" ht="11.25">
      <c r="B1252" s="157"/>
      <c r="D1252" s="158" t="s">
        <v>233</v>
      </c>
      <c r="E1252" s="159" t="s">
        <v>1</v>
      </c>
      <c r="F1252" s="160" t="s">
        <v>1847</v>
      </c>
      <c r="H1252" s="161">
        <v>33</v>
      </c>
      <c r="I1252" s="162"/>
      <c r="L1252" s="157"/>
      <c r="M1252" s="163"/>
      <c r="T1252" s="164"/>
      <c r="AT1252" s="159" t="s">
        <v>233</v>
      </c>
      <c r="AU1252" s="159" t="s">
        <v>89</v>
      </c>
      <c r="AV1252" s="12" t="s">
        <v>89</v>
      </c>
      <c r="AW1252" s="12" t="s">
        <v>31</v>
      </c>
      <c r="AX1252" s="12" t="s">
        <v>76</v>
      </c>
      <c r="AY1252" s="159" t="s">
        <v>225</v>
      </c>
    </row>
    <row r="1253" spans="2:65" s="12" customFormat="1" ht="11.25">
      <c r="B1253" s="157"/>
      <c r="D1253" s="158" t="s">
        <v>233</v>
      </c>
      <c r="E1253" s="159" t="s">
        <v>1</v>
      </c>
      <c r="F1253" s="160" t="s">
        <v>1848</v>
      </c>
      <c r="H1253" s="161">
        <v>153.9</v>
      </c>
      <c r="I1253" s="162"/>
      <c r="L1253" s="157"/>
      <c r="M1253" s="163"/>
      <c r="T1253" s="164"/>
      <c r="AT1253" s="159" t="s">
        <v>233</v>
      </c>
      <c r="AU1253" s="159" t="s">
        <v>89</v>
      </c>
      <c r="AV1253" s="12" t="s">
        <v>89</v>
      </c>
      <c r="AW1253" s="12" t="s">
        <v>31</v>
      </c>
      <c r="AX1253" s="12" t="s">
        <v>76</v>
      </c>
      <c r="AY1253" s="159" t="s">
        <v>225</v>
      </c>
    </row>
    <row r="1254" spans="2:65" s="12" customFormat="1" ht="11.25">
      <c r="B1254" s="157"/>
      <c r="D1254" s="158" t="s">
        <v>233</v>
      </c>
      <c r="E1254" s="159" t="s">
        <v>1</v>
      </c>
      <c r="F1254" s="160" t="s">
        <v>1849</v>
      </c>
      <c r="H1254" s="161">
        <v>7.6639999999999997</v>
      </c>
      <c r="I1254" s="162"/>
      <c r="L1254" s="157"/>
      <c r="M1254" s="163"/>
      <c r="T1254" s="164"/>
      <c r="AT1254" s="159" t="s">
        <v>233</v>
      </c>
      <c r="AU1254" s="159" t="s">
        <v>89</v>
      </c>
      <c r="AV1254" s="12" t="s">
        <v>89</v>
      </c>
      <c r="AW1254" s="12" t="s">
        <v>31</v>
      </c>
      <c r="AX1254" s="12" t="s">
        <v>76</v>
      </c>
      <c r="AY1254" s="159" t="s">
        <v>225</v>
      </c>
    </row>
    <row r="1255" spans="2:65" s="12" customFormat="1" ht="11.25">
      <c r="B1255" s="157"/>
      <c r="D1255" s="158" t="s">
        <v>233</v>
      </c>
      <c r="E1255" s="159" t="s">
        <v>1</v>
      </c>
      <c r="F1255" s="160" t="s">
        <v>1850</v>
      </c>
      <c r="H1255" s="161">
        <v>49.5</v>
      </c>
      <c r="I1255" s="162"/>
      <c r="L1255" s="157"/>
      <c r="M1255" s="163"/>
      <c r="T1255" s="164"/>
      <c r="AT1255" s="159" t="s">
        <v>233</v>
      </c>
      <c r="AU1255" s="159" t="s">
        <v>89</v>
      </c>
      <c r="AV1255" s="12" t="s">
        <v>89</v>
      </c>
      <c r="AW1255" s="12" t="s">
        <v>31</v>
      </c>
      <c r="AX1255" s="12" t="s">
        <v>76</v>
      </c>
      <c r="AY1255" s="159" t="s">
        <v>225</v>
      </c>
    </row>
    <row r="1256" spans="2:65" s="12" customFormat="1" ht="11.25">
      <c r="B1256" s="157"/>
      <c r="D1256" s="158" t="s">
        <v>233</v>
      </c>
      <c r="E1256" s="159" t="s">
        <v>1</v>
      </c>
      <c r="F1256" s="160" t="s">
        <v>1851</v>
      </c>
      <c r="H1256" s="161">
        <v>18</v>
      </c>
      <c r="I1256" s="162"/>
      <c r="L1256" s="157"/>
      <c r="M1256" s="163"/>
      <c r="T1256" s="164"/>
      <c r="AT1256" s="159" t="s">
        <v>233</v>
      </c>
      <c r="AU1256" s="159" t="s">
        <v>89</v>
      </c>
      <c r="AV1256" s="12" t="s">
        <v>89</v>
      </c>
      <c r="AW1256" s="12" t="s">
        <v>31</v>
      </c>
      <c r="AX1256" s="12" t="s">
        <v>76</v>
      </c>
      <c r="AY1256" s="159" t="s">
        <v>225</v>
      </c>
    </row>
    <row r="1257" spans="2:65" s="12" customFormat="1" ht="11.25">
      <c r="B1257" s="157"/>
      <c r="D1257" s="158" t="s">
        <v>233</v>
      </c>
      <c r="E1257" s="159" t="s">
        <v>1</v>
      </c>
      <c r="F1257" s="160" t="s">
        <v>1852</v>
      </c>
      <c r="H1257" s="161">
        <v>3.7</v>
      </c>
      <c r="I1257" s="162"/>
      <c r="L1257" s="157"/>
      <c r="M1257" s="163"/>
      <c r="T1257" s="164"/>
      <c r="AT1257" s="159" t="s">
        <v>233</v>
      </c>
      <c r="AU1257" s="159" t="s">
        <v>89</v>
      </c>
      <c r="AV1257" s="12" t="s">
        <v>89</v>
      </c>
      <c r="AW1257" s="12" t="s">
        <v>31</v>
      </c>
      <c r="AX1257" s="12" t="s">
        <v>76</v>
      </c>
      <c r="AY1257" s="159" t="s">
        <v>225</v>
      </c>
    </row>
    <row r="1258" spans="2:65" s="13" customFormat="1" ht="11.25">
      <c r="B1258" s="165"/>
      <c r="D1258" s="158" t="s">
        <v>233</v>
      </c>
      <c r="E1258" s="166" t="s">
        <v>1</v>
      </c>
      <c r="F1258" s="167" t="s">
        <v>258</v>
      </c>
      <c r="H1258" s="168">
        <v>546.16399999999999</v>
      </c>
      <c r="I1258" s="169"/>
      <c r="L1258" s="165"/>
      <c r="M1258" s="170"/>
      <c r="T1258" s="171"/>
      <c r="AT1258" s="166" t="s">
        <v>233</v>
      </c>
      <c r="AU1258" s="166" t="s">
        <v>89</v>
      </c>
      <c r="AV1258" s="13" t="s">
        <v>231</v>
      </c>
      <c r="AW1258" s="13" t="s">
        <v>31</v>
      </c>
      <c r="AX1258" s="13" t="s">
        <v>83</v>
      </c>
      <c r="AY1258" s="166" t="s">
        <v>225</v>
      </c>
    </row>
    <row r="1259" spans="2:65" s="1" customFormat="1" ht="49.15" customHeight="1">
      <c r="B1259" s="32"/>
      <c r="C1259" s="179" t="s">
        <v>1853</v>
      </c>
      <c r="D1259" s="179" t="s">
        <v>304</v>
      </c>
      <c r="E1259" s="180" t="s">
        <v>1854</v>
      </c>
      <c r="F1259" s="181" t="s">
        <v>1855</v>
      </c>
      <c r="G1259" s="182" t="s">
        <v>414</v>
      </c>
      <c r="H1259" s="183">
        <v>573.47199999999998</v>
      </c>
      <c r="I1259" s="184"/>
      <c r="J1259" s="185">
        <f>ROUND(I1259*H1259,2)</f>
        <v>0</v>
      </c>
      <c r="K1259" s="186"/>
      <c r="L1259" s="187"/>
      <c r="M1259" s="188" t="s">
        <v>1</v>
      </c>
      <c r="N1259" s="189" t="s">
        <v>42</v>
      </c>
      <c r="P1259" s="153">
        <f>O1259*H1259</f>
        <v>0</v>
      </c>
      <c r="Q1259" s="153">
        <v>1E-4</v>
      </c>
      <c r="R1259" s="153">
        <f>Q1259*H1259</f>
        <v>5.7347200000000001E-2</v>
      </c>
      <c r="S1259" s="153">
        <v>0</v>
      </c>
      <c r="T1259" s="154">
        <f>S1259*H1259</f>
        <v>0</v>
      </c>
      <c r="AR1259" s="155" t="s">
        <v>434</v>
      </c>
      <c r="AT1259" s="155" t="s">
        <v>304</v>
      </c>
      <c r="AU1259" s="155" t="s">
        <v>89</v>
      </c>
      <c r="AY1259" s="17" t="s">
        <v>225</v>
      </c>
      <c r="BE1259" s="156">
        <f>IF(N1259="základná",J1259,0)</f>
        <v>0</v>
      </c>
      <c r="BF1259" s="156">
        <f>IF(N1259="znížená",J1259,0)</f>
        <v>0</v>
      </c>
      <c r="BG1259" s="156">
        <f>IF(N1259="zákl. prenesená",J1259,0)</f>
        <v>0</v>
      </c>
      <c r="BH1259" s="156">
        <f>IF(N1259="zníž. prenesená",J1259,0)</f>
        <v>0</v>
      </c>
      <c r="BI1259" s="156">
        <f>IF(N1259="nulová",J1259,0)</f>
        <v>0</v>
      </c>
      <c r="BJ1259" s="17" t="s">
        <v>89</v>
      </c>
      <c r="BK1259" s="156">
        <f>ROUND(I1259*H1259,2)</f>
        <v>0</v>
      </c>
      <c r="BL1259" s="17" t="s">
        <v>309</v>
      </c>
      <c r="BM1259" s="155" t="s">
        <v>1856</v>
      </c>
    </row>
    <row r="1260" spans="2:65" s="12" customFormat="1" ht="11.25">
      <c r="B1260" s="157"/>
      <c r="D1260" s="158" t="s">
        <v>233</v>
      </c>
      <c r="E1260" s="159" t="s">
        <v>1</v>
      </c>
      <c r="F1260" s="160" t="s">
        <v>1857</v>
      </c>
      <c r="H1260" s="161">
        <v>573.47199999999998</v>
      </c>
      <c r="I1260" s="162"/>
      <c r="L1260" s="157"/>
      <c r="M1260" s="163"/>
      <c r="T1260" s="164"/>
      <c r="AT1260" s="159" t="s">
        <v>233</v>
      </c>
      <c r="AU1260" s="159" t="s">
        <v>89</v>
      </c>
      <c r="AV1260" s="12" t="s">
        <v>89</v>
      </c>
      <c r="AW1260" s="12" t="s">
        <v>31</v>
      </c>
      <c r="AX1260" s="12" t="s">
        <v>83</v>
      </c>
      <c r="AY1260" s="159" t="s">
        <v>225</v>
      </c>
    </row>
    <row r="1261" spans="2:65" s="1" customFormat="1" ht="37.9" customHeight="1">
      <c r="B1261" s="32"/>
      <c r="C1261" s="179" t="s">
        <v>1858</v>
      </c>
      <c r="D1261" s="179" t="s">
        <v>304</v>
      </c>
      <c r="E1261" s="180" t="s">
        <v>1859</v>
      </c>
      <c r="F1261" s="181" t="s">
        <v>1860</v>
      </c>
      <c r="G1261" s="182" t="s">
        <v>414</v>
      </c>
      <c r="H1261" s="183">
        <v>573.47199999999998</v>
      </c>
      <c r="I1261" s="184"/>
      <c r="J1261" s="185">
        <f t="shared" ref="J1261:J1275" si="30">ROUND(I1261*H1261,2)</f>
        <v>0</v>
      </c>
      <c r="K1261" s="186"/>
      <c r="L1261" s="187"/>
      <c r="M1261" s="188" t="s">
        <v>1</v>
      </c>
      <c r="N1261" s="189" t="s">
        <v>42</v>
      </c>
      <c r="P1261" s="153">
        <f t="shared" ref="P1261:P1275" si="31">O1261*H1261</f>
        <v>0</v>
      </c>
      <c r="Q1261" s="153">
        <v>1E-4</v>
      </c>
      <c r="R1261" s="153">
        <f t="shared" ref="R1261:R1275" si="32">Q1261*H1261</f>
        <v>5.7347200000000001E-2</v>
      </c>
      <c r="S1261" s="153">
        <v>0</v>
      </c>
      <c r="T1261" s="154">
        <f t="shared" ref="T1261:T1275" si="33">S1261*H1261</f>
        <v>0</v>
      </c>
      <c r="AR1261" s="155" t="s">
        <v>434</v>
      </c>
      <c r="AT1261" s="155" t="s">
        <v>304</v>
      </c>
      <c r="AU1261" s="155" t="s">
        <v>89</v>
      </c>
      <c r="AY1261" s="17" t="s">
        <v>225</v>
      </c>
      <c r="BE1261" s="156">
        <f t="shared" ref="BE1261:BE1275" si="34">IF(N1261="základná",J1261,0)</f>
        <v>0</v>
      </c>
      <c r="BF1261" s="156">
        <f t="shared" ref="BF1261:BF1275" si="35">IF(N1261="znížená",J1261,0)</f>
        <v>0</v>
      </c>
      <c r="BG1261" s="156">
        <f t="shared" ref="BG1261:BG1275" si="36">IF(N1261="zákl. prenesená",J1261,0)</f>
        <v>0</v>
      </c>
      <c r="BH1261" s="156">
        <f t="shared" ref="BH1261:BH1275" si="37">IF(N1261="zníž. prenesená",J1261,0)</f>
        <v>0</v>
      </c>
      <c r="BI1261" s="156">
        <f t="shared" ref="BI1261:BI1275" si="38">IF(N1261="nulová",J1261,0)</f>
        <v>0</v>
      </c>
      <c r="BJ1261" s="17" t="s">
        <v>89</v>
      </c>
      <c r="BK1261" s="156">
        <f t="shared" ref="BK1261:BK1275" si="39">ROUND(I1261*H1261,2)</f>
        <v>0</v>
      </c>
      <c r="BL1261" s="17" t="s">
        <v>309</v>
      </c>
      <c r="BM1261" s="155" t="s">
        <v>1861</v>
      </c>
    </row>
    <row r="1262" spans="2:65" s="1" customFormat="1" ht="37.9" customHeight="1">
      <c r="B1262" s="32"/>
      <c r="C1262" s="179" t="s">
        <v>1862</v>
      </c>
      <c r="D1262" s="179" t="s">
        <v>304</v>
      </c>
      <c r="E1262" s="180" t="s">
        <v>1863</v>
      </c>
      <c r="F1262" s="181" t="s">
        <v>1864</v>
      </c>
      <c r="G1262" s="182" t="s">
        <v>519</v>
      </c>
      <c r="H1262" s="183">
        <v>10</v>
      </c>
      <c r="I1262" s="184"/>
      <c r="J1262" s="185">
        <f t="shared" si="30"/>
        <v>0</v>
      </c>
      <c r="K1262" s="186"/>
      <c r="L1262" s="187"/>
      <c r="M1262" s="188" t="s">
        <v>1</v>
      </c>
      <c r="N1262" s="189" t="s">
        <v>42</v>
      </c>
      <c r="P1262" s="153">
        <f t="shared" si="31"/>
        <v>0</v>
      </c>
      <c r="Q1262" s="153">
        <v>0.02</v>
      </c>
      <c r="R1262" s="153">
        <f t="shared" si="32"/>
        <v>0.2</v>
      </c>
      <c r="S1262" s="153">
        <v>0</v>
      </c>
      <c r="T1262" s="154">
        <f t="shared" si="33"/>
        <v>0</v>
      </c>
      <c r="AR1262" s="155" t="s">
        <v>434</v>
      </c>
      <c r="AT1262" s="155" t="s">
        <v>304</v>
      </c>
      <c r="AU1262" s="155" t="s">
        <v>89</v>
      </c>
      <c r="AY1262" s="17" t="s">
        <v>225</v>
      </c>
      <c r="BE1262" s="156">
        <f t="shared" si="34"/>
        <v>0</v>
      </c>
      <c r="BF1262" s="156">
        <f t="shared" si="35"/>
        <v>0</v>
      </c>
      <c r="BG1262" s="156">
        <f t="shared" si="36"/>
        <v>0</v>
      </c>
      <c r="BH1262" s="156">
        <f t="shared" si="37"/>
        <v>0</v>
      </c>
      <c r="BI1262" s="156">
        <f t="shared" si="38"/>
        <v>0</v>
      </c>
      <c r="BJ1262" s="17" t="s">
        <v>89</v>
      </c>
      <c r="BK1262" s="156">
        <f t="shared" si="39"/>
        <v>0</v>
      </c>
      <c r="BL1262" s="17" t="s">
        <v>309</v>
      </c>
      <c r="BM1262" s="155" t="s">
        <v>1865</v>
      </c>
    </row>
    <row r="1263" spans="2:65" s="1" customFormat="1" ht="44.25" customHeight="1">
      <c r="B1263" s="32"/>
      <c r="C1263" s="179" t="s">
        <v>1866</v>
      </c>
      <c r="D1263" s="179" t="s">
        <v>304</v>
      </c>
      <c r="E1263" s="180" t="s">
        <v>1867</v>
      </c>
      <c r="F1263" s="181" t="s">
        <v>1868</v>
      </c>
      <c r="G1263" s="182" t="s">
        <v>519</v>
      </c>
      <c r="H1263" s="183">
        <v>21</v>
      </c>
      <c r="I1263" s="184"/>
      <c r="J1263" s="185">
        <f t="shared" si="30"/>
        <v>0</v>
      </c>
      <c r="K1263" s="186"/>
      <c r="L1263" s="187"/>
      <c r="M1263" s="188" t="s">
        <v>1</v>
      </c>
      <c r="N1263" s="189" t="s">
        <v>42</v>
      </c>
      <c r="P1263" s="153">
        <f t="shared" si="31"/>
        <v>0</v>
      </c>
      <c r="Q1263" s="153">
        <v>0.02</v>
      </c>
      <c r="R1263" s="153">
        <f t="shared" si="32"/>
        <v>0.42</v>
      </c>
      <c r="S1263" s="153">
        <v>0</v>
      </c>
      <c r="T1263" s="154">
        <f t="shared" si="33"/>
        <v>0</v>
      </c>
      <c r="AR1263" s="155" t="s">
        <v>434</v>
      </c>
      <c r="AT1263" s="155" t="s">
        <v>304</v>
      </c>
      <c r="AU1263" s="155" t="s">
        <v>89</v>
      </c>
      <c r="AY1263" s="17" t="s">
        <v>225</v>
      </c>
      <c r="BE1263" s="156">
        <f t="shared" si="34"/>
        <v>0</v>
      </c>
      <c r="BF1263" s="156">
        <f t="shared" si="35"/>
        <v>0</v>
      </c>
      <c r="BG1263" s="156">
        <f t="shared" si="36"/>
        <v>0</v>
      </c>
      <c r="BH1263" s="156">
        <f t="shared" si="37"/>
        <v>0</v>
      </c>
      <c r="BI1263" s="156">
        <f t="shared" si="38"/>
        <v>0</v>
      </c>
      <c r="BJ1263" s="17" t="s">
        <v>89</v>
      </c>
      <c r="BK1263" s="156">
        <f t="shared" si="39"/>
        <v>0</v>
      </c>
      <c r="BL1263" s="17" t="s">
        <v>309</v>
      </c>
      <c r="BM1263" s="155" t="s">
        <v>1869</v>
      </c>
    </row>
    <row r="1264" spans="2:65" s="1" customFormat="1" ht="44.25" customHeight="1">
      <c r="B1264" s="32"/>
      <c r="C1264" s="179" t="s">
        <v>1870</v>
      </c>
      <c r="D1264" s="179" t="s">
        <v>304</v>
      </c>
      <c r="E1264" s="180" t="s">
        <v>1871</v>
      </c>
      <c r="F1264" s="181" t="s">
        <v>1872</v>
      </c>
      <c r="G1264" s="182" t="s">
        <v>519</v>
      </c>
      <c r="H1264" s="183">
        <v>2</v>
      </c>
      <c r="I1264" s="184"/>
      <c r="J1264" s="185">
        <f t="shared" si="30"/>
        <v>0</v>
      </c>
      <c r="K1264" s="186"/>
      <c r="L1264" s="187"/>
      <c r="M1264" s="188" t="s">
        <v>1</v>
      </c>
      <c r="N1264" s="189" t="s">
        <v>42</v>
      </c>
      <c r="P1264" s="153">
        <f t="shared" si="31"/>
        <v>0</v>
      </c>
      <c r="Q1264" s="153">
        <v>0.02</v>
      </c>
      <c r="R1264" s="153">
        <f t="shared" si="32"/>
        <v>0.04</v>
      </c>
      <c r="S1264" s="153">
        <v>0</v>
      </c>
      <c r="T1264" s="154">
        <f t="shared" si="33"/>
        <v>0</v>
      </c>
      <c r="AR1264" s="155" t="s">
        <v>434</v>
      </c>
      <c r="AT1264" s="155" t="s">
        <v>304</v>
      </c>
      <c r="AU1264" s="155" t="s">
        <v>89</v>
      </c>
      <c r="AY1264" s="17" t="s">
        <v>225</v>
      </c>
      <c r="BE1264" s="156">
        <f t="shared" si="34"/>
        <v>0</v>
      </c>
      <c r="BF1264" s="156">
        <f t="shared" si="35"/>
        <v>0</v>
      </c>
      <c r="BG1264" s="156">
        <f t="shared" si="36"/>
        <v>0</v>
      </c>
      <c r="BH1264" s="156">
        <f t="shared" si="37"/>
        <v>0</v>
      </c>
      <c r="BI1264" s="156">
        <f t="shared" si="38"/>
        <v>0</v>
      </c>
      <c r="BJ1264" s="17" t="s">
        <v>89</v>
      </c>
      <c r="BK1264" s="156">
        <f t="shared" si="39"/>
        <v>0</v>
      </c>
      <c r="BL1264" s="17" t="s">
        <v>309</v>
      </c>
      <c r="BM1264" s="155" t="s">
        <v>1873</v>
      </c>
    </row>
    <row r="1265" spans="2:65" s="1" customFormat="1" ht="44.25" customHeight="1">
      <c r="B1265" s="32"/>
      <c r="C1265" s="179" t="s">
        <v>1874</v>
      </c>
      <c r="D1265" s="179" t="s">
        <v>304</v>
      </c>
      <c r="E1265" s="180" t="s">
        <v>1875</v>
      </c>
      <c r="F1265" s="181" t="s">
        <v>1876</v>
      </c>
      <c r="G1265" s="182" t="s">
        <v>519</v>
      </c>
      <c r="H1265" s="183">
        <v>3</v>
      </c>
      <c r="I1265" s="184"/>
      <c r="J1265" s="185">
        <f t="shared" si="30"/>
        <v>0</v>
      </c>
      <c r="K1265" s="186"/>
      <c r="L1265" s="187"/>
      <c r="M1265" s="188" t="s">
        <v>1</v>
      </c>
      <c r="N1265" s="189" t="s">
        <v>42</v>
      </c>
      <c r="P1265" s="153">
        <f t="shared" si="31"/>
        <v>0</v>
      </c>
      <c r="Q1265" s="153">
        <v>0.02</v>
      </c>
      <c r="R1265" s="153">
        <f t="shared" si="32"/>
        <v>0.06</v>
      </c>
      <c r="S1265" s="153">
        <v>0</v>
      </c>
      <c r="T1265" s="154">
        <f t="shared" si="33"/>
        <v>0</v>
      </c>
      <c r="AR1265" s="155" t="s">
        <v>434</v>
      </c>
      <c r="AT1265" s="155" t="s">
        <v>304</v>
      </c>
      <c r="AU1265" s="155" t="s">
        <v>89</v>
      </c>
      <c r="AY1265" s="17" t="s">
        <v>225</v>
      </c>
      <c r="BE1265" s="156">
        <f t="shared" si="34"/>
        <v>0</v>
      </c>
      <c r="BF1265" s="156">
        <f t="shared" si="35"/>
        <v>0</v>
      </c>
      <c r="BG1265" s="156">
        <f t="shared" si="36"/>
        <v>0</v>
      </c>
      <c r="BH1265" s="156">
        <f t="shared" si="37"/>
        <v>0</v>
      </c>
      <c r="BI1265" s="156">
        <f t="shared" si="38"/>
        <v>0</v>
      </c>
      <c r="BJ1265" s="17" t="s">
        <v>89</v>
      </c>
      <c r="BK1265" s="156">
        <f t="shared" si="39"/>
        <v>0</v>
      </c>
      <c r="BL1265" s="17" t="s">
        <v>309</v>
      </c>
      <c r="BM1265" s="155" t="s">
        <v>1877</v>
      </c>
    </row>
    <row r="1266" spans="2:65" s="1" customFormat="1" ht="44.25" customHeight="1">
      <c r="B1266" s="32"/>
      <c r="C1266" s="179" t="s">
        <v>1878</v>
      </c>
      <c r="D1266" s="179" t="s">
        <v>304</v>
      </c>
      <c r="E1266" s="180" t="s">
        <v>1879</v>
      </c>
      <c r="F1266" s="181" t="s">
        <v>1880</v>
      </c>
      <c r="G1266" s="182" t="s">
        <v>519</v>
      </c>
      <c r="H1266" s="183">
        <v>4</v>
      </c>
      <c r="I1266" s="184"/>
      <c r="J1266" s="185">
        <f t="shared" si="30"/>
        <v>0</v>
      </c>
      <c r="K1266" s="186"/>
      <c r="L1266" s="187"/>
      <c r="M1266" s="188" t="s">
        <v>1</v>
      </c>
      <c r="N1266" s="189" t="s">
        <v>42</v>
      </c>
      <c r="P1266" s="153">
        <f t="shared" si="31"/>
        <v>0</v>
      </c>
      <c r="Q1266" s="153">
        <v>0.02</v>
      </c>
      <c r="R1266" s="153">
        <f t="shared" si="32"/>
        <v>0.08</v>
      </c>
      <c r="S1266" s="153">
        <v>0</v>
      </c>
      <c r="T1266" s="154">
        <f t="shared" si="33"/>
        <v>0</v>
      </c>
      <c r="AR1266" s="155" t="s">
        <v>434</v>
      </c>
      <c r="AT1266" s="155" t="s">
        <v>304</v>
      </c>
      <c r="AU1266" s="155" t="s">
        <v>89</v>
      </c>
      <c r="AY1266" s="17" t="s">
        <v>225</v>
      </c>
      <c r="BE1266" s="156">
        <f t="shared" si="34"/>
        <v>0</v>
      </c>
      <c r="BF1266" s="156">
        <f t="shared" si="35"/>
        <v>0</v>
      </c>
      <c r="BG1266" s="156">
        <f t="shared" si="36"/>
        <v>0</v>
      </c>
      <c r="BH1266" s="156">
        <f t="shared" si="37"/>
        <v>0</v>
      </c>
      <c r="BI1266" s="156">
        <f t="shared" si="38"/>
        <v>0</v>
      </c>
      <c r="BJ1266" s="17" t="s">
        <v>89</v>
      </c>
      <c r="BK1266" s="156">
        <f t="shared" si="39"/>
        <v>0</v>
      </c>
      <c r="BL1266" s="17" t="s">
        <v>309</v>
      </c>
      <c r="BM1266" s="155" t="s">
        <v>1881</v>
      </c>
    </row>
    <row r="1267" spans="2:65" s="1" customFormat="1" ht="37.9" customHeight="1">
      <c r="B1267" s="32"/>
      <c r="C1267" s="179" t="s">
        <v>1882</v>
      </c>
      <c r="D1267" s="179" t="s">
        <v>304</v>
      </c>
      <c r="E1267" s="180" t="s">
        <v>1883</v>
      </c>
      <c r="F1267" s="181" t="s">
        <v>1884</v>
      </c>
      <c r="G1267" s="182" t="s">
        <v>519</v>
      </c>
      <c r="H1267" s="183">
        <v>4</v>
      </c>
      <c r="I1267" s="184"/>
      <c r="J1267" s="185">
        <f t="shared" si="30"/>
        <v>0</v>
      </c>
      <c r="K1267" s="186"/>
      <c r="L1267" s="187"/>
      <c r="M1267" s="188" t="s">
        <v>1</v>
      </c>
      <c r="N1267" s="189" t="s">
        <v>42</v>
      </c>
      <c r="P1267" s="153">
        <f t="shared" si="31"/>
        <v>0</v>
      </c>
      <c r="Q1267" s="153">
        <v>0.02</v>
      </c>
      <c r="R1267" s="153">
        <f t="shared" si="32"/>
        <v>0.08</v>
      </c>
      <c r="S1267" s="153">
        <v>0</v>
      </c>
      <c r="T1267" s="154">
        <f t="shared" si="33"/>
        <v>0</v>
      </c>
      <c r="AR1267" s="155" t="s">
        <v>434</v>
      </c>
      <c r="AT1267" s="155" t="s">
        <v>304</v>
      </c>
      <c r="AU1267" s="155" t="s">
        <v>89</v>
      </c>
      <c r="AY1267" s="17" t="s">
        <v>225</v>
      </c>
      <c r="BE1267" s="156">
        <f t="shared" si="34"/>
        <v>0</v>
      </c>
      <c r="BF1267" s="156">
        <f t="shared" si="35"/>
        <v>0</v>
      </c>
      <c r="BG1267" s="156">
        <f t="shared" si="36"/>
        <v>0</v>
      </c>
      <c r="BH1267" s="156">
        <f t="shared" si="37"/>
        <v>0</v>
      </c>
      <c r="BI1267" s="156">
        <f t="shared" si="38"/>
        <v>0</v>
      </c>
      <c r="BJ1267" s="17" t="s">
        <v>89</v>
      </c>
      <c r="BK1267" s="156">
        <f t="shared" si="39"/>
        <v>0</v>
      </c>
      <c r="BL1267" s="17" t="s">
        <v>309</v>
      </c>
      <c r="BM1267" s="155" t="s">
        <v>1885</v>
      </c>
    </row>
    <row r="1268" spans="2:65" s="1" customFormat="1" ht="44.25" customHeight="1">
      <c r="B1268" s="32"/>
      <c r="C1268" s="179" t="s">
        <v>1886</v>
      </c>
      <c r="D1268" s="179" t="s">
        <v>304</v>
      </c>
      <c r="E1268" s="180" t="s">
        <v>1887</v>
      </c>
      <c r="F1268" s="181" t="s">
        <v>1888</v>
      </c>
      <c r="G1268" s="182" t="s">
        <v>519</v>
      </c>
      <c r="H1268" s="183">
        <v>2</v>
      </c>
      <c r="I1268" s="184"/>
      <c r="J1268" s="185">
        <f t="shared" si="30"/>
        <v>0</v>
      </c>
      <c r="K1268" s="186"/>
      <c r="L1268" s="187"/>
      <c r="M1268" s="188" t="s">
        <v>1</v>
      </c>
      <c r="N1268" s="189" t="s">
        <v>42</v>
      </c>
      <c r="P1268" s="153">
        <f t="shared" si="31"/>
        <v>0</v>
      </c>
      <c r="Q1268" s="153">
        <v>0.02</v>
      </c>
      <c r="R1268" s="153">
        <f t="shared" si="32"/>
        <v>0.04</v>
      </c>
      <c r="S1268" s="153">
        <v>0</v>
      </c>
      <c r="T1268" s="154">
        <f t="shared" si="33"/>
        <v>0</v>
      </c>
      <c r="AR1268" s="155" t="s">
        <v>434</v>
      </c>
      <c r="AT1268" s="155" t="s">
        <v>304</v>
      </c>
      <c r="AU1268" s="155" t="s">
        <v>89</v>
      </c>
      <c r="AY1268" s="17" t="s">
        <v>225</v>
      </c>
      <c r="BE1268" s="156">
        <f t="shared" si="34"/>
        <v>0</v>
      </c>
      <c r="BF1268" s="156">
        <f t="shared" si="35"/>
        <v>0</v>
      </c>
      <c r="BG1268" s="156">
        <f t="shared" si="36"/>
        <v>0</v>
      </c>
      <c r="BH1268" s="156">
        <f t="shared" si="37"/>
        <v>0</v>
      </c>
      <c r="BI1268" s="156">
        <f t="shared" si="38"/>
        <v>0</v>
      </c>
      <c r="BJ1268" s="17" t="s">
        <v>89</v>
      </c>
      <c r="BK1268" s="156">
        <f t="shared" si="39"/>
        <v>0</v>
      </c>
      <c r="BL1268" s="17" t="s">
        <v>309</v>
      </c>
      <c r="BM1268" s="155" t="s">
        <v>1889</v>
      </c>
    </row>
    <row r="1269" spans="2:65" s="1" customFormat="1" ht="37.9" customHeight="1">
      <c r="B1269" s="32"/>
      <c r="C1269" s="179" t="s">
        <v>1890</v>
      </c>
      <c r="D1269" s="179" t="s">
        <v>304</v>
      </c>
      <c r="E1269" s="180" t="s">
        <v>1891</v>
      </c>
      <c r="F1269" s="181" t="s">
        <v>1892</v>
      </c>
      <c r="G1269" s="182" t="s">
        <v>519</v>
      </c>
      <c r="H1269" s="183">
        <v>7</v>
      </c>
      <c r="I1269" s="184"/>
      <c r="J1269" s="185">
        <f t="shared" si="30"/>
        <v>0</v>
      </c>
      <c r="K1269" s="186"/>
      <c r="L1269" s="187"/>
      <c r="M1269" s="188" t="s">
        <v>1</v>
      </c>
      <c r="N1269" s="189" t="s">
        <v>42</v>
      </c>
      <c r="P1269" s="153">
        <f t="shared" si="31"/>
        <v>0</v>
      </c>
      <c r="Q1269" s="153">
        <v>0.02</v>
      </c>
      <c r="R1269" s="153">
        <f t="shared" si="32"/>
        <v>0.14000000000000001</v>
      </c>
      <c r="S1269" s="153">
        <v>0</v>
      </c>
      <c r="T1269" s="154">
        <f t="shared" si="33"/>
        <v>0</v>
      </c>
      <c r="AR1269" s="155" t="s">
        <v>434</v>
      </c>
      <c r="AT1269" s="155" t="s">
        <v>304</v>
      </c>
      <c r="AU1269" s="155" t="s">
        <v>89</v>
      </c>
      <c r="AY1269" s="17" t="s">
        <v>225</v>
      </c>
      <c r="BE1269" s="156">
        <f t="shared" si="34"/>
        <v>0</v>
      </c>
      <c r="BF1269" s="156">
        <f t="shared" si="35"/>
        <v>0</v>
      </c>
      <c r="BG1269" s="156">
        <f t="shared" si="36"/>
        <v>0</v>
      </c>
      <c r="BH1269" s="156">
        <f t="shared" si="37"/>
        <v>0</v>
      </c>
      <c r="BI1269" s="156">
        <f t="shared" si="38"/>
        <v>0</v>
      </c>
      <c r="BJ1269" s="17" t="s">
        <v>89</v>
      </c>
      <c r="BK1269" s="156">
        <f t="shared" si="39"/>
        <v>0</v>
      </c>
      <c r="BL1269" s="17" t="s">
        <v>309</v>
      </c>
      <c r="BM1269" s="155" t="s">
        <v>1893</v>
      </c>
    </row>
    <row r="1270" spans="2:65" s="1" customFormat="1" ht="44.25" customHeight="1">
      <c r="B1270" s="32"/>
      <c r="C1270" s="179" t="s">
        <v>1894</v>
      </c>
      <c r="D1270" s="179" t="s">
        <v>304</v>
      </c>
      <c r="E1270" s="180" t="s">
        <v>1895</v>
      </c>
      <c r="F1270" s="181" t="s">
        <v>1896</v>
      </c>
      <c r="G1270" s="182" t="s">
        <v>519</v>
      </c>
      <c r="H1270" s="183">
        <v>7</v>
      </c>
      <c r="I1270" s="184"/>
      <c r="J1270" s="185">
        <f t="shared" si="30"/>
        <v>0</v>
      </c>
      <c r="K1270" s="186"/>
      <c r="L1270" s="187"/>
      <c r="M1270" s="188" t="s">
        <v>1</v>
      </c>
      <c r="N1270" s="189" t="s">
        <v>42</v>
      </c>
      <c r="P1270" s="153">
        <f t="shared" si="31"/>
        <v>0</v>
      </c>
      <c r="Q1270" s="153">
        <v>0.02</v>
      </c>
      <c r="R1270" s="153">
        <f t="shared" si="32"/>
        <v>0.14000000000000001</v>
      </c>
      <c r="S1270" s="153">
        <v>0</v>
      </c>
      <c r="T1270" s="154">
        <f t="shared" si="33"/>
        <v>0</v>
      </c>
      <c r="AR1270" s="155" t="s">
        <v>434</v>
      </c>
      <c r="AT1270" s="155" t="s">
        <v>304</v>
      </c>
      <c r="AU1270" s="155" t="s">
        <v>89</v>
      </c>
      <c r="AY1270" s="17" t="s">
        <v>225</v>
      </c>
      <c r="BE1270" s="156">
        <f t="shared" si="34"/>
        <v>0</v>
      </c>
      <c r="BF1270" s="156">
        <f t="shared" si="35"/>
        <v>0</v>
      </c>
      <c r="BG1270" s="156">
        <f t="shared" si="36"/>
        <v>0</v>
      </c>
      <c r="BH1270" s="156">
        <f t="shared" si="37"/>
        <v>0</v>
      </c>
      <c r="BI1270" s="156">
        <f t="shared" si="38"/>
        <v>0</v>
      </c>
      <c r="BJ1270" s="17" t="s">
        <v>89</v>
      </c>
      <c r="BK1270" s="156">
        <f t="shared" si="39"/>
        <v>0</v>
      </c>
      <c r="BL1270" s="17" t="s">
        <v>309</v>
      </c>
      <c r="BM1270" s="155" t="s">
        <v>1897</v>
      </c>
    </row>
    <row r="1271" spans="2:65" s="1" customFormat="1" ht="37.9" customHeight="1">
      <c r="B1271" s="32"/>
      <c r="C1271" s="179" t="s">
        <v>1898</v>
      </c>
      <c r="D1271" s="179" t="s">
        <v>304</v>
      </c>
      <c r="E1271" s="180" t="s">
        <v>1899</v>
      </c>
      <c r="F1271" s="181" t="s">
        <v>1900</v>
      </c>
      <c r="G1271" s="182" t="s">
        <v>519</v>
      </c>
      <c r="H1271" s="183">
        <v>1</v>
      </c>
      <c r="I1271" s="184"/>
      <c r="J1271" s="185">
        <f t="shared" si="30"/>
        <v>0</v>
      </c>
      <c r="K1271" s="186"/>
      <c r="L1271" s="187"/>
      <c r="M1271" s="188" t="s">
        <v>1</v>
      </c>
      <c r="N1271" s="189" t="s">
        <v>42</v>
      </c>
      <c r="P1271" s="153">
        <f t="shared" si="31"/>
        <v>0</v>
      </c>
      <c r="Q1271" s="153">
        <v>0.02</v>
      </c>
      <c r="R1271" s="153">
        <f t="shared" si="32"/>
        <v>0.02</v>
      </c>
      <c r="S1271" s="153">
        <v>0</v>
      </c>
      <c r="T1271" s="154">
        <f t="shared" si="33"/>
        <v>0</v>
      </c>
      <c r="AR1271" s="155" t="s">
        <v>434</v>
      </c>
      <c r="AT1271" s="155" t="s">
        <v>304</v>
      </c>
      <c r="AU1271" s="155" t="s">
        <v>89</v>
      </c>
      <c r="AY1271" s="17" t="s">
        <v>225</v>
      </c>
      <c r="BE1271" s="156">
        <f t="shared" si="34"/>
        <v>0</v>
      </c>
      <c r="BF1271" s="156">
        <f t="shared" si="35"/>
        <v>0</v>
      </c>
      <c r="BG1271" s="156">
        <f t="shared" si="36"/>
        <v>0</v>
      </c>
      <c r="BH1271" s="156">
        <f t="shared" si="37"/>
        <v>0</v>
      </c>
      <c r="BI1271" s="156">
        <f t="shared" si="38"/>
        <v>0</v>
      </c>
      <c r="BJ1271" s="17" t="s">
        <v>89</v>
      </c>
      <c r="BK1271" s="156">
        <f t="shared" si="39"/>
        <v>0</v>
      </c>
      <c r="BL1271" s="17" t="s">
        <v>309</v>
      </c>
      <c r="BM1271" s="155" t="s">
        <v>1901</v>
      </c>
    </row>
    <row r="1272" spans="2:65" s="1" customFormat="1" ht="37.9" customHeight="1">
      <c r="B1272" s="32"/>
      <c r="C1272" s="179" t="s">
        <v>1902</v>
      </c>
      <c r="D1272" s="179" t="s">
        <v>304</v>
      </c>
      <c r="E1272" s="180" t="s">
        <v>1903</v>
      </c>
      <c r="F1272" s="181" t="s">
        <v>1904</v>
      </c>
      <c r="G1272" s="182" t="s">
        <v>519</v>
      </c>
      <c r="H1272" s="183">
        <v>11</v>
      </c>
      <c r="I1272" s="184"/>
      <c r="J1272" s="185">
        <f t="shared" si="30"/>
        <v>0</v>
      </c>
      <c r="K1272" s="186"/>
      <c r="L1272" s="187"/>
      <c r="M1272" s="188" t="s">
        <v>1</v>
      </c>
      <c r="N1272" s="189" t="s">
        <v>42</v>
      </c>
      <c r="P1272" s="153">
        <f t="shared" si="31"/>
        <v>0</v>
      </c>
      <c r="Q1272" s="153">
        <v>0.02</v>
      </c>
      <c r="R1272" s="153">
        <f t="shared" si="32"/>
        <v>0.22</v>
      </c>
      <c r="S1272" s="153">
        <v>0</v>
      </c>
      <c r="T1272" s="154">
        <f t="shared" si="33"/>
        <v>0</v>
      </c>
      <c r="AR1272" s="155" t="s">
        <v>434</v>
      </c>
      <c r="AT1272" s="155" t="s">
        <v>304</v>
      </c>
      <c r="AU1272" s="155" t="s">
        <v>89</v>
      </c>
      <c r="AY1272" s="17" t="s">
        <v>225</v>
      </c>
      <c r="BE1272" s="156">
        <f t="shared" si="34"/>
        <v>0</v>
      </c>
      <c r="BF1272" s="156">
        <f t="shared" si="35"/>
        <v>0</v>
      </c>
      <c r="BG1272" s="156">
        <f t="shared" si="36"/>
        <v>0</v>
      </c>
      <c r="BH1272" s="156">
        <f t="shared" si="37"/>
        <v>0</v>
      </c>
      <c r="BI1272" s="156">
        <f t="shared" si="38"/>
        <v>0</v>
      </c>
      <c r="BJ1272" s="17" t="s">
        <v>89</v>
      </c>
      <c r="BK1272" s="156">
        <f t="shared" si="39"/>
        <v>0</v>
      </c>
      <c r="BL1272" s="17" t="s">
        <v>309</v>
      </c>
      <c r="BM1272" s="155" t="s">
        <v>1905</v>
      </c>
    </row>
    <row r="1273" spans="2:65" s="1" customFormat="1" ht="37.9" customHeight="1">
      <c r="B1273" s="32"/>
      <c r="C1273" s="179" t="s">
        <v>1906</v>
      </c>
      <c r="D1273" s="179" t="s">
        <v>304</v>
      </c>
      <c r="E1273" s="180" t="s">
        <v>1907</v>
      </c>
      <c r="F1273" s="181" t="s">
        <v>1908</v>
      </c>
      <c r="G1273" s="182" t="s">
        <v>519</v>
      </c>
      <c r="H1273" s="183">
        <v>6</v>
      </c>
      <c r="I1273" s="184"/>
      <c r="J1273" s="185">
        <f t="shared" si="30"/>
        <v>0</v>
      </c>
      <c r="K1273" s="186"/>
      <c r="L1273" s="187"/>
      <c r="M1273" s="188" t="s">
        <v>1</v>
      </c>
      <c r="N1273" s="189" t="s">
        <v>42</v>
      </c>
      <c r="P1273" s="153">
        <f t="shared" si="31"/>
        <v>0</v>
      </c>
      <c r="Q1273" s="153">
        <v>0.02</v>
      </c>
      <c r="R1273" s="153">
        <f t="shared" si="32"/>
        <v>0.12</v>
      </c>
      <c r="S1273" s="153">
        <v>0</v>
      </c>
      <c r="T1273" s="154">
        <f t="shared" si="33"/>
        <v>0</v>
      </c>
      <c r="AR1273" s="155" t="s">
        <v>434</v>
      </c>
      <c r="AT1273" s="155" t="s">
        <v>304</v>
      </c>
      <c r="AU1273" s="155" t="s">
        <v>89</v>
      </c>
      <c r="AY1273" s="17" t="s">
        <v>225</v>
      </c>
      <c r="BE1273" s="156">
        <f t="shared" si="34"/>
        <v>0</v>
      </c>
      <c r="BF1273" s="156">
        <f t="shared" si="35"/>
        <v>0</v>
      </c>
      <c r="BG1273" s="156">
        <f t="shared" si="36"/>
        <v>0</v>
      </c>
      <c r="BH1273" s="156">
        <f t="shared" si="37"/>
        <v>0</v>
      </c>
      <c r="BI1273" s="156">
        <f t="shared" si="38"/>
        <v>0</v>
      </c>
      <c r="BJ1273" s="17" t="s">
        <v>89</v>
      </c>
      <c r="BK1273" s="156">
        <f t="shared" si="39"/>
        <v>0</v>
      </c>
      <c r="BL1273" s="17" t="s">
        <v>309</v>
      </c>
      <c r="BM1273" s="155" t="s">
        <v>1909</v>
      </c>
    </row>
    <row r="1274" spans="2:65" s="1" customFormat="1" ht="37.9" customHeight="1">
      <c r="B1274" s="32"/>
      <c r="C1274" s="179" t="s">
        <v>1910</v>
      </c>
      <c r="D1274" s="179" t="s">
        <v>304</v>
      </c>
      <c r="E1274" s="180" t="s">
        <v>1911</v>
      </c>
      <c r="F1274" s="181" t="s">
        <v>1912</v>
      </c>
      <c r="G1274" s="182" t="s">
        <v>519</v>
      </c>
      <c r="H1274" s="183">
        <v>1</v>
      </c>
      <c r="I1274" s="184"/>
      <c r="J1274" s="185">
        <f t="shared" si="30"/>
        <v>0</v>
      </c>
      <c r="K1274" s="186"/>
      <c r="L1274" s="187"/>
      <c r="M1274" s="188" t="s">
        <v>1</v>
      </c>
      <c r="N1274" s="189" t="s">
        <v>42</v>
      </c>
      <c r="P1274" s="153">
        <f t="shared" si="31"/>
        <v>0</v>
      </c>
      <c r="Q1274" s="153">
        <v>0.02</v>
      </c>
      <c r="R1274" s="153">
        <f t="shared" si="32"/>
        <v>0.02</v>
      </c>
      <c r="S1274" s="153">
        <v>0</v>
      </c>
      <c r="T1274" s="154">
        <f t="shared" si="33"/>
        <v>0</v>
      </c>
      <c r="AR1274" s="155" t="s">
        <v>434</v>
      </c>
      <c r="AT1274" s="155" t="s">
        <v>304</v>
      </c>
      <c r="AU1274" s="155" t="s">
        <v>89</v>
      </c>
      <c r="AY1274" s="17" t="s">
        <v>225</v>
      </c>
      <c r="BE1274" s="156">
        <f t="shared" si="34"/>
        <v>0</v>
      </c>
      <c r="BF1274" s="156">
        <f t="shared" si="35"/>
        <v>0</v>
      </c>
      <c r="BG1274" s="156">
        <f t="shared" si="36"/>
        <v>0</v>
      </c>
      <c r="BH1274" s="156">
        <f t="shared" si="37"/>
        <v>0</v>
      </c>
      <c r="BI1274" s="156">
        <f t="shared" si="38"/>
        <v>0</v>
      </c>
      <c r="BJ1274" s="17" t="s">
        <v>89</v>
      </c>
      <c r="BK1274" s="156">
        <f t="shared" si="39"/>
        <v>0</v>
      </c>
      <c r="BL1274" s="17" t="s">
        <v>309</v>
      </c>
      <c r="BM1274" s="155" t="s">
        <v>1913</v>
      </c>
    </row>
    <row r="1275" spans="2:65" s="1" customFormat="1" ht="24.2" customHeight="1">
      <c r="B1275" s="32"/>
      <c r="C1275" s="143" t="s">
        <v>1914</v>
      </c>
      <c r="D1275" s="143" t="s">
        <v>227</v>
      </c>
      <c r="E1275" s="144" t="s">
        <v>1915</v>
      </c>
      <c r="F1275" s="145" t="s">
        <v>1916</v>
      </c>
      <c r="G1275" s="146" t="s">
        <v>312</v>
      </c>
      <c r="H1275" s="147">
        <v>55.222999999999999</v>
      </c>
      <c r="I1275" s="148"/>
      <c r="J1275" s="149">
        <f t="shared" si="30"/>
        <v>0</v>
      </c>
      <c r="K1275" s="150"/>
      <c r="L1275" s="32"/>
      <c r="M1275" s="151" t="s">
        <v>1</v>
      </c>
      <c r="N1275" s="152" t="s">
        <v>42</v>
      </c>
      <c r="P1275" s="153">
        <f t="shared" si="31"/>
        <v>0</v>
      </c>
      <c r="Q1275" s="153">
        <v>0</v>
      </c>
      <c r="R1275" s="153">
        <f t="shared" si="32"/>
        <v>0</v>
      </c>
      <c r="S1275" s="153">
        <v>0</v>
      </c>
      <c r="T1275" s="154">
        <f t="shared" si="33"/>
        <v>0</v>
      </c>
      <c r="AR1275" s="155" t="s">
        <v>309</v>
      </c>
      <c r="AT1275" s="155" t="s">
        <v>227</v>
      </c>
      <c r="AU1275" s="155" t="s">
        <v>89</v>
      </c>
      <c r="AY1275" s="17" t="s">
        <v>225</v>
      </c>
      <c r="BE1275" s="156">
        <f t="shared" si="34"/>
        <v>0</v>
      </c>
      <c r="BF1275" s="156">
        <f t="shared" si="35"/>
        <v>0</v>
      </c>
      <c r="BG1275" s="156">
        <f t="shared" si="36"/>
        <v>0</v>
      </c>
      <c r="BH1275" s="156">
        <f t="shared" si="37"/>
        <v>0</v>
      </c>
      <c r="BI1275" s="156">
        <f t="shared" si="38"/>
        <v>0</v>
      </c>
      <c r="BJ1275" s="17" t="s">
        <v>89</v>
      </c>
      <c r="BK1275" s="156">
        <f t="shared" si="39"/>
        <v>0</v>
      </c>
      <c r="BL1275" s="17" t="s">
        <v>309</v>
      </c>
      <c r="BM1275" s="155" t="s">
        <v>1917</v>
      </c>
    </row>
    <row r="1276" spans="2:65" s="12" customFormat="1" ht="11.25">
      <c r="B1276" s="157"/>
      <c r="D1276" s="158" t="s">
        <v>233</v>
      </c>
      <c r="E1276" s="159" t="s">
        <v>1</v>
      </c>
      <c r="F1276" s="160" t="s">
        <v>1918</v>
      </c>
      <c r="H1276" s="161">
        <v>22.195</v>
      </c>
      <c r="I1276" s="162"/>
      <c r="L1276" s="157"/>
      <c r="M1276" s="163"/>
      <c r="T1276" s="164"/>
      <c r="AT1276" s="159" t="s">
        <v>233</v>
      </c>
      <c r="AU1276" s="159" t="s">
        <v>89</v>
      </c>
      <c r="AV1276" s="12" t="s">
        <v>89</v>
      </c>
      <c r="AW1276" s="12" t="s">
        <v>31</v>
      </c>
      <c r="AX1276" s="12" t="s">
        <v>76</v>
      </c>
      <c r="AY1276" s="159" t="s">
        <v>225</v>
      </c>
    </row>
    <row r="1277" spans="2:65" s="12" customFormat="1" ht="11.25">
      <c r="B1277" s="157"/>
      <c r="D1277" s="158" t="s">
        <v>233</v>
      </c>
      <c r="E1277" s="159" t="s">
        <v>1</v>
      </c>
      <c r="F1277" s="160" t="s">
        <v>1919</v>
      </c>
      <c r="H1277" s="161">
        <v>3.1230000000000002</v>
      </c>
      <c r="I1277" s="162"/>
      <c r="L1277" s="157"/>
      <c r="M1277" s="163"/>
      <c r="T1277" s="164"/>
      <c r="AT1277" s="159" t="s">
        <v>233</v>
      </c>
      <c r="AU1277" s="159" t="s">
        <v>89</v>
      </c>
      <c r="AV1277" s="12" t="s">
        <v>89</v>
      </c>
      <c r="AW1277" s="12" t="s">
        <v>31</v>
      </c>
      <c r="AX1277" s="12" t="s">
        <v>76</v>
      </c>
      <c r="AY1277" s="159" t="s">
        <v>225</v>
      </c>
    </row>
    <row r="1278" spans="2:65" s="12" customFormat="1" ht="11.25">
      <c r="B1278" s="157"/>
      <c r="D1278" s="158" t="s">
        <v>233</v>
      </c>
      <c r="E1278" s="159" t="s">
        <v>1</v>
      </c>
      <c r="F1278" s="160" t="s">
        <v>1920</v>
      </c>
      <c r="H1278" s="161">
        <v>3.4430000000000001</v>
      </c>
      <c r="I1278" s="162"/>
      <c r="L1278" s="157"/>
      <c r="M1278" s="163"/>
      <c r="T1278" s="164"/>
      <c r="AT1278" s="159" t="s">
        <v>233</v>
      </c>
      <c r="AU1278" s="159" t="s">
        <v>89</v>
      </c>
      <c r="AV1278" s="12" t="s">
        <v>89</v>
      </c>
      <c r="AW1278" s="12" t="s">
        <v>31</v>
      </c>
      <c r="AX1278" s="12" t="s">
        <v>76</v>
      </c>
      <c r="AY1278" s="159" t="s">
        <v>225</v>
      </c>
    </row>
    <row r="1279" spans="2:65" s="12" customFormat="1" ht="11.25">
      <c r="B1279" s="157"/>
      <c r="D1279" s="158" t="s">
        <v>233</v>
      </c>
      <c r="E1279" s="159" t="s">
        <v>1</v>
      </c>
      <c r="F1279" s="160" t="s">
        <v>1921</v>
      </c>
      <c r="H1279" s="161">
        <v>8.8789999999999996</v>
      </c>
      <c r="I1279" s="162"/>
      <c r="L1279" s="157"/>
      <c r="M1279" s="163"/>
      <c r="T1279" s="164"/>
      <c r="AT1279" s="159" t="s">
        <v>233</v>
      </c>
      <c r="AU1279" s="159" t="s">
        <v>89</v>
      </c>
      <c r="AV1279" s="12" t="s">
        <v>89</v>
      </c>
      <c r="AW1279" s="12" t="s">
        <v>31</v>
      </c>
      <c r="AX1279" s="12" t="s">
        <v>76</v>
      </c>
      <c r="AY1279" s="159" t="s">
        <v>225</v>
      </c>
    </row>
    <row r="1280" spans="2:65" s="12" customFormat="1" ht="11.25">
      <c r="B1280" s="157"/>
      <c r="D1280" s="158" t="s">
        <v>233</v>
      </c>
      <c r="E1280" s="159" t="s">
        <v>1</v>
      </c>
      <c r="F1280" s="160" t="s">
        <v>773</v>
      </c>
      <c r="H1280" s="161">
        <v>2.7029999999999998</v>
      </c>
      <c r="I1280" s="162"/>
      <c r="L1280" s="157"/>
      <c r="M1280" s="163"/>
      <c r="T1280" s="164"/>
      <c r="AT1280" s="159" t="s">
        <v>233</v>
      </c>
      <c r="AU1280" s="159" t="s">
        <v>89</v>
      </c>
      <c r="AV1280" s="12" t="s">
        <v>89</v>
      </c>
      <c r="AW1280" s="12" t="s">
        <v>31</v>
      </c>
      <c r="AX1280" s="12" t="s">
        <v>76</v>
      </c>
      <c r="AY1280" s="159" t="s">
        <v>225</v>
      </c>
    </row>
    <row r="1281" spans="2:65" s="12" customFormat="1" ht="11.25">
      <c r="B1281" s="157"/>
      <c r="D1281" s="158" t="s">
        <v>233</v>
      </c>
      <c r="E1281" s="159" t="s">
        <v>1</v>
      </c>
      <c r="F1281" s="160" t="s">
        <v>774</v>
      </c>
      <c r="H1281" s="161">
        <v>10.89</v>
      </c>
      <c r="I1281" s="162"/>
      <c r="L1281" s="157"/>
      <c r="M1281" s="163"/>
      <c r="T1281" s="164"/>
      <c r="AT1281" s="159" t="s">
        <v>233</v>
      </c>
      <c r="AU1281" s="159" t="s">
        <v>89</v>
      </c>
      <c r="AV1281" s="12" t="s">
        <v>89</v>
      </c>
      <c r="AW1281" s="12" t="s">
        <v>31</v>
      </c>
      <c r="AX1281" s="12" t="s">
        <v>76</v>
      </c>
      <c r="AY1281" s="159" t="s">
        <v>225</v>
      </c>
    </row>
    <row r="1282" spans="2:65" s="12" customFormat="1" ht="11.25">
      <c r="B1282" s="157"/>
      <c r="D1282" s="158" t="s">
        <v>233</v>
      </c>
      <c r="E1282" s="159" t="s">
        <v>1</v>
      </c>
      <c r="F1282" s="160" t="s">
        <v>775</v>
      </c>
      <c r="H1282" s="161">
        <v>3.24</v>
      </c>
      <c r="I1282" s="162"/>
      <c r="L1282" s="157"/>
      <c r="M1282" s="163"/>
      <c r="T1282" s="164"/>
      <c r="AT1282" s="159" t="s">
        <v>233</v>
      </c>
      <c r="AU1282" s="159" t="s">
        <v>89</v>
      </c>
      <c r="AV1282" s="12" t="s">
        <v>89</v>
      </c>
      <c r="AW1282" s="12" t="s">
        <v>31</v>
      </c>
      <c r="AX1282" s="12" t="s">
        <v>76</v>
      </c>
      <c r="AY1282" s="159" t="s">
        <v>225</v>
      </c>
    </row>
    <row r="1283" spans="2:65" s="12" customFormat="1" ht="11.25">
      <c r="B1283" s="157"/>
      <c r="D1283" s="158" t="s">
        <v>233</v>
      </c>
      <c r="E1283" s="159" t="s">
        <v>1</v>
      </c>
      <c r="F1283" s="160" t="s">
        <v>776</v>
      </c>
      <c r="H1283" s="161">
        <v>0.75</v>
      </c>
      <c r="I1283" s="162"/>
      <c r="L1283" s="157"/>
      <c r="M1283" s="163"/>
      <c r="T1283" s="164"/>
      <c r="AT1283" s="159" t="s">
        <v>233</v>
      </c>
      <c r="AU1283" s="159" t="s">
        <v>89</v>
      </c>
      <c r="AV1283" s="12" t="s">
        <v>89</v>
      </c>
      <c r="AW1283" s="12" t="s">
        <v>31</v>
      </c>
      <c r="AX1283" s="12" t="s">
        <v>76</v>
      </c>
      <c r="AY1283" s="159" t="s">
        <v>225</v>
      </c>
    </row>
    <row r="1284" spans="2:65" s="13" customFormat="1" ht="11.25">
      <c r="B1284" s="165"/>
      <c r="D1284" s="158" t="s">
        <v>233</v>
      </c>
      <c r="E1284" s="166" t="s">
        <v>1</v>
      </c>
      <c r="F1284" s="167" t="s">
        <v>258</v>
      </c>
      <c r="H1284" s="168">
        <v>55.222999999999999</v>
      </c>
      <c r="I1284" s="169"/>
      <c r="L1284" s="165"/>
      <c r="M1284" s="170"/>
      <c r="T1284" s="171"/>
      <c r="AT1284" s="166" t="s">
        <v>233</v>
      </c>
      <c r="AU1284" s="166" t="s">
        <v>89</v>
      </c>
      <c r="AV1284" s="13" t="s">
        <v>231</v>
      </c>
      <c r="AW1284" s="13" t="s">
        <v>31</v>
      </c>
      <c r="AX1284" s="13" t="s">
        <v>83</v>
      </c>
      <c r="AY1284" s="166" t="s">
        <v>225</v>
      </c>
    </row>
    <row r="1285" spans="2:65" s="1" customFormat="1" ht="33" customHeight="1">
      <c r="B1285" s="32"/>
      <c r="C1285" s="179" t="s">
        <v>1922</v>
      </c>
      <c r="D1285" s="179" t="s">
        <v>304</v>
      </c>
      <c r="E1285" s="180" t="s">
        <v>1923</v>
      </c>
      <c r="F1285" s="181" t="s">
        <v>1924</v>
      </c>
      <c r="G1285" s="182" t="s">
        <v>312</v>
      </c>
      <c r="H1285" s="183">
        <v>55.222999999999999</v>
      </c>
      <c r="I1285" s="184"/>
      <c r="J1285" s="185">
        <f>ROUND(I1285*H1285,2)</f>
        <v>0</v>
      </c>
      <c r="K1285" s="186"/>
      <c r="L1285" s="187"/>
      <c r="M1285" s="188" t="s">
        <v>1</v>
      </c>
      <c r="N1285" s="189" t="s">
        <v>42</v>
      </c>
      <c r="P1285" s="153">
        <f>O1285*H1285</f>
        <v>0</v>
      </c>
      <c r="Q1285" s="153">
        <v>1.4999999999999999E-4</v>
      </c>
      <c r="R1285" s="153">
        <f>Q1285*H1285</f>
        <v>8.2834499999999995E-3</v>
      </c>
      <c r="S1285" s="153">
        <v>0</v>
      </c>
      <c r="T1285" s="154">
        <f>S1285*H1285</f>
        <v>0</v>
      </c>
      <c r="AR1285" s="155" t="s">
        <v>434</v>
      </c>
      <c r="AT1285" s="155" t="s">
        <v>304</v>
      </c>
      <c r="AU1285" s="155" t="s">
        <v>89</v>
      </c>
      <c r="AY1285" s="17" t="s">
        <v>225</v>
      </c>
      <c r="BE1285" s="156">
        <f>IF(N1285="základná",J1285,0)</f>
        <v>0</v>
      </c>
      <c r="BF1285" s="156">
        <f>IF(N1285="znížená",J1285,0)</f>
        <v>0</v>
      </c>
      <c r="BG1285" s="156">
        <f>IF(N1285="zákl. prenesená",J1285,0)</f>
        <v>0</v>
      </c>
      <c r="BH1285" s="156">
        <f>IF(N1285="zníž. prenesená",J1285,0)</f>
        <v>0</v>
      </c>
      <c r="BI1285" s="156">
        <f>IF(N1285="nulová",J1285,0)</f>
        <v>0</v>
      </c>
      <c r="BJ1285" s="17" t="s">
        <v>89</v>
      </c>
      <c r="BK1285" s="156">
        <f>ROUND(I1285*H1285,2)</f>
        <v>0</v>
      </c>
      <c r="BL1285" s="17" t="s">
        <v>309</v>
      </c>
      <c r="BM1285" s="155" t="s">
        <v>1925</v>
      </c>
    </row>
    <row r="1286" spans="2:65" s="1" customFormat="1" ht="24.2" customHeight="1">
      <c r="B1286" s="32"/>
      <c r="C1286" s="143" t="s">
        <v>1926</v>
      </c>
      <c r="D1286" s="143" t="s">
        <v>227</v>
      </c>
      <c r="E1286" s="144" t="s">
        <v>1927</v>
      </c>
      <c r="F1286" s="145" t="s">
        <v>1928</v>
      </c>
      <c r="G1286" s="146" t="s">
        <v>312</v>
      </c>
      <c r="H1286" s="147">
        <v>83.094999999999999</v>
      </c>
      <c r="I1286" s="148"/>
      <c r="J1286" s="149">
        <f>ROUND(I1286*H1286,2)</f>
        <v>0</v>
      </c>
      <c r="K1286" s="150"/>
      <c r="L1286" s="32"/>
      <c r="M1286" s="151" t="s">
        <v>1</v>
      </c>
      <c r="N1286" s="152" t="s">
        <v>42</v>
      </c>
      <c r="P1286" s="153">
        <f>O1286*H1286</f>
        <v>0</v>
      </c>
      <c r="Q1286" s="153">
        <v>1E-4</v>
      </c>
      <c r="R1286" s="153">
        <f>Q1286*H1286</f>
        <v>8.3095000000000009E-3</v>
      </c>
      <c r="S1286" s="153">
        <v>0</v>
      </c>
      <c r="T1286" s="154">
        <f>S1286*H1286</f>
        <v>0</v>
      </c>
      <c r="AR1286" s="155" t="s">
        <v>309</v>
      </c>
      <c r="AT1286" s="155" t="s">
        <v>227</v>
      </c>
      <c r="AU1286" s="155" t="s">
        <v>89</v>
      </c>
      <c r="AY1286" s="17" t="s">
        <v>225</v>
      </c>
      <c r="BE1286" s="156">
        <f>IF(N1286="základná",J1286,0)</f>
        <v>0</v>
      </c>
      <c r="BF1286" s="156">
        <f>IF(N1286="znížená",J1286,0)</f>
        <v>0</v>
      </c>
      <c r="BG1286" s="156">
        <f>IF(N1286="zákl. prenesená",J1286,0)</f>
        <v>0</v>
      </c>
      <c r="BH1286" s="156">
        <f>IF(N1286="zníž. prenesená",J1286,0)</f>
        <v>0</v>
      </c>
      <c r="BI1286" s="156">
        <f>IF(N1286="nulová",J1286,0)</f>
        <v>0</v>
      </c>
      <c r="BJ1286" s="17" t="s">
        <v>89</v>
      </c>
      <c r="BK1286" s="156">
        <f>ROUND(I1286*H1286,2)</f>
        <v>0</v>
      </c>
      <c r="BL1286" s="17" t="s">
        <v>309</v>
      </c>
      <c r="BM1286" s="155" t="s">
        <v>1929</v>
      </c>
    </row>
    <row r="1287" spans="2:65" s="12" customFormat="1" ht="11.25">
      <c r="B1287" s="157"/>
      <c r="D1287" s="158" t="s">
        <v>233</v>
      </c>
      <c r="E1287" s="159" t="s">
        <v>1</v>
      </c>
      <c r="F1287" s="160" t="s">
        <v>1930</v>
      </c>
      <c r="H1287" s="161">
        <v>47.024999999999999</v>
      </c>
      <c r="I1287" s="162"/>
      <c r="L1287" s="157"/>
      <c r="M1287" s="163"/>
      <c r="T1287" s="164"/>
      <c r="AT1287" s="159" t="s">
        <v>233</v>
      </c>
      <c r="AU1287" s="159" t="s">
        <v>89</v>
      </c>
      <c r="AV1287" s="12" t="s">
        <v>89</v>
      </c>
      <c r="AW1287" s="12" t="s">
        <v>31</v>
      </c>
      <c r="AX1287" s="12" t="s">
        <v>76</v>
      </c>
      <c r="AY1287" s="159" t="s">
        <v>225</v>
      </c>
    </row>
    <row r="1288" spans="2:65" s="12" customFormat="1" ht="11.25">
      <c r="B1288" s="157"/>
      <c r="D1288" s="158" t="s">
        <v>233</v>
      </c>
      <c r="E1288" s="159" t="s">
        <v>1</v>
      </c>
      <c r="F1288" s="160" t="s">
        <v>770</v>
      </c>
      <c r="H1288" s="161">
        <v>9.1199999999999992</v>
      </c>
      <c r="I1288" s="162"/>
      <c r="L1288" s="157"/>
      <c r="M1288" s="163"/>
      <c r="T1288" s="164"/>
      <c r="AT1288" s="159" t="s">
        <v>233</v>
      </c>
      <c r="AU1288" s="159" t="s">
        <v>89</v>
      </c>
      <c r="AV1288" s="12" t="s">
        <v>89</v>
      </c>
      <c r="AW1288" s="12" t="s">
        <v>31</v>
      </c>
      <c r="AX1288" s="12" t="s">
        <v>76</v>
      </c>
      <c r="AY1288" s="159" t="s">
        <v>225</v>
      </c>
    </row>
    <row r="1289" spans="2:65" s="12" customFormat="1" ht="11.25">
      <c r="B1289" s="157"/>
      <c r="D1289" s="158" t="s">
        <v>233</v>
      </c>
      <c r="E1289" s="159" t="s">
        <v>1</v>
      </c>
      <c r="F1289" s="160" t="s">
        <v>772</v>
      </c>
      <c r="H1289" s="161">
        <v>26.95</v>
      </c>
      <c r="I1289" s="162"/>
      <c r="L1289" s="157"/>
      <c r="M1289" s="163"/>
      <c r="T1289" s="164"/>
      <c r="AT1289" s="159" t="s">
        <v>233</v>
      </c>
      <c r="AU1289" s="159" t="s">
        <v>89</v>
      </c>
      <c r="AV1289" s="12" t="s">
        <v>89</v>
      </c>
      <c r="AW1289" s="12" t="s">
        <v>31</v>
      </c>
      <c r="AX1289" s="12" t="s">
        <v>76</v>
      </c>
      <c r="AY1289" s="159" t="s">
        <v>225</v>
      </c>
    </row>
    <row r="1290" spans="2:65" s="13" customFormat="1" ht="11.25">
      <c r="B1290" s="165"/>
      <c r="D1290" s="158" t="s">
        <v>233</v>
      </c>
      <c r="E1290" s="166" t="s">
        <v>1</v>
      </c>
      <c r="F1290" s="167" t="s">
        <v>258</v>
      </c>
      <c r="H1290" s="168">
        <v>83.094999999999999</v>
      </c>
      <c r="I1290" s="169"/>
      <c r="L1290" s="165"/>
      <c r="M1290" s="170"/>
      <c r="T1290" s="171"/>
      <c r="AT1290" s="166" t="s">
        <v>233</v>
      </c>
      <c r="AU1290" s="166" t="s">
        <v>89</v>
      </c>
      <c r="AV1290" s="13" t="s">
        <v>231</v>
      </c>
      <c r="AW1290" s="13" t="s">
        <v>31</v>
      </c>
      <c r="AX1290" s="13" t="s">
        <v>83</v>
      </c>
      <c r="AY1290" s="166" t="s">
        <v>225</v>
      </c>
    </row>
    <row r="1291" spans="2:65" s="1" customFormat="1" ht="24.2" customHeight="1">
      <c r="B1291" s="32"/>
      <c r="C1291" s="179" t="s">
        <v>1931</v>
      </c>
      <c r="D1291" s="179" t="s">
        <v>304</v>
      </c>
      <c r="E1291" s="180" t="s">
        <v>1932</v>
      </c>
      <c r="F1291" s="181" t="s">
        <v>1933</v>
      </c>
      <c r="G1291" s="182" t="s">
        <v>312</v>
      </c>
      <c r="H1291" s="183">
        <v>83.094999999999999</v>
      </c>
      <c r="I1291" s="184"/>
      <c r="J1291" s="185">
        <f>ROUND(I1291*H1291,2)</f>
        <v>0</v>
      </c>
      <c r="K1291" s="186"/>
      <c r="L1291" s="187"/>
      <c r="M1291" s="188" t="s">
        <v>1</v>
      </c>
      <c r="N1291" s="189" t="s">
        <v>42</v>
      </c>
      <c r="P1291" s="153">
        <f>O1291*H1291</f>
        <v>0</v>
      </c>
      <c r="Q1291" s="153">
        <v>2E-3</v>
      </c>
      <c r="R1291" s="153">
        <f>Q1291*H1291</f>
        <v>0.16619</v>
      </c>
      <c r="S1291" s="153">
        <v>0</v>
      </c>
      <c r="T1291" s="154">
        <f>S1291*H1291</f>
        <v>0</v>
      </c>
      <c r="AR1291" s="155" t="s">
        <v>434</v>
      </c>
      <c r="AT1291" s="155" t="s">
        <v>304</v>
      </c>
      <c r="AU1291" s="155" t="s">
        <v>89</v>
      </c>
      <c r="AY1291" s="17" t="s">
        <v>225</v>
      </c>
      <c r="BE1291" s="156">
        <f>IF(N1291="základná",J1291,0)</f>
        <v>0</v>
      </c>
      <c r="BF1291" s="156">
        <f>IF(N1291="znížená",J1291,0)</f>
        <v>0</v>
      </c>
      <c r="BG1291" s="156">
        <f>IF(N1291="zákl. prenesená",J1291,0)</f>
        <v>0</v>
      </c>
      <c r="BH1291" s="156">
        <f>IF(N1291="zníž. prenesená",J1291,0)</f>
        <v>0</v>
      </c>
      <c r="BI1291" s="156">
        <f>IF(N1291="nulová",J1291,0)</f>
        <v>0</v>
      </c>
      <c r="BJ1291" s="17" t="s">
        <v>89</v>
      </c>
      <c r="BK1291" s="156">
        <f>ROUND(I1291*H1291,2)</f>
        <v>0</v>
      </c>
      <c r="BL1291" s="17" t="s">
        <v>309</v>
      </c>
      <c r="BM1291" s="155" t="s">
        <v>1934</v>
      </c>
    </row>
    <row r="1292" spans="2:65" s="1" customFormat="1" ht="21.75" customHeight="1">
      <c r="B1292" s="32"/>
      <c r="C1292" s="143" t="s">
        <v>1935</v>
      </c>
      <c r="D1292" s="143" t="s">
        <v>227</v>
      </c>
      <c r="E1292" s="144" t="s">
        <v>1936</v>
      </c>
      <c r="F1292" s="145" t="s">
        <v>1937</v>
      </c>
      <c r="G1292" s="146" t="s">
        <v>414</v>
      </c>
      <c r="H1292" s="147">
        <v>45.84</v>
      </c>
      <c r="I1292" s="148"/>
      <c r="J1292" s="149">
        <f>ROUND(I1292*H1292,2)</f>
        <v>0</v>
      </c>
      <c r="K1292" s="150"/>
      <c r="L1292" s="32"/>
      <c r="M1292" s="151" t="s">
        <v>1</v>
      </c>
      <c r="N1292" s="152" t="s">
        <v>42</v>
      </c>
      <c r="P1292" s="153">
        <f>O1292*H1292</f>
        <v>0</v>
      </c>
      <c r="Q1292" s="153">
        <v>4.2499999999999998E-4</v>
      </c>
      <c r="R1292" s="153">
        <f>Q1292*H1292</f>
        <v>1.9481999999999999E-2</v>
      </c>
      <c r="S1292" s="153">
        <v>0</v>
      </c>
      <c r="T1292" s="154">
        <f>S1292*H1292</f>
        <v>0</v>
      </c>
      <c r="AR1292" s="155" t="s">
        <v>309</v>
      </c>
      <c r="AT1292" s="155" t="s">
        <v>227</v>
      </c>
      <c r="AU1292" s="155" t="s">
        <v>89</v>
      </c>
      <c r="AY1292" s="17" t="s">
        <v>225</v>
      </c>
      <c r="BE1292" s="156">
        <f>IF(N1292="základná",J1292,0)</f>
        <v>0</v>
      </c>
      <c r="BF1292" s="156">
        <f>IF(N1292="znížená",J1292,0)</f>
        <v>0</v>
      </c>
      <c r="BG1292" s="156">
        <f>IF(N1292="zákl. prenesená",J1292,0)</f>
        <v>0</v>
      </c>
      <c r="BH1292" s="156">
        <f>IF(N1292="zníž. prenesená",J1292,0)</f>
        <v>0</v>
      </c>
      <c r="BI1292" s="156">
        <f>IF(N1292="nulová",J1292,0)</f>
        <v>0</v>
      </c>
      <c r="BJ1292" s="17" t="s">
        <v>89</v>
      </c>
      <c r="BK1292" s="156">
        <f>ROUND(I1292*H1292,2)</f>
        <v>0</v>
      </c>
      <c r="BL1292" s="17" t="s">
        <v>309</v>
      </c>
      <c r="BM1292" s="155" t="s">
        <v>1938</v>
      </c>
    </row>
    <row r="1293" spans="2:65" s="12" customFormat="1" ht="11.25">
      <c r="B1293" s="157"/>
      <c r="D1293" s="158" t="s">
        <v>233</v>
      </c>
      <c r="E1293" s="159" t="s">
        <v>1</v>
      </c>
      <c r="F1293" s="160" t="s">
        <v>1939</v>
      </c>
      <c r="H1293" s="161">
        <v>7.2</v>
      </c>
      <c r="I1293" s="162"/>
      <c r="L1293" s="157"/>
      <c r="M1293" s="163"/>
      <c r="T1293" s="164"/>
      <c r="AT1293" s="159" t="s">
        <v>233</v>
      </c>
      <c r="AU1293" s="159" t="s">
        <v>89</v>
      </c>
      <c r="AV1293" s="12" t="s">
        <v>89</v>
      </c>
      <c r="AW1293" s="12" t="s">
        <v>31</v>
      </c>
      <c r="AX1293" s="12" t="s">
        <v>76</v>
      </c>
      <c r="AY1293" s="159" t="s">
        <v>225</v>
      </c>
    </row>
    <row r="1294" spans="2:65" s="12" customFormat="1" ht="11.25">
      <c r="B1294" s="157"/>
      <c r="D1294" s="158" t="s">
        <v>233</v>
      </c>
      <c r="E1294" s="159" t="s">
        <v>1</v>
      </c>
      <c r="F1294" s="160" t="s">
        <v>1940</v>
      </c>
      <c r="H1294" s="161">
        <v>7.6</v>
      </c>
      <c r="I1294" s="162"/>
      <c r="L1294" s="157"/>
      <c r="M1294" s="163"/>
      <c r="T1294" s="164"/>
      <c r="AT1294" s="159" t="s">
        <v>233</v>
      </c>
      <c r="AU1294" s="159" t="s">
        <v>89</v>
      </c>
      <c r="AV1294" s="12" t="s">
        <v>89</v>
      </c>
      <c r="AW1294" s="12" t="s">
        <v>31</v>
      </c>
      <c r="AX1294" s="12" t="s">
        <v>76</v>
      </c>
      <c r="AY1294" s="159" t="s">
        <v>225</v>
      </c>
    </row>
    <row r="1295" spans="2:65" s="12" customFormat="1" ht="11.25">
      <c r="B1295" s="157"/>
      <c r="D1295" s="158" t="s">
        <v>233</v>
      </c>
      <c r="E1295" s="159" t="s">
        <v>1</v>
      </c>
      <c r="F1295" s="160" t="s">
        <v>1941</v>
      </c>
      <c r="H1295" s="161">
        <v>6.84</v>
      </c>
      <c r="I1295" s="162"/>
      <c r="L1295" s="157"/>
      <c r="M1295" s="163"/>
      <c r="T1295" s="164"/>
      <c r="AT1295" s="159" t="s">
        <v>233</v>
      </c>
      <c r="AU1295" s="159" t="s">
        <v>89</v>
      </c>
      <c r="AV1295" s="12" t="s">
        <v>89</v>
      </c>
      <c r="AW1295" s="12" t="s">
        <v>31</v>
      </c>
      <c r="AX1295" s="12" t="s">
        <v>76</v>
      </c>
      <c r="AY1295" s="159" t="s">
        <v>225</v>
      </c>
    </row>
    <row r="1296" spans="2:65" s="12" customFormat="1" ht="11.25">
      <c r="B1296" s="157"/>
      <c r="D1296" s="158" t="s">
        <v>233</v>
      </c>
      <c r="E1296" s="159" t="s">
        <v>1</v>
      </c>
      <c r="F1296" s="160" t="s">
        <v>1942</v>
      </c>
      <c r="H1296" s="161">
        <v>6.6</v>
      </c>
      <c r="I1296" s="162"/>
      <c r="L1296" s="157"/>
      <c r="M1296" s="163"/>
      <c r="T1296" s="164"/>
      <c r="AT1296" s="159" t="s">
        <v>233</v>
      </c>
      <c r="AU1296" s="159" t="s">
        <v>89</v>
      </c>
      <c r="AV1296" s="12" t="s">
        <v>89</v>
      </c>
      <c r="AW1296" s="12" t="s">
        <v>31</v>
      </c>
      <c r="AX1296" s="12" t="s">
        <v>76</v>
      </c>
      <c r="AY1296" s="159" t="s">
        <v>225</v>
      </c>
    </row>
    <row r="1297" spans="2:65" s="12" customFormat="1" ht="11.25">
      <c r="B1297" s="157"/>
      <c r="D1297" s="158" t="s">
        <v>233</v>
      </c>
      <c r="E1297" s="159" t="s">
        <v>1</v>
      </c>
      <c r="F1297" s="160" t="s">
        <v>1943</v>
      </c>
      <c r="H1297" s="161">
        <v>17.600000000000001</v>
      </c>
      <c r="I1297" s="162"/>
      <c r="L1297" s="157"/>
      <c r="M1297" s="163"/>
      <c r="T1297" s="164"/>
      <c r="AT1297" s="159" t="s">
        <v>233</v>
      </c>
      <c r="AU1297" s="159" t="s">
        <v>89</v>
      </c>
      <c r="AV1297" s="12" t="s">
        <v>89</v>
      </c>
      <c r="AW1297" s="12" t="s">
        <v>31</v>
      </c>
      <c r="AX1297" s="12" t="s">
        <v>76</v>
      </c>
      <c r="AY1297" s="159" t="s">
        <v>225</v>
      </c>
    </row>
    <row r="1298" spans="2:65" s="13" customFormat="1" ht="11.25">
      <c r="B1298" s="165"/>
      <c r="D1298" s="158" t="s">
        <v>233</v>
      </c>
      <c r="E1298" s="166" t="s">
        <v>1</v>
      </c>
      <c r="F1298" s="167" t="s">
        <v>258</v>
      </c>
      <c r="H1298" s="168">
        <v>45.84</v>
      </c>
      <c r="I1298" s="169"/>
      <c r="L1298" s="165"/>
      <c r="M1298" s="170"/>
      <c r="T1298" s="171"/>
      <c r="AT1298" s="166" t="s">
        <v>233</v>
      </c>
      <c r="AU1298" s="166" t="s">
        <v>89</v>
      </c>
      <c r="AV1298" s="13" t="s">
        <v>231</v>
      </c>
      <c r="AW1298" s="13" t="s">
        <v>31</v>
      </c>
      <c r="AX1298" s="13" t="s">
        <v>83</v>
      </c>
      <c r="AY1298" s="166" t="s">
        <v>225</v>
      </c>
    </row>
    <row r="1299" spans="2:65" s="1" customFormat="1" ht="49.15" customHeight="1">
      <c r="B1299" s="32"/>
      <c r="C1299" s="179" t="s">
        <v>1944</v>
      </c>
      <c r="D1299" s="179" t="s">
        <v>304</v>
      </c>
      <c r="E1299" s="180" t="s">
        <v>1854</v>
      </c>
      <c r="F1299" s="181" t="s">
        <v>1855</v>
      </c>
      <c r="G1299" s="182" t="s">
        <v>414</v>
      </c>
      <c r="H1299" s="183">
        <v>48.131999999999998</v>
      </c>
      <c r="I1299" s="184"/>
      <c r="J1299" s="185">
        <f>ROUND(I1299*H1299,2)</f>
        <v>0</v>
      </c>
      <c r="K1299" s="186"/>
      <c r="L1299" s="187"/>
      <c r="M1299" s="188" t="s">
        <v>1</v>
      </c>
      <c r="N1299" s="189" t="s">
        <v>42</v>
      </c>
      <c r="P1299" s="153">
        <f>O1299*H1299</f>
        <v>0</v>
      </c>
      <c r="Q1299" s="153">
        <v>1E-4</v>
      </c>
      <c r="R1299" s="153">
        <f>Q1299*H1299</f>
        <v>4.8132000000000001E-3</v>
      </c>
      <c r="S1299" s="153">
        <v>0</v>
      </c>
      <c r="T1299" s="154">
        <f>S1299*H1299</f>
        <v>0</v>
      </c>
      <c r="AR1299" s="155" t="s">
        <v>434</v>
      </c>
      <c r="AT1299" s="155" t="s">
        <v>304</v>
      </c>
      <c r="AU1299" s="155" t="s">
        <v>89</v>
      </c>
      <c r="AY1299" s="17" t="s">
        <v>225</v>
      </c>
      <c r="BE1299" s="156">
        <f>IF(N1299="základná",J1299,0)</f>
        <v>0</v>
      </c>
      <c r="BF1299" s="156">
        <f>IF(N1299="znížená",J1299,0)</f>
        <v>0</v>
      </c>
      <c r="BG1299" s="156">
        <f>IF(N1299="zákl. prenesená",J1299,0)</f>
        <v>0</v>
      </c>
      <c r="BH1299" s="156">
        <f>IF(N1299="zníž. prenesená",J1299,0)</f>
        <v>0</v>
      </c>
      <c r="BI1299" s="156">
        <f>IF(N1299="nulová",J1299,0)</f>
        <v>0</v>
      </c>
      <c r="BJ1299" s="17" t="s">
        <v>89</v>
      </c>
      <c r="BK1299" s="156">
        <f>ROUND(I1299*H1299,2)</f>
        <v>0</v>
      </c>
      <c r="BL1299" s="17" t="s">
        <v>309</v>
      </c>
      <c r="BM1299" s="155" t="s">
        <v>1945</v>
      </c>
    </row>
    <row r="1300" spans="2:65" s="12" customFormat="1" ht="11.25">
      <c r="B1300" s="157"/>
      <c r="D1300" s="158" t="s">
        <v>233</v>
      </c>
      <c r="E1300" s="159" t="s">
        <v>1</v>
      </c>
      <c r="F1300" s="160" t="s">
        <v>1946</v>
      </c>
      <c r="H1300" s="161">
        <v>48.131999999999998</v>
      </c>
      <c r="I1300" s="162"/>
      <c r="L1300" s="157"/>
      <c r="M1300" s="163"/>
      <c r="T1300" s="164"/>
      <c r="AT1300" s="159" t="s">
        <v>233</v>
      </c>
      <c r="AU1300" s="159" t="s">
        <v>89</v>
      </c>
      <c r="AV1300" s="12" t="s">
        <v>89</v>
      </c>
      <c r="AW1300" s="12" t="s">
        <v>31</v>
      </c>
      <c r="AX1300" s="12" t="s">
        <v>83</v>
      </c>
      <c r="AY1300" s="159" t="s">
        <v>225</v>
      </c>
    </row>
    <row r="1301" spans="2:65" s="1" customFormat="1" ht="37.9" customHeight="1">
      <c r="B1301" s="32"/>
      <c r="C1301" s="179" t="s">
        <v>1947</v>
      </c>
      <c r="D1301" s="179" t="s">
        <v>304</v>
      </c>
      <c r="E1301" s="180" t="s">
        <v>1859</v>
      </c>
      <c r="F1301" s="181" t="s">
        <v>1860</v>
      </c>
      <c r="G1301" s="182" t="s">
        <v>414</v>
      </c>
      <c r="H1301" s="183">
        <v>48.131999999999998</v>
      </c>
      <c r="I1301" s="184"/>
      <c r="J1301" s="185">
        <f t="shared" ref="J1301:J1307" si="40">ROUND(I1301*H1301,2)</f>
        <v>0</v>
      </c>
      <c r="K1301" s="186"/>
      <c r="L1301" s="187"/>
      <c r="M1301" s="188" t="s">
        <v>1</v>
      </c>
      <c r="N1301" s="189" t="s">
        <v>42</v>
      </c>
      <c r="P1301" s="153">
        <f t="shared" ref="P1301:P1307" si="41">O1301*H1301</f>
        <v>0</v>
      </c>
      <c r="Q1301" s="153">
        <v>1E-4</v>
      </c>
      <c r="R1301" s="153">
        <f t="shared" ref="R1301:R1307" si="42">Q1301*H1301</f>
        <v>4.8132000000000001E-3</v>
      </c>
      <c r="S1301" s="153">
        <v>0</v>
      </c>
      <c r="T1301" s="154">
        <f t="shared" ref="T1301:T1307" si="43">S1301*H1301</f>
        <v>0</v>
      </c>
      <c r="AR1301" s="155" t="s">
        <v>434</v>
      </c>
      <c r="AT1301" s="155" t="s">
        <v>304</v>
      </c>
      <c r="AU1301" s="155" t="s">
        <v>89</v>
      </c>
      <c r="AY1301" s="17" t="s">
        <v>225</v>
      </c>
      <c r="BE1301" s="156">
        <f t="shared" ref="BE1301:BE1307" si="44">IF(N1301="základná",J1301,0)</f>
        <v>0</v>
      </c>
      <c r="BF1301" s="156">
        <f t="shared" ref="BF1301:BF1307" si="45">IF(N1301="znížená",J1301,0)</f>
        <v>0</v>
      </c>
      <c r="BG1301" s="156">
        <f t="shared" ref="BG1301:BG1307" si="46">IF(N1301="zákl. prenesená",J1301,0)</f>
        <v>0</v>
      </c>
      <c r="BH1301" s="156">
        <f t="shared" ref="BH1301:BH1307" si="47">IF(N1301="zníž. prenesená",J1301,0)</f>
        <v>0</v>
      </c>
      <c r="BI1301" s="156">
        <f t="shared" ref="BI1301:BI1307" si="48">IF(N1301="nulová",J1301,0)</f>
        <v>0</v>
      </c>
      <c r="BJ1301" s="17" t="s">
        <v>89</v>
      </c>
      <c r="BK1301" s="156">
        <f t="shared" ref="BK1301:BK1307" si="49">ROUND(I1301*H1301,2)</f>
        <v>0</v>
      </c>
      <c r="BL1301" s="17" t="s">
        <v>309</v>
      </c>
      <c r="BM1301" s="155" t="s">
        <v>1948</v>
      </c>
    </row>
    <row r="1302" spans="2:65" s="1" customFormat="1" ht="55.5" customHeight="1">
      <c r="B1302" s="32"/>
      <c r="C1302" s="179" t="s">
        <v>1949</v>
      </c>
      <c r="D1302" s="179" t="s">
        <v>304</v>
      </c>
      <c r="E1302" s="180" t="s">
        <v>1950</v>
      </c>
      <c r="F1302" s="181" t="s">
        <v>1951</v>
      </c>
      <c r="G1302" s="182" t="s">
        <v>519</v>
      </c>
      <c r="H1302" s="183">
        <v>1</v>
      </c>
      <c r="I1302" s="184"/>
      <c r="J1302" s="185">
        <f t="shared" si="40"/>
        <v>0</v>
      </c>
      <c r="K1302" s="186"/>
      <c r="L1302" s="187"/>
      <c r="M1302" s="188" t="s">
        <v>1</v>
      </c>
      <c r="N1302" s="189" t="s">
        <v>42</v>
      </c>
      <c r="P1302" s="153">
        <f t="shared" si="41"/>
        <v>0</v>
      </c>
      <c r="Q1302" s="153">
        <v>0.1143</v>
      </c>
      <c r="R1302" s="153">
        <f t="shared" si="42"/>
        <v>0.1143</v>
      </c>
      <c r="S1302" s="153">
        <v>0</v>
      </c>
      <c r="T1302" s="154">
        <f t="shared" si="43"/>
        <v>0</v>
      </c>
      <c r="AR1302" s="155" t="s">
        <v>434</v>
      </c>
      <c r="AT1302" s="155" t="s">
        <v>304</v>
      </c>
      <c r="AU1302" s="155" t="s">
        <v>89</v>
      </c>
      <c r="AY1302" s="17" t="s">
        <v>225</v>
      </c>
      <c r="BE1302" s="156">
        <f t="shared" si="44"/>
        <v>0</v>
      </c>
      <c r="BF1302" s="156">
        <f t="shared" si="45"/>
        <v>0</v>
      </c>
      <c r="BG1302" s="156">
        <f t="shared" si="46"/>
        <v>0</v>
      </c>
      <c r="BH1302" s="156">
        <f t="shared" si="47"/>
        <v>0</v>
      </c>
      <c r="BI1302" s="156">
        <f t="shared" si="48"/>
        <v>0</v>
      </c>
      <c r="BJ1302" s="17" t="s">
        <v>89</v>
      </c>
      <c r="BK1302" s="156">
        <f t="shared" si="49"/>
        <v>0</v>
      </c>
      <c r="BL1302" s="17" t="s">
        <v>309</v>
      </c>
      <c r="BM1302" s="155" t="s">
        <v>1952</v>
      </c>
    </row>
    <row r="1303" spans="2:65" s="1" customFormat="1" ht="55.5" customHeight="1">
      <c r="B1303" s="32"/>
      <c r="C1303" s="179" t="s">
        <v>1953</v>
      </c>
      <c r="D1303" s="179" t="s">
        <v>304</v>
      </c>
      <c r="E1303" s="180" t="s">
        <v>1954</v>
      </c>
      <c r="F1303" s="181" t="s">
        <v>1955</v>
      </c>
      <c r="G1303" s="182" t="s">
        <v>519</v>
      </c>
      <c r="H1303" s="183">
        <v>1</v>
      </c>
      <c r="I1303" s="184"/>
      <c r="J1303" s="185">
        <f t="shared" si="40"/>
        <v>0</v>
      </c>
      <c r="K1303" s="186"/>
      <c r="L1303" s="187"/>
      <c r="M1303" s="188" t="s">
        <v>1</v>
      </c>
      <c r="N1303" s="189" t="s">
        <v>42</v>
      </c>
      <c r="P1303" s="153">
        <f t="shared" si="41"/>
        <v>0</v>
      </c>
      <c r="Q1303" s="153">
        <v>0.1143</v>
      </c>
      <c r="R1303" s="153">
        <f t="shared" si="42"/>
        <v>0.1143</v>
      </c>
      <c r="S1303" s="153">
        <v>0</v>
      </c>
      <c r="T1303" s="154">
        <f t="shared" si="43"/>
        <v>0</v>
      </c>
      <c r="AR1303" s="155" t="s">
        <v>434</v>
      </c>
      <c r="AT1303" s="155" t="s">
        <v>304</v>
      </c>
      <c r="AU1303" s="155" t="s">
        <v>89</v>
      </c>
      <c r="AY1303" s="17" t="s">
        <v>225</v>
      </c>
      <c r="BE1303" s="156">
        <f t="shared" si="44"/>
        <v>0</v>
      </c>
      <c r="BF1303" s="156">
        <f t="shared" si="45"/>
        <v>0</v>
      </c>
      <c r="BG1303" s="156">
        <f t="shared" si="46"/>
        <v>0</v>
      </c>
      <c r="BH1303" s="156">
        <f t="shared" si="47"/>
        <v>0</v>
      </c>
      <c r="BI1303" s="156">
        <f t="shared" si="48"/>
        <v>0</v>
      </c>
      <c r="BJ1303" s="17" t="s">
        <v>89</v>
      </c>
      <c r="BK1303" s="156">
        <f t="shared" si="49"/>
        <v>0</v>
      </c>
      <c r="BL1303" s="17" t="s">
        <v>309</v>
      </c>
      <c r="BM1303" s="155" t="s">
        <v>1956</v>
      </c>
    </row>
    <row r="1304" spans="2:65" s="1" customFormat="1" ht="55.5" customHeight="1">
      <c r="B1304" s="32"/>
      <c r="C1304" s="179" t="s">
        <v>1957</v>
      </c>
      <c r="D1304" s="179" t="s">
        <v>304</v>
      </c>
      <c r="E1304" s="180" t="s">
        <v>1958</v>
      </c>
      <c r="F1304" s="181" t="s">
        <v>1959</v>
      </c>
      <c r="G1304" s="182" t="s">
        <v>519</v>
      </c>
      <c r="H1304" s="183">
        <v>1</v>
      </c>
      <c r="I1304" s="184"/>
      <c r="J1304" s="185">
        <f t="shared" si="40"/>
        <v>0</v>
      </c>
      <c r="K1304" s="186"/>
      <c r="L1304" s="187"/>
      <c r="M1304" s="188" t="s">
        <v>1</v>
      </c>
      <c r="N1304" s="189" t="s">
        <v>42</v>
      </c>
      <c r="P1304" s="153">
        <f t="shared" si="41"/>
        <v>0</v>
      </c>
      <c r="Q1304" s="153">
        <v>0.1143</v>
      </c>
      <c r="R1304" s="153">
        <f t="shared" si="42"/>
        <v>0.1143</v>
      </c>
      <c r="S1304" s="153">
        <v>0</v>
      </c>
      <c r="T1304" s="154">
        <f t="shared" si="43"/>
        <v>0</v>
      </c>
      <c r="AR1304" s="155" t="s">
        <v>434</v>
      </c>
      <c r="AT1304" s="155" t="s">
        <v>304</v>
      </c>
      <c r="AU1304" s="155" t="s">
        <v>89</v>
      </c>
      <c r="AY1304" s="17" t="s">
        <v>225</v>
      </c>
      <c r="BE1304" s="156">
        <f t="shared" si="44"/>
        <v>0</v>
      </c>
      <c r="BF1304" s="156">
        <f t="shared" si="45"/>
        <v>0</v>
      </c>
      <c r="BG1304" s="156">
        <f t="shared" si="46"/>
        <v>0</v>
      </c>
      <c r="BH1304" s="156">
        <f t="shared" si="47"/>
        <v>0</v>
      </c>
      <c r="BI1304" s="156">
        <f t="shared" si="48"/>
        <v>0</v>
      </c>
      <c r="BJ1304" s="17" t="s">
        <v>89</v>
      </c>
      <c r="BK1304" s="156">
        <f t="shared" si="49"/>
        <v>0</v>
      </c>
      <c r="BL1304" s="17" t="s">
        <v>309</v>
      </c>
      <c r="BM1304" s="155" t="s">
        <v>1960</v>
      </c>
    </row>
    <row r="1305" spans="2:65" s="1" customFormat="1" ht="55.5" customHeight="1">
      <c r="B1305" s="32"/>
      <c r="C1305" s="179" t="s">
        <v>1961</v>
      </c>
      <c r="D1305" s="179" t="s">
        <v>304</v>
      </c>
      <c r="E1305" s="180" t="s">
        <v>1962</v>
      </c>
      <c r="F1305" s="181" t="s">
        <v>1963</v>
      </c>
      <c r="G1305" s="182" t="s">
        <v>519</v>
      </c>
      <c r="H1305" s="183">
        <v>1</v>
      </c>
      <c r="I1305" s="184"/>
      <c r="J1305" s="185">
        <f t="shared" si="40"/>
        <v>0</v>
      </c>
      <c r="K1305" s="186"/>
      <c r="L1305" s="187"/>
      <c r="M1305" s="188" t="s">
        <v>1</v>
      </c>
      <c r="N1305" s="189" t="s">
        <v>42</v>
      </c>
      <c r="P1305" s="153">
        <f t="shared" si="41"/>
        <v>0</v>
      </c>
      <c r="Q1305" s="153">
        <v>0.1143</v>
      </c>
      <c r="R1305" s="153">
        <f t="shared" si="42"/>
        <v>0.1143</v>
      </c>
      <c r="S1305" s="153">
        <v>0</v>
      </c>
      <c r="T1305" s="154">
        <f t="shared" si="43"/>
        <v>0</v>
      </c>
      <c r="AR1305" s="155" t="s">
        <v>434</v>
      </c>
      <c r="AT1305" s="155" t="s">
        <v>304</v>
      </c>
      <c r="AU1305" s="155" t="s">
        <v>89</v>
      </c>
      <c r="AY1305" s="17" t="s">
        <v>225</v>
      </c>
      <c r="BE1305" s="156">
        <f t="shared" si="44"/>
        <v>0</v>
      </c>
      <c r="BF1305" s="156">
        <f t="shared" si="45"/>
        <v>0</v>
      </c>
      <c r="BG1305" s="156">
        <f t="shared" si="46"/>
        <v>0</v>
      </c>
      <c r="BH1305" s="156">
        <f t="shared" si="47"/>
        <v>0</v>
      </c>
      <c r="BI1305" s="156">
        <f t="shared" si="48"/>
        <v>0</v>
      </c>
      <c r="BJ1305" s="17" t="s">
        <v>89</v>
      </c>
      <c r="BK1305" s="156">
        <f t="shared" si="49"/>
        <v>0</v>
      </c>
      <c r="BL1305" s="17" t="s">
        <v>309</v>
      </c>
      <c r="BM1305" s="155" t="s">
        <v>1964</v>
      </c>
    </row>
    <row r="1306" spans="2:65" s="1" customFormat="1" ht="55.5" customHeight="1">
      <c r="B1306" s="32"/>
      <c r="C1306" s="179" t="s">
        <v>1965</v>
      </c>
      <c r="D1306" s="179" t="s">
        <v>304</v>
      </c>
      <c r="E1306" s="180" t="s">
        <v>1966</v>
      </c>
      <c r="F1306" s="181" t="s">
        <v>1967</v>
      </c>
      <c r="G1306" s="182" t="s">
        <v>519</v>
      </c>
      <c r="H1306" s="183">
        <v>2</v>
      </c>
      <c r="I1306" s="184"/>
      <c r="J1306" s="185">
        <f t="shared" si="40"/>
        <v>0</v>
      </c>
      <c r="K1306" s="186"/>
      <c r="L1306" s="187"/>
      <c r="M1306" s="188" t="s">
        <v>1</v>
      </c>
      <c r="N1306" s="189" t="s">
        <v>42</v>
      </c>
      <c r="P1306" s="153">
        <f t="shared" si="41"/>
        <v>0</v>
      </c>
      <c r="Q1306" s="153">
        <v>0.1143</v>
      </c>
      <c r="R1306" s="153">
        <f t="shared" si="42"/>
        <v>0.2286</v>
      </c>
      <c r="S1306" s="153">
        <v>0</v>
      </c>
      <c r="T1306" s="154">
        <f t="shared" si="43"/>
        <v>0</v>
      </c>
      <c r="AR1306" s="155" t="s">
        <v>434</v>
      </c>
      <c r="AT1306" s="155" t="s">
        <v>304</v>
      </c>
      <c r="AU1306" s="155" t="s">
        <v>89</v>
      </c>
      <c r="AY1306" s="17" t="s">
        <v>225</v>
      </c>
      <c r="BE1306" s="156">
        <f t="shared" si="44"/>
        <v>0</v>
      </c>
      <c r="BF1306" s="156">
        <f t="shared" si="45"/>
        <v>0</v>
      </c>
      <c r="BG1306" s="156">
        <f t="shared" si="46"/>
        <v>0</v>
      </c>
      <c r="BH1306" s="156">
        <f t="shared" si="47"/>
        <v>0</v>
      </c>
      <c r="BI1306" s="156">
        <f t="shared" si="48"/>
        <v>0</v>
      </c>
      <c r="BJ1306" s="17" t="s">
        <v>89</v>
      </c>
      <c r="BK1306" s="156">
        <f t="shared" si="49"/>
        <v>0</v>
      </c>
      <c r="BL1306" s="17" t="s">
        <v>309</v>
      </c>
      <c r="BM1306" s="155" t="s">
        <v>1968</v>
      </c>
    </row>
    <row r="1307" spans="2:65" s="1" customFormat="1" ht="49.15" customHeight="1">
      <c r="B1307" s="32"/>
      <c r="C1307" s="143" t="s">
        <v>1969</v>
      </c>
      <c r="D1307" s="143" t="s">
        <v>227</v>
      </c>
      <c r="E1307" s="144" t="s">
        <v>1970</v>
      </c>
      <c r="F1307" s="145" t="s">
        <v>1971</v>
      </c>
      <c r="G1307" s="146" t="s">
        <v>519</v>
      </c>
      <c r="H1307" s="147">
        <v>9</v>
      </c>
      <c r="I1307" s="148"/>
      <c r="J1307" s="149">
        <f t="shared" si="40"/>
        <v>0</v>
      </c>
      <c r="K1307" s="150"/>
      <c r="L1307" s="32"/>
      <c r="M1307" s="151" t="s">
        <v>1</v>
      </c>
      <c r="N1307" s="152" t="s">
        <v>42</v>
      </c>
      <c r="P1307" s="153">
        <f t="shared" si="41"/>
        <v>0</v>
      </c>
      <c r="Q1307" s="153">
        <v>1.1999999999999999E-3</v>
      </c>
      <c r="R1307" s="153">
        <f t="shared" si="42"/>
        <v>1.0799999999999999E-2</v>
      </c>
      <c r="S1307" s="153">
        <v>0</v>
      </c>
      <c r="T1307" s="154">
        <f t="shared" si="43"/>
        <v>0</v>
      </c>
      <c r="AR1307" s="155" t="s">
        <v>309</v>
      </c>
      <c r="AT1307" s="155" t="s">
        <v>227</v>
      </c>
      <c r="AU1307" s="155" t="s">
        <v>89</v>
      </c>
      <c r="AY1307" s="17" t="s">
        <v>225</v>
      </c>
      <c r="BE1307" s="156">
        <f t="shared" si="44"/>
        <v>0</v>
      </c>
      <c r="BF1307" s="156">
        <f t="shared" si="45"/>
        <v>0</v>
      </c>
      <c r="BG1307" s="156">
        <f t="shared" si="46"/>
        <v>0</v>
      </c>
      <c r="BH1307" s="156">
        <f t="shared" si="47"/>
        <v>0</v>
      </c>
      <c r="BI1307" s="156">
        <f t="shared" si="48"/>
        <v>0</v>
      </c>
      <c r="BJ1307" s="17" t="s">
        <v>89</v>
      </c>
      <c r="BK1307" s="156">
        <f t="shared" si="49"/>
        <v>0</v>
      </c>
      <c r="BL1307" s="17" t="s">
        <v>309</v>
      </c>
      <c r="BM1307" s="155" t="s">
        <v>1972</v>
      </c>
    </row>
    <row r="1308" spans="2:65" s="12" customFormat="1" ht="11.25">
      <c r="B1308" s="157"/>
      <c r="D1308" s="158" t="s">
        <v>233</v>
      </c>
      <c r="E1308" s="159" t="s">
        <v>1</v>
      </c>
      <c r="F1308" s="160" t="s">
        <v>1973</v>
      </c>
      <c r="H1308" s="161">
        <v>5</v>
      </c>
      <c r="I1308" s="162"/>
      <c r="L1308" s="157"/>
      <c r="M1308" s="163"/>
      <c r="T1308" s="164"/>
      <c r="AT1308" s="159" t="s">
        <v>233</v>
      </c>
      <c r="AU1308" s="159" t="s">
        <v>89</v>
      </c>
      <c r="AV1308" s="12" t="s">
        <v>89</v>
      </c>
      <c r="AW1308" s="12" t="s">
        <v>31</v>
      </c>
      <c r="AX1308" s="12" t="s">
        <v>76</v>
      </c>
      <c r="AY1308" s="159" t="s">
        <v>225</v>
      </c>
    </row>
    <row r="1309" spans="2:65" s="12" customFormat="1" ht="11.25">
      <c r="B1309" s="157"/>
      <c r="D1309" s="158" t="s">
        <v>233</v>
      </c>
      <c r="E1309" s="159" t="s">
        <v>1</v>
      </c>
      <c r="F1309" s="160" t="s">
        <v>1974</v>
      </c>
      <c r="H1309" s="161">
        <v>4</v>
      </c>
      <c r="I1309" s="162"/>
      <c r="L1309" s="157"/>
      <c r="M1309" s="163"/>
      <c r="T1309" s="164"/>
      <c r="AT1309" s="159" t="s">
        <v>233</v>
      </c>
      <c r="AU1309" s="159" t="s">
        <v>89</v>
      </c>
      <c r="AV1309" s="12" t="s">
        <v>89</v>
      </c>
      <c r="AW1309" s="12" t="s">
        <v>31</v>
      </c>
      <c r="AX1309" s="12" t="s">
        <v>76</v>
      </c>
      <c r="AY1309" s="159" t="s">
        <v>225</v>
      </c>
    </row>
    <row r="1310" spans="2:65" s="13" customFormat="1" ht="11.25">
      <c r="B1310" s="165"/>
      <c r="D1310" s="158" t="s">
        <v>233</v>
      </c>
      <c r="E1310" s="166" t="s">
        <v>1</v>
      </c>
      <c r="F1310" s="167" t="s">
        <v>258</v>
      </c>
      <c r="H1310" s="168">
        <v>9</v>
      </c>
      <c r="I1310" s="169"/>
      <c r="L1310" s="165"/>
      <c r="M1310" s="170"/>
      <c r="T1310" s="171"/>
      <c r="AT1310" s="166" t="s">
        <v>233</v>
      </c>
      <c r="AU1310" s="166" t="s">
        <v>89</v>
      </c>
      <c r="AV1310" s="13" t="s">
        <v>231</v>
      </c>
      <c r="AW1310" s="13" t="s">
        <v>31</v>
      </c>
      <c r="AX1310" s="13" t="s">
        <v>83</v>
      </c>
      <c r="AY1310" s="166" t="s">
        <v>225</v>
      </c>
    </row>
    <row r="1311" spans="2:65" s="1" customFormat="1" ht="37.9" customHeight="1">
      <c r="B1311" s="32"/>
      <c r="C1311" s="143" t="s">
        <v>1975</v>
      </c>
      <c r="D1311" s="143" t="s">
        <v>227</v>
      </c>
      <c r="E1311" s="144" t="s">
        <v>1976</v>
      </c>
      <c r="F1311" s="145" t="s">
        <v>1977</v>
      </c>
      <c r="G1311" s="146" t="s">
        <v>519</v>
      </c>
      <c r="H1311" s="147">
        <v>14</v>
      </c>
      <c r="I1311" s="148"/>
      <c r="J1311" s="149">
        <f>ROUND(I1311*H1311,2)</f>
        <v>0</v>
      </c>
      <c r="K1311" s="150"/>
      <c r="L1311" s="32"/>
      <c r="M1311" s="151" t="s">
        <v>1</v>
      </c>
      <c r="N1311" s="152" t="s">
        <v>42</v>
      </c>
      <c r="P1311" s="153">
        <f>O1311*H1311</f>
        <v>0</v>
      </c>
      <c r="Q1311" s="153">
        <v>1.1999999999999999E-3</v>
      </c>
      <c r="R1311" s="153">
        <f>Q1311*H1311</f>
        <v>1.6799999999999999E-2</v>
      </c>
      <c r="S1311" s="153">
        <v>0</v>
      </c>
      <c r="T1311" s="154">
        <f>S1311*H1311</f>
        <v>0</v>
      </c>
      <c r="AR1311" s="155" t="s">
        <v>309</v>
      </c>
      <c r="AT1311" s="155" t="s">
        <v>227</v>
      </c>
      <c r="AU1311" s="155" t="s">
        <v>89</v>
      </c>
      <c r="AY1311" s="17" t="s">
        <v>225</v>
      </c>
      <c r="BE1311" s="156">
        <f>IF(N1311="základná",J1311,0)</f>
        <v>0</v>
      </c>
      <c r="BF1311" s="156">
        <f>IF(N1311="znížená",J1311,0)</f>
        <v>0</v>
      </c>
      <c r="BG1311" s="156">
        <f>IF(N1311="zákl. prenesená",J1311,0)</f>
        <v>0</v>
      </c>
      <c r="BH1311" s="156">
        <f>IF(N1311="zníž. prenesená",J1311,0)</f>
        <v>0</v>
      </c>
      <c r="BI1311" s="156">
        <f>IF(N1311="nulová",J1311,0)</f>
        <v>0</v>
      </c>
      <c r="BJ1311" s="17" t="s">
        <v>89</v>
      </c>
      <c r="BK1311" s="156">
        <f>ROUND(I1311*H1311,2)</f>
        <v>0</v>
      </c>
      <c r="BL1311" s="17" t="s">
        <v>309</v>
      </c>
      <c r="BM1311" s="155" t="s">
        <v>1978</v>
      </c>
    </row>
    <row r="1312" spans="2:65" s="12" customFormat="1" ht="11.25">
      <c r="B1312" s="157"/>
      <c r="D1312" s="158" t="s">
        <v>233</v>
      </c>
      <c r="E1312" s="159" t="s">
        <v>1</v>
      </c>
      <c r="F1312" s="160" t="s">
        <v>1979</v>
      </c>
      <c r="H1312" s="161">
        <v>6</v>
      </c>
      <c r="I1312" s="162"/>
      <c r="L1312" s="157"/>
      <c r="M1312" s="163"/>
      <c r="T1312" s="164"/>
      <c r="AT1312" s="159" t="s">
        <v>233</v>
      </c>
      <c r="AU1312" s="159" t="s">
        <v>89</v>
      </c>
      <c r="AV1312" s="12" t="s">
        <v>89</v>
      </c>
      <c r="AW1312" s="12" t="s">
        <v>31</v>
      </c>
      <c r="AX1312" s="12" t="s">
        <v>76</v>
      </c>
      <c r="AY1312" s="159" t="s">
        <v>225</v>
      </c>
    </row>
    <row r="1313" spans="2:65" s="12" customFormat="1" ht="11.25">
      <c r="B1313" s="157"/>
      <c r="D1313" s="158" t="s">
        <v>233</v>
      </c>
      <c r="E1313" s="159" t="s">
        <v>1</v>
      </c>
      <c r="F1313" s="160" t="s">
        <v>1980</v>
      </c>
      <c r="H1313" s="161">
        <v>8</v>
      </c>
      <c r="I1313" s="162"/>
      <c r="L1313" s="157"/>
      <c r="M1313" s="163"/>
      <c r="T1313" s="164"/>
      <c r="AT1313" s="159" t="s">
        <v>233</v>
      </c>
      <c r="AU1313" s="159" t="s">
        <v>89</v>
      </c>
      <c r="AV1313" s="12" t="s">
        <v>89</v>
      </c>
      <c r="AW1313" s="12" t="s">
        <v>31</v>
      </c>
      <c r="AX1313" s="12" t="s">
        <v>76</v>
      </c>
      <c r="AY1313" s="159" t="s">
        <v>225</v>
      </c>
    </row>
    <row r="1314" spans="2:65" s="13" customFormat="1" ht="11.25">
      <c r="B1314" s="165"/>
      <c r="D1314" s="158" t="s">
        <v>233</v>
      </c>
      <c r="E1314" s="166" t="s">
        <v>1</v>
      </c>
      <c r="F1314" s="167" t="s">
        <v>258</v>
      </c>
      <c r="H1314" s="168">
        <v>14</v>
      </c>
      <c r="I1314" s="169"/>
      <c r="L1314" s="165"/>
      <c r="M1314" s="170"/>
      <c r="T1314" s="171"/>
      <c r="AT1314" s="166" t="s">
        <v>233</v>
      </c>
      <c r="AU1314" s="166" t="s">
        <v>89</v>
      </c>
      <c r="AV1314" s="13" t="s">
        <v>231</v>
      </c>
      <c r="AW1314" s="13" t="s">
        <v>31</v>
      </c>
      <c r="AX1314" s="13" t="s">
        <v>83</v>
      </c>
      <c r="AY1314" s="166" t="s">
        <v>225</v>
      </c>
    </row>
    <row r="1315" spans="2:65" s="1" customFormat="1" ht="55.5" customHeight="1">
      <c r="B1315" s="32"/>
      <c r="C1315" s="143" t="s">
        <v>1981</v>
      </c>
      <c r="D1315" s="143" t="s">
        <v>227</v>
      </c>
      <c r="E1315" s="144" t="s">
        <v>1982</v>
      </c>
      <c r="F1315" s="145" t="s">
        <v>1983</v>
      </c>
      <c r="G1315" s="146" t="s">
        <v>519</v>
      </c>
      <c r="H1315" s="147">
        <v>1</v>
      </c>
      <c r="I1315" s="148"/>
      <c r="J1315" s="149">
        <f>ROUND(I1315*H1315,2)</f>
        <v>0</v>
      </c>
      <c r="K1315" s="150"/>
      <c r="L1315" s="32"/>
      <c r="M1315" s="151" t="s">
        <v>1</v>
      </c>
      <c r="N1315" s="152" t="s">
        <v>42</v>
      </c>
      <c r="P1315" s="153">
        <f>O1315*H1315</f>
        <v>0</v>
      </c>
      <c r="Q1315" s="153">
        <v>1.1999999999999999E-3</v>
      </c>
      <c r="R1315" s="153">
        <f>Q1315*H1315</f>
        <v>1.1999999999999999E-3</v>
      </c>
      <c r="S1315" s="153">
        <v>0</v>
      </c>
      <c r="T1315" s="154">
        <f>S1315*H1315</f>
        <v>0</v>
      </c>
      <c r="AR1315" s="155" t="s">
        <v>309</v>
      </c>
      <c r="AT1315" s="155" t="s">
        <v>227</v>
      </c>
      <c r="AU1315" s="155" t="s">
        <v>89</v>
      </c>
      <c r="AY1315" s="17" t="s">
        <v>225</v>
      </c>
      <c r="BE1315" s="156">
        <f>IF(N1315="základná",J1315,0)</f>
        <v>0</v>
      </c>
      <c r="BF1315" s="156">
        <f>IF(N1315="znížená",J1315,0)</f>
        <v>0</v>
      </c>
      <c r="BG1315" s="156">
        <f>IF(N1315="zákl. prenesená",J1315,0)</f>
        <v>0</v>
      </c>
      <c r="BH1315" s="156">
        <f>IF(N1315="zníž. prenesená",J1315,0)</f>
        <v>0</v>
      </c>
      <c r="BI1315" s="156">
        <f>IF(N1315="nulová",J1315,0)</f>
        <v>0</v>
      </c>
      <c r="BJ1315" s="17" t="s">
        <v>89</v>
      </c>
      <c r="BK1315" s="156">
        <f>ROUND(I1315*H1315,2)</f>
        <v>0</v>
      </c>
      <c r="BL1315" s="17" t="s">
        <v>309</v>
      </c>
      <c r="BM1315" s="155" t="s">
        <v>1984</v>
      </c>
    </row>
    <row r="1316" spans="2:65" s="12" customFormat="1" ht="11.25">
      <c r="B1316" s="157"/>
      <c r="D1316" s="158" t="s">
        <v>233</v>
      </c>
      <c r="E1316" s="159" t="s">
        <v>1</v>
      </c>
      <c r="F1316" s="160" t="s">
        <v>1985</v>
      </c>
      <c r="H1316" s="161">
        <v>1</v>
      </c>
      <c r="I1316" s="162"/>
      <c r="L1316" s="157"/>
      <c r="M1316" s="163"/>
      <c r="T1316" s="164"/>
      <c r="AT1316" s="159" t="s">
        <v>233</v>
      </c>
      <c r="AU1316" s="159" t="s">
        <v>89</v>
      </c>
      <c r="AV1316" s="12" t="s">
        <v>89</v>
      </c>
      <c r="AW1316" s="12" t="s">
        <v>31</v>
      </c>
      <c r="AX1316" s="12" t="s">
        <v>83</v>
      </c>
      <c r="AY1316" s="159" t="s">
        <v>225</v>
      </c>
    </row>
    <row r="1317" spans="2:65" s="1" customFormat="1" ht="55.5" customHeight="1">
      <c r="B1317" s="32"/>
      <c r="C1317" s="143" t="s">
        <v>1986</v>
      </c>
      <c r="D1317" s="143" t="s">
        <v>227</v>
      </c>
      <c r="E1317" s="144" t="s">
        <v>1987</v>
      </c>
      <c r="F1317" s="145" t="s">
        <v>1988</v>
      </c>
      <c r="G1317" s="146" t="s">
        <v>519</v>
      </c>
      <c r="H1317" s="147">
        <v>4</v>
      </c>
      <c r="I1317" s="148"/>
      <c r="J1317" s="149">
        <f>ROUND(I1317*H1317,2)</f>
        <v>0</v>
      </c>
      <c r="K1317" s="150"/>
      <c r="L1317" s="32"/>
      <c r="M1317" s="151" t="s">
        <v>1</v>
      </c>
      <c r="N1317" s="152" t="s">
        <v>42</v>
      </c>
      <c r="P1317" s="153">
        <f>O1317*H1317</f>
        <v>0</v>
      </c>
      <c r="Q1317" s="153">
        <v>1.1999999999999999E-3</v>
      </c>
      <c r="R1317" s="153">
        <f>Q1317*H1317</f>
        <v>4.7999999999999996E-3</v>
      </c>
      <c r="S1317" s="153">
        <v>0</v>
      </c>
      <c r="T1317" s="154">
        <f>S1317*H1317</f>
        <v>0</v>
      </c>
      <c r="AR1317" s="155" t="s">
        <v>309</v>
      </c>
      <c r="AT1317" s="155" t="s">
        <v>227</v>
      </c>
      <c r="AU1317" s="155" t="s">
        <v>89</v>
      </c>
      <c r="AY1317" s="17" t="s">
        <v>225</v>
      </c>
      <c r="BE1317" s="156">
        <f>IF(N1317="základná",J1317,0)</f>
        <v>0</v>
      </c>
      <c r="BF1317" s="156">
        <f>IF(N1317="znížená",J1317,0)</f>
        <v>0</v>
      </c>
      <c r="BG1317" s="156">
        <f>IF(N1317="zákl. prenesená",J1317,0)</f>
        <v>0</v>
      </c>
      <c r="BH1317" s="156">
        <f>IF(N1317="zníž. prenesená",J1317,0)</f>
        <v>0</v>
      </c>
      <c r="BI1317" s="156">
        <f>IF(N1317="nulová",J1317,0)</f>
        <v>0</v>
      </c>
      <c r="BJ1317" s="17" t="s">
        <v>89</v>
      </c>
      <c r="BK1317" s="156">
        <f>ROUND(I1317*H1317,2)</f>
        <v>0</v>
      </c>
      <c r="BL1317" s="17" t="s">
        <v>309</v>
      </c>
      <c r="BM1317" s="155" t="s">
        <v>1989</v>
      </c>
    </row>
    <row r="1318" spans="2:65" s="12" customFormat="1" ht="11.25">
      <c r="B1318" s="157"/>
      <c r="D1318" s="158" t="s">
        <v>233</v>
      </c>
      <c r="E1318" s="159" t="s">
        <v>1</v>
      </c>
      <c r="F1318" s="160" t="s">
        <v>1974</v>
      </c>
      <c r="H1318" s="161">
        <v>4</v>
      </c>
      <c r="I1318" s="162"/>
      <c r="L1318" s="157"/>
      <c r="M1318" s="163"/>
      <c r="T1318" s="164"/>
      <c r="AT1318" s="159" t="s">
        <v>233</v>
      </c>
      <c r="AU1318" s="159" t="s">
        <v>89</v>
      </c>
      <c r="AV1318" s="12" t="s">
        <v>89</v>
      </c>
      <c r="AW1318" s="12" t="s">
        <v>31</v>
      </c>
      <c r="AX1318" s="12" t="s">
        <v>83</v>
      </c>
      <c r="AY1318" s="159" t="s">
        <v>225</v>
      </c>
    </row>
    <row r="1319" spans="2:65" s="1" customFormat="1" ht="49.15" customHeight="1">
      <c r="B1319" s="32"/>
      <c r="C1319" s="143" t="s">
        <v>1990</v>
      </c>
      <c r="D1319" s="143" t="s">
        <v>227</v>
      </c>
      <c r="E1319" s="144" t="s">
        <v>1991</v>
      </c>
      <c r="F1319" s="145" t="s">
        <v>1992</v>
      </c>
      <c r="G1319" s="146" t="s">
        <v>519</v>
      </c>
      <c r="H1319" s="147">
        <v>22</v>
      </c>
      <c r="I1319" s="148"/>
      <c r="J1319" s="149">
        <f>ROUND(I1319*H1319,2)</f>
        <v>0</v>
      </c>
      <c r="K1319" s="150"/>
      <c r="L1319" s="32"/>
      <c r="M1319" s="151" t="s">
        <v>1</v>
      </c>
      <c r="N1319" s="152" t="s">
        <v>42</v>
      </c>
      <c r="P1319" s="153">
        <f>O1319*H1319</f>
        <v>0</v>
      </c>
      <c r="Q1319" s="153">
        <v>1.1999999999999999E-3</v>
      </c>
      <c r="R1319" s="153">
        <f>Q1319*H1319</f>
        <v>2.6399999999999996E-2</v>
      </c>
      <c r="S1319" s="153">
        <v>0</v>
      </c>
      <c r="T1319" s="154">
        <f>S1319*H1319</f>
        <v>0</v>
      </c>
      <c r="AR1319" s="155" t="s">
        <v>309</v>
      </c>
      <c r="AT1319" s="155" t="s">
        <v>227</v>
      </c>
      <c r="AU1319" s="155" t="s">
        <v>89</v>
      </c>
      <c r="AY1319" s="17" t="s">
        <v>225</v>
      </c>
      <c r="BE1319" s="156">
        <f>IF(N1319="základná",J1319,0)</f>
        <v>0</v>
      </c>
      <c r="BF1319" s="156">
        <f>IF(N1319="znížená",J1319,0)</f>
        <v>0</v>
      </c>
      <c r="BG1319" s="156">
        <f>IF(N1319="zákl. prenesená",J1319,0)</f>
        <v>0</v>
      </c>
      <c r="BH1319" s="156">
        <f>IF(N1319="zníž. prenesená",J1319,0)</f>
        <v>0</v>
      </c>
      <c r="BI1319" s="156">
        <f>IF(N1319="nulová",J1319,0)</f>
        <v>0</v>
      </c>
      <c r="BJ1319" s="17" t="s">
        <v>89</v>
      </c>
      <c r="BK1319" s="156">
        <f>ROUND(I1319*H1319,2)</f>
        <v>0</v>
      </c>
      <c r="BL1319" s="17" t="s">
        <v>309</v>
      </c>
      <c r="BM1319" s="155" t="s">
        <v>1993</v>
      </c>
    </row>
    <row r="1320" spans="2:65" s="12" customFormat="1" ht="11.25">
      <c r="B1320" s="157"/>
      <c r="D1320" s="158" t="s">
        <v>233</v>
      </c>
      <c r="E1320" s="159" t="s">
        <v>1</v>
      </c>
      <c r="F1320" s="160" t="s">
        <v>1994</v>
      </c>
      <c r="H1320" s="161">
        <v>17</v>
      </c>
      <c r="I1320" s="162"/>
      <c r="L1320" s="157"/>
      <c r="M1320" s="163"/>
      <c r="T1320" s="164"/>
      <c r="AT1320" s="159" t="s">
        <v>233</v>
      </c>
      <c r="AU1320" s="159" t="s">
        <v>89</v>
      </c>
      <c r="AV1320" s="12" t="s">
        <v>89</v>
      </c>
      <c r="AW1320" s="12" t="s">
        <v>31</v>
      </c>
      <c r="AX1320" s="12" t="s">
        <v>76</v>
      </c>
      <c r="AY1320" s="159" t="s">
        <v>225</v>
      </c>
    </row>
    <row r="1321" spans="2:65" s="12" customFormat="1" ht="11.25">
      <c r="B1321" s="157"/>
      <c r="D1321" s="158" t="s">
        <v>233</v>
      </c>
      <c r="E1321" s="159" t="s">
        <v>1</v>
      </c>
      <c r="F1321" s="160" t="s">
        <v>1995</v>
      </c>
      <c r="H1321" s="161">
        <v>5</v>
      </c>
      <c r="I1321" s="162"/>
      <c r="L1321" s="157"/>
      <c r="M1321" s="163"/>
      <c r="T1321" s="164"/>
      <c r="AT1321" s="159" t="s">
        <v>233</v>
      </c>
      <c r="AU1321" s="159" t="s">
        <v>89</v>
      </c>
      <c r="AV1321" s="12" t="s">
        <v>89</v>
      </c>
      <c r="AW1321" s="12" t="s">
        <v>31</v>
      </c>
      <c r="AX1321" s="12" t="s">
        <v>76</v>
      </c>
      <c r="AY1321" s="159" t="s">
        <v>225</v>
      </c>
    </row>
    <row r="1322" spans="2:65" s="13" customFormat="1" ht="11.25">
      <c r="B1322" s="165"/>
      <c r="D1322" s="158" t="s">
        <v>233</v>
      </c>
      <c r="E1322" s="166" t="s">
        <v>1</v>
      </c>
      <c r="F1322" s="167" t="s">
        <v>258</v>
      </c>
      <c r="H1322" s="168">
        <v>22</v>
      </c>
      <c r="I1322" s="169"/>
      <c r="L1322" s="165"/>
      <c r="M1322" s="170"/>
      <c r="T1322" s="171"/>
      <c r="AT1322" s="166" t="s">
        <v>233</v>
      </c>
      <c r="AU1322" s="166" t="s">
        <v>89</v>
      </c>
      <c r="AV1322" s="13" t="s">
        <v>231</v>
      </c>
      <c r="AW1322" s="13" t="s">
        <v>31</v>
      </c>
      <c r="AX1322" s="13" t="s">
        <v>83</v>
      </c>
      <c r="AY1322" s="166" t="s">
        <v>225</v>
      </c>
    </row>
    <row r="1323" spans="2:65" s="1" customFormat="1" ht="55.5" customHeight="1">
      <c r="B1323" s="32"/>
      <c r="C1323" s="143" t="s">
        <v>1996</v>
      </c>
      <c r="D1323" s="143" t="s">
        <v>227</v>
      </c>
      <c r="E1323" s="144" t="s">
        <v>1997</v>
      </c>
      <c r="F1323" s="145" t="s">
        <v>1998</v>
      </c>
      <c r="G1323" s="146" t="s">
        <v>519</v>
      </c>
      <c r="H1323" s="147">
        <v>2</v>
      </c>
      <c r="I1323" s="148"/>
      <c r="J1323" s="149">
        <f>ROUND(I1323*H1323,2)</f>
        <v>0</v>
      </c>
      <c r="K1323" s="150"/>
      <c r="L1323" s="32"/>
      <c r="M1323" s="151" t="s">
        <v>1</v>
      </c>
      <c r="N1323" s="152" t="s">
        <v>42</v>
      </c>
      <c r="P1323" s="153">
        <f>O1323*H1323</f>
        <v>0</v>
      </c>
      <c r="Q1323" s="153">
        <v>1.1999999999999999E-3</v>
      </c>
      <c r="R1323" s="153">
        <f>Q1323*H1323</f>
        <v>2.3999999999999998E-3</v>
      </c>
      <c r="S1323" s="153">
        <v>0</v>
      </c>
      <c r="T1323" s="154">
        <f>S1323*H1323</f>
        <v>0</v>
      </c>
      <c r="AR1323" s="155" t="s">
        <v>309</v>
      </c>
      <c r="AT1323" s="155" t="s">
        <v>227</v>
      </c>
      <c r="AU1323" s="155" t="s">
        <v>89</v>
      </c>
      <c r="AY1323" s="17" t="s">
        <v>225</v>
      </c>
      <c r="BE1323" s="156">
        <f>IF(N1323="základná",J1323,0)</f>
        <v>0</v>
      </c>
      <c r="BF1323" s="156">
        <f>IF(N1323="znížená",J1323,0)</f>
        <v>0</v>
      </c>
      <c r="BG1323" s="156">
        <f>IF(N1323="zákl. prenesená",J1323,0)</f>
        <v>0</v>
      </c>
      <c r="BH1323" s="156">
        <f>IF(N1323="zníž. prenesená",J1323,0)</f>
        <v>0</v>
      </c>
      <c r="BI1323" s="156">
        <f>IF(N1323="nulová",J1323,0)</f>
        <v>0</v>
      </c>
      <c r="BJ1323" s="17" t="s">
        <v>89</v>
      </c>
      <c r="BK1323" s="156">
        <f>ROUND(I1323*H1323,2)</f>
        <v>0</v>
      </c>
      <c r="BL1323" s="17" t="s">
        <v>309</v>
      </c>
      <c r="BM1323" s="155" t="s">
        <v>1999</v>
      </c>
    </row>
    <row r="1324" spans="2:65" s="12" customFormat="1" ht="11.25">
      <c r="B1324" s="157"/>
      <c r="D1324" s="158" t="s">
        <v>233</v>
      </c>
      <c r="E1324" s="159" t="s">
        <v>1</v>
      </c>
      <c r="F1324" s="160" t="s">
        <v>2000</v>
      </c>
      <c r="H1324" s="161">
        <v>2</v>
      </c>
      <c r="I1324" s="162"/>
      <c r="L1324" s="157"/>
      <c r="M1324" s="163"/>
      <c r="T1324" s="164"/>
      <c r="AT1324" s="159" t="s">
        <v>233</v>
      </c>
      <c r="AU1324" s="159" t="s">
        <v>89</v>
      </c>
      <c r="AV1324" s="12" t="s">
        <v>89</v>
      </c>
      <c r="AW1324" s="12" t="s">
        <v>31</v>
      </c>
      <c r="AX1324" s="12" t="s">
        <v>83</v>
      </c>
      <c r="AY1324" s="159" t="s">
        <v>225</v>
      </c>
    </row>
    <row r="1325" spans="2:65" s="1" customFormat="1" ht="55.5" customHeight="1">
      <c r="B1325" s="32"/>
      <c r="C1325" s="143" t="s">
        <v>2001</v>
      </c>
      <c r="D1325" s="143" t="s">
        <v>227</v>
      </c>
      <c r="E1325" s="144" t="s">
        <v>2002</v>
      </c>
      <c r="F1325" s="145" t="s">
        <v>2003</v>
      </c>
      <c r="G1325" s="146" t="s">
        <v>519</v>
      </c>
      <c r="H1325" s="147">
        <v>4</v>
      </c>
      <c r="I1325" s="148"/>
      <c r="J1325" s="149">
        <f>ROUND(I1325*H1325,2)</f>
        <v>0</v>
      </c>
      <c r="K1325" s="150"/>
      <c r="L1325" s="32"/>
      <c r="M1325" s="151" t="s">
        <v>1</v>
      </c>
      <c r="N1325" s="152" t="s">
        <v>42</v>
      </c>
      <c r="P1325" s="153">
        <f>O1325*H1325</f>
        <v>0</v>
      </c>
      <c r="Q1325" s="153">
        <v>1.1999999999999999E-3</v>
      </c>
      <c r="R1325" s="153">
        <f>Q1325*H1325</f>
        <v>4.7999999999999996E-3</v>
      </c>
      <c r="S1325" s="153">
        <v>0</v>
      </c>
      <c r="T1325" s="154">
        <f>S1325*H1325</f>
        <v>0</v>
      </c>
      <c r="AR1325" s="155" t="s">
        <v>309</v>
      </c>
      <c r="AT1325" s="155" t="s">
        <v>227</v>
      </c>
      <c r="AU1325" s="155" t="s">
        <v>89</v>
      </c>
      <c r="AY1325" s="17" t="s">
        <v>225</v>
      </c>
      <c r="BE1325" s="156">
        <f>IF(N1325="základná",J1325,0)</f>
        <v>0</v>
      </c>
      <c r="BF1325" s="156">
        <f>IF(N1325="znížená",J1325,0)</f>
        <v>0</v>
      </c>
      <c r="BG1325" s="156">
        <f>IF(N1325="zákl. prenesená",J1325,0)</f>
        <v>0</v>
      </c>
      <c r="BH1325" s="156">
        <f>IF(N1325="zníž. prenesená",J1325,0)</f>
        <v>0</v>
      </c>
      <c r="BI1325" s="156">
        <f>IF(N1325="nulová",J1325,0)</f>
        <v>0</v>
      </c>
      <c r="BJ1325" s="17" t="s">
        <v>89</v>
      </c>
      <c r="BK1325" s="156">
        <f>ROUND(I1325*H1325,2)</f>
        <v>0</v>
      </c>
      <c r="BL1325" s="17" t="s">
        <v>309</v>
      </c>
      <c r="BM1325" s="155" t="s">
        <v>2004</v>
      </c>
    </row>
    <row r="1326" spans="2:65" s="12" customFormat="1" ht="11.25">
      <c r="B1326" s="157"/>
      <c r="D1326" s="158" t="s">
        <v>233</v>
      </c>
      <c r="E1326" s="159" t="s">
        <v>1</v>
      </c>
      <c r="F1326" s="160" t="s">
        <v>2005</v>
      </c>
      <c r="H1326" s="161">
        <v>3</v>
      </c>
      <c r="I1326" s="162"/>
      <c r="L1326" s="157"/>
      <c r="M1326" s="163"/>
      <c r="T1326" s="164"/>
      <c r="AT1326" s="159" t="s">
        <v>233</v>
      </c>
      <c r="AU1326" s="159" t="s">
        <v>89</v>
      </c>
      <c r="AV1326" s="12" t="s">
        <v>89</v>
      </c>
      <c r="AW1326" s="12" t="s">
        <v>31</v>
      </c>
      <c r="AX1326" s="12" t="s">
        <v>76</v>
      </c>
      <c r="AY1326" s="159" t="s">
        <v>225</v>
      </c>
    </row>
    <row r="1327" spans="2:65" s="12" customFormat="1" ht="11.25">
      <c r="B1327" s="157"/>
      <c r="D1327" s="158" t="s">
        <v>233</v>
      </c>
      <c r="E1327" s="159" t="s">
        <v>1</v>
      </c>
      <c r="F1327" s="160" t="s">
        <v>2006</v>
      </c>
      <c r="H1327" s="161">
        <v>1</v>
      </c>
      <c r="I1327" s="162"/>
      <c r="L1327" s="157"/>
      <c r="M1327" s="163"/>
      <c r="T1327" s="164"/>
      <c r="AT1327" s="159" t="s">
        <v>233</v>
      </c>
      <c r="AU1327" s="159" t="s">
        <v>89</v>
      </c>
      <c r="AV1327" s="12" t="s">
        <v>89</v>
      </c>
      <c r="AW1327" s="12" t="s">
        <v>31</v>
      </c>
      <c r="AX1327" s="12" t="s">
        <v>76</v>
      </c>
      <c r="AY1327" s="159" t="s">
        <v>225</v>
      </c>
    </row>
    <row r="1328" spans="2:65" s="13" customFormat="1" ht="11.25">
      <c r="B1328" s="165"/>
      <c r="D1328" s="158" t="s">
        <v>233</v>
      </c>
      <c r="E1328" s="166" t="s">
        <v>1</v>
      </c>
      <c r="F1328" s="167" t="s">
        <v>258</v>
      </c>
      <c r="H1328" s="168">
        <v>4</v>
      </c>
      <c r="I1328" s="169"/>
      <c r="L1328" s="165"/>
      <c r="M1328" s="170"/>
      <c r="T1328" s="171"/>
      <c r="AT1328" s="166" t="s">
        <v>233</v>
      </c>
      <c r="AU1328" s="166" t="s">
        <v>89</v>
      </c>
      <c r="AV1328" s="13" t="s">
        <v>231</v>
      </c>
      <c r="AW1328" s="13" t="s">
        <v>31</v>
      </c>
      <c r="AX1328" s="13" t="s">
        <v>83</v>
      </c>
      <c r="AY1328" s="166" t="s">
        <v>225</v>
      </c>
    </row>
    <row r="1329" spans="2:65" s="1" customFormat="1" ht="55.5" customHeight="1">
      <c r="B1329" s="32"/>
      <c r="C1329" s="143" t="s">
        <v>2007</v>
      </c>
      <c r="D1329" s="143" t="s">
        <v>227</v>
      </c>
      <c r="E1329" s="144" t="s">
        <v>2008</v>
      </c>
      <c r="F1329" s="145" t="s">
        <v>2009</v>
      </c>
      <c r="G1329" s="146" t="s">
        <v>519</v>
      </c>
      <c r="H1329" s="147">
        <v>2</v>
      </c>
      <c r="I1329" s="148"/>
      <c r="J1329" s="149">
        <f>ROUND(I1329*H1329,2)</f>
        <v>0</v>
      </c>
      <c r="K1329" s="150"/>
      <c r="L1329" s="32"/>
      <c r="M1329" s="151" t="s">
        <v>1</v>
      </c>
      <c r="N1329" s="152" t="s">
        <v>42</v>
      </c>
      <c r="P1329" s="153">
        <f>O1329*H1329</f>
        <v>0</v>
      </c>
      <c r="Q1329" s="153">
        <v>1.1999999999999999E-3</v>
      </c>
      <c r="R1329" s="153">
        <f>Q1329*H1329</f>
        <v>2.3999999999999998E-3</v>
      </c>
      <c r="S1329" s="153">
        <v>0</v>
      </c>
      <c r="T1329" s="154">
        <f>S1329*H1329</f>
        <v>0</v>
      </c>
      <c r="AR1329" s="155" t="s">
        <v>309</v>
      </c>
      <c r="AT1329" s="155" t="s">
        <v>227</v>
      </c>
      <c r="AU1329" s="155" t="s">
        <v>89</v>
      </c>
      <c r="AY1329" s="17" t="s">
        <v>225</v>
      </c>
      <c r="BE1329" s="156">
        <f>IF(N1329="základná",J1329,0)</f>
        <v>0</v>
      </c>
      <c r="BF1329" s="156">
        <f>IF(N1329="znížená",J1329,0)</f>
        <v>0</v>
      </c>
      <c r="BG1329" s="156">
        <f>IF(N1329="zákl. prenesená",J1329,0)</f>
        <v>0</v>
      </c>
      <c r="BH1329" s="156">
        <f>IF(N1329="zníž. prenesená",J1329,0)</f>
        <v>0</v>
      </c>
      <c r="BI1329" s="156">
        <f>IF(N1329="nulová",J1329,0)</f>
        <v>0</v>
      </c>
      <c r="BJ1329" s="17" t="s">
        <v>89</v>
      </c>
      <c r="BK1329" s="156">
        <f>ROUND(I1329*H1329,2)</f>
        <v>0</v>
      </c>
      <c r="BL1329" s="17" t="s">
        <v>309</v>
      </c>
      <c r="BM1329" s="155" t="s">
        <v>2010</v>
      </c>
    </row>
    <row r="1330" spans="2:65" s="12" customFormat="1" ht="11.25">
      <c r="B1330" s="157"/>
      <c r="D1330" s="158" t="s">
        <v>233</v>
      </c>
      <c r="E1330" s="159" t="s">
        <v>1</v>
      </c>
      <c r="F1330" s="160" t="s">
        <v>2000</v>
      </c>
      <c r="H1330" s="161">
        <v>2</v>
      </c>
      <c r="I1330" s="162"/>
      <c r="L1330" s="157"/>
      <c r="M1330" s="163"/>
      <c r="T1330" s="164"/>
      <c r="AT1330" s="159" t="s">
        <v>233</v>
      </c>
      <c r="AU1330" s="159" t="s">
        <v>89</v>
      </c>
      <c r="AV1330" s="12" t="s">
        <v>89</v>
      </c>
      <c r="AW1330" s="12" t="s">
        <v>31</v>
      </c>
      <c r="AX1330" s="12" t="s">
        <v>83</v>
      </c>
      <c r="AY1330" s="159" t="s">
        <v>225</v>
      </c>
    </row>
    <row r="1331" spans="2:65" s="1" customFormat="1" ht="49.15" customHeight="1">
      <c r="B1331" s="32"/>
      <c r="C1331" s="143" t="s">
        <v>2011</v>
      </c>
      <c r="D1331" s="143" t="s">
        <v>227</v>
      </c>
      <c r="E1331" s="144" t="s">
        <v>2012</v>
      </c>
      <c r="F1331" s="145" t="s">
        <v>2013</v>
      </c>
      <c r="G1331" s="146" t="s">
        <v>519</v>
      </c>
      <c r="H1331" s="147">
        <v>4</v>
      </c>
      <c r="I1331" s="148"/>
      <c r="J1331" s="149">
        <f>ROUND(I1331*H1331,2)</f>
        <v>0</v>
      </c>
      <c r="K1331" s="150"/>
      <c r="L1331" s="32"/>
      <c r="M1331" s="151" t="s">
        <v>1</v>
      </c>
      <c r="N1331" s="152" t="s">
        <v>42</v>
      </c>
      <c r="P1331" s="153">
        <f>O1331*H1331</f>
        <v>0</v>
      </c>
      <c r="Q1331" s="153">
        <v>1.1999999999999999E-3</v>
      </c>
      <c r="R1331" s="153">
        <f>Q1331*H1331</f>
        <v>4.7999999999999996E-3</v>
      </c>
      <c r="S1331" s="153">
        <v>0</v>
      </c>
      <c r="T1331" s="154">
        <f>S1331*H1331</f>
        <v>0</v>
      </c>
      <c r="AR1331" s="155" t="s">
        <v>309</v>
      </c>
      <c r="AT1331" s="155" t="s">
        <v>227</v>
      </c>
      <c r="AU1331" s="155" t="s">
        <v>89</v>
      </c>
      <c r="AY1331" s="17" t="s">
        <v>225</v>
      </c>
      <c r="BE1331" s="156">
        <f>IF(N1331="základná",J1331,0)</f>
        <v>0</v>
      </c>
      <c r="BF1331" s="156">
        <f>IF(N1331="znížená",J1331,0)</f>
        <v>0</v>
      </c>
      <c r="BG1331" s="156">
        <f>IF(N1331="zákl. prenesená",J1331,0)</f>
        <v>0</v>
      </c>
      <c r="BH1331" s="156">
        <f>IF(N1331="zníž. prenesená",J1331,0)</f>
        <v>0</v>
      </c>
      <c r="BI1331" s="156">
        <f>IF(N1331="nulová",J1331,0)</f>
        <v>0</v>
      </c>
      <c r="BJ1331" s="17" t="s">
        <v>89</v>
      </c>
      <c r="BK1331" s="156">
        <f>ROUND(I1331*H1331,2)</f>
        <v>0</v>
      </c>
      <c r="BL1331" s="17" t="s">
        <v>309</v>
      </c>
      <c r="BM1331" s="155" t="s">
        <v>2014</v>
      </c>
    </row>
    <row r="1332" spans="2:65" s="12" customFormat="1" ht="11.25">
      <c r="B1332" s="157"/>
      <c r="D1332" s="158" t="s">
        <v>233</v>
      </c>
      <c r="E1332" s="159" t="s">
        <v>1</v>
      </c>
      <c r="F1332" s="160" t="s">
        <v>2005</v>
      </c>
      <c r="H1332" s="161">
        <v>3</v>
      </c>
      <c r="I1332" s="162"/>
      <c r="L1332" s="157"/>
      <c r="M1332" s="163"/>
      <c r="T1332" s="164"/>
      <c r="AT1332" s="159" t="s">
        <v>233</v>
      </c>
      <c r="AU1332" s="159" t="s">
        <v>89</v>
      </c>
      <c r="AV1332" s="12" t="s">
        <v>89</v>
      </c>
      <c r="AW1332" s="12" t="s">
        <v>31</v>
      </c>
      <c r="AX1332" s="12" t="s">
        <v>76</v>
      </c>
      <c r="AY1332" s="159" t="s">
        <v>225</v>
      </c>
    </row>
    <row r="1333" spans="2:65" s="12" customFormat="1" ht="11.25">
      <c r="B1333" s="157"/>
      <c r="D1333" s="158" t="s">
        <v>233</v>
      </c>
      <c r="E1333" s="159" t="s">
        <v>1</v>
      </c>
      <c r="F1333" s="160" t="s">
        <v>2006</v>
      </c>
      <c r="H1333" s="161">
        <v>1</v>
      </c>
      <c r="I1333" s="162"/>
      <c r="L1333" s="157"/>
      <c r="M1333" s="163"/>
      <c r="T1333" s="164"/>
      <c r="AT1333" s="159" t="s">
        <v>233</v>
      </c>
      <c r="AU1333" s="159" t="s">
        <v>89</v>
      </c>
      <c r="AV1333" s="12" t="s">
        <v>89</v>
      </c>
      <c r="AW1333" s="12" t="s">
        <v>31</v>
      </c>
      <c r="AX1333" s="12" t="s">
        <v>76</v>
      </c>
      <c r="AY1333" s="159" t="s">
        <v>225</v>
      </c>
    </row>
    <row r="1334" spans="2:65" s="13" customFormat="1" ht="11.25">
      <c r="B1334" s="165"/>
      <c r="D1334" s="158" t="s">
        <v>233</v>
      </c>
      <c r="E1334" s="166" t="s">
        <v>1</v>
      </c>
      <c r="F1334" s="167" t="s">
        <v>258</v>
      </c>
      <c r="H1334" s="168">
        <v>4</v>
      </c>
      <c r="I1334" s="169"/>
      <c r="L1334" s="165"/>
      <c r="M1334" s="170"/>
      <c r="T1334" s="171"/>
      <c r="AT1334" s="166" t="s">
        <v>233</v>
      </c>
      <c r="AU1334" s="166" t="s">
        <v>89</v>
      </c>
      <c r="AV1334" s="13" t="s">
        <v>231</v>
      </c>
      <c r="AW1334" s="13" t="s">
        <v>31</v>
      </c>
      <c r="AX1334" s="13" t="s">
        <v>83</v>
      </c>
      <c r="AY1334" s="166" t="s">
        <v>225</v>
      </c>
    </row>
    <row r="1335" spans="2:65" s="1" customFormat="1" ht="55.5" customHeight="1">
      <c r="B1335" s="32"/>
      <c r="C1335" s="143" t="s">
        <v>2015</v>
      </c>
      <c r="D1335" s="143" t="s">
        <v>227</v>
      </c>
      <c r="E1335" s="144" t="s">
        <v>2016</v>
      </c>
      <c r="F1335" s="145" t="s">
        <v>2017</v>
      </c>
      <c r="G1335" s="146" t="s">
        <v>519</v>
      </c>
      <c r="H1335" s="147">
        <v>5</v>
      </c>
      <c r="I1335" s="148"/>
      <c r="J1335" s="149">
        <f>ROUND(I1335*H1335,2)</f>
        <v>0</v>
      </c>
      <c r="K1335" s="150"/>
      <c r="L1335" s="32"/>
      <c r="M1335" s="151" t="s">
        <v>1</v>
      </c>
      <c r="N1335" s="152" t="s">
        <v>42</v>
      </c>
      <c r="P1335" s="153">
        <f>O1335*H1335</f>
        <v>0</v>
      </c>
      <c r="Q1335" s="153">
        <v>1.1999999999999999E-3</v>
      </c>
      <c r="R1335" s="153">
        <f>Q1335*H1335</f>
        <v>5.9999999999999993E-3</v>
      </c>
      <c r="S1335" s="153">
        <v>0</v>
      </c>
      <c r="T1335" s="154">
        <f>S1335*H1335</f>
        <v>0</v>
      </c>
      <c r="AR1335" s="155" t="s">
        <v>309</v>
      </c>
      <c r="AT1335" s="155" t="s">
        <v>227</v>
      </c>
      <c r="AU1335" s="155" t="s">
        <v>89</v>
      </c>
      <c r="AY1335" s="17" t="s">
        <v>225</v>
      </c>
      <c r="BE1335" s="156">
        <f>IF(N1335="základná",J1335,0)</f>
        <v>0</v>
      </c>
      <c r="BF1335" s="156">
        <f>IF(N1335="znížená",J1335,0)</f>
        <v>0</v>
      </c>
      <c r="BG1335" s="156">
        <f>IF(N1335="zákl. prenesená",J1335,0)</f>
        <v>0</v>
      </c>
      <c r="BH1335" s="156">
        <f>IF(N1335="zníž. prenesená",J1335,0)</f>
        <v>0</v>
      </c>
      <c r="BI1335" s="156">
        <f>IF(N1335="nulová",J1335,0)</f>
        <v>0</v>
      </c>
      <c r="BJ1335" s="17" t="s">
        <v>89</v>
      </c>
      <c r="BK1335" s="156">
        <f>ROUND(I1335*H1335,2)</f>
        <v>0</v>
      </c>
      <c r="BL1335" s="17" t="s">
        <v>309</v>
      </c>
      <c r="BM1335" s="155" t="s">
        <v>2018</v>
      </c>
    </row>
    <row r="1336" spans="2:65" s="12" customFormat="1" ht="11.25">
      <c r="B1336" s="157"/>
      <c r="D1336" s="158" t="s">
        <v>233</v>
      </c>
      <c r="E1336" s="159" t="s">
        <v>1</v>
      </c>
      <c r="F1336" s="160" t="s">
        <v>2005</v>
      </c>
      <c r="H1336" s="161">
        <v>3</v>
      </c>
      <c r="I1336" s="162"/>
      <c r="L1336" s="157"/>
      <c r="M1336" s="163"/>
      <c r="T1336" s="164"/>
      <c r="AT1336" s="159" t="s">
        <v>233</v>
      </c>
      <c r="AU1336" s="159" t="s">
        <v>89</v>
      </c>
      <c r="AV1336" s="12" t="s">
        <v>89</v>
      </c>
      <c r="AW1336" s="12" t="s">
        <v>31</v>
      </c>
      <c r="AX1336" s="12" t="s">
        <v>76</v>
      </c>
      <c r="AY1336" s="159" t="s">
        <v>225</v>
      </c>
    </row>
    <row r="1337" spans="2:65" s="12" customFormat="1" ht="11.25">
      <c r="B1337" s="157"/>
      <c r="D1337" s="158" t="s">
        <v>233</v>
      </c>
      <c r="E1337" s="159" t="s">
        <v>1</v>
      </c>
      <c r="F1337" s="160" t="s">
        <v>2000</v>
      </c>
      <c r="H1337" s="161">
        <v>2</v>
      </c>
      <c r="I1337" s="162"/>
      <c r="L1337" s="157"/>
      <c r="M1337" s="163"/>
      <c r="T1337" s="164"/>
      <c r="AT1337" s="159" t="s">
        <v>233</v>
      </c>
      <c r="AU1337" s="159" t="s">
        <v>89</v>
      </c>
      <c r="AV1337" s="12" t="s">
        <v>89</v>
      </c>
      <c r="AW1337" s="12" t="s">
        <v>31</v>
      </c>
      <c r="AX1337" s="12" t="s">
        <v>76</v>
      </c>
      <c r="AY1337" s="159" t="s">
        <v>225</v>
      </c>
    </row>
    <row r="1338" spans="2:65" s="13" customFormat="1" ht="11.25">
      <c r="B1338" s="165"/>
      <c r="D1338" s="158" t="s">
        <v>233</v>
      </c>
      <c r="E1338" s="166" t="s">
        <v>1</v>
      </c>
      <c r="F1338" s="167" t="s">
        <v>258</v>
      </c>
      <c r="H1338" s="168">
        <v>5</v>
      </c>
      <c r="I1338" s="169"/>
      <c r="L1338" s="165"/>
      <c r="M1338" s="170"/>
      <c r="T1338" s="171"/>
      <c r="AT1338" s="166" t="s">
        <v>233</v>
      </c>
      <c r="AU1338" s="166" t="s">
        <v>89</v>
      </c>
      <c r="AV1338" s="13" t="s">
        <v>231</v>
      </c>
      <c r="AW1338" s="13" t="s">
        <v>31</v>
      </c>
      <c r="AX1338" s="13" t="s">
        <v>83</v>
      </c>
      <c r="AY1338" s="166" t="s">
        <v>225</v>
      </c>
    </row>
    <row r="1339" spans="2:65" s="1" customFormat="1" ht="55.5" customHeight="1">
      <c r="B1339" s="32"/>
      <c r="C1339" s="143" t="s">
        <v>2019</v>
      </c>
      <c r="D1339" s="143" t="s">
        <v>227</v>
      </c>
      <c r="E1339" s="144" t="s">
        <v>2020</v>
      </c>
      <c r="F1339" s="145" t="s">
        <v>2021</v>
      </c>
      <c r="G1339" s="146" t="s">
        <v>519</v>
      </c>
      <c r="H1339" s="147">
        <v>4</v>
      </c>
      <c r="I1339" s="148"/>
      <c r="J1339" s="149">
        <f>ROUND(I1339*H1339,2)</f>
        <v>0</v>
      </c>
      <c r="K1339" s="150"/>
      <c r="L1339" s="32"/>
      <c r="M1339" s="151" t="s">
        <v>1</v>
      </c>
      <c r="N1339" s="152" t="s">
        <v>42</v>
      </c>
      <c r="P1339" s="153">
        <f>O1339*H1339</f>
        <v>0</v>
      </c>
      <c r="Q1339" s="153">
        <v>1.1999999999999999E-3</v>
      </c>
      <c r="R1339" s="153">
        <f>Q1339*H1339</f>
        <v>4.7999999999999996E-3</v>
      </c>
      <c r="S1339" s="153">
        <v>0</v>
      </c>
      <c r="T1339" s="154">
        <f>S1339*H1339</f>
        <v>0</v>
      </c>
      <c r="AR1339" s="155" t="s">
        <v>309</v>
      </c>
      <c r="AT1339" s="155" t="s">
        <v>227</v>
      </c>
      <c r="AU1339" s="155" t="s">
        <v>89</v>
      </c>
      <c r="AY1339" s="17" t="s">
        <v>225</v>
      </c>
      <c r="BE1339" s="156">
        <f>IF(N1339="základná",J1339,0)</f>
        <v>0</v>
      </c>
      <c r="BF1339" s="156">
        <f>IF(N1339="znížená",J1339,0)</f>
        <v>0</v>
      </c>
      <c r="BG1339" s="156">
        <f>IF(N1339="zákl. prenesená",J1339,0)</f>
        <v>0</v>
      </c>
      <c r="BH1339" s="156">
        <f>IF(N1339="zníž. prenesená",J1339,0)</f>
        <v>0</v>
      </c>
      <c r="BI1339" s="156">
        <f>IF(N1339="nulová",J1339,0)</f>
        <v>0</v>
      </c>
      <c r="BJ1339" s="17" t="s">
        <v>89</v>
      </c>
      <c r="BK1339" s="156">
        <f>ROUND(I1339*H1339,2)</f>
        <v>0</v>
      </c>
      <c r="BL1339" s="17" t="s">
        <v>309</v>
      </c>
      <c r="BM1339" s="155" t="s">
        <v>2022</v>
      </c>
    </row>
    <row r="1340" spans="2:65" s="12" customFormat="1" ht="11.25">
      <c r="B1340" s="157"/>
      <c r="D1340" s="158" t="s">
        <v>233</v>
      </c>
      <c r="E1340" s="159" t="s">
        <v>1</v>
      </c>
      <c r="F1340" s="160" t="s">
        <v>1985</v>
      </c>
      <c r="H1340" s="161">
        <v>1</v>
      </c>
      <c r="I1340" s="162"/>
      <c r="L1340" s="157"/>
      <c r="M1340" s="163"/>
      <c r="T1340" s="164"/>
      <c r="AT1340" s="159" t="s">
        <v>233</v>
      </c>
      <c r="AU1340" s="159" t="s">
        <v>89</v>
      </c>
      <c r="AV1340" s="12" t="s">
        <v>89</v>
      </c>
      <c r="AW1340" s="12" t="s">
        <v>31</v>
      </c>
      <c r="AX1340" s="12" t="s">
        <v>76</v>
      </c>
      <c r="AY1340" s="159" t="s">
        <v>225</v>
      </c>
    </row>
    <row r="1341" spans="2:65" s="12" customFormat="1" ht="11.25">
      <c r="B1341" s="157"/>
      <c r="D1341" s="158" t="s">
        <v>233</v>
      </c>
      <c r="E1341" s="159" t="s">
        <v>1</v>
      </c>
      <c r="F1341" s="160" t="s">
        <v>2023</v>
      </c>
      <c r="H1341" s="161">
        <v>3</v>
      </c>
      <c r="I1341" s="162"/>
      <c r="L1341" s="157"/>
      <c r="M1341" s="163"/>
      <c r="T1341" s="164"/>
      <c r="AT1341" s="159" t="s">
        <v>233</v>
      </c>
      <c r="AU1341" s="159" t="s">
        <v>89</v>
      </c>
      <c r="AV1341" s="12" t="s">
        <v>89</v>
      </c>
      <c r="AW1341" s="12" t="s">
        <v>31</v>
      </c>
      <c r="AX1341" s="12" t="s">
        <v>76</v>
      </c>
      <c r="AY1341" s="159" t="s">
        <v>225</v>
      </c>
    </row>
    <row r="1342" spans="2:65" s="13" customFormat="1" ht="11.25">
      <c r="B1342" s="165"/>
      <c r="D1342" s="158" t="s">
        <v>233</v>
      </c>
      <c r="E1342" s="166" t="s">
        <v>1</v>
      </c>
      <c r="F1342" s="167" t="s">
        <v>258</v>
      </c>
      <c r="H1342" s="168">
        <v>4</v>
      </c>
      <c r="I1342" s="169"/>
      <c r="L1342" s="165"/>
      <c r="M1342" s="170"/>
      <c r="T1342" s="171"/>
      <c r="AT1342" s="166" t="s">
        <v>233</v>
      </c>
      <c r="AU1342" s="166" t="s">
        <v>89</v>
      </c>
      <c r="AV1342" s="13" t="s">
        <v>231</v>
      </c>
      <c r="AW1342" s="13" t="s">
        <v>31</v>
      </c>
      <c r="AX1342" s="13" t="s">
        <v>83</v>
      </c>
      <c r="AY1342" s="166" t="s">
        <v>225</v>
      </c>
    </row>
    <row r="1343" spans="2:65" s="1" customFormat="1" ht="62.65" customHeight="1">
      <c r="B1343" s="32"/>
      <c r="C1343" s="143" t="s">
        <v>2024</v>
      </c>
      <c r="D1343" s="143" t="s">
        <v>227</v>
      </c>
      <c r="E1343" s="144" t="s">
        <v>2025</v>
      </c>
      <c r="F1343" s="145" t="s">
        <v>2026</v>
      </c>
      <c r="G1343" s="146" t="s">
        <v>519</v>
      </c>
      <c r="H1343" s="147">
        <v>1</v>
      </c>
      <c r="I1343" s="148"/>
      <c r="J1343" s="149">
        <f>ROUND(I1343*H1343,2)</f>
        <v>0</v>
      </c>
      <c r="K1343" s="150"/>
      <c r="L1343" s="32"/>
      <c r="M1343" s="151" t="s">
        <v>1</v>
      </c>
      <c r="N1343" s="152" t="s">
        <v>42</v>
      </c>
      <c r="P1343" s="153">
        <f>O1343*H1343</f>
        <v>0</v>
      </c>
      <c r="Q1343" s="153">
        <v>1.1999999999999999E-3</v>
      </c>
      <c r="R1343" s="153">
        <f>Q1343*H1343</f>
        <v>1.1999999999999999E-3</v>
      </c>
      <c r="S1343" s="153">
        <v>0</v>
      </c>
      <c r="T1343" s="154">
        <f>S1343*H1343</f>
        <v>0</v>
      </c>
      <c r="AR1343" s="155" t="s">
        <v>309</v>
      </c>
      <c r="AT1343" s="155" t="s">
        <v>227</v>
      </c>
      <c r="AU1343" s="155" t="s">
        <v>89</v>
      </c>
      <c r="AY1343" s="17" t="s">
        <v>225</v>
      </c>
      <c r="BE1343" s="156">
        <f>IF(N1343="základná",J1343,0)</f>
        <v>0</v>
      </c>
      <c r="BF1343" s="156">
        <f>IF(N1343="znížená",J1343,0)</f>
        <v>0</v>
      </c>
      <c r="BG1343" s="156">
        <f>IF(N1343="zákl. prenesená",J1343,0)</f>
        <v>0</v>
      </c>
      <c r="BH1343" s="156">
        <f>IF(N1343="zníž. prenesená",J1343,0)</f>
        <v>0</v>
      </c>
      <c r="BI1343" s="156">
        <f>IF(N1343="nulová",J1343,0)</f>
        <v>0</v>
      </c>
      <c r="BJ1343" s="17" t="s">
        <v>89</v>
      </c>
      <c r="BK1343" s="156">
        <f>ROUND(I1343*H1343,2)</f>
        <v>0</v>
      </c>
      <c r="BL1343" s="17" t="s">
        <v>309</v>
      </c>
      <c r="BM1343" s="155" t="s">
        <v>2027</v>
      </c>
    </row>
    <row r="1344" spans="2:65" s="12" customFormat="1" ht="11.25">
      <c r="B1344" s="157"/>
      <c r="D1344" s="158" t="s">
        <v>233</v>
      </c>
      <c r="E1344" s="159" t="s">
        <v>1</v>
      </c>
      <c r="F1344" s="160" t="s">
        <v>2006</v>
      </c>
      <c r="H1344" s="161">
        <v>1</v>
      </c>
      <c r="I1344" s="162"/>
      <c r="L1344" s="157"/>
      <c r="M1344" s="163"/>
      <c r="T1344" s="164"/>
      <c r="AT1344" s="159" t="s">
        <v>233</v>
      </c>
      <c r="AU1344" s="159" t="s">
        <v>89</v>
      </c>
      <c r="AV1344" s="12" t="s">
        <v>89</v>
      </c>
      <c r="AW1344" s="12" t="s">
        <v>31</v>
      </c>
      <c r="AX1344" s="12" t="s">
        <v>83</v>
      </c>
      <c r="AY1344" s="159" t="s">
        <v>225</v>
      </c>
    </row>
    <row r="1345" spans="2:65" s="1" customFormat="1" ht="55.5" customHeight="1">
      <c r="B1345" s="32"/>
      <c r="C1345" s="143" t="s">
        <v>2028</v>
      </c>
      <c r="D1345" s="143" t="s">
        <v>227</v>
      </c>
      <c r="E1345" s="144" t="s">
        <v>2029</v>
      </c>
      <c r="F1345" s="145" t="s">
        <v>2030</v>
      </c>
      <c r="G1345" s="146" t="s">
        <v>519</v>
      </c>
      <c r="H1345" s="147">
        <v>1</v>
      </c>
      <c r="I1345" s="148"/>
      <c r="J1345" s="149">
        <f>ROUND(I1345*H1345,2)</f>
        <v>0</v>
      </c>
      <c r="K1345" s="150"/>
      <c r="L1345" s="32"/>
      <c r="M1345" s="151" t="s">
        <v>1</v>
      </c>
      <c r="N1345" s="152" t="s">
        <v>42</v>
      </c>
      <c r="P1345" s="153">
        <f>O1345*H1345</f>
        <v>0</v>
      </c>
      <c r="Q1345" s="153">
        <v>1.1999999999999999E-3</v>
      </c>
      <c r="R1345" s="153">
        <f>Q1345*H1345</f>
        <v>1.1999999999999999E-3</v>
      </c>
      <c r="S1345" s="153">
        <v>0</v>
      </c>
      <c r="T1345" s="154">
        <f>S1345*H1345</f>
        <v>0</v>
      </c>
      <c r="AR1345" s="155" t="s">
        <v>309</v>
      </c>
      <c r="AT1345" s="155" t="s">
        <v>227</v>
      </c>
      <c r="AU1345" s="155" t="s">
        <v>89</v>
      </c>
      <c r="AY1345" s="17" t="s">
        <v>225</v>
      </c>
      <c r="BE1345" s="156">
        <f>IF(N1345="základná",J1345,0)</f>
        <v>0</v>
      </c>
      <c r="BF1345" s="156">
        <f>IF(N1345="znížená",J1345,0)</f>
        <v>0</v>
      </c>
      <c r="BG1345" s="156">
        <f>IF(N1345="zákl. prenesená",J1345,0)</f>
        <v>0</v>
      </c>
      <c r="BH1345" s="156">
        <f>IF(N1345="zníž. prenesená",J1345,0)</f>
        <v>0</v>
      </c>
      <c r="BI1345" s="156">
        <f>IF(N1345="nulová",J1345,0)</f>
        <v>0</v>
      </c>
      <c r="BJ1345" s="17" t="s">
        <v>89</v>
      </c>
      <c r="BK1345" s="156">
        <f>ROUND(I1345*H1345,2)</f>
        <v>0</v>
      </c>
      <c r="BL1345" s="17" t="s">
        <v>309</v>
      </c>
      <c r="BM1345" s="155" t="s">
        <v>2031</v>
      </c>
    </row>
    <row r="1346" spans="2:65" s="12" customFormat="1" ht="11.25">
      <c r="B1346" s="157"/>
      <c r="D1346" s="158" t="s">
        <v>233</v>
      </c>
      <c r="E1346" s="159" t="s">
        <v>1</v>
      </c>
      <c r="F1346" s="160" t="s">
        <v>2006</v>
      </c>
      <c r="H1346" s="161">
        <v>1</v>
      </c>
      <c r="I1346" s="162"/>
      <c r="L1346" s="157"/>
      <c r="M1346" s="163"/>
      <c r="T1346" s="164"/>
      <c r="AT1346" s="159" t="s">
        <v>233</v>
      </c>
      <c r="AU1346" s="159" t="s">
        <v>89</v>
      </c>
      <c r="AV1346" s="12" t="s">
        <v>89</v>
      </c>
      <c r="AW1346" s="12" t="s">
        <v>31</v>
      </c>
      <c r="AX1346" s="12" t="s">
        <v>83</v>
      </c>
      <c r="AY1346" s="159" t="s">
        <v>225</v>
      </c>
    </row>
    <row r="1347" spans="2:65" s="1" customFormat="1" ht="55.5" customHeight="1">
      <c r="B1347" s="32"/>
      <c r="C1347" s="143" t="s">
        <v>2032</v>
      </c>
      <c r="D1347" s="143" t="s">
        <v>227</v>
      </c>
      <c r="E1347" s="144" t="s">
        <v>2033</v>
      </c>
      <c r="F1347" s="145" t="s">
        <v>2034</v>
      </c>
      <c r="G1347" s="146" t="s">
        <v>519</v>
      </c>
      <c r="H1347" s="147">
        <v>1</v>
      </c>
      <c r="I1347" s="148"/>
      <c r="J1347" s="149">
        <f>ROUND(I1347*H1347,2)</f>
        <v>0</v>
      </c>
      <c r="K1347" s="150"/>
      <c r="L1347" s="32"/>
      <c r="M1347" s="151" t="s">
        <v>1</v>
      </c>
      <c r="N1347" s="152" t="s">
        <v>42</v>
      </c>
      <c r="P1347" s="153">
        <f>O1347*H1347</f>
        <v>0</v>
      </c>
      <c r="Q1347" s="153">
        <v>1.1999999999999999E-3</v>
      </c>
      <c r="R1347" s="153">
        <f>Q1347*H1347</f>
        <v>1.1999999999999999E-3</v>
      </c>
      <c r="S1347" s="153">
        <v>0</v>
      </c>
      <c r="T1347" s="154">
        <f>S1347*H1347</f>
        <v>0</v>
      </c>
      <c r="AR1347" s="155" t="s">
        <v>309</v>
      </c>
      <c r="AT1347" s="155" t="s">
        <v>227</v>
      </c>
      <c r="AU1347" s="155" t="s">
        <v>89</v>
      </c>
      <c r="AY1347" s="17" t="s">
        <v>225</v>
      </c>
      <c r="BE1347" s="156">
        <f>IF(N1347="základná",J1347,0)</f>
        <v>0</v>
      </c>
      <c r="BF1347" s="156">
        <f>IF(N1347="znížená",J1347,0)</f>
        <v>0</v>
      </c>
      <c r="BG1347" s="156">
        <f>IF(N1347="zákl. prenesená",J1347,0)</f>
        <v>0</v>
      </c>
      <c r="BH1347" s="156">
        <f>IF(N1347="zníž. prenesená",J1347,0)</f>
        <v>0</v>
      </c>
      <c r="BI1347" s="156">
        <f>IF(N1347="nulová",J1347,0)</f>
        <v>0</v>
      </c>
      <c r="BJ1347" s="17" t="s">
        <v>89</v>
      </c>
      <c r="BK1347" s="156">
        <f>ROUND(I1347*H1347,2)</f>
        <v>0</v>
      </c>
      <c r="BL1347" s="17" t="s">
        <v>309</v>
      </c>
      <c r="BM1347" s="155" t="s">
        <v>2035</v>
      </c>
    </row>
    <row r="1348" spans="2:65" s="12" customFormat="1" ht="11.25">
      <c r="B1348" s="157"/>
      <c r="D1348" s="158" t="s">
        <v>233</v>
      </c>
      <c r="E1348" s="159" t="s">
        <v>1</v>
      </c>
      <c r="F1348" s="160" t="s">
        <v>1985</v>
      </c>
      <c r="H1348" s="161">
        <v>1</v>
      </c>
      <c r="I1348" s="162"/>
      <c r="L1348" s="157"/>
      <c r="M1348" s="163"/>
      <c r="T1348" s="164"/>
      <c r="AT1348" s="159" t="s">
        <v>233</v>
      </c>
      <c r="AU1348" s="159" t="s">
        <v>89</v>
      </c>
      <c r="AV1348" s="12" t="s">
        <v>89</v>
      </c>
      <c r="AW1348" s="12" t="s">
        <v>31</v>
      </c>
      <c r="AX1348" s="12" t="s">
        <v>83</v>
      </c>
      <c r="AY1348" s="159" t="s">
        <v>225</v>
      </c>
    </row>
    <row r="1349" spans="2:65" s="1" customFormat="1" ht="62.65" customHeight="1">
      <c r="B1349" s="32"/>
      <c r="C1349" s="143" t="s">
        <v>2036</v>
      </c>
      <c r="D1349" s="143" t="s">
        <v>227</v>
      </c>
      <c r="E1349" s="144" t="s">
        <v>2037</v>
      </c>
      <c r="F1349" s="145" t="s">
        <v>2038</v>
      </c>
      <c r="G1349" s="146" t="s">
        <v>519</v>
      </c>
      <c r="H1349" s="147">
        <v>1</v>
      </c>
      <c r="I1349" s="148"/>
      <c r="J1349" s="149">
        <f>ROUND(I1349*H1349,2)</f>
        <v>0</v>
      </c>
      <c r="K1349" s="150"/>
      <c r="L1349" s="32"/>
      <c r="M1349" s="151" t="s">
        <v>1</v>
      </c>
      <c r="N1349" s="152" t="s">
        <v>42</v>
      </c>
      <c r="P1349" s="153">
        <f>O1349*H1349</f>
        <v>0</v>
      </c>
      <c r="Q1349" s="153">
        <v>1.1999999999999999E-3</v>
      </c>
      <c r="R1349" s="153">
        <f>Q1349*H1349</f>
        <v>1.1999999999999999E-3</v>
      </c>
      <c r="S1349" s="153">
        <v>0</v>
      </c>
      <c r="T1349" s="154">
        <f>S1349*H1349</f>
        <v>0</v>
      </c>
      <c r="AR1349" s="155" t="s">
        <v>309</v>
      </c>
      <c r="AT1349" s="155" t="s">
        <v>227</v>
      </c>
      <c r="AU1349" s="155" t="s">
        <v>89</v>
      </c>
      <c r="AY1349" s="17" t="s">
        <v>225</v>
      </c>
      <c r="BE1349" s="156">
        <f>IF(N1349="základná",J1349,0)</f>
        <v>0</v>
      </c>
      <c r="BF1349" s="156">
        <f>IF(N1349="znížená",J1349,0)</f>
        <v>0</v>
      </c>
      <c r="BG1349" s="156">
        <f>IF(N1349="zákl. prenesená",J1349,0)</f>
        <v>0</v>
      </c>
      <c r="BH1349" s="156">
        <f>IF(N1349="zníž. prenesená",J1349,0)</f>
        <v>0</v>
      </c>
      <c r="BI1349" s="156">
        <f>IF(N1349="nulová",J1349,0)</f>
        <v>0</v>
      </c>
      <c r="BJ1349" s="17" t="s">
        <v>89</v>
      </c>
      <c r="BK1349" s="156">
        <f>ROUND(I1349*H1349,2)</f>
        <v>0</v>
      </c>
      <c r="BL1349" s="17" t="s">
        <v>309</v>
      </c>
      <c r="BM1349" s="155" t="s">
        <v>2039</v>
      </c>
    </row>
    <row r="1350" spans="2:65" s="12" customFormat="1" ht="11.25">
      <c r="B1350" s="157"/>
      <c r="D1350" s="158" t="s">
        <v>233</v>
      </c>
      <c r="E1350" s="159" t="s">
        <v>1</v>
      </c>
      <c r="F1350" s="160" t="s">
        <v>2006</v>
      </c>
      <c r="H1350" s="161">
        <v>1</v>
      </c>
      <c r="I1350" s="162"/>
      <c r="L1350" s="157"/>
      <c r="M1350" s="163"/>
      <c r="T1350" s="164"/>
      <c r="AT1350" s="159" t="s">
        <v>233</v>
      </c>
      <c r="AU1350" s="159" t="s">
        <v>89</v>
      </c>
      <c r="AV1350" s="12" t="s">
        <v>89</v>
      </c>
      <c r="AW1350" s="12" t="s">
        <v>31</v>
      </c>
      <c r="AX1350" s="12" t="s">
        <v>83</v>
      </c>
      <c r="AY1350" s="159" t="s">
        <v>225</v>
      </c>
    </row>
    <row r="1351" spans="2:65" s="1" customFormat="1" ht="62.65" customHeight="1">
      <c r="B1351" s="32"/>
      <c r="C1351" s="143" t="s">
        <v>2040</v>
      </c>
      <c r="D1351" s="143" t="s">
        <v>227</v>
      </c>
      <c r="E1351" s="144" t="s">
        <v>2041</v>
      </c>
      <c r="F1351" s="145" t="s">
        <v>2042</v>
      </c>
      <c r="G1351" s="146" t="s">
        <v>519</v>
      </c>
      <c r="H1351" s="147">
        <v>2</v>
      </c>
      <c r="I1351" s="148"/>
      <c r="J1351" s="149">
        <f>ROUND(I1351*H1351,2)</f>
        <v>0</v>
      </c>
      <c r="K1351" s="150"/>
      <c r="L1351" s="32"/>
      <c r="M1351" s="151" t="s">
        <v>1</v>
      </c>
      <c r="N1351" s="152" t="s">
        <v>42</v>
      </c>
      <c r="P1351" s="153">
        <f>O1351*H1351</f>
        <v>0</v>
      </c>
      <c r="Q1351" s="153">
        <v>1.1999999999999999E-3</v>
      </c>
      <c r="R1351" s="153">
        <f>Q1351*H1351</f>
        <v>2.3999999999999998E-3</v>
      </c>
      <c r="S1351" s="153">
        <v>0</v>
      </c>
      <c r="T1351" s="154">
        <f>S1351*H1351</f>
        <v>0</v>
      </c>
      <c r="AR1351" s="155" t="s">
        <v>309</v>
      </c>
      <c r="AT1351" s="155" t="s">
        <v>227</v>
      </c>
      <c r="AU1351" s="155" t="s">
        <v>89</v>
      </c>
      <c r="AY1351" s="17" t="s">
        <v>225</v>
      </c>
      <c r="BE1351" s="156">
        <f>IF(N1351="základná",J1351,0)</f>
        <v>0</v>
      </c>
      <c r="BF1351" s="156">
        <f>IF(N1351="znížená",J1351,0)</f>
        <v>0</v>
      </c>
      <c r="BG1351" s="156">
        <f>IF(N1351="zákl. prenesená",J1351,0)</f>
        <v>0</v>
      </c>
      <c r="BH1351" s="156">
        <f>IF(N1351="zníž. prenesená",J1351,0)</f>
        <v>0</v>
      </c>
      <c r="BI1351" s="156">
        <f>IF(N1351="nulová",J1351,0)</f>
        <v>0</v>
      </c>
      <c r="BJ1351" s="17" t="s">
        <v>89</v>
      </c>
      <c r="BK1351" s="156">
        <f>ROUND(I1351*H1351,2)</f>
        <v>0</v>
      </c>
      <c r="BL1351" s="17" t="s">
        <v>309</v>
      </c>
      <c r="BM1351" s="155" t="s">
        <v>2043</v>
      </c>
    </row>
    <row r="1352" spans="2:65" s="12" customFormat="1" ht="11.25">
      <c r="B1352" s="157"/>
      <c r="D1352" s="158" t="s">
        <v>233</v>
      </c>
      <c r="E1352" s="159" t="s">
        <v>1</v>
      </c>
      <c r="F1352" s="160" t="s">
        <v>2000</v>
      </c>
      <c r="H1352" s="161">
        <v>2</v>
      </c>
      <c r="I1352" s="162"/>
      <c r="L1352" s="157"/>
      <c r="M1352" s="163"/>
      <c r="T1352" s="164"/>
      <c r="AT1352" s="159" t="s">
        <v>233</v>
      </c>
      <c r="AU1352" s="159" t="s">
        <v>89</v>
      </c>
      <c r="AV1352" s="12" t="s">
        <v>89</v>
      </c>
      <c r="AW1352" s="12" t="s">
        <v>31</v>
      </c>
      <c r="AX1352" s="12" t="s">
        <v>83</v>
      </c>
      <c r="AY1352" s="159" t="s">
        <v>225</v>
      </c>
    </row>
    <row r="1353" spans="2:65" s="1" customFormat="1" ht="55.5" customHeight="1">
      <c r="B1353" s="32"/>
      <c r="C1353" s="143" t="s">
        <v>2044</v>
      </c>
      <c r="D1353" s="143" t="s">
        <v>227</v>
      </c>
      <c r="E1353" s="144" t="s">
        <v>2045</v>
      </c>
      <c r="F1353" s="145" t="s">
        <v>2046</v>
      </c>
      <c r="G1353" s="146" t="s">
        <v>519</v>
      </c>
      <c r="H1353" s="147">
        <v>1</v>
      </c>
      <c r="I1353" s="148"/>
      <c r="J1353" s="149">
        <f>ROUND(I1353*H1353,2)</f>
        <v>0</v>
      </c>
      <c r="K1353" s="150"/>
      <c r="L1353" s="32"/>
      <c r="M1353" s="151" t="s">
        <v>1</v>
      </c>
      <c r="N1353" s="152" t="s">
        <v>42</v>
      </c>
      <c r="P1353" s="153">
        <f>O1353*H1353</f>
        <v>0</v>
      </c>
      <c r="Q1353" s="153">
        <v>1.1999999999999999E-3</v>
      </c>
      <c r="R1353" s="153">
        <f>Q1353*H1353</f>
        <v>1.1999999999999999E-3</v>
      </c>
      <c r="S1353" s="153">
        <v>0</v>
      </c>
      <c r="T1353" s="154">
        <f>S1353*H1353</f>
        <v>0</v>
      </c>
      <c r="AR1353" s="155" t="s">
        <v>309</v>
      </c>
      <c r="AT1353" s="155" t="s">
        <v>227</v>
      </c>
      <c r="AU1353" s="155" t="s">
        <v>89</v>
      </c>
      <c r="AY1353" s="17" t="s">
        <v>225</v>
      </c>
      <c r="BE1353" s="156">
        <f>IF(N1353="základná",J1353,0)</f>
        <v>0</v>
      </c>
      <c r="BF1353" s="156">
        <f>IF(N1353="znížená",J1353,0)</f>
        <v>0</v>
      </c>
      <c r="BG1353" s="156">
        <f>IF(N1353="zákl. prenesená",J1353,0)</f>
        <v>0</v>
      </c>
      <c r="BH1353" s="156">
        <f>IF(N1353="zníž. prenesená",J1353,0)</f>
        <v>0</v>
      </c>
      <c r="BI1353" s="156">
        <f>IF(N1353="nulová",J1353,0)</f>
        <v>0</v>
      </c>
      <c r="BJ1353" s="17" t="s">
        <v>89</v>
      </c>
      <c r="BK1353" s="156">
        <f>ROUND(I1353*H1353,2)</f>
        <v>0</v>
      </c>
      <c r="BL1353" s="17" t="s">
        <v>309</v>
      </c>
      <c r="BM1353" s="155" t="s">
        <v>2047</v>
      </c>
    </row>
    <row r="1354" spans="2:65" s="12" customFormat="1" ht="11.25">
      <c r="B1354" s="157"/>
      <c r="D1354" s="158" t="s">
        <v>233</v>
      </c>
      <c r="E1354" s="159" t="s">
        <v>1</v>
      </c>
      <c r="F1354" s="160" t="s">
        <v>2006</v>
      </c>
      <c r="H1354" s="161">
        <v>1</v>
      </c>
      <c r="I1354" s="162"/>
      <c r="L1354" s="157"/>
      <c r="M1354" s="163"/>
      <c r="T1354" s="164"/>
      <c r="AT1354" s="159" t="s">
        <v>233</v>
      </c>
      <c r="AU1354" s="159" t="s">
        <v>89</v>
      </c>
      <c r="AV1354" s="12" t="s">
        <v>89</v>
      </c>
      <c r="AW1354" s="12" t="s">
        <v>31</v>
      </c>
      <c r="AX1354" s="12" t="s">
        <v>83</v>
      </c>
      <c r="AY1354" s="159" t="s">
        <v>225</v>
      </c>
    </row>
    <row r="1355" spans="2:65" s="1" customFormat="1" ht="55.5" customHeight="1">
      <c r="B1355" s="32"/>
      <c r="C1355" s="143" t="s">
        <v>2048</v>
      </c>
      <c r="D1355" s="143" t="s">
        <v>227</v>
      </c>
      <c r="E1355" s="144" t="s">
        <v>2049</v>
      </c>
      <c r="F1355" s="145" t="s">
        <v>2050</v>
      </c>
      <c r="G1355" s="146" t="s">
        <v>519</v>
      </c>
      <c r="H1355" s="147">
        <v>4</v>
      </c>
      <c r="I1355" s="148"/>
      <c r="J1355" s="149">
        <f>ROUND(I1355*H1355,2)</f>
        <v>0</v>
      </c>
      <c r="K1355" s="150"/>
      <c r="L1355" s="32"/>
      <c r="M1355" s="151" t="s">
        <v>1</v>
      </c>
      <c r="N1355" s="152" t="s">
        <v>42</v>
      </c>
      <c r="P1355" s="153">
        <f>O1355*H1355</f>
        <v>0</v>
      </c>
      <c r="Q1355" s="153">
        <v>1.1999999999999999E-3</v>
      </c>
      <c r="R1355" s="153">
        <f>Q1355*H1355</f>
        <v>4.7999999999999996E-3</v>
      </c>
      <c r="S1355" s="153">
        <v>0</v>
      </c>
      <c r="T1355" s="154">
        <f>S1355*H1355</f>
        <v>0</v>
      </c>
      <c r="AR1355" s="155" t="s">
        <v>309</v>
      </c>
      <c r="AT1355" s="155" t="s">
        <v>227</v>
      </c>
      <c r="AU1355" s="155" t="s">
        <v>89</v>
      </c>
      <c r="AY1355" s="17" t="s">
        <v>225</v>
      </c>
      <c r="BE1355" s="156">
        <f>IF(N1355="základná",J1355,0)</f>
        <v>0</v>
      </c>
      <c r="BF1355" s="156">
        <f>IF(N1355="znížená",J1355,0)</f>
        <v>0</v>
      </c>
      <c r="BG1355" s="156">
        <f>IF(N1355="zákl. prenesená",J1355,0)</f>
        <v>0</v>
      </c>
      <c r="BH1355" s="156">
        <f>IF(N1355="zníž. prenesená",J1355,0)</f>
        <v>0</v>
      </c>
      <c r="BI1355" s="156">
        <f>IF(N1355="nulová",J1355,0)</f>
        <v>0</v>
      </c>
      <c r="BJ1355" s="17" t="s">
        <v>89</v>
      </c>
      <c r="BK1355" s="156">
        <f>ROUND(I1355*H1355,2)</f>
        <v>0</v>
      </c>
      <c r="BL1355" s="17" t="s">
        <v>309</v>
      </c>
      <c r="BM1355" s="155" t="s">
        <v>2051</v>
      </c>
    </row>
    <row r="1356" spans="2:65" s="12" customFormat="1" ht="11.25">
      <c r="B1356" s="157"/>
      <c r="D1356" s="158" t="s">
        <v>233</v>
      </c>
      <c r="E1356" s="159" t="s">
        <v>1</v>
      </c>
      <c r="F1356" s="160" t="s">
        <v>1974</v>
      </c>
      <c r="H1356" s="161">
        <v>4</v>
      </c>
      <c r="I1356" s="162"/>
      <c r="L1356" s="157"/>
      <c r="M1356" s="163"/>
      <c r="T1356" s="164"/>
      <c r="AT1356" s="159" t="s">
        <v>233</v>
      </c>
      <c r="AU1356" s="159" t="s">
        <v>89</v>
      </c>
      <c r="AV1356" s="12" t="s">
        <v>89</v>
      </c>
      <c r="AW1356" s="12" t="s">
        <v>31</v>
      </c>
      <c r="AX1356" s="12" t="s">
        <v>83</v>
      </c>
      <c r="AY1356" s="159" t="s">
        <v>225</v>
      </c>
    </row>
    <row r="1357" spans="2:65" s="1" customFormat="1" ht="55.5" customHeight="1">
      <c r="B1357" s="32"/>
      <c r="C1357" s="143" t="s">
        <v>2052</v>
      </c>
      <c r="D1357" s="143" t="s">
        <v>227</v>
      </c>
      <c r="E1357" s="144" t="s">
        <v>2053</v>
      </c>
      <c r="F1357" s="145" t="s">
        <v>2054</v>
      </c>
      <c r="G1357" s="146" t="s">
        <v>519</v>
      </c>
      <c r="H1357" s="147">
        <v>1</v>
      </c>
      <c r="I1357" s="148"/>
      <c r="J1357" s="149">
        <f>ROUND(I1357*H1357,2)</f>
        <v>0</v>
      </c>
      <c r="K1357" s="150"/>
      <c r="L1357" s="32"/>
      <c r="M1357" s="151" t="s">
        <v>1</v>
      </c>
      <c r="N1357" s="152" t="s">
        <v>42</v>
      </c>
      <c r="P1357" s="153">
        <f>O1357*H1357</f>
        <v>0</v>
      </c>
      <c r="Q1357" s="153">
        <v>1.1999999999999999E-3</v>
      </c>
      <c r="R1357" s="153">
        <f>Q1357*H1357</f>
        <v>1.1999999999999999E-3</v>
      </c>
      <c r="S1357" s="153">
        <v>0</v>
      </c>
      <c r="T1357" s="154">
        <f>S1357*H1357</f>
        <v>0</v>
      </c>
      <c r="AR1357" s="155" t="s">
        <v>309</v>
      </c>
      <c r="AT1357" s="155" t="s">
        <v>227</v>
      </c>
      <c r="AU1357" s="155" t="s">
        <v>89</v>
      </c>
      <c r="AY1357" s="17" t="s">
        <v>225</v>
      </c>
      <c r="BE1357" s="156">
        <f>IF(N1357="základná",J1357,0)</f>
        <v>0</v>
      </c>
      <c r="BF1357" s="156">
        <f>IF(N1357="znížená",J1357,0)</f>
        <v>0</v>
      </c>
      <c r="BG1357" s="156">
        <f>IF(N1357="zákl. prenesená",J1357,0)</f>
        <v>0</v>
      </c>
      <c r="BH1357" s="156">
        <f>IF(N1357="zníž. prenesená",J1357,0)</f>
        <v>0</v>
      </c>
      <c r="BI1357" s="156">
        <f>IF(N1357="nulová",J1357,0)</f>
        <v>0</v>
      </c>
      <c r="BJ1357" s="17" t="s">
        <v>89</v>
      </c>
      <c r="BK1357" s="156">
        <f>ROUND(I1357*H1357,2)</f>
        <v>0</v>
      </c>
      <c r="BL1357" s="17" t="s">
        <v>309</v>
      </c>
      <c r="BM1357" s="155" t="s">
        <v>2055</v>
      </c>
    </row>
    <row r="1358" spans="2:65" s="12" customFormat="1" ht="11.25">
      <c r="B1358" s="157"/>
      <c r="D1358" s="158" t="s">
        <v>233</v>
      </c>
      <c r="E1358" s="159" t="s">
        <v>1</v>
      </c>
      <c r="F1358" s="160" t="s">
        <v>2006</v>
      </c>
      <c r="H1358" s="161">
        <v>1</v>
      </c>
      <c r="I1358" s="162"/>
      <c r="L1358" s="157"/>
      <c r="M1358" s="163"/>
      <c r="T1358" s="164"/>
      <c r="AT1358" s="159" t="s">
        <v>233</v>
      </c>
      <c r="AU1358" s="159" t="s">
        <v>89</v>
      </c>
      <c r="AV1358" s="12" t="s">
        <v>89</v>
      </c>
      <c r="AW1358" s="12" t="s">
        <v>31</v>
      </c>
      <c r="AX1358" s="12" t="s">
        <v>83</v>
      </c>
      <c r="AY1358" s="159" t="s">
        <v>225</v>
      </c>
    </row>
    <row r="1359" spans="2:65" s="1" customFormat="1" ht="55.5" customHeight="1">
      <c r="B1359" s="32"/>
      <c r="C1359" s="143" t="s">
        <v>2056</v>
      </c>
      <c r="D1359" s="143" t="s">
        <v>227</v>
      </c>
      <c r="E1359" s="144" t="s">
        <v>2057</v>
      </c>
      <c r="F1359" s="145" t="s">
        <v>2058</v>
      </c>
      <c r="G1359" s="146" t="s">
        <v>519</v>
      </c>
      <c r="H1359" s="147">
        <v>6</v>
      </c>
      <c r="I1359" s="148"/>
      <c r="J1359" s="149">
        <f>ROUND(I1359*H1359,2)</f>
        <v>0</v>
      </c>
      <c r="K1359" s="150"/>
      <c r="L1359" s="32"/>
      <c r="M1359" s="151" t="s">
        <v>1</v>
      </c>
      <c r="N1359" s="152" t="s">
        <v>42</v>
      </c>
      <c r="P1359" s="153">
        <f>O1359*H1359</f>
        <v>0</v>
      </c>
      <c r="Q1359" s="153">
        <v>1.1999999999999999E-3</v>
      </c>
      <c r="R1359" s="153">
        <f>Q1359*H1359</f>
        <v>7.1999999999999998E-3</v>
      </c>
      <c r="S1359" s="153">
        <v>0</v>
      </c>
      <c r="T1359" s="154">
        <f>S1359*H1359</f>
        <v>0</v>
      </c>
      <c r="AR1359" s="155" t="s">
        <v>309</v>
      </c>
      <c r="AT1359" s="155" t="s">
        <v>227</v>
      </c>
      <c r="AU1359" s="155" t="s">
        <v>89</v>
      </c>
      <c r="AY1359" s="17" t="s">
        <v>225</v>
      </c>
      <c r="BE1359" s="156">
        <f>IF(N1359="základná",J1359,0)</f>
        <v>0</v>
      </c>
      <c r="BF1359" s="156">
        <f>IF(N1359="znížená",J1359,0)</f>
        <v>0</v>
      </c>
      <c r="BG1359" s="156">
        <f>IF(N1359="zákl. prenesená",J1359,0)</f>
        <v>0</v>
      </c>
      <c r="BH1359" s="156">
        <f>IF(N1359="zníž. prenesená",J1359,0)</f>
        <v>0</v>
      </c>
      <c r="BI1359" s="156">
        <f>IF(N1359="nulová",J1359,0)</f>
        <v>0</v>
      </c>
      <c r="BJ1359" s="17" t="s">
        <v>89</v>
      </c>
      <c r="BK1359" s="156">
        <f>ROUND(I1359*H1359,2)</f>
        <v>0</v>
      </c>
      <c r="BL1359" s="17" t="s">
        <v>309</v>
      </c>
      <c r="BM1359" s="155" t="s">
        <v>2059</v>
      </c>
    </row>
    <row r="1360" spans="2:65" s="12" customFormat="1" ht="11.25">
      <c r="B1360" s="157"/>
      <c r="D1360" s="158" t="s">
        <v>233</v>
      </c>
      <c r="E1360" s="159" t="s">
        <v>1</v>
      </c>
      <c r="F1360" s="160" t="s">
        <v>1985</v>
      </c>
      <c r="H1360" s="161">
        <v>1</v>
      </c>
      <c r="I1360" s="162"/>
      <c r="L1360" s="157"/>
      <c r="M1360" s="163"/>
      <c r="T1360" s="164"/>
      <c r="AT1360" s="159" t="s">
        <v>233</v>
      </c>
      <c r="AU1360" s="159" t="s">
        <v>89</v>
      </c>
      <c r="AV1360" s="12" t="s">
        <v>89</v>
      </c>
      <c r="AW1360" s="12" t="s">
        <v>31</v>
      </c>
      <c r="AX1360" s="12" t="s">
        <v>76</v>
      </c>
      <c r="AY1360" s="159" t="s">
        <v>225</v>
      </c>
    </row>
    <row r="1361" spans="2:65" s="12" customFormat="1" ht="11.25">
      <c r="B1361" s="157"/>
      <c r="D1361" s="158" t="s">
        <v>233</v>
      </c>
      <c r="E1361" s="159" t="s">
        <v>1</v>
      </c>
      <c r="F1361" s="160" t="s">
        <v>2060</v>
      </c>
      <c r="H1361" s="161">
        <v>5</v>
      </c>
      <c r="I1361" s="162"/>
      <c r="L1361" s="157"/>
      <c r="M1361" s="163"/>
      <c r="T1361" s="164"/>
      <c r="AT1361" s="159" t="s">
        <v>233</v>
      </c>
      <c r="AU1361" s="159" t="s">
        <v>89</v>
      </c>
      <c r="AV1361" s="12" t="s">
        <v>89</v>
      </c>
      <c r="AW1361" s="12" t="s">
        <v>31</v>
      </c>
      <c r="AX1361" s="12" t="s">
        <v>76</v>
      </c>
      <c r="AY1361" s="159" t="s">
        <v>225</v>
      </c>
    </row>
    <row r="1362" spans="2:65" s="13" customFormat="1" ht="11.25">
      <c r="B1362" s="165"/>
      <c r="D1362" s="158" t="s">
        <v>233</v>
      </c>
      <c r="E1362" s="166" t="s">
        <v>1</v>
      </c>
      <c r="F1362" s="167" t="s">
        <v>258</v>
      </c>
      <c r="H1362" s="168">
        <v>6</v>
      </c>
      <c r="I1362" s="169"/>
      <c r="L1362" s="165"/>
      <c r="M1362" s="170"/>
      <c r="T1362" s="171"/>
      <c r="AT1362" s="166" t="s">
        <v>233</v>
      </c>
      <c r="AU1362" s="166" t="s">
        <v>89</v>
      </c>
      <c r="AV1362" s="13" t="s">
        <v>231</v>
      </c>
      <c r="AW1362" s="13" t="s">
        <v>31</v>
      </c>
      <c r="AX1362" s="13" t="s">
        <v>83</v>
      </c>
      <c r="AY1362" s="166" t="s">
        <v>225</v>
      </c>
    </row>
    <row r="1363" spans="2:65" s="1" customFormat="1" ht="55.5" customHeight="1">
      <c r="B1363" s="32"/>
      <c r="C1363" s="143" t="s">
        <v>2061</v>
      </c>
      <c r="D1363" s="143" t="s">
        <v>227</v>
      </c>
      <c r="E1363" s="144" t="s">
        <v>2062</v>
      </c>
      <c r="F1363" s="145" t="s">
        <v>2063</v>
      </c>
      <c r="G1363" s="146" t="s">
        <v>519</v>
      </c>
      <c r="H1363" s="147">
        <v>3</v>
      </c>
      <c r="I1363" s="148"/>
      <c r="J1363" s="149">
        <f>ROUND(I1363*H1363,2)</f>
        <v>0</v>
      </c>
      <c r="K1363" s="150"/>
      <c r="L1363" s="32"/>
      <c r="M1363" s="151" t="s">
        <v>1</v>
      </c>
      <c r="N1363" s="152" t="s">
        <v>42</v>
      </c>
      <c r="P1363" s="153">
        <f>O1363*H1363</f>
        <v>0</v>
      </c>
      <c r="Q1363" s="153">
        <v>1.1999999999999999E-3</v>
      </c>
      <c r="R1363" s="153">
        <f>Q1363*H1363</f>
        <v>3.5999999999999999E-3</v>
      </c>
      <c r="S1363" s="153">
        <v>0</v>
      </c>
      <c r="T1363" s="154">
        <f>S1363*H1363</f>
        <v>0</v>
      </c>
      <c r="AR1363" s="155" t="s">
        <v>309</v>
      </c>
      <c r="AT1363" s="155" t="s">
        <v>227</v>
      </c>
      <c r="AU1363" s="155" t="s">
        <v>89</v>
      </c>
      <c r="AY1363" s="17" t="s">
        <v>225</v>
      </c>
      <c r="BE1363" s="156">
        <f>IF(N1363="základná",J1363,0)</f>
        <v>0</v>
      </c>
      <c r="BF1363" s="156">
        <f>IF(N1363="znížená",J1363,0)</f>
        <v>0</v>
      </c>
      <c r="BG1363" s="156">
        <f>IF(N1363="zákl. prenesená",J1363,0)</f>
        <v>0</v>
      </c>
      <c r="BH1363" s="156">
        <f>IF(N1363="zníž. prenesená",J1363,0)</f>
        <v>0</v>
      </c>
      <c r="BI1363" s="156">
        <f>IF(N1363="nulová",J1363,0)</f>
        <v>0</v>
      </c>
      <c r="BJ1363" s="17" t="s">
        <v>89</v>
      </c>
      <c r="BK1363" s="156">
        <f>ROUND(I1363*H1363,2)</f>
        <v>0</v>
      </c>
      <c r="BL1363" s="17" t="s">
        <v>309</v>
      </c>
      <c r="BM1363" s="155" t="s">
        <v>2064</v>
      </c>
    </row>
    <row r="1364" spans="2:65" s="12" customFormat="1" ht="11.25">
      <c r="B1364" s="157"/>
      <c r="D1364" s="158" t="s">
        <v>233</v>
      </c>
      <c r="E1364" s="159" t="s">
        <v>1</v>
      </c>
      <c r="F1364" s="160" t="s">
        <v>2023</v>
      </c>
      <c r="H1364" s="161">
        <v>3</v>
      </c>
      <c r="I1364" s="162"/>
      <c r="L1364" s="157"/>
      <c r="M1364" s="163"/>
      <c r="T1364" s="164"/>
      <c r="AT1364" s="159" t="s">
        <v>233</v>
      </c>
      <c r="AU1364" s="159" t="s">
        <v>89</v>
      </c>
      <c r="AV1364" s="12" t="s">
        <v>89</v>
      </c>
      <c r="AW1364" s="12" t="s">
        <v>31</v>
      </c>
      <c r="AX1364" s="12" t="s">
        <v>83</v>
      </c>
      <c r="AY1364" s="159" t="s">
        <v>225</v>
      </c>
    </row>
    <row r="1365" spans="2:65" s="1" customFormat="1" ht="37.9" customHeight="1">
      <c r="B1365" s="32"/>
      <c r="C1365" s="143" t="s">
        <v>2065</v>
      </c>
      <c r="D1365" s="143" t="s">
        <v>227</v>
      </c>
      <c r="E1365" s="144" t="s">
        <v>2066</v>
      </c>
      <c r="F1365" s="145" t="s">
        <v>2067</v>
      </c>
      <c r="G1365" s="146" t="s">
        <v>2068</v>
      </c>
      <c r="H1365" s="147">
        <v>1</v>
      </c>
      <c r="I1365" s="148"/>
      <c r="J1365" s="149">
        <f>ROUND(I1365*H1365,2)</f>
        <v>0</v>
      </c>
      <c r="K1365" s="150"/>
      <c r="L1365" s="32"/>
      <c r="M1365" s="151" t="s">
        <v>1</v>
      </c>
      <c r="N1365" s="152" t="s">
        <v>42</v>
      </c>
      <c r="P1365" s="153">
        <f>O1365*H1365</f>
        <v>0</v>
      </c>
      <c r="Q1365" s="153">
        <v>0</v>
      </c>
      <c r="R1365" s="153">
        <f>Q1365*H1365</f>
        <v>0</v>
      </c>
      <c r="S1365" s="153">
        <v>0</v>
      </c>
      <c r="T1365" s="154">
        <f>S1365*H1365</f>
        <v>0</v>
      </c>
      <c r="AR1365" s="155" t="s">
        <v>309</v>
      </c>
      <c r="AT1365" s="155" t="s">
        <v>227</v>
      </c>
      <c r="AU1365" s="155" t="s">
        <v>89</v>
      </c>
      <c r="AY1365" s="17" t="s">
        <v>225</v>
      </c>
      <c r="BE1365" s="156">
        <f>IF(N1365="základná",J1365,0)</f>
        <v>0</v>
      </c>
      <c r="BF1365" s="156">
        <f>IF(N1365="znížená",J1365,0)</f>
        <v>0</v>
      </c>
      <c r="BG1365" s="156">
        <f>IF(N1365="zákl. prenesená",J1365,0)</f>
        <v>0</v>
      </c>
      <c r="BH1365" s="156">
        <f>IF(N1365="zníž. prenesená",J1365,0)</f>
        <v>0</v>
      </c>
      <c r="BI1365" s="156">
        <f>IF(N1365="nulová",J1365,0)</f>
        <v>0</v>
      </c>
      <c r="BJ1365" s="17" t="s">
        <v>89</v>
      </c>
      <c r="BK1365" s="156">
        <f>ROUND(I1365*H1365,2)</f>
        <v>0</v>
      </c>
      <c r="BL1365" s="17" t="s">
        <v>309</v>
      </c>
      <c r="BM1365" s="155" t="s">
        <v>2069</v>
      </c>
    </row>
    <row r="1366" spans="2:65" s="1" customFormat="1" ht="24.2" customHeight="1">
      <c r="B1366" s="32"/>
      <c r="C1366" s="143" t="s">
        <v>2070</v>
      </c>
      <c r="D1366" s="143" t="s">
        <v>227</v>
      </c>
      <c r="E1366" s="144" t="s">
        <v>2071</v>
      </c>
      <c r="F1366" s="145" t="s">
        <v>2072</v>
      </c>
      <c r="G1366" s="146" t="s">
        <v>1412</v>
      </c>
      <c r="H1366" s="196"/>
      <c r="I1366" s="148"/>
      <c r="J1366" s="149">
        <f>ROUND(I1366*H1366,2)</f>
        <v>0</v>
      </c>
      <c r="K1366" s="150"/>
      <c r="L1366" s="32"/>
      <c r="M1366" s="151" t="s">
        <v>1</v>
      </c>
      <c r="N1366" s="152" t="s">
        <v>42</v>
      </c>
      <c r="P1366" s="153">
        <f>O1366*H1366</f>
        <v>0</v>
      </c>
      <c r="Q1366" s="153">
        <v>0</v>
      </c>
      <c r="R1366" s="153">
        <f>Q1366*H1366</f>
        <v>0</v>
      </c>
      <c r="S1366" s="153">
        <v>0</v>
      </c>
      <c r="T1366" s="154">
        <f>S1366*H1366</f>
        <v>0</v>
      </c>
      <c r="AR1366" s="155" t="s">
        <v>309</v>
      </c>
      <c r="AT1366" s="155" t="s">
        <v>227</v>
      </c>
      <c r="AU1366" s="155" t="s">
        <v>89</v>
      </c>
      <c r="AY1366" s="17" t="s">
        <v>225</v>
      </c>
      <c r="BE1366" s="156">
        <f>IF(N1366="základná",J1366,0)</f>
        <v>0</v>
      </c>
      <c r="BF1366" s="156">
        <f>IF(N1366="znížená",J1366,0)</f>
        <v>0</v>
      </c>
      <c r="BG1366" s="156">
        <f>IF(N1366="zákl. prenesená",J1366,0)</f>
        <v>0</v>
      </c>
      <c r="BH1366" s="156">
        <f>IF(N1366="zníž. prenesená",J1366,0)</f>
        <v>0</v>
      </c>
      <c r="BI1366" s="156">
        <f>IF(N1366="nulová",J1366,0)</f>
        <v>0</v>
      </c>
      <c r="BJ1366" s="17" t="s">
        <v>89</v>
      </c>
      <c r="BK1366" s="156">
        <f>ROUND(I1366*H1366,2)</f>
        <v>0</v>
      </c>
      <c r="BL1366" s="17" t="s">
        <v>309</v>
      </c>
      <c r="BM1366" s="155" t="s">
        <v>2073</v>
      </c>
    </row>
    <row r="1367" spans="2:65" s="11" customFormat="1" ht="22.9" customHeight="1">
      <c r="B1367" s="131"/>
      <c r="D1367" s="132" t="s">
        <v>75</v>
      </c>
      <c r="E1367" s="141" t="s">
        <v>2074</v>
      </c>
      <c r="F1367" s="141" t="s">
        <v>2075</v>
      </c>
      <c r="I1367" s="134"/>
      <c r="J1367" s="142">
        <f>BK1367</f>
        <v>0</v>
      </c>
      <c r="L1367" s="131"/>
      <c r="M1367" s="136"/>
      <c r="P1367" s="137">
        <f>SUM(P1368:P1397)</f>
        <v>0</v>
      </c>
      <c r="R1367" s="137">
        <f>SUM(R1368:R1397)</f>
        <v>3.9480547059999997</v>
      </c>
      <c r="T1367" s="138">
        <f>SUM(T1368:T1397)</f>
        <v>1.513225</v>
      </c>
      <c r="AR1367" s="132" t="s">
        <v>89</v>
      </c>
      <c r="AT1367" s="139" t="s">
        <v>75</v>
      </c>
      <c r="AU1367" s="139" t="s">
        <v>83</v>
      </c>
      <c r="AY1367" s="132" t="s">
        <v>225</v>
      </c>
      <c r="BK1367" s="140">
        <f>SUM(BK1368:BK1397)</f>
        <v>0</v>
      </c>
    </row>
    <row r="1368" spans="2:65" s="1" customFormat="1" ht="37.9" customHeight="1">
      <c r="B1368" s="32"/>
      <c r="C1368" s="143" t="s">
        <v>2076</v>
      </c>
      <c r="D1368" s="143" t="s">
        <v>227</v>
      </c>
      <c r="E1368" s="144" t="s">
        <v>2077</v>
      </c>
      <c r="F1368" s="145" t="s">
        <v>2078</v>
      </c>
      <c r="G1368" s="146" t="s">
        <v>312</v>
      </c>
      <c r="H1368" s="147">
        <v>50.6</v>
      </c>
      <c r="I1368" s="148"/>
      <c r="J1368" s="149">
        <f>ROUND(I1368*H1368,2)</f>
        <v>0</v>
      </c>
      <c r="K1368" s="150"/>
      <c r="L1368" s="32"/>
      <c r="M1368" s="151" t="s">
        <v>1</v>
      </c>
      <c r="N1368" s="152" t="s">
        <v>42</v>
      </c>
      <c r="P1368" s="153">
        <f>O1368*H1368</f>
        <v>0</v>
      </c>
      <c r="Q1368" s="153">
        <v>7.4999999999999997E-2</v>
      </c>
      <c r="R1368" s="153">
        <f>Q1368*H1368</f>
        <v>3.7949999999999999</v>
      </c>
      <c r="S1368" s="153">
        <v>0</v>
      </c>
      <c r="T1368" s="154">
        <f>S1368*H1368</f>
        <v>0</v>
      </c>
      <c r="AR1368" s="155" t="s">
        <v>309</v>
      </c>
      <c r="AT1368" s="155" t="s">
        <v>227</v>
      </c>
      <c r="AU1368" s="155" t="s">
        <v>89</v>
      </c>
      <c r="AY1368" s="17" t="s">
        <v>225</v>
      </c>
      <c r="BE1368" s="156">
        <f>IF(N1368="základná",J1368,0)</f>
        <v>0</v>
      </c>
      <c r="BF1368" s="156">
        <f>IF(N1368="znížená",J1368,0)</f>
        <v>0</v>
      </c>
      <c r="BG1368" s="156">
        <f>IF(N1368="zákl. prenesená",J1368,0)</f>
        <v>0</v>
      </c>
      <c r="BH1368" s="156">
        <f>IF(N1368="zníž. prenesená",J1368,0)</f>
        <v>0</v>
      </c>
      <c r="BI1368" s="156">
        <f>IF(N1368="nulová",J1368,0)</f>
        <v>0</v>
      </c>
      <c r="BJ1368" s="17" t="s">
        <v>89</v>
      </c>
      <c r="BK1368" s="156">
        <f>ROUND(I1368*H1368,2)</f>
        <v>0</v>
      </c>
      <c r="BL1368" s="17" t="s">
        <v>309</v>
      </c>
      <c r="BM1368" s="155" t="s">
        <v>2079</v>
      </c>
    </row>
    <row r="1369" spans="2:65" s="12" customFormat="1" ht="11.25">
      <c r="B1369" s="157"/>
      <c r="D1369" s="158" t="s">
        <v>233</v>
      </c>
      <c r="E1369" s="159" t="s">
        <v>1</v>
      </c>
      <c r="F1369" s="160" t="s">
        <v>2080</v>
      </c>
      <c r="H1369" s="161">
        <v>50.6</v>
      </c>
      <c r="I1369" s="162"/>
      <c r="L1369" s="157"/>
      <c r="M1369" s="163"/>
      <c r="T1369" s="164"/>
      <c r="AT1369" s="159" t="s">
        <v>233</v>
      </c>
      <c r="AU1369" s="159" t="s">
        <v>89</v>
      </c>
      <c r="AV1369" s="12" t="s">
        <v>89</v>
      </c>
      <c r="AW1369" s="12" t="s">
        <v>31</v>
      </c>
      <c r="AX1369" s="12" t="s">
        <v>83</v>
      </c>
      <c r="AY1369" s="159" t="s">
        <v>225</v>
      </c>
    </row>
    <row r="1370" spans="2:65" s="1" customFormat="1" ht="24.2" customHeight="1">
      <c r="B1370" s="32"/>
      <c r="C1370" s="143" t="s">
        <v>2081</v>
      </c>
      <c r="D1370" s="143" t="s">
        <v>227</v>
      </c>
      <c r="E1370" s="144" t="s">
        <v>2082</v>
      </c>
      <c r="F1370" s="145" t="s">
        <v>2083</v>
      </c>
      <c r="G1370" s="146" t="s">
        <v>312</v>
      </c>
      <c r="H1370" s="147">
        <v>81.174999999999997</v>
      </c>
      <c r="I1370" s="148"/>
      <c r="J1370" s="149">
        <f>ROUND(I1370*H1370,2)</f>
        <v>0</v>
      </c>
      <c r="K1370" s="150"/>
      <c r="L1370" s="32"/>
      <c r="M1370" s="151" t="s">
        <v>1</v>
      </c>
      <c r="N1370" s="152" t="s">
        <v>42</v>
      </c>
      <c r="P1370" s="153">
        <f>O1370*H1370</f>
        <v>0</v>
      </c>
      <c r="Q1370" s="153">
        <v>0</v>
      </c>
      <c r="R1370" s="153">
        <f>Q1370*H1370</f>
        <v>0</v>
      </c>
      <c r="S1370" s="153">
        <v>7.0000000000000001E-3</v>
      </c>
      <c r="T1370" s="154">
        <f>S1370*H1370</f>
        <v>0.56822499999999998</v>
      </c>
      <c r="AR1370" s="155" t="s">
        <v>309</v>
      </c>
      <c r="AT1370" s="155" t="s">
        <v>227</v>
      </c>
      <c r="AU1370" s="155" t="s">
        <v>89</v>
      </c>
      <c r="AY1370" s="17" t="s">
        <v>225</v>
      </c>
      <c r="BE1370" s="156">
        <f>IF(N1370="základná",J1370,0)</f>
        <v>0</v>
      </c>
      <c r="BF1370" s="156">
        <f>IF(N1370="znížená",J1370,0)</f>
        <v>0</v>
      </c>
      <c r="BG1370" s="156">
        <f>IF(N1370="zákl. prenesená",J1370,0)</f>
        <v>0</v>
      </c>
      <c r="BH1370" s="156">
        <f>IF(N1370="zníž. prenesená",J1370,0)</f>
        <v>0</v>
      </c>
      <c r="BI1370" s="156">
        <f>IF(N1370="nulová",J1370,0)</f>
        <v>0</v>
      </c>
      <c r="BJ1370" s="17" t="s">
        <v>89</v>
      </c>
      <c r="BK1370" s="156">
        <f>ROUND(I1370*H1370,2)</f>
        <v>0</v>
      </c>
      <c r="BL1370" s="17" t="s">
        <v>309</v>
      </c>
      <c r="BM1370" s="155" t="s">
        <v>2084</v>
      </c>
    </row>
    <row r="1371" spans="2:65" s="12" customFormat="1" ht="11.25">
      <c r="B1371" s="157"/>
      <c r="D1371" s="158" t="s">
        <v>233</v>
      </c>
      <c r="E1371" s="159" t="s">
        <v>1</v>
      </c>
      <c r="F1371" s="160" t="s">
        <v>2085</v>
      </c>
      <c r="H1371" s="161">
        <v>22.2</v>
      </c>
      <c r="I1371" s="162"/>
      <c r="L1371" s="157"/>
      <c r="M1371" s="163"/>
      <c r="T1371" s="164"/>
      <c r="AT1371" s="159" t="s">
        <v>233</v>
      </c>
      <c r="AU1371" s="159" t="s">
        <v>89</v>
      </c>
      <c r="AV1371" s="12" t="s">
        <v>89</v>
      </c>
      <c r="AW1371" s="12" t="s">
        <v>31</v>
      </c>
      <c r="AX1371" s="12" t="s">
        <v>76</v>
      </c>
      <c r="AY1371" s="159" t="s">
        <v>225</v>
      </c>
    </row>
    <row r="1372" spans="2:65" s="12" customFormat="1" ht="11.25">
      <c r="B1372" s="157"/>
      <c r="D1372" s="158" t="s">
        <v>233</v>
      </c>
      <c r="E1372" s="159" t="s">
        <v>1</v>
      </c>
      <c r="F1372" s="160" t="s">
        <v>2086</v>
      </c>
      <c r="H1372" s="161">
        <v>8.1999999999999993</v>
      </c>
      <c r="I1372" s="162"/>
      <c r="L1372" s="157"/>
      <c r="M1372" s="163"/>
      <c r="T1372" s="164"/>
      <c r="AT1372" s="159" t="s">
        <v>233</v>
      </c>
      <c r="AU1372" s="159" t="s">
        <v>89</v>
      </c>
      <c r="AV1372" s="12" t="s">
        <v>89</v>
      </c>
      <c r="AW1372" s="12" t="s">
        <v>31</v>
      </c>
      <c r="AX1372" s="12" t="s">
        <v>76</v>
      </c>
      <c r="AY1372" s="159" t="s">
        <v>225</v>
      </c>
    </row>
    <row r="1373" spans="2:65" s="12" customFormat="1" ht="11.25">
      <c r="B1373" s="157"/>
      <c r="D1373" s="158" t="s">
        <v>233</v>
      </c>
      <c r="E1373" s="159" t="s">
        <v>1</v>
      </c>
      <c r="F1373" s="160" t="s">
        <v>2087</v>
      </c>
      <c r="H1373" s="161">
        <v>2</v>
      </c>
      <c r="I1373" s="162"/>
      <c r="L1373" s="157"/>
      <c r="M1373" s="163"/>
      <c r="T1373" s="164"/>
      <c r="AT1373" s="159" t="s">
        <v>233</v>
      </c>
      <c r="AU1373" s="159" t="s">
        <v>89</v>
      </c>
      <c r="AV1373" s="12" t="s">
        <v>89</v>
      </c>
      <c r="AW1373" s="12" t="s">
        <v>31</v>
      </c>
      <c r="AX1373" s="12" t="s">
        <v>76</v>
      </c>
      <c r="AY1373" s="159" t="s">
        <v>225</v>
      </c>
    </row>
    <row r="1374" spans="2:65" s="12" customFormat="1" ht="11.25">
      <c r="B1374" s="157"/>
      <c r="D1374" s="158" t="s">
        <v>233</v>
      </c>
      <c r="E1374" s="159" t="s">
        <v>1</v>
      </c>
      <c r="F1374" s="160" t="s">
        <v>2088</v>
      </c>
      <c r="H1374" s="161">
        <v>6.1050000000000004</v>
      </c>
      <c r="I1374" s="162"/>
      <c r="L1374" s="157"/>
      <c r="M1374" s="163"/>
      <c r="T1374" s="164"/>
      <c r="AT1374" s="159" t="s">
        <v>233</v>
      </c>
      <c r="AU1374" s="159" t="s">
        <v>89</v>
      </c>
      <c r="AV1374" s="12" t="s">
        <v>89</v>
      </c>
      <c r="AW1374" s="12" t="s">
        <v>31</v>
      </c>
      <c r="AX1374" s="12" t="s">
        <v>76</v>
      </c>
      <c r="AY1374" s="159" t="s">
        <v>225</v>
      </c>
    </row>
    <row r="1375" spans="2:65" s="12" customFormat="1" ht="11.25">
      <c r="B1375" s="157"/>
      <c r="D1375" s="158" t="s">
        <v>233</v>
      </c>
      <c r="E1375" s="159" t="s">
        <v>1</v>
      </c>
      <c r="F1375" s="160" t="s">
        <v>2089</v>
      </c>
      <c r="H1375" s="161">
        <v>16.649999999999999</v>
      </c>
      <c r="I1375" s="162"/>
      <c r="L1375" s="157"/>
      <c r="M1375" s="163"/>
      <c r="T1375" s="164"/>
      <c r="AT1375" s="159" t="s">
        <v>233</v>
      </c>
      <c r="AU1375" s="159" t="s">
        <v>89</v>
      </c>
      <c r="AV1375" s="12" t="s">
        <v>89</v>
      </c>
      <c r="AW1375" s="12" t="s">
        <v>31</v>
      </c>
      <c r="AX1375" s="12" t="s">
        <v>76</v>
      </c>
      <c r="AY1375" s="159" t="s">
        <v>225</v>
      </c>
    </row>
    <row r="1376" spans="2:65" s="12" customFormat="1" ht="11.25">
      <c r="B1376" s="157"/>
      <c r="D1376" s="158" t="s">
        <v>233</v>
      </c>
      <c r="E1376" s="159" t="s">
        <v>1</v>
      </c>
      <c r="F1376" s="160" t="s">
        <v>2090</v>
      </c>
      <c r="H1376" s="161">
        <v>26.02</v>
      </c>
      <c r="I1376" s="162"/>
      <c r="L1376" s="157"/>
      <c r="M1376" s="163"/>
      <c r="T1376" s="164"/>
      <c r="AT1376" s="159" t="s">
        <v>233</v>
      </c>
      <c r="AU1376" s="159" t="s">
        <v>89</v>
      </c>
      <c r="AV1376" s="12" t="s">
        <v>89</v>
      </c>
      <c r="AW1376" s="12" t="s">
        <v>31</v>
      </c>
      <c r="AX1376" s="12" t="s">
        <v>76</v>
      </c>
      <c r="AY1376" s="159" t="s">
        <v>225</v>
      </c>
    </row>
    <row r="1377" spans="2:65" s="13" customFormat="1" ht="11.25">
      <c r="B1377" s="165"/>
      <c r="D1377" s="158" t="s">
        <v>233</v>
      </c>
      <c r="E1377" s="166" t="s">
        <v>1</v>
      </c>
      <c r="F1377" s="167" t="s">
        <v>258</v>
      </c>
      <c r="H1377" s="168">
        <v>81.174999999999997</v>
      </c>
      <c r="I1377" s="169"/>
      <c r="L1377" s="165"/>
      <c r="M1377" s="170"/>
      <c r="T1377" s="171"/>
      <c r="AT1377" s="166" t="s">
        <v>233</v>
      </c>
      <c r="AU1377" s="166" t="s">
        <v>89</v>
      </c>
      <c r="AV1377" s="13" t="s">
        <v>231</v>
      </c>
      <c r="AW1377" s="13" t="s">
        <v>31</v>
      </c>
      <c r="AX1377" s="13" t="s">
        <v>83</v>
      </c>
      <c r="AY1377" s="166" t="s">
        <v>225</v>
      </c>
    </row>
    <row r="1378" spans="2:65" s="1" customFormat="1" ht="33" customHeight="1">
      <c r="B1378" s="32"/>
      <c r="C1378" s="143" t="s">
        <v>2091</v>
      </c>
      <c r="D1378" s="143" t="s">
        <v>227</v>
      </c>
      <c r="E1378" s="144" t="s">
        <v>2092</v>
      </c>
      <c r="F1378" s="145" t="s">
        <v>2093</v>
      </c>
      <c r="G1378" s="146" t="s">
        <v>983</v>
      </c>
      <c r="H1378" s="147">
        <v>945</v>
      </c>
      <c r="I1378" s="148"/>
      <c r="J1378" s="149">
        <f>ROUND(I1378*H1378,2)</f>
        <v>0</v>
      </c>
      <c r="K1378" s="150"/>
      <c r="L1378" s="32"/>
      <c r="M1378" s="151" t="s">
        <v>1</v>
      </c>
      <c r="N1378" s="152" t="s">
        <v>42</v>
      </c>
      <c r="P1378" s="153">
        <f>O1378*H1378</f>
        <v>0</v>
      </c>
      <c r="Q1378" s="153">
        <v>4.5899999999999998E-5</v>
      </c>
      <c r="R1378" s="153">
        <f>Q1378*H1378</f>
        <v>4.3375499999999997E-2</v>
      </c>
      <c r="S1378" s="153">
        <v>1E-3</v>
      </c>
      <c r="T1378" s="154">
        <f>S1378*H1378</f>
        <v>0.94500000000000006</v>
      </c>
      <c r="AR1378" s="155" t="s">
        <v>309</v>
      </c>
      <c r="AT1378" s="155" t="s">
        <v>227</v>
      </c>
      <c r="AU1378" s="155" t="s">
        <v>89</v>
      </c>
      <c r="AY1378" s="17" t="s">
        <v>225</v>
      </c>
      <c r="BE1378" s="156">
        <f>IF(N1378="základná",J1378,0)</f>
        <v>0</v>
      </c>
      <c r="BF1378" s="156">
        <f>IF(N1378="znížená",J1378,0)</f>
        <v>0</v>
      </c>
      <c r="BG1378" s="156">
        <f>IF(N1378="zákl. prenesená",J1378,0)</f>
        <v>0</v>
      </c>
      <c r="BH1378" s="156">
        <f>IF(N1378="zníž. prenesená",J1378,0)</f>
        <v>0</v>
      </c>
      <c r="BI1378" s="156">
        <f>IF(N1378="nulová",J1378,0)</f>
        <v>0</v>
      </c>
      <c r="BJ1378" s="17" t="s">
        <v>89</v>
      </c>
      <c r="BK1378" s="156">
        <f>ROUND(I1378*H1378,2)</f>
        <v>0</v>
      </c>
      <c r="BL1378" s="17" t="s">
        <v>309</v>
      </c>
      <c r="BM1378" s="155" t="s">
        <v>2094</v>
      </c>
    </row>
    <row r="1379" spans="2:65" s="12" customFormat="1" ht="11.25">
      <c r="B1379" s="157"/>
      <c r="D1379" s="158" t="s">
        <v>233</v>
      </c>
      <c r="E1379" s="159" t="s">
        <v>1</v>
      </c>
      <c r="F1379" s="160" t="s">
        <v>2095</v>
      </c>
      <c r="H1379" s="161">
        <v>63</v>
      </c>
      <c r="I1379" s="162"/>
      <c r="L1379" s="157"/>
      <c r="M1379" s="163"/>
      <c r="T1379" s="164"/>
      <c r="AT1379" s="159" t="s">
        <v>233</v>
      </c>
      <c r="AU1379" s="159" t="s">
        <v>89</v>
      </c>
      <c r="AV1379" s="12" t="s">
        <v>89</v>
      </c>
      <c r="AW1379" s="12" t="s">
        <v>31</v>
      </c>
      <c r="AX1379" s="12" t="s">
        <v>76</v>
      </c>
      <c r="AY1379" s="159" t="s">
        <v>225</v>
      </c>
    </row>
    <row r="1380" spans="2:65" s="12" customFormat="1" ht="11.25">
      <c r="B1380" s="157"/>
      <c r="D1380" s="158" t="s">
        <v>233</v>
      </c>
      <c r="E1380" s="159" t="s">
        <v>1</v>
      </c>
      <c r="F1380" s="160" t="s">
        <v>2096</v>
      </c>
      <c r="H1380" s="161">
        <v>117.6</v>
      </c>
      <c r="I1380" s="162"/>
      <c r="L1380" s="157"/>
      <c r="M1380" s="163"/>
      <c r="T1380" s="164"/>
      <c r="AT1380" s="159" t="s">
        <v>233</v>
      </c>
      <c r="AU1380" s="159" t="s">
        <v>89</v>
      </c>
      <c r="AV1380" s="12" t="s">
        <v>89</v>
      </c>
      <c r="AW1380" s="12" t="s">
        <v>31</v>
      </c>
      <c r="AX1380" s="12" t="s">
        <v>76</v>
      </c>
      <c r="AY1380" s="159" t="s">
        <v>225</v>
      </c>
    </row>
    <row r="1381" spans="2:65" s="12" customFormat="1" ht="11.25">
      <c r="B1381" s="157"/>
      <c r="D1381" s="158" t="s">
        <v>233</v>
      </c>
      <c r="E1381" s="159" t="s">
        <v>1</v>
      </c>
      <c r="F1381" s="160" t="s">
        <v>2097</v>
      </c>
      <c r="H1381" s="161">
        <v>180</v>
      </c>
      <c r="I1381" s="162"/>
      <c r="L1381" s="157"/>
      <c r="M1381" s="163"/>
      <c r="T1381" s="164"/>
      <c r="AT1381" s="159" t="s">
        <v>233</v>
      </c>
      <c r="AU1381" s="159" t="s">
        <v>89</v>
      </c>
      <c r="AV1381" s="12" t="s">
        <v>89</v>
      </c>
      <c r="AW1381" s="12" t="s">
        <v>31</v>
      </c>
      <c r="AX1381" s="12" t="s">
        <v>76</v>
      </c>
      <c r="AY1381" s="159" t="s">
        <v>225</v>
      </c>
    </row>
    <row r="1382" spans="2:65" s="12" customFormat="1" ht="11.25">
      <c r="B1382" s="157"/>
      <c r="D1382" s="158" t="s">
        <v>233</v>
      </c>
      <c r="E1382" s="159" t="s">
        <v>1</v>
      </c>
      <c r="F1382" s="160" t="s">
        <v>2098</v>
      </c>
      <c r="H1382" s="161">
        <v>570</v>
      </c>
      <c r="I1382" s="162"/>
      <c r="L1382" s="157"/>
      <c r="M1382" s="163"/>
      <c r="T1382" s="164"/>
      <c r="AT1382" s="159" t="s">
        <v>233</v>
      </c>
      <c r="AU1382" s="159" t="s">
        <v>89</v>
      </c>
      <c r="AV1382" s="12" t="s">
        <v>89</v>
      </c>
      <c r="AW1382" s="12" t="s">
        <v>31</v>
      </c>
      <c r="AX1382" s="12" t="s">
        <v>76</v>
      </c>
      <c r="AY1382" s="159" t="s">
        <v>225</v>
      </c>
    </row>
    <row r="1383" spans="2:65" s="12" customFormat="1" ht="11.25">
      <c r="B1383" s="157"/>
      <c r="D1383" s="158" t="s">
        <v>233</v>
      </c>
      <c r="E1383" s="159" t="s">
        <v>1</v>
      </c>
      <c r="F1383" s="160" t="s">
        <v>2099</v>
      </c>
      <c r="H1383" s="161">
        <v>14.4</v>
      </c>
      <c r="I1383" s="162"/>
      <c r="L1383" s="157"/>
      <c r="M1383" s="163"/>
      <c r="T1383" s="164"/>
      <c r="AT1383" s="159" t="s">
        <v>233</v>
      </c>
      <c r="AU1383" s="159" t="s">
        <v>89</v>
      </c>
      <c r="AV1383" s="12" t="s">
        <v>89</v>
      </c>
      <c r="AW1383" s="12" t="s">
        <v>31</v>
      </c>
      <c r="AX1383" s="12" t="s">
        <v>76</v>
      </c>
      <c r="AY1383" s="159" t="s">
        <v>225</v>
      </c>
    </row>
    <row r="1384" spans="2:65" s="13" customFormat="1" ht="11.25">
      <c r="B1384" s="165"/>
      <c r="D1384" s="158" t="s">
        <v>233</v>
      </c>
      <c r="E1384" s="166" t="s">
        <v>1</v>
      </c>
      <c r="F1384" s="167" t="s">
        <v>258</v>
      </c>
      <c r="H1384" s="168">
        <v>945</v>
      </c>
      <c r="I1384" s="169"/>
      <c r="L1384" s="165"/>
      <c r="M1384" s="170"/>
      <c r="T1384" s="171"/>
      <c r="AT1384" s="166" t="s">
        <v>233</v>
      </c>
      <c r="AU1384" s="166" t="s">
        <v>89</v>
      </c>
      <c r="AV1384" s="13" t="s">
        <v>231</v>
      </c>
      <c r="AW1384" s="13" t="s">
        <v>31</v>
      </c>
      <c r="AX1384" s="13" t="s">
        <v>83</v>
      </c>
      <c r="AY1384" s="166" t="s">
        <v>225</v>
      </c>
    </row>
    <row r="1385" spans="2:65" s="1" customFormat="1" ht="33" customHeight="1">
      <c r="B1385" s="32"/>
      <c r="C1385" s="143" t="s">
        <v>2100</v>
      </c>
      <c r="D1385" s="143" t="s">
        <v>227</v>
      </c>
      <c r="E1385" s="144" t="s">
        <v>2101</v>
      </c>
      <c r="F1385" s="145" t="s">
        <v>2102</v>
      </c>
      <c r="G1385" s="146" t="s">
        <v>414</v>
      </c>
      <c r="H1385" s="147">
        <v>4.5</v>
      </c>
      <c r="I1385" s="148"/>
      <c r="J1385" s="149">
        <f>ROUND(I1385*H1385,2)</f>
        <v>0</v>
      </c>
      <c r="K1385" s="150"/>
      <c r="L1385" s="32"/>
      <c r="M1385" s="151" t="s">
        <v>1</v>
      </c>
      <c r="N1385" s="152" t="s">
        <v>42</v>
      </c>
      <c r="P1385" s="153">
        <f>O1385*H1385</f>
        <v>0</v>
      </c>
      <c r="Q1385" s="153">
        <v>4.5899999999999998E-5</v>
      </c>
      <c r="R1385" s="153">
        <f>Q1385*H1385</f>
        <v>2.0654999999999998E-4</v>
      </c>
      <c r="S1385" s="153">
        <v>0</v>
      </c>
      <c r="T1385" s="154">
        <f>S1385*H1385</f>
        <v>0</v>
      </c>
      <c r="AR1385" s="155" t="s">
        <v>309</v>
      </c>
      <c r="AT1385" s="155" t="s">
        <v>227</v>
      </c>
      <c r="AU1385" s="155" t="s">
        <v>89</v>
      </c>
      <c r="AY1385" s="17" t="s">
        <v>225</v>
      </c>
      <c r="BE1385" s="156">
        <f>IF(N1385="základná",J1385,0)</f>
        <v>0</v>
      </c>
      <c r="BF1385" s="156">
        <f>IF(N1385="znížená",J1385,0)</f>
        <v>0</v>
      </c>
      <c r="BG1385" s="156">
        <f>IF(N1385="zákl. prenesená",J1385,0)</f>
        <v>0</v>
      </c>
      <c r="BH1385" s="156">
        <f>IF(N1385="zníž. prenesená",J1385,0)</f>
        <v>0</v>
      </c>
      <c r="BI1385" s="156">
        <f>IF(N1385="nulová",J1385,0)</f>
        <v>0</v>
      </c>
      <c r="BJ1385" s="17" t="s">
        <v>89</v>
      </c>
      <c r="BK1385" s="156">
        <f>ROUND(I1385*H1385,2)</f>
        <v>0</v>
      </c>
      <c r="BL1385" s="17" t="s">
        <v>309</v>
      </c>
      <c r="BM1385" s="155" t="s">
        <v>2103</v>
      </c>
    </row>
    <row r="1386" spans="2:65" s="1" customFormat="1" ht="33" customHeight="1">
      <c r="B1386" s="32"/>
      <c r="C1386" s="179" t="s">
        <v>2104</v>
      </c>
      <c r="D1386" s="179" t="s">
        <v>304</v>
      </c>
      <c r="E1386" s="180" t="s">
        <v>2105</v>
      </c>
      <c r="F1386" s="181" t="s">
        <v>2106</v>
      </c>
      <c r="G1386" s="182" t="s">
        <v>2068</v>
      </c>
      <c r="H1386" s="183">
        <v>1</v>
      </c>
      <c r="I1386" s="184"/>
      <c r="J1386" s="185">
        <f>ROUND(I1386*H1386,2)</f>
        <v>0</v>
      </c>
      <c r="K1386" s="186"/>
      <c r="L1386" s="187"/>
      <c r="M1386" s="188" t="s">
        <v>1</v>
      </c>
      <c r="N1386" s="189" t="s">
        <v>42</v>
      </c>
      <c r="P1386" s="153">
        <f>O1386*H1386</f>
        <v>0</v>
      </c>
      <c r="Q1386" s="153">
        <v>2.63E-2</v>
      </c>
      <c r="R1386" s="153">
        <f>Q1386*H1386</f>
        <v>2.63E-2</v>
      </c>
      <c r="S1386" s="153">
        <v>0</v>
      </c>
      <c r="T1386" s="154">
        <f>S1386*H1386</f>
        <v>0</v>
      </c>
      <c r="AR1386" s="155" t="s">
        <v>434</v>
      </c>
      <c r="AT1386" s="155" t="s">
        <v>304</v>
      </c>
      <c r="AU1386" s="155" t="s">
        <v>89</v>
      </c>
      <c r="AY1386" s="17" t="s">
        <v>225</v>
      </c>
      <c r="BE1386" s="156">
        <f>IF(N1386="základná",J1386,0)</f>
        <v>0</v>
      </c>
      <c r="BF1386" s="156">
        <f>IF(N1386="znížená",J1386,0)</f>
        <v>0</v>
      </c>
      <c r="BG1386" s="156">
        <f>IF(N1386="zákl. prenesená",J1386,0)</f>
        <v>0</v>
      </c>
      <c r="BH1386" s="156">
        <f>IF(N1386="zníž. prenesená",J1386,0)</f>
        <v>0</v>
      </c>
      <c r="BI1386" s="156">
        <f>IF(N1386="nulová",J1386,0)</f>
        <v>0</v>
      </c>
      <c r="BJ1386" s="17" t="s">
        <v>89</v>
      </c>
      <c r="BK1386" s="156">
        <f>ROUND(I1386*H1386,2)</f>
        <v>0</v>
      </c>
      <c r="BL1386" s="17" t="s">
        <v>309</v>
      </c>
      <c r="BM1386" s="155" t="s">
        <v>2107</v>
      </c>
    </row>
    <row r="1387" spans="2:65" s="12" customFormat="1" ht="22.5">
      <c r="B1387" s="157"/>
      <c r="D1387" s="158" t="s">
        <v>233</v>
      </c>
      <c r="F1387" s="160" t="s">
        <v>2108</v>
      </c>
      <c r="H1387" s="161">
        <v>1</v>
      </c>
      <c r="I1387" s="162"/>
      <c r="L1387" s="157"/>
      <c r="M1387" s="163"/>
      <c r="T1387" s="164"/>
      <c r="AT1387" s="159" t="s">
        <v>233</v>
      </c>
      <c r="AU1387" s="159" t="s">
        <v>89</v>
      </c>
      <c r="AV1387" s="12" t="s">
        <v>89</v>
      </c>
      <c r="AW1387" s="12" t="s">
        <v>4</v>
      </c>
      <c r="AX1387" s="12" t="s">
        <v>83</v>
      </c>
      <c r="AY1387" s="159" t="s">
        <v>225</v>
      </c>
    </row>
    <row r="1388" spans="2:65" s="1" customFormat="1" ht="24.2" customHeight="1">
      <c r="B1388" s="32"/>
      <c r="C1388" s="143" t="s">
        <v>2109</v>
      </c>
      <c r="D1388" s="143" t="s">
        <v>227</v>
      </c>
      <c r="E1388" s="144" t="s">
        <v>2110</v>
      </c>
      <c r="F1388" s="145" t="s">
        <v>2111</v>
      </c>
      <c r="G1388" s="146" t="s">
        <v>414</v>
      </c>
      <c r="H1388" s="147">
        <v>21.975000000000001</v>
      </c>
      <c r="I1388" s="148"/>
      <c r="J1388" s="149">
        <f>ROUND(I1388*H1388,2)</f>
        <v>0</v>
      </c>
      <c r="K1388" s="150"/>
      <c r="L1388" s="32"/>
      <c r="M1388" s="151" t="s">
        <v>1</v>
      </c>
      <c r="N1388" s="152" t="s">
        <v>42</v>
      </c>
      <c r="P1388" s="153">
        <f>O1388*H1388</f>
        <v>0</v>
      </c>
      <c r="Q1388" s="153">
        <v>1.7240000000000001E-3</v>
      </c>
      <c r="R1388" s="153">
        <f>Q1388*H1388</f>
        <v>3.7884900000000006E-2</v>
      </c>
      <c r="S1388" s="153">
        <v>0</v>
      </c>
      <c r="T1388" s="154">
        <f>S1388*H1388</f>
        <v>0</v>
      </c>
      <c r="AR1388" s="155" t="s">
        <v>309</v>
      </c>
      <c r="AT1388" s="155" t="s">
        <v>227</v>
      </c>
      <c r="AU1388" s="155" t="s">
        <v>89</v>
      </c>
      <c r="AY1388" s="17" t="s">
        <v>225</v>
      </c>
      <c r="BE1388" s="156">
        <f>IF(N1388="základná",J1388,0)</f>
        <v>0</v>
      </c>
      <c r="BF1388" s="156">
        <f>IF(N1388="znížená",J1388,0)</f>
        <v>0</v>
      </c>
      <c r="BG1388" s="156">
        <f>IF(N1388="zákl. prenesená",J1388,0)</f>
        <v>0</v>
      </c>
      <c r="BH1388" s="156">
        <f>IF(N1388="zníž. prenesená",J1388,0)</f>
        <v>0</v>
      </c>
      <c r="BI1388" s="156">
        <f>IF(N1388="nulová",J1388,0)</f>
        <v>0</v>
      </c>
      <c r="BJ1388" s="17" t="s">
        <v>89</v>
      </c>
      <c r="BK1388" s="156">
        <f>ROUND(I1388*H1388,2)</f>
        <v>0</v>
      </c>
      <c r="BL1388" s="17" t="s">
        <v>309</v>
      </c>
      <c r="BM1388" s="155" t="s">
        <v>2112</v>
      </c>
    </row>
    <row r="1389" spans="2:65" s="12" customFormat="1" ht="11.25">
      <c r="B1389" s="157"/>
      <c r="D1389" s="158" t="s">
        <v>233</v>
      </c>
      <c r="E1389" s="159" t="s">
        <v>1</v>
      </c>
      <c r="F1389" s="160" t="s">
        <v>2113</v>
      </c>
      <c r="H1389" s="161">
        <v>9.7919999999999998</v>
      </c>
      <c r="I1389" s="162"/>
      <c r="L1389" s="157"/>
      <c r="M1389" s="163"/>
      <c r="T1389" s="164"/>
      <c r="AT1389" s="159" t="s">
        <v>233</v>
      </c>
      <c r="AU1389" s="159" t="s">
        <v>89</v>
      </c>
      <c r="AV1389" s="12" t="s">
        <v>89</v>
      </c>
      <c r="AW1389" s="12" t="s">
        <v>31</v>
      </c>
      <c r="AX1389" s="12" t="s">
        <v>76</v>
      </c>
      <c r="AY1389" s="159" t="s">
        <v>225</v>
      </c>
    </row>
    <row r="1390" spans="2:65" s="12" customFormat="1" ht="11.25">
      <c r="B1390" s="157"/>
      <c r="D1390" s="158" t="s">
        <v>233</v>
      </c>
      <c r="E1390" s="159" t="s">
        <v>1</v>
      </c>
      <c r="F1390" s="160" t="s">
        <v>2114</v>
      </c>
      <c r="H1390" s="161">
        <v>12.183</v>
      </c>
      <c r="I1390" s="162"/>
      <c r="L1390" s="157"/>
      <c r="M1390" s="163"/>
      <c r="T1390" s="164"/>
      <c r="AT1390" s="159" t="s">
        <v>233</v>
      </c>
      <c r="AU1390" s="159" t="s">
        <v>89</v>
      </c>
      <c r="AV1390" s="12" t="s">
        <v>89</v>
      </c>
      <c r="AW1390" s="12" t="s">
        <v>31</v>
      </c>
      <c r="AX1390" s="12" t="s">
        <v>76</v>
      </c>
      <c r="AY1390" s="159" t="s">
        <v>225</v>
      </c>
    </row>
    <row r="1391" spans="2:65" s="13" customFormat="1" ht="11.25">
      <c r="B1391" s="165"/>
      <c r="D1391" s="158" t="s">
        <v>233</v>
      </c>
      <c r="E1391" s="166" t="s">
        <v>1</v>
      </c>
      <c r="F1391" s="167" t="s">
        <v>258</v>
      </c>
      <c r="H1391" s="168">
        <v>21.975000000000001</v>
      </c>
      <c r="I1391" s="169"/>
      <c r="L1391" s="165"/>
      <c r="M1391" s="170"/>
      <c r="T1391" s="171"/>
      <c r="AT1391" s="166" t="s">
        <v>233</v>
      </c>
      <c r="AU1391" s="166" t="s">
        <v>89</v>
      </c>
      <c r="AV1391" s="13" t="s">
        <v>231</v>
      </c>
      <c r="AW1391" s="13" t="s">
        <v>31</v>
      </c>
      <c r="AX1391" s="13" t="s">
        <v>83</v>
      </c>
      <c r="AY1391" s="166" t="s">
        <v>225</v>
      </c>
    </row>
    <row r="1392" spans="2:65" s="1" customFormat="1" ht="33" customHeight="1">
      <c r="B1392" s="32"/>
      <c r="C1392" s="143" t="s">
        <v>2115</v>
      </c>
      <c r="D1392" s="143" t="s">
        <v>227</v>
      </c>
      <c r="E1392" s="144" t="s">
        <v>2116</v>
      </c>
      <c r="F1392" s="145" t="s">
        <v>2117</v>
      </c>
      <c r="G1392" s="146" t="s">
        <v>414</v>
      </c>
      <c r="H1392" s="147">
        <v>26.268999999999998</v>
      </c>
      <c r="I1392" s="148"/>
      <c r="J1392" s="149">
        <f>ROUND(I1392*H1392,2)</f>
        <v>0</v>
      </c>
      <c r="K1392" s="150"/>
      <c r="L1392" s="32"/>
      <c r="M1392" s="151" t="s">
        <v>1</v>
      </c>
      <c r="N1392" s="152" t="s">
        <v>42</v>
      </c>
      <c r="P1392" s="153">
        <f>O1392*H1392</f>
        <v>0</v>
      </c>
      <c r="Q1392" s="153">
        <v>1.7240000000000001E-3</v>
      </c>
      <c r="R1392" s="153">
        <f>Q1392*H1392</f>
        <v>4.5287755999999998E-2</v>
      </c>
      <c r="S1392" s="153">
        <v>0</v>
      </c>
      <c r="T1392" s="154">
        <f>S1392*H1392</f>
        <v>0</v>
      </c>
      <c r="AR1392" s="155" t="s">
        <v>309</v>
      </c>
      <c r="AT1392" s="155" t="s">
        <v>227</v>
      </c>
      <c r="AU1392" s="155" t="s">
        <v>89</v>
      </c>
      <c r="AY1392" s="17" t="s">
        <v>225</v>
      </c>
      <c r="BE1392" s="156">
        <f>IF(N1392="základná",J1392,0)</f>
        <v>0</v>
      </c>
      <c r="BF1392" s="156">
        <f>IF(N1392="znížená",J1392,0)</f>
        <v>0</v>
      </c>
      <c r="BG1392" s="156">
        <f>IF(N1392="zákl. prenesená",J1392,0)</f>
        <v>0</v>
      </c>
      <c r="BH1392" s="156">
        <f>IF(N1392="zníž. prenesená",J1392,0)</f>
        <v>0</v>
      </c>
      <c r="BI1392" s="156">
        <f>IF(N1392="nulová",J1392,0)</f>
        <v>0</v>
      </c>
      <c r="BJ1392" s="17" t="s">
        <v>89</v>
      </c>
      <c r="BK1392" s="156">
        <f>ROUND(I1392*H1392,2)</f>
        <v>0</v>
      </c>
      <c r="BL1392" s="17" t="s">
        <v>309</v>
      </c>
      <c r="BM1392" s="155" t="s">
        <v>2118</v>
      </c>
    </row>
    <row r="1393" spans="2:65" s="12" customFormat="1" ht="11.25">
      <c r="B1393" s="157"/>
      <c r="D1393" s="158" t="s">
        <v>233</v>
      </c>
      <c r="E1393" s="159" t="s">
        <v>1</v>
      </c>
      <c r="F1393" s="160" t="s">
        <v>2119</v>
      </c>
      <c r="H1393" s="161">
        <v>2.3079999999999998</v>
      </c>
      <c r="I1393" s="162"/>
      <c r="L1393" s="157"/>
      <c r="M1393" s="163"/>
      <c r="T1393" s="164"/>
      <c r="AT1393" s="159" t="s">
        <v>233</v>
      </c>
      <c r="AU1393" s="159" t="s">
        <v>89</v>
      </c>
      <c r="AV1393" s="12" t="s">
        <v>89</v>
      </c>
      <c r="AW1393" s="12" t="s">
        <v>31</v>
      </c>
      <c r="AX1393" s="12" t="s">
        <v>76</v>
      </c>
      <c r="AY1393" s="159" t="s">
        <v>225</v>
      </c>
    </row>
    <row r="1394" spans="2:65" s="12" customFormat="1" ht="11.25">
      <c r="B1394" s="157"/>
      <c r="D1394" s="158" t="s">
        <v>233</v>
      </c>
      <c r="E1394" s="159" t="s">
        <v>1</v>
      </c>
      <c r="F1394" s="160" t="s">
        <v>2120</v>
      </c>
      <c r="H1394" s="161">
        <v>11.718999999999999</v>
      </c>
      <c r="I1394" s="162"/>
      <c r="L1394" s="157"/>
      <c r="M1394" s="163"/>
      <c r="T1394" s="164"/>
      <c r="AT1394" s="159" t="s">
        <v>233</v>
      </c>
      <c r="AU1394" s="159" t="s">
        <v>89</v>
      </c>
      <c r="AV1394" s="12" t="s">
        <v>89</v>
      </c>
      <c r="AW1394" s="12" t="s">
        <v>31</v>
      </c>
      <c r="AX1394" s="12" t="s">
        <v>76</v>
      </c>
      <c r="AY1394" s="159" t="s">
        <v>225</v>
      </c>
    </row>
    <row r="1395" spans="2:65" s="12" customFormat="1" ht="11.25">
      <c r="B1395" s="157"/>
      <c r="D1395" s="158" t="s">
        <v>233</v>
      </c>
      <c r="E1395" s="159" t="s">
        <v>1</v>
      </c>
      <c r="F1395" s="160" t="s">
        <v>2121</v>
      </c>
      <c r="H1395" s="161">
        <v>12.242000000000001</v>
      </c>
      <c r="I1395" s="162"/>
      <c r="L1395" s="157"/>
      <c r="M1395" s="163"/>
      <c r="T1395" s="164"/>
      <c r="AT1395" s="159" t="s">
        <v>233</v>
      </c>
      <c r="AU1395" s="159" t="s">
        <v>89</v>
      </c>
      <c r="AV1395" s="12" t="s">
        <v>89</v>
      </c>
      <c r="AW1395" s="12" t="s">
        <v>31</v>
      </c>
      <c r="AX1395" s="12" t="s">
        <v>76</v>
      </c>
      <c r="AY1395" s="159" t="s">
        <v>225</v>
      </c>
    </row>
    <row r="1396" spans="2:65" s="13" customFormat="1" ht="11.25">
      <c r="B1396" s="165"/>
      <c r="D1396" s="158" t="s">
        <v>233</v>
      </c>
      <c r="E1396" s="166" t="s">
        <v>1</v>
      </c>
      <c r="F1396" s="167" t="s">
        <v>258</v>
      </c>
      <c r="H1396" s="168">
        <v>26.268999999999998</v>
      </c>
      <c r="I1396" s="169"/>
      <c r="L1396" s="165"/>
      <c r="M1396" s="170"/>
      <c r="T1396" s="171"/>
      <c r="AT1396" s="166" t="s">
        <v>233</v>
      </c>
      <c r="AU1396" s="166" t="s">
        <v>89</v>
      </c>
      <c r="AV1396" s="13" t="s">
        <v>231</v>
      </c>
      <c r="AW1396" s="13" t="s">
        <v>31</v>
      </c>
      <c r="AX1396" s="13" t="s">
        <v>83</v>
      </c>
      <c r="AY1396" s="166" t="s">
        <v>225</v>
      </c>
    </row>
    <row r="1397" spans="2:65" s="1" customFormat="1" ht="24.2" customHeight="1">
      <c r="B1397" s="32"/>
      <c r="C1397" s="143" t="s">
        <v>2122</v>
      </c>
      <c r="D1397" s="143" t="s">
        <v>227</v>
      </c>
      <c r="E1397" s="144" t="s">
        <v>2123</v>
      </c>
      <c r="F1397" s="145" t="s">
        <v>2124</v>
      </c>
      <c r="G1397" s="146" t="s">
        <v>1412</v>
      </c>
      <c r="H1397" s="196"/>
      <c r="I1397" s="148"/>
      <c r="J1397" s="149">
        <f>ROUND(I1397*H1397,2)</f>
        <v>0</v>
      </c>
      <c r="K1397" s="150"/>
      <c r="L1397" s="32"/>
      <c r="M1397" s="151" t="s">
        <v>1</v>
      </c>
      <c r="N1397" s="152" t="s">
        <v>42</v>
      </c>
      <c r="P1397" s="153">
        <f>O1397*H1397</f>
        <v>0</v>
      </c>
      <c r="Q1397" s="153">
        <v>0</v>
      </c>
      <c r="R1397" s="153">
        <f>Q1397*H1397</f>
        <v>0</v>
      </c>
      <c r="S1397" s="153">
        <v>0</v>
      </c>
      <c r="T1397" s="154">
        <f>S1397*H1397</f>
        <v>0</v>
      </c>
      <c r="AR1397" s="155" t="s">
        <v>309</v>
      </c>
      <c r="AT1397" s="155" t="s">
        <v>227</v>
      </c>
      <c r="AU1397" s="155" t="s">
        <v>89</v>
      </c>
      <c r="AY1397" s="17" t="s">
        <v>225</v>
      </c>
      <c r="BE1397" s="156">
        <f>IF(N1397="základná",J1397,0)</f>
        <v>0</v>
      </c>
      <c r="BF1397" s="156">
        <f>IF(N1397="znížená",J1397,0)</f>
        <v>0</v>
      </c>
      <c r="BG1397" s="156">
        <f>IF(N1397="zákl. prenesená",J1397,0)</f>
        <v>0</v>
      </c>
      <c r="BH1397" s="156">
        <f>IF(N1397="zníž. prenesená",J1397,0)</f>
        <v>0</v>
      </c>
      <c r="BI1397" s="156">
        <f>IF(N1397="nulová",J1397,0)</f>
        <v>0</v>
      </c>
      <c r="BJ1397" s="17" t="s">
        <v>89</v>
      </c>
      <c r="BK1397" s="156">
        <f>ROUND(I1397*H1397,2)</f>
        <v>0</v>
      </c>
      <c r="BL1397" s="17" t="s">
        <v>309</v>
      </c>
      <c r="BM1397" s="155" t="s">
        <v>2125</v>
      </c>
    </row>
    <row r="1398" spans="2:65" s="11" customFormat="1" ht="22.9" customHeight="1">
      <c r="B1398" s="131"/>
      <c r="D1398" s="132" t="s">
        <v>75</v>
      </c>
      <c r="E1398" s="141" t="s">
        <v>2126</v>
      </c>
      <c r="F1398" s="141" t="s">
        <v>2127</v>
      </c>
      <c r="I1398" s="134"/>
      <c r="J1398" s="142">
        <f>BK1398</f>
        <v>0</v>
      </c>
      <c r="L1398" s="131"/>
      <c r="M1398" s="136"/>
      <c r="P1398" s="137">
        <f>SUM(P1399:P1430)</f>
        <v>0</v>
      </c>
      <c r="R1398" s="137">
        <f>SUM(R1399:R1430)</f>
        <v>10.212990230000001</v>
      </c>
      <c r="T1398" s="138">
        <f>SUM(T1399:T1430)</f>
        <v>0</v>
      </c>
      <c r="AR1398" s="132" t="s">
        <v>89</v>
      </c>
      <c r="AT1398" s="139" t="s">
        <v>75</v>
      </c>
      <c r="AU1398" s="139" t="s">
        <v>83</v>
      </c>
      <c r="AY1398" s="132" t="s">
        <v>225</v>
      </c>
      <c r="BK1398" s="140">
        <f>SUM(BK1399:BK1430)</f>
        <v>0</v>
      </c>
    </row>
    <row r="1399" spans="2:65" s="1" customFormat="1" ht="33" customHeight="1">
      <c r="B1399" s="32"/>
      <c r="C1399" s="143" t="s">
        <v>2128</v>
      </c>
      <c r="D1399" s="143" t="s">
        <v>227</v>
      </c>
      <c r="E1399" s="144" t="s">
        <v>2129</v>
      </c>
      <c r="F1399" s="145" t="s">
        <v>2130</v>
      </c>
      <c r="G1399" s="146" t="s">
        <v>312</v>
      </c>
      <c r="H1399" s="147">
        <v>4.88</v>
      </c>
      <c r="I1399" s="148"/>
      <c r="J1399" s="149">
        <f>ROUND(I1399*H1399,2)</f>
        <v>0</v>
      </c>
      <c r="K1399" s="150"/>
      <c r="L1399" s="32"/>
      <c r="M1399" s="151" t="s">
        <v>1</v>
      </c>
      <c r="N1399" s="152" t="s">
        <v>42</v>
      </c>
      <c r="P1399" s="153">
        <f>O1399*H1399</f>
        <v>0</v>
      </c>
      <c r="Q1399" s="153">
        <v>3.7499999999999999E-3</v>
      </c>
      <c r="R1399" s="153">
        <f>Q1399*H1399</f>
        <v>1.83E-2</v>
      </c>
      <c r="S1399" s="153">
        <v>0</v>
      </c>
      <c r="T1399" s="154">
        <f>S1399*H1399</f>
        <v>0</v>
      </c>
      <c r="AR1399" s="155" t="s">
        <v>309</v>
      </c>
      <c r="AT1399" s="155" t="s">
        <v>227</v>
      </c>
      <c r="AU1399" s="155" t="s">
        <v>89</v>
      </c>
      <c r="AY1399" s="17" t="s">
        <v>225</v>
      </c>
      <c r="BE1399" s="156">
        <f>IF(N1399="základná",J1399,0)</f>
        <v>0</v>
      </c>
      <c r="BF1399" s="156">
        <f>IF(N1399="znížená",J1399,0)</f>
        <v>0</v>
      </c>
      <c r="BG1399" s="156">
        <f>IF(N1399="zákl. prenesená",J1399,0)</f>
        <v>0</v>
      </c>
      <c r="BH1399" s="156">
        <f>IF(N1399="zníž. prenesená",J1399,0)</f>
        <v>0</v>
      </c>
      <c r="BI1399" s="156">
        <f>IF(N1399="nulová",J1399,0)</f>
        <v>0</v>
      </c>
      <c r="BJ1399" s="17" t="s">
        <v>89</v>
      </c>
      <c r="BK1399" s="156">
        <f>ROUND(I1399*H1399,2)</f>
        <v>0</v>
      </c>
      <c r="BL1399" s="17" t="s">
        <v>309</v>
      </c>
      <c r="BM1399" s="155" t="s">
        <v>2131</v>
      </c>
    </row>
    <row r="1400" spans="2:65" s="12" customFormat="1" ht="11.25">
      <c r="B1400" s="157"/>
      <c r="D1400" s="158" t="s">
        <v>233</v>
      </c>
      <c r="E1400" s="159" t="s">
        <v>1</v>
      </c>
      <c r="F1400" s="160" t="s">
        <v>2132</v>
      </c>
      <c r="H1400" s="161">
        <v>4.88</v>
      </c>
      <c r="I1400" s="162"/>
      <c r="L1400" s="157"/>
      <c r="M1400" s="163"/>
      <c r="T1400" s="164"/>
      <c r="AT1400" s="159" t="s">
        <v>233</v>
      </c>
      <c r="AU1400" s="159" t="s">
        <v>89</v>
      </c>
      <c r="AV1400" s="12" t="s">
        <v>89</v>
      </c>
      <c r="AW1400" s="12" t="s">
        <v>31</v>
      </c>
      <c r="AX1400" s="12" t="s">
        <v>83</v>
      </c>
      <c r="AY1400" s="159" t="s">
        <v>225</v>
      </c>
    </row>
    <row r="1401" spans="2:65" s="1" customFormat="1" ht="24.2" customHeight="1">
      <c r="B1401" s="32"/>
      <c r="C1401" s="179" t="s">
        <v>2133</v>
      </c>
      <c r="D1401" s="179" t="s">
        <v>304</v>
      </c>
      <c r="E1401" s="180" t="s">
        <v>2134</v>
      </c>
      <c r="F1401" s="181" t="s">
        <v>2135</v>
      </c>
      <c r="G1401" s="182" t="s">
        <v>519</v>
      </c>
      <c r="H1401" s="183">
        <v>38</v>
      </c>
      <c r="I1401" s="184"/>
      <c r="J1401" s="185">
        <f>ROUND(I1401*H1401,2)</f>
        <v>0</v>
      </c>
      <c r="K1401" s="186"/>
      <c r="L1401" s="187"/>
      <c r="M1401" s="188" t="s">
        <v>1</v>
      </c>
      <c r="N1401" s="189" t="s">
        <v>42</v>
      </c>
      <c r="P1401" s="153">
        <f>O1401*H1401</f>
        <v>0</v>
      </c>
      <c r="Q1401" s="153">
        <v>1.74E-3</v>
      </c>
      <c r="R1401" s="153">
        <f>Q1401*H1401</f>
        <v>6.6119999999999998E-2</v>
      </c>
      <c r="S1401" s="153">
        <v>0</v>
      </c>
      <c r="T1401" s="154">
        <f>S1401*H1401</f>
        <v>0</v>
      </c>
      <c r="AR1401" s="155" t="s">
        <v>434</v>
      </c>
      <c r="AT1401" s="155" t="s">
        <v>304</v>
      </c>
      <c r="AU1401" s="155" t="s">
        <v>89</v>
      </c>
      <c r="AY1401" s="17" t="s">
        <v>225</v>
      </c>
      <c r="BE1401" s="156">
        <f>IF(N1401="základná",J1401,0)</f>
        <v>0</v>
      </c>
      <c r="BF1401" s="156">
        <f>IF(N1401="znížená",J1401,0)</f>
        <v>0</v>
      </c>
      <c r="BG1401" s="156">
        <f>IF(N1401="zákl. prenesená",J1401,0)</f>
        <v>0</v>
      </c>
      <c r="BH1401" s="156">
        <f>IF(N1401="zníž. prenesená",J1401,0)</f>
        <v>0</v>
      </c>
      <c r="BI1401" s="156">
        <f>IF(N1401="nulová",J1401,0)</f>
        <v>0</v>
      </c>
      <c r="BJ1401" s="17" t="s">
        <v>89</v>
      </c>
      <c r="BK1401" s="156">
        <f>ROUND(I1401*H1401,2)</f>
        <v>0</v>
      </c>
      <c r="BL1401" s="17" t="s">
        <v>309</v>
      </c>
      <c r="BM1401" s="155" t="s">
        <v>2136</v>
      </c>
    </row>
    <row r="1402" spans="2:65" s="12" customFormat="1" ht="11.25">
      <c r="B1402" s="157"/>
      <c r="D1402" s="158" t="s">
        <v>233</v>
      </c>
      <c r="E1402" s="159" t="s">
        <v>1</v>
      </c>
      <c r="F1402" s="160" t="s">
        <v>2137</v>
      </c>
      <c r="H1402" s="161">
        <v>38</v>
      </c>
      <c r="I1402" s="162"/>
      <c r="L1402" s="157"/>
      <c r="M1402" s="163"/>
      <c r="T1402" s="164"/>
      <c r="AT1402" s="159" t="s">
        <v>233</v>
      </c>
      <c r="AU1402" s="159" t="s">
        <v>89</v>
      </c>
      <c r="AV1402" s="12" t="s">
        <v>89</v>
      </c>
      <c r="AW1402" s="12" t="s">
        <v>31</v>
      </c>
      <c r="AX1402" s="12" t="s">
        <v>83</v>
      </c>
      <c r="AY1402" s="159" t="s">
        <v>225</v>
      </c>
    </row>
    <row r="1403" spans="2:65" s="1" customFormat="1" ht="24.2" customHeight="1">
      <c r="B1403" s="32"/>
      <c r="C1403" s="143" t="s">
        <v>2138</v>
      </c>
      <c r="D1403" s="143" t="s">
        <v>227</v>
      </c>
      <c r="E1403" s="144" t="s">
        <v>2139</v>
      </c>
      <c r="F1403" s="145" t="s">
        <v>2140</v>
      </c>
      <c r="G1403" s="146" t="s">
        <v>414</v>
      </c>
      <c r="H1403" s="147">
        <v>192</v>
      </c>
      <c r="I1403" s="148"/>
      <c r="J1403" s="149">
        <f>ROUND(I1403*H1403,2)</f>
        <v>0</v>
      </c>
      <c r="K1403" s="150"/>
      <c r="L1403" s="32"/>
      <c r="M1403" s="151" t="s">
        <v>1</v>
      </c>
      <c r="N1403" s="152" t="s">
        <v>42</v>
      </c>
      <c r="P1403" s="153">
        <f>O1403*H1403</f>
        <v>0</v>
      </c>
      <c r="Q1403" s="153">
        <v>3.1174000000000002E-3</v>
      </c>
      <c r="R1403" s="153">
        <f>Q1403*H1403</f>
        <v>0.59854080000000009</v>
      </c>
      <c r="S1403" s="153">
        <v>0</v>
      </c>
      <c r="T1403" s="154">
        <f>S1403*H1403</f>
        <v>0</v>
      </c>
      <c r="AR1403" s="155" t="s">
        <v>309</v>
      </c>
      <c r="AT1403" s="155" t="s">
        <v>227</v>
      </c>
      <c r="AU1403" s="155" t="s">
        <v>89</v>
      </c>
      <c r="AY1403" s="17" t="s">
        <v>225</v>
      </c>
      <c r="BE1403" s="156">
        <f>IF(N1403="základná",J1403,0)</f>
        <v>0</v>
      </c>
      <c r="BF1403" s="156">
        <f>IF(N1403="znížená",J1403,0)</f>
        <v>0</v>
      </c>
      <c r="BG1403" s="156">
        <f>IF(N1403="zákl. prenesená",J1403,0)</f>
        <v>0</v>
      </c>
      <c r="BH1403" s="156">
        <f>IF(N1403="zníž. prenesená",J1403,0)</f>
        <v>0</v>
      </c>
      <c r="BI1403" s="156">
        <f>IF(N1403="nulová",J1403,0)</f>
        <v>0</v>
      </c>
      <c r="BJ1403" s="17" t="s">
        <v>89</v>
      </c>
      <c r="BK1403" s="156">
        <f>ROUND(I1403*H1403,2)</f>
        <v>0</v>
      </c>
      <c r="BL1403" s="17" t="s">
        <v>309</v>
      </c>
      <c r="BM1403" s="155" t="s">
        <v>2141</v>
      </c>
    </row>
    <row r="1404" spans="2:65" s="12" customFormat="1" ht="33.75">
      <c r="B1404" s="157"/>
      <c r="D1404" s="158" t="s">
        <v>233</v>
      </c>
      <c r="E1404" s="159" t="s">
        <v>1</v>
      </c>
      <c r="F1404" s="160" t="s">
        <v>2142</v>
      </c>
      <c r="H1404" s="161">
        <v>192</v>
      </c>
      <c r="I1404" s="162"/>
      <c r="L1404" s="157"/>
      <c r="M1404" s="163"/>
      <c r="T1404" s="164"/>
      <c r="AT1404" s="159" t="s">
        <v>233</v>
      </c>
      <c r="AU1404" s="159" t="s">
        <v>89</v>
      </c>
      <c r="AV1404" s="12" t="s">
        <v>89</v>
      </c>
      <c r="AW1404" s="12" t="s">
        <v>31</v>
      </c>
      <c r="AX1404" s="12" t="s">
        <v>83</v>
      </c>
      <c r="AY1404" s="159" t="s">
        <v>225</v>
      </c>
    </row>
    <row r="1405" spans="2:65" s="1" customFormat="1" ht="24.2" customHeight="1">
      <c r="B1405" s="32"/>
      <c r="C1405" s="143" t="s">
        <v>2143</v>
      </c>
      <c r="D1405" s="143" t="s">
        <v>227</v>
      </c>
      <c r="E1405" s="144" t="s">
        <v>2144</v>
      </c>
      <c r="F1405" s="145" t="s">
        <v>2145</v>
      </c>
      <c r="G1405" s="146" t="s">
        <v>312</v>
      </c>
      <c r="H1405" s="147">
        <v>447.59</v>
      </c>
      <c r="I1405" s="148"/>
      <c r="J1405" s="149">
        <f>ROUND(I1405*H1405,2)</f>
        <v>0</v>
      </c>
      <c r="K1405" s="150"/>
      <c r="L1405" s="32"/>
      <c r="M1405" s="151" t="s">
        <v>1</v>
      </c>
      <c r="N1405" s="152" t="s">
        <v>42</v>
      </c>
      <c r="P1405" s="153">
        <f>O1405*H1405</f>
        <v>0</v>
      </c>
      <c r="Q1405" s="153">
        <v>3.777E-3</v>
      </c>
      <c r="R1405" s="153">
        <f>Q1405*H1405</f>
        <v>1.6905474299999999</v>
      </c>
      <c r="S1405" s="153">
        <v>0</v>
      </c>
      <c r="T1405" s="154">
        <f>S1405*H1405</f>
        <v>0</v>
      </c>
      <c r="AR1405" s="155" t="s">
        <v>309</v>
      </c>
      <c r="AT1405" s="155" t="s">
        <v>227</v>
      </c>
      <c r="AU1405" s="155" t="s">
        <v>89</v>
      </c>
      <c r="AY1405" s="17" t="s">
        <v>225</v>
      </c>
      <c r="BE1405" s="156">
        <f>IF(N1405="základná",J1405,0)</f>
        <v>0</v>
      </c>
      <c r="BF1405" s="156">
        <f>IF(N1405="znížená",J1405,0)</f>
        <v>0</v>
      </c>
      <c r="BG1405" s="156">
        <f>IF(N1405="zákl. prenesená",J1405,0)</f>
        <v>0</v>
      </c>
      <c r="BH1405" s="156">
        <f>IF(N1405="zníž. prenesená",J1405,0)</f>
        <v>0</v>
      </c>
      <c r="BI1405" s="156">
        <f>IF(N1405="nulová",J1405,0)</f>
        <v>0</v>
      </c>
      <c r="BJ1405" s="17" t="s">
        <v>89</v>
      </c>
      <c r="BK1405" s="156">
        <f>ROUND(I1405*H1405,2)</f>
        <v>0</v>
      </c>
      <c r="BL1405" s="17" t="s">
        <v>309</v>
      </c>
      <c r="BM1405" s="155" t="s">
        <v>2146</v>
      </c>
    </row>
    <row r="1406" spans="2:65" s="12" customFormat="1" ht="33.75">
      <c r="B1406" s="157"/>
      <c r="D1406" s="158" t="s">
        <v>233</v>
      </c>
      <c r="E1406" s="159" t="s">
        <v>1</v>
      </c>
      <c r="F1406" s="160" t="s">
        <v>1387</v>
      </c>
      <c r="H1406" s="161">
        <v>96.28</v>
      </c>
      <c r="I1406" s="162"/>
      <c r="L1406" s="157"/>
      <c r="M1406" s="163"/>
      <c r="T1406" s="164"/>
      <c r="AT1406" s="159" t="s">
        <v>233</v>
      </c>
      <c r="AU1406" s="159" t="s">
        <v>89</v>
      </c>
      <c r="AV1406" s="12" t="s">
        <v>89</v>
      </c>
      <c r="AW1406" s="12" t="s">
        <v>31</v>
      </c>
      <c r="AX1406" s="12" t="s">
        <v>76</v>
      </c>
      <c r="AY1406" s="159" t="s">
        <v>225</v>
      </c>
    </row>
    <row r="1407" spans="2:65" s="12" customFormat="1" ht="22.5">
      <c r="B1407" s="157"/>
      <c r="D1407" s="158" t="s">
        <v>233</v>
      </c>
      <c r="E1407" s="159" t="s">
        <v>1</v>
      </c>
      <c r="F1407" s="160" t="s">
        <v>1388</v>
      </c>
      <c r="H1407" s="161">
        <v>185.53</v>
      </c>
      <c r="I1407" s="162"/>
      <c r="L1407" s="157"/>
      <c r="M1407" s="163"/>
      <c r="T1407" s="164"/>
      <c r="AT1407" s="159" t="s">
        <v>233</v>
      </c>
      <c r="AU1407" s="159" t="s">
        <v>89</v>
      </c>
      <c r="AV1407" s="12" t="s">
        <v>89</v>
      </c>
      <c r="AW1407" s="12" t="s">
        <v>31</v>
      </c>
      <c r="AX1407" s="12" t="s">
        <v>76</v>
      </c>
      <c r="AY1407" s="159" t="s">
        <v>225</v>
      </c>
    </row>
    <row r="1408" spans="2:65" s="14" customFormat="1" ht="11.25">
      <c r="B1408" s="172"/>
      <c r="D1408" s="158" t="s">
        <v>233</v>
      </c>
      <c r="E1408" s="173" t="s">
        <v>1</v>
      </c>
      <c r="F1408" s="174" t="s">
        <v>657</v>
      </c>
      <c r="H1408" s="175">
        <v>281.81</v>
      </c>
      <c r="I1408" s="176"/>
      <c r="L1408" s="172"/>
      <c r="M1408" s="177"/>
      <c r="T1408" s="178"/>
      <c r="AT1408" s="173" t="s">
        <v>233</v>
      </c>
      <c r="AU1408" s="173" t="s">
        <v>89</v>
      </c>
      <c r="AV1408" s="14" t="s">
        <v>239</v>
      </c>
      <c r="AW1408" s="14" t="s">
        <v>31</v>
      </c>
      <c r="AX1408" s="14" t="s">
        <v>76</v>
      </c>
      <c r="AY1408" s="173" t="s">
        <v>225</v>
      </c>
    </row>
    <row r="1409" spans="2:65" s="12" customFormat="1" ht="11.25">
      <c r="B1409" s="157"/>
      <c r="D1409" s="158" t="s">
        <v>233</v>
      </c>
      <c r="E1409" s="159" t="s">
        <v>1</v>
      </c>
      <c r="F1409" s="160" t="s">
        <v>1389</v>
      </c>
      <c r="H1409" s="161">
        <v>32.35</v>
      </c>
      <c r="I1409" s="162"/>
      <c r="L1409" s="157"/>
      <c r="M1409" s="163"/>
      <c r="T1409" s="164"/>
      <c r="AT1409" s="159" t="s">
        <v>233</v>
      </c>
      <c r="AU1409" s="159" t="s">
        <v>89</v>
      </c>
      <c r="AV1409" s="12" t="s">
        <v>89</v>
      </c>
      <c r="AW1409" s="12" t="s">
        <v>31</v>
      </c>
      <c r="AX1409" s="12" t="s">
        <v>76</v>
      </c>
      <c r="AY1409" s="159" t="s">
        <v>225</v>
      </c>
    </row>
    <row r="1410" spans="2:65" s="12" customFormat="1" ht="33.75">
      <c r="B1410" s="157"/>
      <c r="D1410" s="158" t="s">
        <v>233</v>
      </c>
      <c r="E1410" s="159" t="s">
        <v>1</v>
      </c>
      <c r="F1410" s="160" t="s">
        <v>1390</v>
      </c>
      <c r="H1410" s="161">
        <v>88.76</v>
      </c>
      <c r="I1410" s="162"/>
      <c r="L1410" s="157"/>
      <c r="M1410" s="163"/>
      <c r="T1410" s="164"/>
      <c r="AT1410" s="159" t="s">
        <v>233</v>
      </c>
      <c r="AU1410" s="159" t="s">
        <v>89</v>
      </c>
      <c r="AV1410" s="12" t="s">
        <v>89</v>
      </c>
      <c r="AW1410" s="12" t="s">
        <v>31</v>
      </c>
      <c r="AX1410" s="12" t="s">
        <v>76</v>
      </c>
      <c r="AY1410" s="159" t="s">
        <v>225</v>
      </c>
    </row>
    <row r="1411" spans="2:65" s="12" customFormat="1" ht="11.25">
      <c r="B1411" s="157"/>
      <c r="D1411" s="158" t="s">
        <v>233</v>
      </c>
      <c r="E1411" s="159" t="s">
        <v>1</v>
      </c>
      <c r="F1411" s="160" t="s">
        <v>1391</v>
      </c>
      <c r="H1411" s="161">
        <v>44.67</v>
      </c>
      <c r="I1411" s="162"/>
      <c r="L1411" s="157"/>
      <c r="M1411" s="163"/>
      <c r="T1411" s="164"/>
      <c r="AT1411" s="159" t="s">
        <v>233</v>
      </c>
      <c r="AU1411" s="159" t="s">
        <v>89</v>
      </c>
      <c r="AV1411" s="12" t="s">
        <v>89</v>
      </c>
      <c r="AW1411" s="12" t="s">
        <v>31</v>
      </c>
      <c r="AX1411" s="12" t="s">
        <v>76</v>
      </c>
      <c r="AY1411" s="159" t="s">
        <v>225</v>
      </c>
    </row>
    <row r="1412" spans="2:65" s="13" customFormat="1" ht="11.25">
      <c r="B1412" s="165"/>
      <c r="D1412" s="158" t="s">
        <v>233</v>
      </c>
      <c r="E1412" s="166" t="s">
        <v>1</v>
      </c>
      <c r="F1412" s="167" t="s">
        <v>258</v>
      </c>
      <c r="H1412" s="168">
        <v>447.59</v>
      </c>
      <c r="I1412" s="169"/>
      <c r="L1412" s="165"/>
      <c r="M1412" s="170"/>
      <c r="T1412" s="171"/>
      <c r="AT1412" s="166" t="s">
        <v>233</v>
      </c>
      <c r="AU1412" s="166" t="s">
        <v>89</v>
      </c>
      <c r="AV1412" s="13" t="s">
        <v>231</v>
      </c>
      <c r="AW1412" s="13" t="s">
        <v>31</v>
      </c>
      <c r="AX1412" s="13" t="s">
        <v>83</v>
      </c>
      <c r="AY1412" s="166" t="s">
        <v>225</v>
      </c>
    </row>
    <row r="1413" spans="2:65" s="1" customFormat="1" ht="24.2" customHeight="1">
      <c r="B1413" s="32"/>
      <c r="C1413" s="179" t="s">
        <v>2147</v>
      </c>
      <c r="D1413" s="179" t="s">
        <v>304</v>
      </c>
      <c r="E1413" s="180" t="s">
        <v>2148</v>
      </c>
      <c r="F1413" s="181" t="s">
        <v>2149</v>
      </c>
      <c r="G1413" s="182" t="s">
        <v>312</v>
      </c>
      <c r="H1413" s="183">
        <v>495.44600000000003</v>
      </c>
      <c r="I1413" s="184"/>
      <c r="J1413" s="185">
        <f>ROUND(I1413*H1413,2)</f>
        <v>0</v>
      </c>
      <c r="K1413" s="186"/>
      <c r="L1413" s="187"/>
      <c r="M1413" s="188" t="s">
        <v>1</v>
      </c>
      <c r="N1413" s="189" t="s">
        <v>42</v>
      </c>
      <c r="P1413" s="153">
        <f>O1413*H1413</f>
        <v>0</v>
      </c>
      <c r="Q1413" s="153">
        <v>1.2E-2</v>
      </c>
      <c r="R1413" s="153">
        <f>Q1413*H1413</f>
        <v>5.9453520000000006</v>
      </c>
      <c r="S1413" s="153">
        <v>0</v>
      </c>
      <c r="T1413" s="154">
        <f>S1413*H1413</f>
        <v>0</v>
      </c>
      <c r="AR1413" s="155" t="s">
        <v>434</v>
      </c>
      <c r="AT1413" s="155" t="s">
        <v>304</v>
      </c>
      <c r="AU1413" s="155" t="s">
        <v>89</v>
      </c>
      <c r="AY1413" s="17" t="s">
        <v>225</v>
      </c>
      <c r="BE1413" s="156">
        <f>IF(N1413="základná",J1413,0)</f>
        <v>0</v>
      </c>
      <c r="BF1413" s="156">
        <f>IF(N1413="znížená",J1413,0)</f>
        <v>0</v>
      </c>
      <c r="BG1413" s="156">
        <f>IF(N1413="zákl. prenesená",J1413,0)</f>
        <v>0</v>
      </c>
      <c r="BH1413" s="156">
        <f>IF(N1413="zníž. prenesená",J1413,0)</f>
        <v>0</v>
      </c>
      <c r="BI1413" s="156">
        <f>IF(N1413="nulová",J1413,0)</f>
        <v>0</v>
      </c>
      <c r="BJ1413" s="17" t="s">
        <v>89</v>
      </c>
      <c r="BK1413" s="156">
        <f>ROUND(I1413*H1413,2)</f>
        <v>0</v>
      </c>
      <c r="BL1413" s="17" t="s">
        <v>309</v>
      </c>
      <c r="BM1413" s="155" t="s">
        <v>2150</v>
      </c>
    </row>
    <row r="1414" spans="2:65" s="12" customFormat="1" ht="11.25">
      <c r="B1414" s="157"/>
      <c r="D1414" s="158" t="s">
        <v>233</v>
      </c>
      <c r="E1414" s="159" t="s">
        <v>1</v>
      </c>
      <c r="F1414" s="160" t="s">
        <v>2151</v>
      </c>
      <c r="H1414" s="161">
        <v>28.8</v>
      </c>
      <c r="I1414" s="162"/>
      <c r="L1414" s="157"/>
      <c r="M1414" s="163"/>
      <c r="T1414" s="164"/>
      <c r="AT1414" s="159" t="s">
        <v>233</v>
      </c>
      <c r="AU1414" s="159" t="s">
        <v>89</v>
      </c>
      <c r="AV1414" s="12" t="s">
        <v>89</v>
      </c>
      <c r="AW1414" s="12" t="s">
        <v>31</v>
      </c>
      <c r="AX1414" s="12" t="s">
        <v>76</v>
      </c>
      <c r="AY1414" s="159" t="s">
        <v>225</v>
      </c>
    </row>
    <row r="1415" spans="2:65" s="12" customFormat="1" ht="11.25">
      <c r="B1415" s="157"/>
      <c r="D1415" s="158" t="s">
        <v>233</v>
      </c>
      <c r="E1415" s="159" t="s">
        <v>1</v>
      </c>
      <c r="F1415" s="160" t="s">
        <v>2152</v>
      </c>
      <c r="H1415" s="161">
        <v>447.59</v>
      </c>
      <c r="I1415" s="162"/>
      <c r="L1415" s="157"/>
      <c r="M1415" s="163"/>
      <c r="T1415" s="164"/>
      <c r="AT1415" s="159" t="s">
        <v>233</v>
      </c>
      <c r="AU1415" s="159" t="s">
        <v>89</v>
      </c>
      <c r="AV1415" s="12" t="s">
        <v>89</v>
      </c>
      <c r="AW1415" s="12" t="s">
        <v>31</v>
      </c>
      <c r="AX1415" s="12" t="s">
        <v>76</v>
      </c>
      <c r="AY1415" s="159" t="s">
        <v>225</v>
      </c>
    </row>
    <row r="1416" spans="2:65" s="13" customFormat="1" ht="11.25">
      <c r="B1416" s="165"/>
      <c r="D1416" s="158" t="s">
        <v>233</v>
      </c>
      <c r="E1416" s="166" t="s">
        <v>1</v>
      </c>
      <c r="F1416" s="167" t="s">
        <v>258</v>
      </c>
      <c r="H1416" s="168">
        <v>476.39</v>
      </c>
      <c r="I1416" s="169"/>
      <c r="L1416" s="165"/>
      <c r="M1416" s="170"/>
      <c r="T1416" s="171"/>
      <c r="AT1416" s="166" t="s">
        <v>233</v>
      </c>
      <c r="AU1416" s="166" t="s">
        <v>89</v>
      </c>
      <c r="AV1416" s="13" t="s">
        <v>231</v>
      </c>
      <c r="AW1416" s="13" t="s">
        <v>31</v>
      </c>
      <c r="AX1416" s="13" t="s">
        <v>83</v>
      </c>
      <c r="AY1416" s="166" t="s">
        <v>225</v>
      </c>
    </row>
    <row r="1417" spans="2:65" s="12" customFormat="1" ht="11.25">
      <c r="B1417" s="157"/>
      <c r="D1417" s="158" t="s">
        <v>233</v>
      </c>
      <c r="F1417" s="160" t="s">
        <v>2153</v>
      </c>
      <c r="H1417" s="161">
        <v>495.44600000000003</v>
      </c>
      <c r="I1417" s="162"/>
      <c r="L1417" s="157"/>
      <c r="M1417" s="163"/>
      <c r="T1417" s="164"/>
      <c r="AT1417" s="159" t="s">
        <v>233</v>
      </c>
      <c r="AU1417" s="159" t="s">
        <v>89</v>
      </c>
      <c r="AV1417" s="12" t="s">
        <v>89</v>
      </c>
      <c r="AW1417" s="12" t="s">
        <v>4</v>
      </c>
      <c r="AX1417" s="12" t="s">
        <v>83</v>
      </c>
      <c r="AY1417" s="159" t="s">
        <v>225</v>
      </c>
    </row>
    <row r="1418" spans="2:65" s="1" customFormat="1" ht="16.5" customHeight="1">
      <c r="B1418" s="32"/>
      <c r="C1418" s="179" t="s">
        <v>2154</v>
      </c>
      <c r="D1418" s="179" t="s">
        <v>304</v>
      </c>
      <c r="E1418" s="180" t="s">
        <v>2155</v>
      </c>
      <c r="F1418" s="181" t="s">
        <v>2156</v>
      </c>
      <c r="G1418" s="182" t="s">
        <v>983</v>
      </c>
      <c r="H1418" s="183">
        <v>1400.37</v>
      </c>
      <c r="I1418" s="184"/>
      <c r="J1418" s="185">
        <f>ROUND(I1418*H1418,2)</f>
        <v>0</v>
      </c>
      <c r="K1418" s="186"/>
      <c r="L1418" s="187"/>
      <c r="M1418" s="188" t="s">
        <v>1</v>
      </c>
      <c r="N1418" s="189" t="s">
        <v>42</v>
      </c>
      <c r="P1418" s="153">
        <f>O1418*H1418</f>
        <v>0</v>
      </c>
      <c r="Q1418" s="153">
        <v>1E-3</v>
      </c>
      <c r="R1418" s="153">
        <f>Q1418*H1418</f>
        <v>1.4003699999999999</v>
      </c>
      <c r="S1418" s="153">
        <v>0</v>
      </c>
      <c r="T1418" s="154">
        <f>S1418*H1418</f>
        <v>0</v>
      </c>
      <c r="AR1418" s="155" t="s">
        <v>434</v>
      </c>
      <c r="AT1418" s="155" t="s">
        <v>304</v>
      </c>
      <c r="AU1418" s="155" t="s">
        <v>89</v>
      </c>
      <c r="AY1418" s="17" t="s">
        <v>225</v>
      </c>
      <c r="BE1418" s="156">
        <f>IF(N1418="základná",J1418,0)</f>
        <v>0</v>
      </c>
      <c r="BF1418" s="156">
        <f>IF(N1418="znížená",J1418,0)</f>
        <v>0</v>
      </c>
      <c r="BG1418" s="156">
        <f>IF(N1418="zákl. prenesená",J1418,0)</f>
        <v>0</v>
      </c>
      <c r="BH1418" s="156">
        <f>IF(N1418="zníž. prenesená",J1418,0)</f>
        <v>0</v>
      </c>
      <c r="BI1418" s="156">
        <f>IF(N1418="nulová",J1418,0)</f>
        <v>0</v>
      </c>
      <c r="BJ1418" s="17" t="s">
        <v>89</v>
      </c>
      <c r="BK1418" s="156">
        <f>ROUND(I1418*H1418,2)</f>
        <v>0</v>
      </c>
      <c r="BL1418" s="17" t="s">
        <v>309</v>
      </c>
      <c r="BM1418" s="155" t="s">
        <v>2157</v>
      </c>
    </row>
    <row r="1419" spans="2:65" s="12" customFormat="1" ht="11.25">
      <c r="B1419" s="157"/>
      <c r="D1419" s="158" t="s">
        <v>233</v>
      </c>
      <c r="E1419" s="159" t="s">
        <v>1</v>
      </c>
      <c r="F1419" s="160" t="s">
        <v>2158</v>
      </c>
      <c r="H1419" s="161">
        <v>1400.37</v>
      </c>
      <c r="I1419" s="162"/>
      <c r="L1419" s="157"/>
      <c r="M1419" s="163"/>
      <c r="T1419" s="164"/>
      <c r="AT1419" s="159" t="s">
        <v>233</v>
      </c>
      <c r="AU1419" s="159" t="s">
        <v>89</v>
      </c>
      <c r="AV1419" s="12" t="s">
        <v>89</v>
      </c>
      <c r="AW1419" s="12" t="s">
        <v>31</v>
      </c>
      <c r="AX1419" s="12" t="s">
        <v>83</v>
      </c>
      <c r="AY1419" s="159" t="s">
        <v>225</v>
      </c>
    </row>
    <row r="1420" spans="2:65" s="1" customFormat="1" ht="24.2" customHeight="1">
      <c r="B1420" s="32"/>
      <c r="C1420" s="179" t="s">
        <v>2159</v>
      </c>
      <c r="D1420" s="179" t="s">
        <v>304</v>
      </c>
      <c r="E1420" s="180" t="s">
        <v>2160</v>
      </c>
      <c r="F1420" s="181" t="s">
        <v>2161</v>
      </c>
      <c r="G1420" s="182" t="s">
        <v>983</v>
      </c>
      <c r="H1420" s="183">
        <v>466.79</v>
      </c>
      <c r="I1420" s="184"/>
      <c r="J1420" s="185">
        <f>ROUND(I1420*H1420,2)</f>
        <v>0</v>
      </c>
      <c r="K1420" s="186"/>
      <c r="L1420" s="187"/>
      <c r="M1420" s="188" t="s">
        <v>1</v>
      </c>
      <c r="N1420" s="189" t="s">
        <v>42</v>
      </c>
      <c r="P1420" s="153">
        <f>O1420*H1420</f>
        <v>0</v>
      </c>
      <c r="Q1420" s="153">
        <v>1E-3</v>
      </c>
      <c r="R1420" s="153">
        <f>Q1420*H1420</f>
        <v>0.46679000000000004</v>
      </c>
      <c r="S1420" s="153">
        <v>0</v>
      </c>
      <c r="T1420" s="154">
        <f>S1420*H1420</f>
        <v>0</v>
      </c>
      <c r="AR1420" s="155" t="s">
        <v>434</v>
      </c>
      <c r="AT1420" s="155" t="s">
        <v>304</v>
      </c>
      <c r="AU1420" s="155" t="s">
        <v>89</v>
      </c>
      <c r="AY1420" s="17" t="s">
        <v>225</v>
      </c>
      <c r="BE1420" s="156">
        <f>IF(N1420="základná",J1420,0)</f>
        <v>0</v>
      </c>
      <c r="BF1420" s="156">
        <f>IF(N1420="znížená",J1420,0)</f>
        <v>0</v>
      </c>
      <c r="BG1420" s="156">
        <f>IF(N1420="zákl. prenesená",J1420,0)</f>
        <v>0</v>
      </c>
      <c r="BH1420" s="156">
        <f>IF(N1420="zníž. prenesená",J1420,0)</f>
        <v>0</v>
      </c>
      <c r="BI1420" s="156">
        <f>IF(N1420="nulová",J1420,0)</f>
        <v>0</v>
      </c>
      <c r="BJ1420" s="17" t="s">
        <v>89</v>
      </c>
      <c r="BK1420" s="156">
        <f>ROUND(I1420*H1420,2)</f>
        <v>0</v>
      </c>
      <c r="BL1420" s="17" t="s">
        <v>309</v>
      </c>
      <c r="BM1420" s="155" t="s">
        <v>2162</v>
      </c>
    </row>
    <row r="1421" spans="2:65" s="12" customFormat="1" ht="11.25">
      <c r="B1421" s="157"/>
      <c r="D1421" s="158" t="s">
        <v>233</v>
      </c>
      <c r="E1421" s="159" t="s">
        <v>1</v>
      </c>
      <c r="F1421" s="160" t="s">
        <v>2163</v>
      </c>
      <c r="H1421" s="161">
        <v>466.79</v>
      </c>
      <c r="I1421" s="162"/>
      <c r="L1421" s="157"/>
      <c r="M1421" s="163"/>
      <c r="T1421" s="164"/>
      <c r="AT1421" s="159" t="s">
        <v>233</v>
      </c>
      <c r="AU1421" s="159" t="s">
        <v>89</v>
      </c>
      <c r="AV1421" s="12" t="s">
        <v>89</v>
      </c>
      <c r="AW1421" s="12" t="s">
        <v>31</v>
      </c>
      <c r="AX1421" s="12" t="s">
        <v>83</v>
      </c>
      <c r="AY1421" s="159" t="s">
        <v>225</v>
      </c>
    </row>
    <row r="1422" spans="2:65" s="1" customFormat="1" ht="16.5" customHeight="1">
      <c r="B1422" s="32"/>
      <c r="C1422" s="179" t="s">
        <v>2164</v>
      </c>
      <c r="D1422" s="179" t="s">
        <v>304</v>
      </c>
      <c r="E1422" s="180" t="s">
        <v>2165</v>
      </c>
      <c r="F1422" s="181" t="s">
        <v>2166</v>
      </c>
      <c r="G1422" s="182" t="s">
        <v>519</v>
      </c>
      <c r="H1422" s="183">
        <v>87</v>
      </c>
      <c r="I1422" s="184"/>
      <c r="J1422" s="185">
        <f>ROUND(I1422*H1422,2)</f>
        <v>0</v>
      </c>
      <c r="K1422" s="186"/>
      <c r="L1422" s="187"/>
      <c r="M1422" s="188" t="s">
        <v>1</v>
      </c>
      <c r="N1422" s="189" t="s">
        <v>42</v>
      </c>
      <c r="P1422" s="153">
        <f>O1422*H1422</f>
        <v>0</v>
      </c>
      <c r="Q1422" s="153">
        <v>3.1E-4</v>
      </c>
      <c r="R1422" s="153">
        <f>Q1422*H1422</f>
        <v>2.6970000000000001E-2</v>
      </c>
      <c r="S1422" s="153">
        <v>0</v>
      </c>
      <c r="T1422" s="154">
        <f>S1422*H1422</f>
        <v>0</v>
      </c>
      <c r="AR1422" s="155" t="s">
        <v>434</v>
      </c>
      <c r="AT1422" s="155" t="s">
        <v>304</v>
      </c>
      <c r="AU1422" s="155" t="s">
        <v>89</v>
      </c>
      <c r="AY1422" s="17" t="s">
        <v>225</v>
      </c>
      <c r="BE1422" s="156">
        <f>IF(N1422="základná",J1422,0)</f>
        <v>0</v>
      </c>
      <c r="BF1422" s="156">
        <f>IF(N1422="znížená",J1422,0)</f>
        <v>0</v>
      </c>
      <c r="BG1422" s="156">
        <f>IF(N1422="zákl. prenesená",J1422,0)</f>
        <v>0</v>
      </c>
      <c r="BH1422" s="156">
        <f>IF(N1422="zníž. prenesená",J1422,0)</f>
        <v>0</v>
      </c>
      <c r="BI1422" s="156">
        <f>IF(N1422="nulová",J1422,0)</f>
        <v>0</v>
      </c>
      <c r="BJ1422" s="17" t="s">
        <v>89</v>
      </c>
      <c r="BK1422" s="156">
        <f>ROUND(I1422*H1422,2)</f>
        <v>0</v>
      </c>
      <c r="BL1422" s="17" t="s">
        <v>309</v>
      </c>
      <c r="BM1422" s="155" t="s">
        <v>2167</v>
      </c>
    </row>
    <row r="1423" spans="2:65" s="12" customFormat="1" ht="11.25">
      <c r="B1423" s="157"/>
      <c r="D1423" s="158" t="s">
        <v>233</v>
      </c>
      <c r="E1423" s="159" t="s">
        <v>1</v>
      </c>
      <c r="F1423" s="160" t="s">
        <v>2168</v>
      </c>
      <c r="H1423" s="161">
        <v>30.968</v>
      </c>
      <c r="I1423" s="162"/>
      <c r="L1423" s="157"/>
      <c r="M1423" s="163"/>
      <c r="T1423" s="164"/>
      <c r="AT1423" s="159" t="s">
        <v>233</v>
      </c>
      <c r="AU1423" s="159" t="s">
        <v>89</v>
      </c>
      <c r="AV1423" s="12" t="s">
        <v>89</v>
      </c>
      <c r="AW1423" s="12" t="s">
        <v>31</v>
      </c>
      <c r="AX1423" s="12" t="s">
        <v>76</v>
      </c>
      <c r="AY1423" s="159" t="s">
        <v>225</v>
      </c>
    </row>
    <row r="1424" spans="2:65" s="12" customFormat="1" ht="33.75">
      <c r="B1424" s="157"/>
      <c r="D1424" s="158" t="s">
        <v>233</v>
      </c>
      <c r="E1424" s="159" t="s">
        <v>1</v>
      </c>
      <c r="F1424" s="160" t="s">
        <v>2169</v>
      </c>
      <c r="H1424" s="161">
        <v>18.355</v>
      </c>
      <c r="I1424" s="162"/>
      <c r="L1424" s="157"/>
      <c r="M1424" s="163"/>
      <c r="T1424" s="164"/>
      <c r="AT1424" s="159" t="s">
        <v>233</v>
      </c>
      <c r="AU1424" s="159" t="s">
        <v>89</v>
      </c>
      <c r="AV1424" s="12" t="s">
        <v>89</v>
      </c>
      <c r="AW1424" s="12" t="s">
        <v>31</v>
      </c>
      <c r="AX1424" s="12" t="s">
        <v>76</v>
      </c>
      <c r="AY1424" s="159" t="s">
        <v>225</v>
      </c>
    </row>
    <row r="1425" spans="2:65" s="12" customFormat="1" ht="33.75">
      <c r="B1425" s="157"/>
      <c r="D1425" s="158" t="s">
        <v>233</v>
      </c>
      <c r="E1425" s="159" t="s">
        <v>1</v>
      </c>
      <c r="F1425" s="160" t="s">
        <v>2170</v>
      </c>
      <c r="H1425" s="161">
        <v>8.8059999999999992</v>
      </c>
      <c r="I1425" s="162"/>
      <c r="L1425" s="157"/>
      <c r="M1425" s="163"/>
      <c r="T1425" s="164"/>
      <c r="AT1425" s="159" t="s">
        <v>233</v>
      </c>
      <c r="AU1425" s="159" t="s">
        <v>89</v>
      </c>
      <c r="AV1425" s="12" t="s">
        <v>89</v>
      </c>
      <c r="AW1425" s="12" t="s">
        <v>31</v>
      </c>
      <c r="AX1425" s="12" t="s">
        <v>76</v>
      </c>
      <c r="AY1425" s="159" t="s">
        <v>225</v>
      </c>
    </row>
    <row r="1426" spans="2:65" s="12" customFormat="1" ht="33.75">
      <c r="B1426" s="157"/>
      <c r="D1426" s="158" t="s">
        <v>233</v>
      </c>
      <c r="E1426" s="159" t="s">
        <v>1</v>
      </c>
      <c r="F1426" s="160" t="s">
        <v>2171</v>
      </c>
      <c r="H1426" s="161">
        <v>16.29</v>
      </c>
      <c r="I1426" s="162"/>
      <c r="L1426" s="157"/>
      <c r="M1426" s="163"/>
      <c r="T1426" s="164"/>
      <c r="AT1426" s="159" t="s">
        <v>233</v>
      </c>
      <c r="AU1426" s="159" t="s">
        <v>89</v>
      </c>
      <c r="AV1426" s="12" t="s">
        <v>89</v>
      </c>
      <c r="AW1426" s="12" t="s">
        <v>31</v>
      </c>
      <c r="AX1426" s="12" t="s">
        <v>76</v>
      </c>
      <c r="AY1426" s="159" t="s">
        <v>225</v>
      </c>
    </row>
    <row r="1427" spans="2:65" s="12" customFormat="1" ht="33.75">
      <c r="B1427" s="157"/>
      <c r="D1427" s="158" t="s">
        <v>233</v>
      </c>
      <c r="E1427" s="159" t="s">
        <v>1</v>
      </c>
      <c r="F1427" s="160" t="s">
        <v>2172</v>
      </c>
      <c r="H1427" s="161">
        <v>12.145</v>
      </c>
      <c r="I1427" s="162"/>
      <c r="L1427" s="157"/>
      <c r="M1427" s="163"/>
      <c r="T1427" s="164"/>
      <c r="AT1427" s="159" t="s">
        <v>233</v>
      </c>
      <c r="AU1427" s="159" t="s">
        <v>89</v>
      </c>
      <c r="AV1427" s="12" t="s">
        <v>89</v>
      </c>
      <c r="AW1427" s="12" t="s">
        <v>31</v>
      </c>
      <c r="AX1427" s="12" t="s">
        <v>76</v>
      </c>
      <c r="AY1427" s="159" t="s">
        <v>225</v>
      </c>
    </row>
    <row r="1428" spans="2:65" s="13" customFormat="1" ht="11.25">
      <c r="B1428" s="165"/>
      <c r="D1428" s="158" t="s">
        <v>233</v>
      </c>
      <c r="E1428" s="166" t="s">
        <v>1</v>
      </c>
      <c r="F1428" s="167" t="s">
        <v>979</v>
      </c>
      <c r="H1428" s="168">
        <v>86.563999999999993</v>
      </c>
      <c r="I1428" s="169"/>
      <c r="L1428" s="165"/>
      <c r="M1428" s="170"/>
      <c r="T1428" s="171"/>
      <c r="AT1428" s="166" t="s">
        <v>233</v>
      </c>
      <c r="AU1428" s="166" t="s">
        <v>89</v>
      </c>
      <c r="AV1428" s="13" t="s">
        <v>231</v>
      </c>
      <c r="AW1428" s="13" t="s">
        <v>31</v>
      </c>
      <c r="AX1428" s="13" t="s">
        <v>76</v>
      </c>
      <c r="AY1428" s="166" t="s">
        <v>225</v>
      </c>
    </row>
    <row r="1429" spans="2:65" s="12" customFormat="1" ht="11.25">
      <c r="B1429" s="157"/>
      <c r="D1429" s="158" t="s">
        <v>233</v>
      </c>
      <c r="E1429" s="159" t="s">
        <v>1</v>
      </c>
      <c r="F1429" s="160" t="s">
        <v>811</v>
      </c>
      <c r="H1429" s="161">
        <v>87</v>
      </c>
      <c r="I1429" s="162"/>
      <c r="L1429" s="157"/>
      <c r="M1429" s="163"/>
      <c r="T1429" s="164"/>
      <c r="AT1429" s="159" t="s">
        <v>233</v>
      </c>
      <c r="AU1429" s="159" t="s">
        <v>89</v>
      </c>
      <c r="AV1429" s="12" t="s">
        <v>89</v>
      </c>
      <c r="AW1429" s="12" t="s">
        <v>31</v>
      </c>
      <c r="AX1429" s="12" t="s">
        <v>83</v>
      </c>
      <c r="AY1429" s="159" t="s">
        <v>225</v>
      </c>
    </row>
    <row r="1430" spans="2:65" s="1" customFormat="1" ht="24.2" customHeight="1">
      <c r="B1430" s="32"/>
      <c r="C1430" s="143" t="s">
        <v>2173</v>
      </c>
      <c r="D1430" s="143" t="s">
        <v>227</v>
      </c>
      <c r="E1430" s="144" t="s">
        <v>2174</v>
      </c>
      <c r="F1430" s="145" t="s">
        <v>2175</v>
      </c>
      <c r="G1430" s="146" t="s">
        <v>1412</v>
      </c>
      <c r="H1430" s="196"/>
      <c r="I1430" s="148"/>
      <c r="J1430" s="149">
        <f>ROUND(I1430*H1430,2)</f>
        <v>0</v>
      </c>
      <c r="K1430" s="150"/>
      <c r="L1430" s="32"/>
      <c r="M1430" s="151" t="s">
        <v>1</v>
      </c>
      <c r="N1430" s="152" t="s">
        <v>42</v>
      </c>
      <c r="P1430" s="153">
        <f>O1430*H1430</f>
        <v>0</v>
      </c>
      <c r="Q1430" s="153">
        <v>0</v>
      </c>
      <c r="R1430" s="153">
        <f>Q1430*H1430</f>
        <v>0</v>
      </c>
      <c r="S1430" s="153">
        <v>0</v>
      </c>
      <c r="T1430" s="154">
        <f>S1430*H1430</f>
        <v>0</v>
      </c>
      <c r="AR1430" s="155" t="s">
        <v>309</v>
      </c>
      <c r="AT1430" s="155" t="s">
        <v>227</v>
      </c>
      <c r="AU1430" s="155" t="s">
        <v>89</v>
      </c>
      <c r="AY1430" s="17" t="s">
        <v>225</v>
      </c>
      <c r="BE1430" s="156">
        <f>IF(N1430="základná",J1430,0)</f>
        <v>0</v>
      </c>
      <c r="BF1430" s="156">
        <f>IF(N1430="znížená",J1430,0)</f>
        <v>0</v>
      </c>
      <c r="BG1430" s="156">
        <f>IF(N1430="zákl. prenesená",J1430,0)</f>
        <v>0</v>
      </c>
      <c r="BH1430" s="156">
        <f>IF(N1430="zníž. prenesená",J1430,0)</f>
        <v>0</v>
      </c>
      <c r="BI1430" s="156">
        <f>IF(N1430="nulová",J1430,0)</f>
        <v>0</v>
      </c>
      <c r="BJ1430" s="17" t="s">
        <v>89</v>
      </c>
      <c r="BK1430" s="156">
        <f>ROUND(I1430*H1430,2)</f>
        <v>0</v>
      </c>
      <c r="BL1430" s="17" t="s">
        <v>309</v>
      </c>
      <c r="BM1430" s="155" t="s">
        <v>2176</v>
      </c>
    </row>
    <row r="1431" spans="2:65" s="11" customFormat="1" ht="22.9" customHeight="1">
      <c r="B1431" s="131"/>
      <c r="D1431" s="132" t="s">
        <v>75</v>
      </c>
      <c r="E1431" s="141" t="s">
        <v>2177</v>
      </c>
      <c r="F1431" s="141" t="s">
        <v>2178</v>
      </c>
      <c r="I1431" s="134"/>
      <c r="J1431" s="142">
        <f>BK1431</f>
        <v>0</v>
      </c>
      <c r="L1431" s="131"/>
      <c r="M1431" s="136"/>
      <c r="P1431" s="137">
        <f>SUM(P1432:P1451)</f>
        <v>0</v>
      </c>
      <c r="R1431" s="137">
        <f>SUM(R1432:R1451)</f>
        <v>3.9468682500000005</v>
      </c>
      <c r="T1431" s="138">
        <f>SUM(T1432:T1451)</f>
        <v>0</v>
      </c>
      <c r="AR1431" s="132" t="s">
        <v>89</v>
      </c>
      <c r="AT1431" s="139" t="s">
        <v>75</v>
      </c>
      <c r="AU1431" s="139" t="s">
        <v>83</v>
      </c>
      <c r="AY1431" s="132" t="s">
        <v>225</v>
      </c>
      <c r="BK1431" s="140">
        <f>SUM(BK1432:BK1451)</f>
        <v>0</v>
      </c>
    </row>
    <row r="1432" spans="2:65" s="1" customFormat="1" ht="37.9" customHeight="1">
      <c r="B1432" s="32"/>
      <c r="C1432" s="143" t="s">
        <v>2179</v>
      </c>
      <c r="D1432" s="143" t="s">
        <v>227</v>
      </c>
      <c r="E1432" s="144" t="s">
        <v>2180</v>
      </c>
      <c r="F1432" s="145" t="s">
        <v>2181</v>
      </c>
      <c r="G1432" s="146" t="s">
        <v>414</v>
      </c>
      <c r="H1432" s="147">
        <v>108.5</v>
      </c>
      <c r="I1432" s="148"/>
      <c r="J1432" s="149">
        <f>ROUND(I1432*H1432,2)</f>
        <v>0</v>
      </c>
      <c r="K1432" s="150"/>
      <c r="L1432" s="32"/>
      <c r="M1432" s="151" t="s">
        <v>1</v>
      </c>
      <c r="N1432" s="152" t="s">
        <v>42</v>
      </c>
      <c r="P1432" s="153">
        <f>O1432*H1432</f>
        <v>0</v>
      </c>
      <c r="Q1432" s="153">
        <v>1.16E-4</v>
      </c>
      <c r="R1432" s="153">
        <f>Q1432*H1432</f>
        <v>1.2586E-2</v>
      </c>
      <c r="S1432" s="153">
        <v>0</v>
      </c>
      <c r="T1432" s="154">
        <f>S1432*H1432</f>
        <v>0</v>
      </c>
      <c r="AR1432" s="155" t="s">
        <v>309</v>
      </c>
      <c r="AT1432" s="155" t="s">
        <v>227</v>
      </c>
      <c r="AU1432" s="155" t="s">
        <v>89</v>
      </c>
      <c r="AY1432" s="17" t="s">
        <v>225</v>
      </c>
      <c r="BE1432" s="156">
        <f>IF(N1432="základná",J1432,0)</f>
        <v>0</v>
      </c>
      <c r="BF1432" s="156">
        <f>IF(N1432="znížená",J1432,0)</f>
        <v>0</v>
      </c>
      <c r="BG1432" s="156">
        <f>IF(N1432="zákl. prenesená",J1432,0)</f>
        <v>0</v>
      </c>
      <c r="BH1432" s="156">
        <f>IF(N1432="zníž. prenesená",J1432,0)</f>
        <v>0</v>
      </c>
      <c r="BI1432" s="156">
        <f>IF(N1432="nulová",J1432,0)</f>
        <v>0</v>
      </c>
      <c r="BJ1432" s="17" t="s">
        <v>89</v>
      </c>
      <c r="BK1432" s="156">
        <f>ROUND(I1432*H1432,2)</f>
        <v>0</v>
      </c>
      <c r="BL1432" s="17" t="s">
        <v>309</v>
      </c>
      <c r="BM1432" s="155" t="s">
        <v>2182</v>
      </c>
    </row>
    <row r="1433" spans="2:65" s="12" customFormat="1" ht="11.25">
      <c r="B1433" s="157"/>
      <c r="D1433" s="158" t="s">
        <v>233</v>
      </c>
      <c r="E1433" s="159" t="s">
        <v>1</v>
      </c>
      <c r="F1433" s="160" t="s">
        <v>2183</v>
      </c>
      <c r="H1433" s="161">
        <v>108.5</v>
      </c>
      <c r="I1433" s="162"/>
      <c r="L1433" s="157"/>
      <c r="M1433" s="163"/>
      <c r="T1433" s="164"/>
      <c r="AT1433" s="159" t="s">
        <v>233</v>
      </c>
      <c r="AU1433" s="159" t="s">
        <v>89</v>
      </c>
      <c r="AV1433" s="12" t="s">
        <v>89</v>
      </c>
      <c r="AW1433" s="12" t="s">
        <v>31</v>
      </c>
      <c r="AX1433" s="12" t="s">
        <v>83</v>
      </c>
      <c r="AY1433" s="159" t="s">
        <v>225</v>
      </c>
    </row>
    <row r="1434" spans="2:65" s="1" customFormat="1" ht="24.2" customHeight="1">
      <c r="B1434" s="32"/>
      <c r="C1434" s="143" t="s">
        <v>2184</v>
      </c>
      <c r="D1434" s="143" t="s">
        <v>227</v>
      </c>
      <c r="E1434" s="144" t="s">
        <v>2185</v>
      </c>
      <c r="F1434" s="145" t="s">
        <v>2186</v>
      </c>
      <c r="G1434" s="146" t="s">
        <v>414</v>
      </c>
      <c r="H1434" s="147">
        <v>752.6</v>
      </c>
      <c r="I1434" s="148"/>
      <c r="J1434" s="149">
        <f>ROUND(I1434*H1434,2)</f>
        <v>0</v>
      </c>
      <c r="K1434" s="150"/>
      <c r="L1434" s="32"/>
      <c r="M1434" s="151" t="s">
        <v>1</v>
      </c>
      <c r="N1434" s="152" t="s">
        <v>42</v>
      </c>
      <c r="P1434" s="153">
        <f>O1434*H1434</f>
        <v>0</v>
      </c>
      <c r="Q1434" s="153">
        <v>4.5000000000000003E-5</v>
      </c>
      <c r="R1434" s="153">
        <f>Q1434*H1434</f>
        <v>3.3867000000000001E-2</v>
      </c>
      <c r="S1434" s="153">
        <v>0</v>
      </c>
      <c r="T1434" s="154">
        <f>S1434*H1434</f>
        <v>0</v>
      </c>
      <c r="AR1434" s="155" t="s">
        <v>309</v>
      </c>
      <c r="AT1434" s="155" t="s">
        <v>227</v>
      </c>
      <c r="AU1434" s="155" t="s">
        <v>89</v>
      </c>
      <c r="AY1434" s="17" t="s">
        <v>225</v>
      </c>
      <c r="BE1434" s="156">
        <f>IF(N1434="základná",J1434,0)</f>
        <v>0</v>
      </c>
      <c r="BF1434" s="156">
        <f>IF(N1434="znížená",J1434,0)</f>
        <v>0</v>
      </c>
      <c r="BG1434" s="156">
        <f>IF(N1434="zákl. prenesená",J1434,0)</f>
        <v>0</v>
      </c>
      <c r="BH1434" s="156">
        <f>IF(N1434="zníž. prenesená",J1434,0)</f>
        <v>0</v>
      </c>
      <c r="BI1434" s="156">
        <f>IF(N1434="nulová",J1434,0)</f>
        <v>0</v>
      </c>
      <c r="BJ1434" s="17" t="s">
        <v>89</v>
      </c>
      <c r="BK1434" s="156">
        <f>ROUND(I1434*H1434,2)</f>
        <v>0</v>
      </c>
      <c r="BL1434" s="17" t="s">
        <v>309</v>
      </c>
      <c r="BM1434" s="155" t="s">
        <v>2187</v>
      </c>
    </row>
    <row r="1435" spans="2:65" s="12" customFormat="1" ht="11.25">
      <c r="B1435" s="157"/>
      <c r="D1435" s="158" t="s">
        <v>233</v>
      </c>
      <c r="E1435" s="159" t="s">
        <v>1</v>
      </c>
      <c r="F1435" s="160" t="s">
        <v>2188</v>
      </c>
      <c r="H1435" s="161">
        <v>30.6</v>
      </c>
      <c r="I1435" s="162"/>
      <c r="L1435" s="157"/>
      <c r="M1435" s="163"/>
      <c r="T1435" s="164"/>
      <c r="AT1435" s="159" t="s">
        <v>233</v>
      </c>
      <c r="AU1435" s="159" t="s">
        <v>89</v>
      </c>
      <c r="AV1435" s="12" t="s">
        <v>89</v>
      </c>
      <c r="AW1435" s="12" t="s">
        <v>31</v>
      </c>
      <c r="AX1435" s="12" t="s">
        <v>76</v>
      </c>
      <c r="AY1435" s="159" t="s">
        <v>225</v>
      </c>
    </row>
    <row r="1436" spans="2:65" s="12" customFormat="1" ht="33.75">
      <c r="B1436" s="157"/>
      <c r="D1436" s="158" t="s">
        <v>233</v>
      </c>
      <c r="E1436" s="159" t="s">
        <v>1</v>
      </c>
      <c r="F1436" s="160" t="s">
        <v>2189</v>
      </c>
      <c r="H1436" s="161">
        <v>266</v>
      </c>
      <c r="I1436" s="162"/>
      <c r="L1436" s="157"/>
      <c r="M1436" s="163"/>
      <c r="T1436" s="164"/>
      <c r="AT1436" s="159" t="s">
        <v>233</v>
      </c>
      <c r="AU1436" s="159" t="s">
        <v>89</v>
      </c>
      <c r="AV1436" s="12" t="s">
        <v>89</v>
      </c>
      <c r="AW1436" s="12" t="s">
        <v>31</v>
      </c>
      <c r="AX1436" s="12" t="s">
        <v>76</v>
      </c>
      <c r="AY1436" s="159" t="s">
        <v>225</v>
      </c>
    </row>
    <row r="1437" spans="2:65" s="12" customFormat="1" ht="22.5">
      <c r="B1437" s="157"/>
      <c r="D1437" s="158" t="s">
        <v>233</v>
      </c>
      <c r="E1437" s="159" t="s">
        <v>1</v>
      </c>
      <c r="F1437" s="160" t="s">
        <v>2190</v>
      </c>
      <c r="H1437" s="161">
        <v>258.39999999999998</v>
      </c>
      <c r="I1437" s="162"/>
      <c r="L1437" s="157"/>
      <c r="M1437" s="163"/>
      <c r="T1437" s="164"/>
      <c r="AT1437" s="159" t="s">
        <v>233</v>
      </c>
      <c r="AU1437" s="159" t="s">
        <v>89</v>
      </c>
      <c r="AV1437" s="12" t="s">
        <v>89</v>
      </c>
      <c r="AW1437" s="12" t="s">
        <v>31</v>
      </c>
      <c r="AX1437" s="12" t="s">
        <v>76</v>
      </c>
      <c r="AY1437" s="159" t="s">
        <v>225</v>
      </c>
    </row>
    <row r="1438" spans="2:65" s="12" customFormat="1" ht="11.25">
      <c r="B1438" s="157"/>
      <c r="D1438" s="158" t="s">
        <v>233</v>
      </c>
      <c r="E1438" s="159" t="s">
        <v>1</v>
      </c>
      <c r="F1438" s="160" t="s">
        <v>2191</v>
      </c>
      <c r="H1438" s="161">
        <v>176.8</v>
      </c>
      <c r="I1438" s="162"/>
      <c r="L1438" s="157"/>
      <c r="M1438" s="163"/>
      <c r="T1438" s="164"/>
      <c r="AT1438" s="159" t="s">
        <v>233</v>
      </c>
      <c r="AU1438" s="159" t="s">
        <v>89</v>
      </c>
      <c r="AV1438" s="12" t="s">
        <v>89</v>
      </c>
      <c r="AW1438" s="12" t="s">
        <v>31</v>
      </c>
      <c r="AX1438" s="12" t="s">
        <v>76</v>
      </c>
      <c r="AY1438" s="159" t="s">
        <v>225</v>
      </c>
    </row>
    <row r="1439" spans="2:65" s="12" customFormat="1" ht="11.25">
      <c r="B1439" s="157"/>
      <c r="D1439" s="158" t="s">
        <v>233</v>
      </c>
      <c r="E1439" s="159" t="s">
        <v>1</v>
      </c>
      <c r="F1439" s="160" t="s">
        <v>2192</v>
      </c>
      <c r="H1439" s="161">
        <v>20.8</v>
      </c>
      <c r="I1439" s="162"/>
      <c r="L1439" s="157"/>
      <c r="M1439" s="163"/>
      <c r="T1439" s="164"/>
      <c r="AT1439" s="159" t="s">
        <v>233</v>
      </c>
      <c r="AU1439" s="159" t="s">
        <v>89</v>
      </c>
      <c r="AV1439" s="12" t="s">
        <v>89</v>
      </c>
      <c r="AW1439" s="12" t="s">
        <v>31</v>
      </c>
      <c r="AX1439" s="12" t="s">
        <v>76</v>
      </c>
      <c r="AY1439" s="159" t="s">
        <v>225</v>
      </c>
    </row>
    <row r="1440" spans="2:65" s="13" customFormat="1" ht="11.25">
      <c r="B1440" s="165"/>
      <c r="D1440" s="158" t="s">
        <v>233</v>
      </c>
      <c r="E1440" s="166" t="s">
        <v>1</v>
      </c>
      <c r="F1440" s="167" t="s">
        <v>258</v>
      </c>
      <c r="H1440" s="168">
        <v>752.6</v>
      </c>
      <c r="I1440" s="169"/>
      <c r="L1440" s="165"/>
      <c r="M1440" s="170"/>
      <c r="T1440" s="171"/>
      <c r="AT1440" s="166" t="s">
        <v>233</v>
      </c>
      <c r="AU1440" s="166" t="s">
        <v>89</v>
      </c>
      <c r="AV1440" s="13" t="s">
        <v>231</v>
      </c>
      <c r="AW1440" s="13" t="s">
        <v>31</v>
      </c>
      <c r="AX1440" s="13" t="s">
        <v>83</v>
      </c>
      <c r="AY1440" s="166" t="s">
        <v>225</v>
      </c>
    </row>
    <row r="1441" spans="2:65" s="1" customFormat="1" ht="24.2" customHeight="1">
      <c r="B1441" s="32"/>
      <c r="C1441" s="143" t="s">
        <v>2193</v>
      </c>
      <c r="D1441" s="143" t="s">
        <v>227</v>
      </c>
      <c r="E1441" s="144" t="s">
        <v>2194</v>
      </c>
      <c r="F1441" s="145" t="s">
        <v>2195</v>
      </c>
      <c r="G1441" s="146" t="s">
        <v>312</v>
      </c>
      <c r="H1441" s="147">
        <v>792</v>
      </c>
      <c r="I1441" s="148"/>
      <c r="J1441" s="149">
        <f>ROUND(I1441*H1441,2)</f>
        <v>0</v>
      </c>
      <c r="K1441" s="150"/>
      <c r="L1441" s="32"/>
      <c r="M1441" s="151" t="s">
        <v>1</v>
      </c>
      <c r="N1441" s="152" t="s">
        <v>42</v>
      </c>
      <c r="P1441" s="153">
        <f>O1441*H1441</f>
        <v>0</v>
      </c>
      <c r="Q1441" s="153">
        <v>2.9999999999999997E-4</v>
      </c>
      <c r="R1441" s="153">
        <f>Q1441*H1441</f>
        <v>0.23759999999999998</v>
      </c>
      <c r="S1441" s="153">
        <v>0</v>
      </c>
      <c r="T1441" s="154">
        <f>S1441*H1441</f>
        <v>0</v>
      </c>
      <c r="AR1441" s="155" t="s">
        <v>309</v>
      </c>
      <c r="AT1441" s="155" t="s">
        <v>227</v>
      </c>
      <c r="AU1441" s="155" t="s">
        <v>89</v>
      </c>
      <c r="AY1441" s="17" t="s">
        <v>225</v>
      </c>
      <c r="BE1441" s="156">
        <f>IF(N1441="základná",J1441,0)</f>
        <v>0</v>
      </c>
      <c r="BF1441" s="156">
        <f>IF(N1441="znížená",J1441,0)</f>
        <v>0</v>
      </c>
      <c r="BG1441" s="156">
        <f>IF(N1441="zákl. prenesená",J1441,0)</f>
        <v>0</v>
      </c>
      <c r="BH1441" s="156">
        <f>IF(N1441="zníž. prenesená",J1441,0)</f>
        <v>0</v>
      </c>
      <c r="BI1441" s="156">
        <f>IF(N1441="nulová",J1441,0)</f>
        <v>0</v>
      </c>
      <c r="BJ1441" s="17" t="s">
        <v>89</v>
      </c>
      <c r="BK1441" s="156">
        <f>ROUND(I1441*H1441,2)</f>
        <v>0</v>
      </c>
      <c r="BL1441" s="17" t="s">
        <v>309</v>
      </c>
      <c r="BM1441" s="155" t="s">
        <v>2196</v>
      </c>
    </row>
    <row r="1442" spans="2:65" s="12" customFormat="1" ht="11.25">
      <c r="B1442" s="157"/>
      <c r="D1442" s="158" t="s">
        <v>233</v>
      </c>
      <c r="E1442" s="159" t="s">
        <v>1</v>
      </c>
      <c r="F1442" s="160" t="s">
        <v>998</v>
      </c>
      <c r="H1442" s="161">
        <v>23.02</v>
      </c>
      <c r="I1442" s="162"/>
      <c r="L1442" s="157"/>
      <c r="M1442" s="163"/>
      <c r="T1442" s="164"/>
      <c r="AT1442" s="159" t="s">
        <v>233</v>
      </c>
      <c r="AU1442" s="159" t="s">
        <v>89</v>
      </c>
      <c r="AV1442" s="12" t="s">
        <v>89</v>
      </c>
      <c r="AW1442" s="12" t="s">
        <v>31</v>
      </c>
      <c r="AX1442" s="12" t="s">
        <v>76</v>
      </c>
      <c r="AY1442" s="159" t="s">
        <v>225</v>
      </c>
    </row>
    <row r="1443" spans="2:65" s="12" customFormat="1" ht="33.75">
      <c r="B1443" s="157"/>
      <c r="D1443" s="158" t="s">
        <v>233</v>
      </c>
      <c r="E1443" s="159" t="s">
        <v>1</v>
      </c>
      <c r="F1443" s="160" t="s">
        <v>999</v>
      </c>
      <c r="H1443" s="161">
        <v>310.7</v>
      </c>
      <c r="I1443" s="162"/>
      <c r="L1443" s="157"/>
      <c r="M1443" s="163"/>
      <c r="T1443" s="164"/>
      <c r="AT1443" s="159" t="s">
        <v>233</v>
      </c>
      <c r="AU1443" s="159" t="s">
        <v>89</v>
      </c>
      <c r="AV1443" s="12" t="s">
        <v>89</v>
      </c>
      <c r="AW1443" s="12" t="s">
        <v>31</v>
      </c>
      <c r="AX1443" s="12" t="s">
        <v>76</v>
      </c>
      <c r="AY1443" s="159" t="s">
        <v>225</v>
      </c>
    </row>
    <row r="1444" spans="2:65" s="12" customFormat="1" ht="33.75">
      <c r="B1444" s="157"/>
      <c r="D1444" s="158" t="s">
        <v>233</v>
      </c>
      <c r="E1444" s="159" t="s">
        <v>1</v>
      </c>
      <c r="F1444" s="160" t="s">
        <v>1001</v>
      </c>
      <c r="H1444" s="161">
        <v>267.07</v>
      </c>
      <c r="I1444" s="162"/>
      <c r="L1444" s="157"/>
      <c r="M1444" s="163"/>
      <c r="T1444" s="164"/>
      <c r="AT1444" s="159" t="s">
        <v>233</v>
      </c>
      <c r="AU1444" s="159" t="s">
        <v>89</v>
      </c>
      <c r="AV1444" s="12" t="s">
        <v>89</v>
      </c>
      <c r="AW1444" s="12" t="s">
        <v>31</v>
      </c>
      <c r="AX1444" s="12" t="s">
        <v>76</v>
      </c>
      <c r="AY1444" s="159" t="s">
        <v>225</v>
      </c>
    </row>
    <row r="1445" spans="2:65" s="12" customFormat="1" ht="11.25">
      <c r="B1445" s="157"/>
      <c r="D1445" s="158" t="s">
        <v>233</v>
      </c>
      <c r="E1445" s="159" t="s">
        <v>1</v>
      </c>
      <c r="F1445" s="160" t="s">
        <v>1003</v>
      </c>
      <c r="H1445" s="161">
        <v>191.21</v>
      </c>
      <c r="I1445" s="162"/>
      <c r="L1445" s="157"/>
      <c r="M1445" s="163"/>
      <c r="T1445" s="164"/>
      <c r="AT1445" s="159" t="s">
        <v>233</v>
      </c>
      <c r="AU1445" s="159" t="s">
        <v>89</v>
      </c>
      <c r="AV1445" s="12" t="s">
        <v>89</v>
      </c>
      <c r="AW1445" s="12" t="s">
        <v>31</v>
      </c>
      <c r="AX1445" s="12" t="s">
        <v>76</v>
      </c>
      <c r="AY1445" s="159" t="s">
        <v>225</v>
      </c>
    </row>
    <row r="1446" spans="2:65" s="13" customFormat="1" ht="11.25">
      <c r="B1446" s="165"/>
      <c r="D1446" s="158" t="s">
        <v>233</v>
      </c>
      <c r="E1446" s="166" t="s">
        <v>1</v>
      </c>
      <c r="F1446" s="167" t="s">
        <v>2197</v>
      </c>
      <c r="H1446" s="168">
        <v>792</v>
      </c>
      <c r="I1446" s="169"/>
      <c r="L1446" s="165"/>
      <c r="M1446" s="170"/>
      <c r="T1446" s="171"/>
      <c r="AT1446" s="166" t="s">
        <v>233</v>
      </c>
      <c r="AU1446" s="166" t="s">
        <v>89</v>
      </c>
      <c r="AV1446" s="13" t="s">
        <v>231</v>
      </c>
      <c r="AW1446" s="13" t="s">
        <v>31</v>
      </c>
      <c r="AX1446" s="13" t="s">
        <v>83</v>
      </c>
      <c r="AY1446" s="166" t="s">
        <v>225</v>
      </c>
    </row>
    <row r="1447" spans="2:65" s="1" customFormat="1" ht="24.2" customHeight="1">
      <c r="B1447" s="32"/>
      <c r="C1447" s="179" t="s">
        <v>2198</v>
      </c>
      <c r="D1447" s="179" t="s">
        <v>304</v>
      </c>
      <c r="E1447" s="180" t="s">
        <v>2199</v>
      </c>
      <c r="F1447" s="181" t="s">
        <v>2200</v>
      </c>
      <c r="G1447" s="182" t="s">
        <v>312</v>
      </c>
      <c r="H1447" s="183">
        <v>927.29499999999996</v>
      </c>
      <c r="I1447" s="184"/>
      <c r="J1447" s="185">
        <f>ROUND(I1447*H1447,2)</f>
        <v>0</v>
      </c>
      <c r="K1447" s="186"/>
      <c r="L1447" s="187"/>
      <c r="M1447" s="188" t="s">
        <v>1</v>
      </c>
      <c r="N1447" s="189" t="s">
        <v>42</v>
      </c>
      <c r="P1447" s="153">
        <f>O1447*H1447</f>
        <v>0</v>
      </c>
      <c r="Q1447" s="153">
        <v>3.9500000000000004E-3</v>
      </c>
      <c r="R1447" s="153">
        <f>Q1447*H1447</f>
        <v>3.6628152500000004</v>
      </c>
      <c r="S1447" s="153">
        <v>0</v>
      </c>
      <c r="T1447" s="154">
        <f>S1447*H1447</f>
        <v>0</v>
      </c>
      <c r="AR1447" s="155" t="s">
        <v>434</v>
      </c>
      <c r="AT1447" s="155" t="s">
        <v>304</v>
      </c>
      <c r="AU1447" s="155" t="s">
        <v>89</v>
      </c>
      <c r="AY1447" s="17" t="s">
        <v>225</v>
      </c>
      <c r="BE1447" s="156">
        <f>IF(N1447="základná",J1447,0)</f>
        <v>0</v>
      </c>
      <c r="BF1447" s="156">
        <f>IF(N1447="znížená",J1447,0)</f>
        <v>0</v>
      </c>
      <c r="BG1447" s="156">
        <f>IF(N1447="zákl. prenesená",J1447,0)</f>
        <v>0</v>
      </c>
      <c r="BH1447" s="156">
        <f>IF(N1447="zníž. prenesená",J1447,0)</f>
        <v>0</v>
      </c>
      <c r="BI1447" s="156">
        <f>IF(N1447="nulová",J1447,0)</f>
        <v>0</v>
      </c>
      <c r="BJ1447" s="17" t="s">
        <v>89</v>
      </c>
      <c r="BK1447" s="156">
        <f>ROUND(I1447*H1447,2)</f>
        <v>0</v>
      </c>
      <c r="BL1447" s="17" t="s">
        <v>309</v>
      </c>
      <c r="BM1447" s="155" t="s">
        <v>2201</v>
      </c>
    </row>
    <row r="1448" spans="2:65" s="12" customFormat="1" ht="11.25">
      <c r="B1448" s="157"/>
      <c r="D1448" s="158" t="s">
        <v>233</v>
      </c>
      <c r="E1448" s="159" t="s">
        <v>1</v>
      </c>
      <c r="F1448" s="160" t="s">
        <v>2202</v>
      </c>
      <c r="H1448" s="161">
        <v>56.094999999999999</v>
      </c>
      <c r="I1448" s="162"/>
      <c r="L1448" s="157"/>
      <c r="M1448" s="163"/>
      <c r="T1448" s="164"/>
      <c r="AT1448" s="159" t="s">
        <v>233</v>
      </c>
      <c r="AU1448" s="159" t="s">
        <v>89</v>
      </c>
      <c r="AV1448" s="12" t="s">
        <v>89</v>
      </c>
      <c r="AW1448" s="12" t="s">
        <v>31</v>
      </c>
      <c r="AX1448" s="12" t="s">
        <v>76</v>
      </c>
      <c r="AY1448" s="159" t="s">
        <v>225</v>
      </c>
    </row>
    <row r="1449" spans="2:65" s="12" customFormat="1" ht="11.25">
      <c r="B1449" s="157"/>
      <c r="D1449" s="158" t="s">
        <v>233</v>
      </c>
      <c r="E1449" s="159" t="s">
        <v>1</v>
      </c>
      <c r="F1449" s="160" t="s">
        <v>2203</v>
      </c>
      <c r="H1449" s="161">
        <v>871.2</v>
      </c>
      <c r="I1449" s="162"/>
      <c r="L1449" s="157"/>
      <c r="M1449" s="163"/>
      <c r="T1449" s="164"/>
      <c r="AT1449" s="159" t="s">
        <v>233</v>
      </c>
      <c r="AU1449" s="159" t="s">
        <v>89</v>
      </c>
      <c r="AV1449" s="12" t="s">
        <v>89</v>
      </c>
      <c r="AW1449" s="12" t="s">
        <v>31</v>
      </c>
      <c r="AX1449" s="12" t="s">
        <v>76</v>
      </c>
      <c r="AY1449" s="159" t="s">
        <v>225</v>
      </c>
    </row>
    <row r="1450" spans="2:65" s="13" customFormat="1" ht="11.25">
      <c r="B1450" s="165"/>
      <c r="D1450" s="158" t="s">
        <v>233</v>
      </c>
      <c r="E1450" s="166" t="s">
        <v>1</v>
      </c>
      <c r="F1450" s="167" t="s">
        <v>258</v>
      </c>
      <c r="H1450" s="168">
        <v>927.29499999999996</v>
      </c>
      <c r="I1450" s="169"/>
      <c r="L1450" s="165"/>
      <c r="M1450" s="170"/>
      <c r="T1450" s="171"/>
      <c r="AT1450" s="166" t="s">
        <v>233</v>
      </c>
      <c r="AU1450" s="166" t="s">
        <v>89</v>
      </c>
      <c r="AV1450" s="13" t="s">
        <v>231</v>
      </c>
      <c r="AW1450" s="13" t="s">
        <v>31</v>
      </c>
      <c r="AX1450" s="13" t="s">
        <v>83</v>
      </c>
      <c r="AY1450" s="166" t="s">
        <v>225</v>
      </c>
    </row>
    <row r="1451" spans="2:65" s="1" customFormat="1" ht="24.2" customHeight="1">
      <c r="B1451" s="32"/>
      <c r="C1451" s="143" t="s">
        <v>2204</v>
      </c>
      <c r="D1451" s="143" t="s">
        <v>227</v>
      </c>
      <c r="E1451" s="144" t="s">
        <v>2205</v>
      </c>
      <c r="F1451" s="145" t="s">
        <v>2206</v>
      </c>
      <c r="G1451" s="146" t="s">
        <v>1412</v>
      </c>
      <c r="H1451" s="196"/>
      <c r="I1451" s="148"/>
      <c r="J1451" s="149">
        <f>ROUND(I1451*H1451,2)</f>
        <v>0</v>
      </c>
      <c r="K1451" s="150"/>
      <c r="L1451" s="32"/>
      <c r="M1451" s="151" t="s">
        <v>1</v>
      </c>
      <c r="N1451" s="152" t="s">
        <v>42</v>
      </c>
      <c r="P1451" s="153">
        <f>O1451*H1451</f>
        <v>0</v>
      </c>
      <c r="Q1451" s="153">
        <v>0</v>
      </c>
      <c r="R1451" s="153">
        <f>Q1451*H1451</f>
        <v>0</v>
      </c>
      <c r="S1451" s="153">
        <v>0</v>
      </c>
      <c r="T1451" s="154">
        <f>S1451*H1451</f>
        <v>0</v>
      </c>
      <c r="AR1451" s="155" t="s">
        <v>309</v>
      </c>
      <c r="AT1451" s="155" t="s">
        <v>227</v>
      </c>
      <c r="AU1451" s="155" t="s">
        <v>89</v>
      </c>
      <c r="AY1451" s="17" t="s">
        <v>225</v>
      </c>
      <c r="BE1451" s="156">
        <f>IF(N1451="základná",J1451,0)</f>
        <v>0</v>
      </c>
      <c r="BF1451" s="156">
        <f>IF(N1451="znížená",J1451,0)</f>
        <v>0</v>
      </c>
      <c r="BG1451" s="156">
        <f>IF(N1451="zákl. prenesená",J1451,0)</f>
        <v>0</v>
      </c>
      <c r="BH1451" s="156">
        <f>IF(N1451="zníž. prenesená",J1451,0)</f>
        <v>0</v>
      </c>
      <c r="BI1451" s="156">
        <f>IF(N1451="nulová",J1451,0)</f>
        <v>0</v>
      </c>
      <c r="BJ1451" s="17" t="s">
        <v>89</v>
      </c>
      <c r="BK1451" s="156">
        <f>ROUND(I1451*H1451,2)</f>
        <v>0</v>
      </c>
      <c r="BL1451" s="17" t="s">
        <v>309</v>
      </c>
      <c r="BM1451" s="155" t="s">
        <v>2207</v>
      </c>
    </row>
    <row r="1452" spans="2:65" s="11" customFormat="1" ht="22.9" customHeight="1">
      <c r="B1452" s="131"/>
      <c r="D1452" s="132" t="s">
        <v>75</v>
      </c>
      <c r="E1452" s="141" t="s">
        <v>2208</v>
      </c>
      <c r="F1452" s="141" t="s">
        <v>2209</v>
      </c>
      <c r="I1452" s="134"/>
      <c r="J1452" s="142">
        <f>BK1452</f>
        <v>0</v>
      </c>
      <c r="L1452" s="131"/>
      <c r="M1452" s="136"/>
      <c r="P1452" s="137">
        <f>SUM(P1453:P1512)</f>
        <v>0</v>
      </c>
      <c r="R1452" s="137">
        <f>SUM(R1453:R1512)</f>
        <v>46.331841677000007</v>
      </c>
      <c r="T1452" s="138">
        <f>SUM(T1453:T1512)</f>
        <v>0</v>
      </c>
      <c r="AR1452" s="132" t="s">
        <v>89</v>
      </c>
      <c r="AT1452" s="139" t="s">
        <v>75</v>
      </c>
      <c r="AU1452" s="139" t="s">
        <v>83</v>
      </c>
      <c r="AY1452" s="132" t="s">
        <v>225</v>
      </c>
      <c r="BK1452" s="140">
        <f>SUM(BK1453:BK1512)</f>
        <v>0</v>
      </c>
    </row>
    <row r="1453" spans="2:65" s="1" customFormat="1" ht="24.2" customHeight="1">
      <c r="B1453" s="32"/>
      <c r="C1453" s="143" t="s">
        <v>2210</v>
      </c>
      <c r="D1453" s="143" t="s">
        <v>227</v>
      </c>
      <c r="E1453" s="144" t="s">
        <v>2211</v>
      </c>
      <c r="F1453" s="145" t="s">
        <v>2212</v>
      </c>
      <c r="G1453" s="146" t="s">
        <v>312</v>
      </c>
      <c r="H1453" s="147">
        <v>790.73</v>
      </c>
      <c r="I1453" s="148"/>
      <c r="J1453" s="149">
        <f>ROUND(I1453*H1453,2)</f>
        <v>0</v>
      </c>
      <c r="K1453" s="150"/>
      <c r="L1453" s="32"/>
      <c r="M1453" s="151" t="s">
        <v>1</v>
      </c>
      <c r="N1453" s="152" t="s">
        <v>42</v>
      </c>
      <c r="P1453" s="153">
        <f>O1453*H1453</f>
        <v>0</v>
      </c>
      <c r="Q1453" s="153">
        <v>3.3644999999999999E-3</v>
      </c>
      <c r="R1453" s="153">
        <f>Q1453*H1453</f>
        <v>2.6604110849999998</v>
      </c>
      <c r="S1453" s="153">
        <v>0</v>
      </c>
      <c r="T1453" s="154">
        <f>S1453*H1453</f>
        <v>0</v>
      </c>
      <c r="AR1453" s="155" t="s">
        <v>309</v>
      </c>
      <c r="AT1453" s="155" t="s">
        <v>227</v>
      </c>
      <c r="AU1453" s="155" t="s">
        <v>89</v>
      </c>
      <c r="AY1453" s="17" t="s">
        <v>225</v>
      </c>
      <c r="BE1453" s="156">
        <f>IF(N1453="základná",J1453,0)</f>
        <v>0</v>
      </c>
      <c r="BF1453" s="156">
        <f>IF(N1453="znížená",J1453,0)</f>
        <v>0</v>
      </c>
      <c r="BG1453" s="156">
        <f>IF(N1453="zákl. prenesená",J1453,0)</f>
        <v>0</v>
      </c>
      <c r="BH1453" s="156">
        <f>IF(N1453="zníž. prenesená",J1453,0)</f>
        <v>0</v>
      </c>
      <c r="BI1453" s="156">
        <f>IF(N1453="nulová",J1453,0)</f>
        <v>0</v>
      </c>
      <c r="BJ1453" s="17" t="s">
        <v>89</v>
      </c>
      <c r="BK1453" s="156">
        <f>ROUND(I1453*H1453,2)</f>
        <v>0</v>
      </c>
      <c r="BL1453" s="17" t="s">
        <v>309</v>
      </c>
      <c r="BM1453" s="155" t="s">
        <v>2213</v>
      </c>
    </row>
    <row r="1454" spans="2:65" s="12" customFormat="1" ht="11.25">
      <c r="B1454" s="157"/>
      <c r="D1454" s="158" t="s">
        <v>233</v>
      </c>
      <c r="E1454" s="159" t="s">
        <v>1</v>
      </c>
      <c r="F1454" s="160" t="s">
        <v>1397</v>
      </c>
      <c r="H1454" s="161">
        <v>18.527999999999999</v>
      </c>
      <c r="I1454" s="162"/>
      <c r="L1454" s="157"/>
      <c r="M1454" s="163"/>
      <c r="T1454" s="164"/>
      <c r="AT1454" s="159" t="s">
        <v>233</v>
      </c>
      <c r="AU1454" s="159" t="s">
        <v>89</v>
      </c>
      <c r="AV1454" s="12" t="s">
        <v>89</v>
      </c>
      <c r="AW1454" s="12" t="s">
        <v>31</v>
      </c>
      <c r="AX1454" s="12" t="s">
        <v>76</v>
      </c>
      <c r="AY1454" s="159" t="s">
        <v>225</v>
      </c>
    </row>
    <row r="1455" spans="2:65" s="12" customFormat="1" ht="11.25">
      <c r="B1455" s="157"/>
      <c r="D1455" s="158" t="s">
        <v>233</v>
      </c>
      <c r="E1455" s="159" t="s">
        <v>1</v>
      </c>
      <c r="F1455" s="160" t="s">
        <v>1398</v>
      </c>
      <c r="H1455" s="161">
        <v>12.72</v>
      </c>
      <c r="I1455" s="162"/>
      <c r="L1455" s="157"/>
      <c r="M1455" s="163"/>
      <c r="T1455" s="164"/>
      <c r="AT1455" s="159" t="s">
        <v>233</v>
      </c>
      <c r="AU1455" s="159" t="s">
        <v>89</v>
      </c>
      <c r="AV1455" s="12" t="s">
        <v>89</v>
      </c>
      <c r="AW1455" s="12" t="s">
        <v>31</v>
      </c>
      <c r="AX1455" s="12" t="s">
        <v>76</v>
      </c>
      <c r="AY1455" s="159" t="s">
        <v>225</v>
      </c>
    </row>
    <row r="1456" spans="2:65" s="12" customFormat="1" ht="11.25">
      <c r="B1456" s="157"/>
      <c r="D1456" s="158" t="s">
        <v>233</v>
      </c>
      <c r="E1456" s="159" t="s">
        <v>1</v>
      </c>
      <c r="F1456" s="160" t="s">
        <v>1399</v>
      </c>
      <c r="H1456" s="161">
        <v>30.87</v>
      </c>
      <c r="I1456" s="162"/>
      <c r="L1456" s="157"/>
      <c r="M1456" s="163"/>
      <c r="T1456" s="164"/>
      <c r="AT1456" s="159" t="s">
        <v>233</v>
      </c>
      <c r="AU1456" s="159" t="s">
        <v>89</v>
      </c>
      <c r="AV1456" s="12" t="s">
        <v>89</v>
      </c>
      <c r="AW1456" s="12" t="s">
        <v>31</v>
      </c>
      <c r="AX1456" s="12" t="s">
        <v>76</v>
      </c>
      <c r="AY1456" s="159" t="s">
        <v>225</v>
      </c>
    </row>
    <row r="1457" spans="2:51" s="12" customFormat="1" ht="11.25">
      <c r="B1457" s="157"/>
      <c r="D1457" s="158" t="s">
        <v>233</v>
      </c>
      <c r="E1457" s="159" t="s">
        <v>1</v>
      </c>
      <c r="F1457" s="160" t="s">
        <v>1400</v>
      </c>
      <c r="H1457" s="161">
        <v>27.92</v>
      </c>
      <c r="I1457" s="162"/>
      <c r="L1457" s="157"/>
      <c r="M1457" s="163"/>
      <c r="T1457" s="164"/>
      <c r="AT1457" s="159" t="s">
        <v>233</v>
      </c>
      <c r="AU1457" s="159" t="s">
        <v>89</v>
      </c>
      <c r="AV1457" s="12" t="s">
        <v>89</v>
      </c>
      <c r="AW1457" s="12" t="s">
        <v>31</v>
      </c>
      <c r="AX1457" s="12" t="s">
        <v>76</v>
      </c>
      <c r="AY1457" s="159" t="s">
        <v>225</v>
      </c>
    </row>
    <row r="1458" spans="2:51" s="12" customFormat="1" ht="11.25">
      <c r="B1458" s="157"/>
      <c r="D1458" s="158" t="s">
        <v>233</v>
      </c>
      <c r="E1458" s="159" t="s">
        <v>1</v>
      </c>
      <c r="F1458" s="160" t="s">
        <v>1401</v>
      </c>
      <c r="H1458" s="161">
        <v>32.595999999999997</v>
      </c>
      <c r="I1458" s="162"/>
      <c r="L1458" s="157"/>
      <c r="M1458" s="163"/>
      <c r="T1458" s="164"/>
      <c r="AT1458" s="159" t="s">
        <v>233</v>
      </c>
      <c r="AU1458" s="159" t="s">
        <v>89</v>
      </c>
      <c r="AV1458" s="12" t="s">
        <v>89</v>
      </c>
      <c r="AW1458" s="12" t="s">
        <v>31</v>
      </c>
      <c r="AX1458" s="12" t="s">
        <v>76</v>
      </c>
      <c r="AY1458" s="159" t="s">
        <v>225</v>
      </c>
    </row>
    <row r="1459" spans="2:51" s="12" customFormat="1" ht="11.25">
      <c r="B1459" s="157"/>
      <c r="D1459" s="158" t="s">
        <v>233</v>
      </c>
      <c r="E1459" s="159" t="s">
        <v>1</v>
      </c>
      <c r="F1459" s="160" t="s">
        <v>1402</v>
      </c>
      <c r="H1459" s="161">
        <v>33.735999999999997</v>
      </c>
      <c r="I1459" s="162"/>
      <c r="L1459" s="157"/>
      <c r="M1459" s="163"/>
      <c r="T1459" s="164"/>
      <c r="AT1459" s="159" t="s">
        <v>233</v>
      </c>
      <c r="AU1459" s="159" t="s">
        <v>89</v>
      </c>
      <c r="AV1459" s="12" t="s">
        <v>89</v>
      </c>
      <c r="AW1459" s="12" t="s">
        <v>31</v>
      </c>
      <c r="AX1459" s="12" t="s">
        <v>76</v>
      </c>
      <c r="AY1459" s="159" t="s">
        <v>225</v>
      </c>
    </row>
    <row r="1460" spans="2:51" s="12" customFormat="1" ht="22.5">
      <c r="B1460" s="157"/>
      <c r="D1460" s="158" t="s">
        <v>233</v>
      </c>
      <c r="E1460" s="159" t="s">
        <v>1</v>
      </c>
      <c r="F1460" s="160" t="s">
        <v>1403</v>
      </c>
      <c r="H1460" s="161">
        <v>42.213999999999999</v>
      </c>
      <c r="I1460" s="162"/>
      <c r="L1460" s="157"/>
      <c r="M1460" s="163"/>
      <c r="T1460" s="164"/>
      <c r="AT1460" s="159" t="s">
        <v>233</v>
      </c>
      <c r="AU1460" s="159" t="s">
        <v>89</v>
      </c>
      <c r="AV1460" s="12" t="s">
        <v>89</v>
      </c>
      <c r="AW1460" s="12" t="s">
        <v>31</v>
      </c>
      <c r="AX1460" s="12" t="s">
        <v>76</v>
      </c>
      <c r="AY1460" s="159" t="s">
        <v>225</v>
      </c>
    </row>
    <row r="1461" spans="2:51" s="12" customFormat="1" ht="11.25">
      <c r="B1461" s="157"/>
      <c r="D1461" s="158" t="s">
        <v>233</v>
      </c>
      <c r="E1461" s="159" t="s">
        <v>1</v>
      </c>
      <c r="F1461" s="160" t="s">
        <v>1404</v>
      </c>
      <c r="H1461" s="161">
        <v>35.298000000000002</v>
      </c>
      <c r="I1461" s="162"/>
      <c r="L1461" s="157"/>
      <c r="M1461" s="163"/>
      <c r="T1461" s="164"/>
      <c r="AT1461" s="159" t="s">
        <v>233</v>
      </c>
      <c r="AU1461" s="159" t="s">
        <v>89</v>
      </c>
      <c r="AV1461" s="12" t="s">
        <v>89</v>
      </c>
      <c r="AW1461" s="12" t="s">
        <v>31</v>
      </c>
      <c r="AX1461" s="12" t="s">
        <v>76</v>
      </c>
      <c r="AY1461" s="159" t="s">
        <v>225</v>
      </c>
    </row>
    <row r="1462" spans="2:51" s="12" customFormat="1" ht="22.5">
      <c r="B1462" s="157"/>
      <c r="D1462" s="158" t="s">
        <v>233</v>
      </c>
      <c r="E1462" s="159" t="s">
        <v>1</v>
      </c>
      <c r="F1462" s="160" t="s">
        <v>1405</v>
      </c>
      <c r="H1462" s="161">
        <v>30.242000000000001</v>
      </c>
      <c r="I1462" s="162"/>
      <c r="L1462" s="157"/>
      <c r="M1462" s="163"/>
      <c r="T1462" s="164"/>
      <c r="AT1462" s="159" t="s">
        <v>233</v>
      </c>
      <c r="AU1462" s="159" t="s">
        <v>89</v>
      </c>
      <c r="AV1462" s="12" t="s">
        <v>89</v>
      </c>
      <c r="AW1462" s="12" t="s">
        <v>31</v>
      </c>
      <c r="AX1462" s="12" t="s">
        <v>76</v>
      </c>
      <c r="AY1462" s="159" t="s">
        <v>225</v>
      </c>
    </row>
    <row r="1463" spans="2:51" s="12" customFormat="1" ht="11.25">
      <c r="B1463" s="157"/>
      <c r="D1463" s="158" t="s">
        <v>233</v>
      </c>
      <c r="E1463" s="159" t="s">
        <v>1</v>
      </c>
      <c r="F1463" s="160" t="s">
        <v>1406</v>
      </c>
      <c r="H1463" s="161">
        <v>22.06</v>
      </c>
      <c r="I1463" s="162"/>
      <c r="L1463" s="157"/>
      <c r="M1463" s="163"/>
      <c r="T1463" s="164"/>
      <c r="AT1463" s="159" t="s">
        <v>233</v>
      </c>
      <c r="AU1463" s="159" t="s">
        <v>89</v>
      </c>
      <c r="AV1463" s="12" t="s">
        <v>89</v>
      </c>
      <c r="AW1463" s="12" t="s">
        <v>31</v>
      </c>
      <c r="AX1463" s="12" t="s">
        <v>76</v>
      </c>
      <c r="AY1463" s="159" t="s">
        <v>225</v>
      </c>
    </row>
    <row r="1464" spans="2:51" s="12" customFormat="1" ht="22.5">
      <c r="B1464" s="157"/>
      <c r="D1464" s="158" t="s">
        <v>233</v>
      </c>
      <c r="E1464" s="159" t="s">
        <v>1</v>
      </c>
      <c r="F1464" s="160" t="s">
        <v>1407</v>
      </c>
      <c r="H1464" s="161">
        <v>35.130000000000003</v>
      </c>
      <c r="I1464" s="162"/>
      <c r="L1464" s="157"/>
      <c r="M1464" s="163"/>
      <c r="T1464" s="164"/>
      <c r="AT1464" s="159" t="s">
        <v>233</v>
      </c>
      <c r="AU1464" s="159" t="s">
        <v>89</v>
      </c>
      <c r="AV1464" s="12" t="s">
        <v>89</v>
      </c>
      <c r="AW1464" s="12" t="s">
        <v>31</v>
      </c>
      <c r="AX1464" s="12" t="s">
        <v>76</v>
      </c>
      <c r="AY1464" s="159" t="s">
        <v>225</v>
      </c>
    </row>
    <row r="1465" spans="2:51" s="14" customFormat="1" ht="11.25">
      <c r="B1465" s="172"/>
      <c r="D1465" s="158" t="s">
        <v>233</v>
      </c>
      <c r="E1465" s="173" t="s">
        <v>1</v>
      </c>
      <c r="F1465" s="174" t="s">
        <v>657</v>
      </c>
      <c r="H1465" s="175">
        <v>321.31400000000002</v>
      </c>
      <c r="I1465" s="176"/>
      <c r="L1465" s="172"/>
      <c r="M1465" s="177"/>
      <c r="T1465" s="178"/>
      <c r="AT1465" s="173" t="s">
        <v>233</v>
      </c>
      <c r="AU1465" s="173" t="s">
        <v>89</v>
      </c>
      <c r="AV1465" s="14" t="s">
        <v>239</v>
      </c>
      <c r="AW1465" s="14" t="s">
        <v>31</v>
      </c>
      <c r="AX1465" s="14" t="s">
        <v>76</v>
      </c>
      <c r="AY1465" s="173" t="s">
        <v>225</v>
      </c>
    </row>
    <row r="1466" spans="2:51" s="12" customFormat="1" ht="11.25">
      <c r="B1466" s="157"/>
      <c r="D1466" s="158" t="s">
        <v>233</v>
      </c>
      <c r="E1466" s="159" t="s">
        <v>1</v>
      </c>
      <c r="F1466" s="160" t="s">
        <v>848</v>
      </c>
      <c r="H1466" s="161">
        <v>18.495999999999999</v>
      </c>
      <c r="I1466" s="162"/>
      <c r="L1466" s="157"/>
      <c r="M1466" s="163"/>
      <c r="T1466" s="164"/>
      <c r="AT1466" s="159" t="s">
        <v>233</v>
      </c>
      <c r="AU1466" s="159" t="s">
        <v>89</v>
      </c>
      <c r="AV1466" s="12" t="s">
        <v>89</v>
      </c>
      <c r="AW1466" s="12" t="s">
        <v>31</v>
      </c>
      <c r="AX1466" s="12" t="s">
        <v>76</v>
      </c>
      <c r="AY1466" s="159" t="s">
        <v>225</v>
      </c>
    </row>
    <row r="1467" spans="2:51" s="12" customFormat="1" ht="22.5">
      <c r="B1467" s="157"/>
      <c r="D1467" s="158" t="s">
        <v>233</v>
      </c>
      <c r="E1467" s="159" t="s">
        <v>1</v>
      </c>
      <c r="F1467" s="160" t="s">
        <v>849</v>
      </c>
      <c r="H1467" s="161">
        <v>18.2</v>
      </c>
      <c r="I1467" s="162"/>
      <c r="L1467" s="157"/>
      <c r="M1467" s="163"/>
      <c r="T1467" s="164"/>
      <c r="AT1467" s="159" t="s">
        <v>233</v>
      </c>
      <c r="AU1467" s="159" t="s">
        <v>89</v>
      </c>
      <c r="AV1467" s="12" t="s">
        <v>89</v>
      </c>
      <c r="AW1467" s="12" t="s">
        <v>31</v>
      </c>
      <c r="AX1467" s="12" t="s">
        <v>76</v>
      </c>
      <c r="AY1467" s="159" t="s">
        <v>225</v>
      </c>
    </row>
    <row r="1468" spans="2:51" s="12" customFormat="1" ht="22.5">
      <c r="B1468" s="157"/>
      <c r="D1468" s="158" t="s">
        <v>233</v>
      </c>
      <c r="E1468" s="159" t="s">
        <v>1</v>
      </c>
      <c r="F1468" s="160" t="s">
        <v>850</v>
      </c>
      <c r="H1468" s="161">
        <v>19.04</v>
      </c>
      <c r="I1468" s="162"/>
      <c r="L1468" s="157"/>
      <c r="M1468" s="163"/>
      <c r="T1468" s="164"/>
      <c r="AT1468" s="159" t="s">
        <v>233</v>
      </c>
      <c r="AU1468" s="159" t="s">
        <v>89</v>
      </c>
      <c r="AV1468" s="12" t="s">
        <v>89</v>
      </c>
      <c r="AW1468" s="12" t="s">
        <v>31</v>
      </c>
      <c r="AX1468" s="12" t="s">
        <v>76</v>
      </c>
      <c r="AY1468" s="159" t="s">
        <v>225</v>
      </c>
    </row>
    <row r="1469" spans="2:51" s="12" customFormat="1" ht="11.25">
      <c r="B1469" s="157"/>
      <c r="D1469" s="158" t="s">
        <v>233</v>
      </c>
      <c r="E1469" s="159" t="s">
        <v>1</v>
      </c>
      <c r="F1469" s="160" t="s">
        <v>851</v>
      </c>
      <c r="H1469" s="161">
        <v>11.29</v>
      </c>
      <c r="I1469" s="162"/>
      <c r="L1469" s="157"/>
      <c r="M1469" s="163"/>
      <c r="T1469" s="164"/>
      <c r="AT1469" s="159" t="s">
        <v>233</v>
      </c>
      <c r="AU1469" s="159" t="s">
        <v>89</v>
      </c>
      <c r="AV1469" s="12" t="s">
        <v>89</v>
      </c>
      <c r="AW1469" s="12" t="s">
        <v>31</v>
      </c>
      <c r="AX1469" s="12" t="s">
        <v>76</v>
      </c>
      <c r="AY1469" s="159" t="s">
        <v>225</v>
      </c>
    </row>
    <row r="1470" spans="2:51" s="12" customFormat="1" ht="11.25">
      <c r="B1470" s="157"/>
      <c r="D1470" s="158" t="s">
        <v>233</v>
      </c>
      <c r="E1470" s="159" t="s">
        <v>1</v>
      </c>
      <c r="F1470" s="160" t="s">
        <v>852</v>
      </c>
      <c r="H1470" s="161">
        <v>16.68</v>
      </c>
      <c r="I1470" s="162"/>
      <c r="L1470" s="157"/>
      <c r="M1470" s="163"/>
      <c r="T1470" s="164"/>
      <c r="AT1470" s="159" t="s">
        <v>233</v>
      </c>
      <c r="AU1470" s="159" t="s">
        <v>89</v>
      </c>
      <c r="AV1470" s="12" t="s">
        <v>89</v>
      </c>
      <c r="AW1470" s="12" t="s">
        <v>31</v>
      </c>
      <c r="AX1470" s="12" t="s">
        <v>76</v>
      </c>
      <c r="AY1470" s="159" t="s">
        <v>225</v>
      </c>
    </row>
    <row r="1471" spans="2:51" s="12" customFormat="1" ht="11.25">
      <c r="B1471" s="157"/>
      <c r="D1471" s="158" t="s">
        <v>233</v>
      </c>
      <c r="E1471" s="159" t="s">
        <v>1</v>
      </c>
      <c r="F1471" s="160" t="s">
        <v>853</v>
      </c>
      <c r="H1471" s="161">
        <v>8.2799999999999994</v>
      </c>
      <c r="I1471" s="162"/>
      <c r="L1471" s="157"/>
      <c r="M1471" s="163"/>
      <c r="T1471" s="164"/>
      <c r="AT1471" s="159" t="s">
        <v>233</v>
      </c>
      <c r="AU1471" s="159" t="s">
        <v>89</v>
      </c>
      <c r="AV1471" s="12" t="s">
        <v>89</v>
      </c>
      <c r="AW1471" s="12" t="s">
        <v>31</v>
      </c>
      <c r="AX1471" s="12" t="s">
        <v>76</v>
      </c>
      <c r="AY1471" s="159" t="s">
        <v>225</v>
      </c>
    </row>
    <row r="1472" spans="2:51" s="14" customFormat="1" ht="11.25">
      <c r="B1472" s="172"/>
      <c r="D1472" s="158" t="s">
        <v>233</v>
      </c>
      <c r="E1472" s="173" t="s">
        <v>1</v>
      </c>
      <c r="F1472" s="174" t="s">
        <v>657</v>
      </c>
      <c r="H1472" s="175">
        <v>91.986000000000004</v>
      </c>
      <c r="I1472" s="176"/>
      <c r="L1472" s="172"/>
      <c r="M1472" s="177"/>
      <c r="T1472" s="178"/>
      <c r="AT1472" s="173" t="s">
        <v>233</v>
      </c>
      <c r="AU1472" s="173" t="s">
        <v>89</v>
      </c>
      <c r="AV1472" s="14" t="s">
        <v>239</v>
      </c>
      <c r="AW1472" s="14" t="s">
        <v>31</v>
      </c>
      <c r="AX1472" s="14" t="s">
        <v>76</v>
      </c>
      <c r="AY1472" s="173" t="s">
        <v>225</v>
      </c>
    </row>
    <row r="1473" spans="2:51" s="12" customFormat="1" ht="11.25">
      <c r="B1473" s="157"/>
      <c r="D1473" s="158" t="s">
        <v>233</v>
      </c>
      <c r="E1473" s="159" t="s">
        <v>1</v>
      </c>
      <c r="F1473" s="160" t="s">
        <v>854</v>
      </c>
      <c r="H1473" s="161">
        <v>39.6</v>
      </c>
      <c r="I1473" s="162"/>
      <c r="L1473" s="157"/>
      <c r="M1473" s="163"/>
      <c r="T1473" s="164"/>
      <c r="AT1473" s="159" t="s">
        <v>233</v>
      </c>
      <c r="AU1473" s="159" t="s">
        <v>89</v>
      </c>
      <c r="AV1473" s="12" t="s">
        <v>89</v>
      </c>
      <c r="AW1473" s="12" t="s">
        <v>31</v>
      </c>
      <c r="AX1473" s="12" t="s">
        <v>76</v>
      </c>
      <c r="AY1473" s="159" t="s">
        <v>225</v>
      </c>
    </row>
    <row r="1474" spans="2:51" s="12" customFormat="1" ht="11.25">
      <c r="B1474" s="157"/>
      <c r="D1474" s="158" t="s">
        <v>233</v>
      </c>
      <c r="E1474" s="159" t="s">
        <v>1</v>
      </c>
      <c r="F1474" s="160" t="s">
        <v>855</v>
      </c>
      <c r="H1474" s="161">
        <v>21.36</v>
      </c>
      <c r="I1474" s="162"/>
      <c r="L1474" s="157"/>
      <c r="M1474" s="163"/>
      <c r="T1474" s="164"/>
      <c r="AT1474" s="159" t="s">
        <v>233</v>
      </c>
      <c r="AU1474" s="159" t="s">
        <v>89</v>
      </c>
      <c r="AV1474" s="12" t="s">
        <v>89</v>
      </c>
      <c r="AW1474" s="12" t="s">
        <v>31</v>
      </c>
      <c r="AX1474" s="12" t="s">
        <v>76</v>
      </c>
      <c r="AY1474" s="159" t="s">
        <v>225</v>
      </c>
    </row>
    <row r="1475" spans="2:51" s="12" customFormat="1" ht="11.25">
      <c r="B1475" s="157"/>
      <c r="D1475" s="158" t="s">
        <v>233</v>
      </c>
      <c r="E1475" s="159" t="s">
        <v>1</v>
      </c>
      <c r="F1475" s="160" t="s">
        <v>856</v>
      </c>
      <c r="H1475" s="161">
        <v>22.571999999999999</v>
      </c>
      <c r="I1475" s="162"/>
      <c r="L1475" s="157"/>
      <c r="M1475" s="163"/>
      <c r="T1475" s="164"/>
      <c r="AT1475" s="159" t="s">
        <v>233</v>
      </c>
      <c r="AU1475" s="159" t="s">
        <v>89</v>
      </c>
      <c r="AV1475" s="12" t="s">
        <v>89</v>
      </c>
      <c r="AW1475" s="12" t="s">
        <v>31</v>
      </c>
      <c r="AX1475" s="12" t="s">
        <v>76</v>
      </c>
      <c r="AY1475" s="159" t="s">
        <v>225</v>
      </c>
    </row>
    <row r="1476" spans="2:51" s="12" customFormat="1" ht="11.25">
      <c r="B1476" s="157"/>
      <c r="D1476" s="158" t="s">
        <v>233</v>
      </c>
      <c r="E1476" s="159" t="s">
        <v>1</v>
      </c>
      <c r="F1476" s="160" t="s">
        <v>857</v>
      </c>
      <c r="H1476" s="161">
        <v>20.922000000000001</v>
      </c>
      <c r="I1476" s="162"/>
      <c r="L1476" s="157"/>
      <c r="M1476" s="163"/>
      <c r="T1476" s="164"/>
      <c r="AT1476" s="159" t="s">
        <v>233</v>
      </c>
      <c r="AU1476" s="159" t="s">
        <v>89</v>
      </c>
      <c r="AV1476" s="12" t="s">
        <v>89</v>
      </c>
      <c r="AW1476" s="12" t="s">
        <v>31</v>
      </c>
      <c r="AX1476" s="12" t="s">
        <v>76</v>
      </c>
      <c r="AY1476" s="159" t="s">
        <v>225</v>
      </c>
    </row>
    <row r="1477" spans="2:51" s="12" customFormat="1" ht="11.25">
      <c r="B1477" s="157"/>
      <c r="D1477" s="158" t="s">
        <v>233</v>
      </c>
      <c r="E1477" s="159" t="s">
        <v>1</v>
      </c>
      <c r="F1477" s="160" t="s">
        <v>858</v>
      </c>
      <c r="H1477" s="161">
        <v>21.978000000000002</v>
      </c>
      <c r="I1477" s="162"/>
      <c r="L1477" s="157"/>
      <c r="M1477" s="163"/>
      <c r="T1477" s="164"/>
      <c r="AT1477" s="159" t="s">
        <v>233</v>
      </c>
      <c r="AU1477" s="159" t="s">
        <v>89</v>
      </c>
      <c r="AV1477" s="12" t="s">
        <v>89</v>
      </c>
      <c r="AW1477" s="12" t="s">
        <v>31</v>
      </c>
      <c r="AX1477" s="12" t="s">
        <v>76</v>
      </c>
      <c r="AY1477" s="159" t="s">
        <v>225</v>
      </c>
    </row>
    <row r="1478" spans="2:51" s="12" customFormat="1" ht="11.25">
      <c r="B1478" s="157"/>
      <c r="D1478" s="158" t="s">
        <v>233</v>
      </c>
      <c r="E1478" s="159" t="s">
        <v>1</v>
      </c>
      <c r="F1478" s="160" t="s">
        <v>859</v>
      </c>
      <c r="H1478" s="161">
        <v>18.129000000000001</v>
      </c>
      <c r="I1478" s="162"/>
      <c r="L1478" s="157"/>
      <c r="M1478" s="163"/>
      <c r="T1478" s="164"/>
      <c r="AT1478" s="159" t="s">
        <v>233</v>
      </c>
      <c r="AU1478" s="159" t="s">
        <v>89</v>
      </c>
      <c r="AV1478" s="12" t="s">
        <v>89</v>
      </c>
      <c r="AW1478" s="12" t="s">
        <v>31</v>
      </c>
      <c r="AX1478" s="12" t="s">
        <v>76</v>
      </c>
      <c r="AY1478" s="159" t="s">
        <v>225</v>
      </c>
    </row>
    <row r="1479" spans="2:51" s="12" customFormat="1" ht="11.25">
      <c r="B1479" s="157"/>
      <c r="D1479" s="158" t="s">
        <v>233</v>
      </c>
      <c r="E1479" s="159" t="s">
        <v>1</v>
      </c>
      <c r="F1479" s="160" t="s">
        <v>860</v>
      </c>
      <c r="H1479" s="161">
        <v>20.196000000000002</v>
      </c>
      <c r="I1479" s="162"/>
      <c r="L1479" s="157"/>
      <c r="M1479" s="163"/>
      <c r="T1479" s="164"/>
      <c r="AT1479" s="159" t="s">
        <v>233</v>
      </c>
      <c r="AU1479" s="159" t="s">
        <v>89</v>
      </c>
      <c r="AV1479" s="12" t="s">
        <v>89</v>
      </c>
      <c r="AW1479" s="12" t="s">
        <v>31</v>
      </c>
      <c r="AX1479" s="12" t="s">
        <v>76</v>
      </c>
      <c r="AY1479" s="159" t="s">
        <v>225</v>
      </c>
    </row>
    <row r="1480" spans="2:51" s="12" customFormat="1" ht="11.25">
      <c r="B1480" s="157"/>
      <c r="D1480" s="158" t="s">
        <v>233</v>
      </c>
      <c r="E1480" s="159" t="s">
        <v>1</v>
      </c>
      <c r="F1480" s="160" t="s">
        <v>861</v>
      </c>
      <c r="H1480" s="161">
        <v>18.225000000000001</v>
      </c>
      <c r="I1480" s="162"/>
      <c r="L1480" s="157"/>
      <c r="M1480" s="163"/>
      <c r="T1480" s="164"/>
      <c r="AT1480" s="159" t="s">
        <v>233</v>
      </c>
      <c r="AU1480" s="159" t="s">
        <v>89</v>
      </c>
      <c r="AV1480" s="12" t="s">
        <v>89</v>
      </c>
      <c r="AW1480" s="12" t="s">
        <v>31</v>
      </c>
      <c r="AX1480" s="12" t="s">
        <v>76</v>
      </c>
      <c r="AY1480" s="159" t="s">
        <v>225</v>
      </c>
    </row>
    <row r="1481" spans="2:51" s="12" customFormat="1" ht="11.25">
      <c r="B1481" s="157"/>
      <c r="D1481" s="158" t="s">
        <v>233</v>
      </c>
      <c r="E1481" s="159" t="s">
        <v>1</v>
      </c>
      <c r="F1481" s="160" t="s">
        <v>862</v>
      </c>
      <c r="H1481" s="161">
        <v>20.292000000000002</v>
      </c>
      <c r="I1481" s="162"/>
      <c r="L1481" s="157"/>
      <c r="M1481" s="163"/>
      <c r="T1481" s="164"/>
      <c r="AT1481" s="159" t="s">
        <v>233</v>
      </c>
      <c r="AU1481" s="159" t="s">
        <v>89</v>
      </c>
      <c r="AV1481" s="12" t="s">
        <v>89</v>
      </c>
      <c r="AW1481" s="12" t="s">
        <v>31</v>
      </c>
      <c r="AX1481" s="12" t="s">
        <v>76</v>
      </c>
      <c r="AY1481" s="159" t="s">
        <v>225</v>
      </c>
    </row>
    <row r="1482" spans="2:51" s="12" customFormat="1" ht="11.25">
      <c r="B1482" s="157"/>
      <c r="D1482" s="158" t="s">
        <v>233</v>
      </c>
      <c r="E1482" s="159" t="s">
        <v>1</v>
      </c>
      <c r="F1482" s="160" t="s">
        <v>863</v>
      </c>
      <c r="H1482" s="161">
        <v>19.832999999999998</v>
      </c>
      <c r="I1482" s="162"/>
      <c r="L1482" s="157"/>
      <c r="M1482" s="163"/>
      <c r="T1482" s="164"/>
      <c r="AT1482" s="159" t="s">
        <v>233</v>
      </c>
      <c r="AU1482" s="159" t="s">
        <v>89</v>
      </c>
      <c r="AV1482" s="12" t="s">
        <v>89</v>
      </c>
      <c r="AW1482" s="12" t="s">
        <v>31</v>
      </c>
      <c r="AX1482" s="12" t="s">
        <v>76</v>
      </c>
      <c r="AY1482" s="159" t="s">
        <v>225</v>
      </c>
    </row>
    <row r="1483" spans="2:51" s="12" customFormat="1" ht="11.25">
      <c r="B1483" s="157"/>
      <c r="D1483" s="158" t="s">
        <v>233</v>
      </c>
      <c r="E1483" s="159" t="s">
        <v>1</v>
      </c>
      <c r="F1483" s="160" t="s">
        <v>864</v>
      </c>
      <c r="H1483" s="161">
        <v>16.68</v>
      </c>
      <c r="I1483" s="162"/>
      <c r="L1483" s="157"/>
      <c r="M1483" s="163"/>
      <c r="T1483" s="164"/>
      <c r="AT1483" s="159" t="s">
        <v>233</v>
      </c>
      <c r="AU1483" s="159" t="s">
        <v>89</v>
      </c>
      <c r="AV1483" s="12" t="s">
        <v>89</v>
      </c>
      <c r="AW1483" s="12" t="s">
        <v>31</v>
      </c>
      <c r="AX1483" s="12" t="s">
        <v>76</v>
      </c>
      <c r="AY1483" s="159" t="s">
        <v>225</v>
      </c>
    </row>
    <row r="1484" spans="2:51" s="12" customFormat="1" ht="11.25">
      <c r="B1484" s="157"/>
      <c r="D1484" s="158" t="s">
        <v>233</v>
      </c>
      <c r="E1484" s="159" t="s">
        <v>1</v>
      </c>
      <c r="F1484" s="160" t="s">
        <v>865</v>
      </c>
      <c r="H1484" s="161">
        <v>8.2799999999999994</v>
      </c>
      <c r="I1484" s="162"/>
      <c r="L1484" s="157"/>
      <c r="M1484" s="163"/>
      <c r="T1484" s="164"/>
      <c r="AT1484" s="159" t="s">
        <v>233</v>
      </c>
      <c r="AU1484" s="159" t="s">
        <v>89</v>
      </c>
      <c r="AV1484" s="12" t="s">
        <v>89</v>
      </c>
      <c r="AW1484" s="12" t="s">
        <v>31</v>
      </c>
      <c r="AX1484" s="12" t="s">
        <v>76</v>
      </c>
      <c r="AY1484" s="159" t="s">
        <v>225</v>
      </c>
    </row>
    <row r="1485" spans="2:51" s="14" customFormat="1" ht="11.25">
      <c r="B1485" s="172"/>
      <c r="D1485" s="158" t="s">
        <v>233</v>
      </c>
      <c r="E1485" s="173" t="s">
        <v>1</v>
      </c>
      <c r="F1485" s="174" t="s">
        <v>657</v>
      </c>
      <c r="H1485" s="175">
        <v>248.06700000000001</v>
      </c>
      <c r="I1485" s="176"/>
      <c r="L1485" s="172"/>
      <c r="M1485" s="177"/>
      <c r="T1485" s="178"/>
      <c r="AT1485" s="173" t="s">
        <v>233</v>
      </c>
      <c r="AU1485" s="173" t="s">
        <v>89</v>
      </c>
      <c r="AV1485" s="14" t="s">
        <v>239</v>
      </c>
      <c r="AW1485" s="14" t="s">
        <v>31</v>
      </c>
      <c r="AX1485" s="14" t="s">
        <v>76</v>
      </c>
      <c r="AY1485" s="173" t="s">
        <v>225</v>
      </c>
    </row>
    <row r="1486" spans="2:51" s="12" customFormat="1" ht="11.25">
      <c r="B1486" s="157"/>
      <c r="D1486" s="158" t="s">
        <v>233</v>
      </c>
      <c r="E1486" s="159" t="s">
        <v>1</v>
      </c>
      <c r="F1486" s="160" t="s">
        <v>866</v>
      </c>
      <c r="H1486" s="161">
        <v>21.992999999999999</v>
      </c>
      <c r="I1486" s="162"/>
      <c r="L1486" s="157"/>
      <c r="M1486" s="163"/>
      <c r="T1486" s="164"/>
      <c r="AT1486" s="159" t="s">
        <v>233</v>
      </c>
      <c r="AU1486" s="159" t="s">
        <v>89</v>
      </c>
      <c r="AV1486" s="12" t="s">
        <v>89</v>
      </c>
      <c r="AW1486" s="12" t="s">
        <v>31</v>
      </c>
      <c r="AX1486" s="12" t="s">
        <v>76</v>
      </c>
      <c r="AY1486" s="159" t="s">
        <v>225</v>
      </c>
    </row>
    <row r="1487" spans="2:51" s="12" customFormat="1" ht="11.25">
      <c r="B1487" s="157"/>
      <c r="D1487" s="158" t="s">
        <v>233</v>
      </c>
      <c r="E1487" s="159" t="s">
        <v>1</v>
      </c>
      <c r="F1487" s="160" t="s">
        <v>867</v>
      </c>
      <c r="H1487" s="161">
        <v>24.06</v>
      </c>
      <c r="I1487" s="162"/>
      <c r="L1487" s="157"/>
      <c r="M1487" s="163"/>
      <c r="T1487" s="164"/>
      <c r="AT1487" s="159" t="s">
        <v>233</v>
      </c>
      <c r="AU1487" s="159" t="s">
        <v>89</v>
      </c>
      <c r="AV1487" s="12" t="s">
        <v>89</v>
      </c>
      <c r="AW1487" s="12" t="s">
        <v>31</v>
      </c>
      <c r="AX1487" s="12" t="s">
        <v>76</v>
      </c>
      <c r="AY1487" s="159" t="s">
        <v>225</v>
      </c>
    </row>
    <row r="1488" spans="2:51" s="12" customFormat="1" ht="11.25">
      <c r="B1488" s="157"/>
      <c r="D1488" s="158" t="s">
        <v>233</v>
      </c>
      <c r="E1488" s="159" t="s">
        <v>1</v>
      </c>
      <c r="F1488" s="160" t="s">
        <v>868</v>
      </c>
      <c r="H1488" s="161">
        <v>18.225000000000001</v>
      </c>
      <c r="I1488" s="162"/>
      <c r="L1488" s="157"/>
      <c r="M1488" s="163"/>
      <c r="T1488" s="164"/>
      <c r="AT1488" s="159" t="s">
        <v>233</v>
      </c>
      <c r="AU1488" s="159" t="s">
        <v>89</v>
      </c>
      <c r="AV1488" s="12" t="s">
        <v>89</v>
      </c>
      <c r="AW1488" s="12" t="s">
        <v>31</v>
      </c>
      <c r="AX1488" s="12" t="s">
        <v>76</v>
      </c>
      <c r="AY1488" s="159" t="s">
        <v>225</v>
      </c>
    </row>
    <row r="1489" spans="2:65" s="12" customFormat="1" ht="11.25">
      <c r="B1489" s="157"/>
      <c r="D1489" s="158" t="s">
        <v>233</v>
      </c>
      <c r="E1489" s="159" t="s">
        <v>1</v>
      </c>
      <c r="F1489" s="160" t="s">
        <v>869</v>
      </c>
      <c r="H1489" s="161">
        <v>20.292000000000002</v>
      </c>
      <c r="I1489" s="162"/>
      <c r="L1489" s="157"/>
      <c r="M1489" s="163"/>
      <c r="T1489" s="164"/>
      <c r="AT1489" s="159" t="s">
        <v>233</v>
      </c>
      <c r="AU1489" s="159" t="s">
        <v>89</v>
      </c>
      <c r="AV1489" s="12" t="s">
        <v>89</v>
      </c>
      <c r="AW1489" s="12" t="s">
        <v>31</v>
      </c>
      <c r="AX1489" s="12" t="s">
        <v>76</v>
      </c>
      <c r="AY1489" s="159" t="s">
        <v>225</v>
      </c>
    </row>
    <row r="1490" spans="2:65" s="12" customFormat="1" ht="11.25">
      <c r="B1490" s="157"/>
      <c r="D1490" s="158" t="s">
        <v>233</v>
      </c>
      <c r="E1490" s="159" t="s">
        <v>1</v>
      </c>
      <c r="F1490" s="160" t="s">
        <v>870</v>
      </c>
      <c r="H1490" s="161">
        <v>19.832999999999998</v>
      </c>
      <c r="I1490" s="162"/>
      <c r="L1490" s="157"/>
      <c r="M1490" s="163"/>
      <c r="T1490" s="164"/>
      <c r="AT1490" s="159" t="s">
        <v>233</v>
      </c>
      <c r="AU1490" s="159" t="s">
        <v>89</v>
      </c>
      <c r="AV1490" s="12" t="s">
        <v>89</v>
      </c>
      <c r="AW1490" s="12" t="s">
        <v>31</v>
      </c>
      <c r="AX1490" s="12" t="s">
        <v>76</v>
      </c>
      <c r="AY1490" s="159" t="s">
        <v>225</v>
      </c>
    </row>
    <row r="1491" spans="2:65" s="12" customFormat="1" ht="11.25">
      <c r="B1491" s="157"/>
      <c r="D1491" s="158" t="s">
        <v>233</v>
      </c>
      <c r="E1491" s="159" t="s">
        <v>1</v>
      </c>
      <c r="F1491" s="160" t="s">
        <v>871</v>
      </c>
      <c r="H1491" s="161">
        <v>16.68</v>
      </c>
      <c r="I1491" s="162"/>
      <c r="L1491" s="157"/>
      <c r="M1491" s="163"/>
      <c r="T1491" s="164"/>
      <c r="AT1491" s="159" t="s">
        <v>233</v>
      </c>
      <c r="AU1491" s="159" t="s">
        <v>89</v>
      </c>
      <c r="AV1491" s="12" t="s">
        <v>89</v>
      </c>
      <c r="AW1491" s="12" t="s">
        <v>31</v>
      </c>
      <c r="AX1491" s="12" t="s">
        <v>76</v>
      </c>
      <c r="AY1491" s="159" t="s">
        <v>225</v>
      </c>
    </row>
    <row r="1492" spans="2:65" s="12" customFormat="1" ht="11.25">
      <c r="B1492" s="157"/>
      <c r="D1492" s="158" t="s">
        <v>233</v>
      </c>
      <c r="E1492" s="159" t="s">
        <v>1</v>
      </c>
      <c r="F1492" s="160" t="s">
        <v>872</v>
      </c>
      <c r="H1492" s="161">
        <v>8.2799999999999994</v>
      </c>
      <c r="I1492" s="162"/>
      <c r="L1492" s="157"/>
      <c r="M1492" s="163"/>
      <c r="T1492" s="164"/>
      <c r="AT1492" s="159" t="s">
        <v>233</v>
      </c>
      <c r="AU1492" s="159" t="s">
        <v>89</v>
      </c>
      <c r="AV1492" s="12" t="s">
        <v>89</v>
      </c>
      <c r="AW1492" s="12" t="s">
        <v>31</v>
      </c>
      <c r="AX1492" s="12" t="s">
        <v>76</v>
      </c>
      <c r="AY1492" s="159" t="s">
        <v>225</v>
      </c>
    </row>
    <row r="1493" spans="2:65" s="14" customFormat="1" ht="11.25">
      <c r="B1493" s="172"/>
      <c r="D1493" s="158" t="s">
        <v>233</v>
      </c>
      <c r="E1493" s="173" t="s">
        <v>1</v>
      </c>
      <c r="F1493" s="174" t="s">
        <v>657</v>
      </c>
      <c r="H1493" s="175">
        <v>129.363</v>
      </c>
      <c r="I1493" s="176"/>
      <c r="L1493" s="172"/>
      <c r="M1493" s="177"/>
      <c r="T1493" s="178"/>
      <c r="AT1493" s="173" t="s">
        <v>233</v>
      </c>
      <c r="AU1493" s="173" t="s">
        <v>89</v>
      </c>
      <c r="AV1493" s="14" t="s">
        <v>239</v>
      </c>
      <c r="AW1493" s="14" t="s">
        <v>31</v>
      </c>
      <c r="AX1493" s="14" t="s">
        <v>76</v>
      </c>
      <c r="AY1493" s="173" t="s">
        <v>225</v>
      </c>
    </row>
    <row r="1494" spans="2:65" s="13" customFormat="1" ht="11.25">
      <c r="B1494" s="165"/>
      <c r="D1494" s="158" t="s">
        <v>233</v>
      </c>
      <c r="E1494" s="166" t="s">
        <v>1</v>
      </c>
      <c r="F1494" s="167" t="s">
        <v>258</v>
      </c>
      <c r="H1494" s="168">
        <v>790.73</v>
      </c>
      <c r="I1494" s="169"/>
      <c r="L1494" s="165"/>
      <c r="M1494" s="170"/>
      <c r="T1494" s="171"/>
      <c r="AT1494" s="166" t="s">
        <v>233</v>
      </c>
      <c r="AU1494" s="166" t="s">
        <v>89</v>
      </c>
      <c r="AV1494" s="13" t="s">
        <v>231</v>
      </c>
      <c r="AW1494" s="13" t="s">
        <v>31</v>
      </c>
      <c r="AX1494" s="13" t="s">
        <v>83</v>
      </c>
      <c r="AY1494" s="166" t="s">
        <v>225</v>
      </c>
    </row>
    <row r="1495" spans="2:65" s="1" customFormat="1" ht="24.2" customHeight="1">
      <c r="B1495" s="32"/>
      <c r="C1495" s="179" t="s">
        <v>2214</v>
      </c>
      <c r="D1495" s="179" t="s">
        <v>304</v>
      </c>
      <c r="E1495" s="180" t="s">
        <v>2215</v>
      </c>
      <c r="F1495" s="181" t="s">
        <v>2216</v>
      </c>
      <c r="G1495" s="182" t="s">
        <v>312</v>
      </c>
      <c r="H1495" s="183">
        <v>822.35900000000004</v>
      </c>
      <c r="I1495" s="184"/>
      <c r="J1495" s="185">
        <f>ROUND(I1495*H1495,2)</f>
        <v>0</v>
      </c>
      <c r="K1495" s="186"/>
      <c r="L1495" s="187"/>
      <c r="M1495" s="188" t="s">
        <v>1</v>
      </c>
      <c r="N1495" s="189" t="s">
        <v>42</v>
      </c>
      <c r="P1495" s="153">
        <f>O1495*H1495</f>
        <v>0</v>
      </c>
      <c r="Q1495" s="153">
        <v>2.1000000000000001E-2</v>
      </c>
      <c r="R1495" s="153">
        <f>Q1495*H1495</f>
        <v>17.269539000000002</v>
      </c>
      <c r="S1495" s="153">
        <v>0</v>
      </c>
      <c r="T1495" s="154">
        <f>S1495*H1495</f>
        <v>0</v>
      </c>
      <c r="AR1495" s="155" t="s">
        <v>434</v>
      </c>
      <c r="AT1495" s="155" t="s">
        <v>304</v>
      </c>
      <c r="AU1495" s="155" t="s">
        <v>89</v>
      </c>
      <c r="AY1495" s="17" t="s">
        <v>225</v>
      </c>
      <c r="BE1495" s="156">
        <f>IF(N1495="základná",J1495,0)</f>
        <v>0</v>
      </c>
      <c r="BF1495" s="156">
        <f>IF(N1495="znížená",J1495,0)</f>
        <v>0</v>
      </c>
      <c r="BG1495" s="156">
        <f>IF(N1495="zákl. prenesená",J1495,0)</f>
        <v>0</v>
      </c>
      <c r="BH1495" s="156">
        <f>IF(N1495="zníž. prenesená",J1495,0)</f>
        <v>0</v>
      </c>
      <c r="BI1495" s="156">
        <f>IF(N1495="nulová",J1495,0)</f>
        <v>0</v>
      </c>
      <c r="BJ1495" s="17" t="s">
        <v>89</v>
      </c>
      <c r="BK1495" s="156">
        <f>ROUND(I1495*H1495,2)</f>
        <v>0</v>
      </c>
      <c r="BL1495" s="17" t="s">
        <v>309</v>
      </c>
      <c r="BM1495" s="155" t="s">
        <v>2217</v>
      </c>
    </row>
    <row r="1496" spans="2:65" s="12" customFormat="1" ht="11.25">
      <c r="B1496" s="157"/>
      <c r="D1496" s="158" t="s">
        <v>233</v>
      </c>
      <c r="F1496" s="160" t="s">
        <v>2218</v>
      </c>
      <c r="H1496" s="161">
        <v>822.35900000000004</v>
      </c>
      <c r="I1496" s="162"/>
      <c r="L1496" s="157"/>
      <c r="M1496" s="163"/>
      <c r="T1496" s="164"/>
      <c r="AT1496" s="159" t="s">
        <v>233</v>
      </c>
      <c r="AU1496" s="159" t="s">
        <v>89</v>
      </c>
      <c r="AV1496" s="12" t="s">
        <v>89</v>
      </c>
      <c r="AW1496" s="12" t="s">
        <v>4</v>
      </c>
      <c r="AX1496" s="12" t="s">
        <v>83</v>
      </c>
      <c r="AY1496" s="159" t="s">
        <v>225</v>
      </c>
    </row>
    <row r="1497" spans="2:65" s="1" customFormat="1" ht="37.9" customHeight="1">
      <c r="B1497" s="32"/>
      <c r="C1497" s="143" t="s">
        <v>2219</v>
      </c>
      <c r="D1497" s="143" t="s">
        <v>227</v>
      </c>
      <c r="E1497" s="144" t="s">
        <v>2220</v>
      </c>
      <c r="F1497" s="145" t="s">
        <v>2221</v>
      </c>
      <c r="G1497" s="146" t="s">
        <v>312</v>
      </c>
      <c r="H1497" s="147">
        <v>362.61599999999999</v>
      </c>
      <c r="I1497" s="148"/>
      <c r="J1497" s="149">
        <f>ROUND(I1497*H1497,2)</f>
        <v>0</v>
      </c>
      <c r="K1497" s="150"/>
      <c r="L1497" s="32"/>
      <c r="M1497" s="151" t="s">
        <v>1</v>
      </c>
      <c r="N1497" s="152" t="s">
        <v>42</v>
      </c>
      <c r="P1497" s="153">
        <f>O1497*H1497</f>
        <v>0</v>
      </c>
      <c r="Q1497" s="153">
        <v>3.9687E-2</v>
      </c>
      <c r="R1497" s="153">
        <f>Q1497*H1497</f>
        <v>14.391141191999999</v>
      </c>
      <c r="S1497" s="153">
        <v>0</v>
      </c>
      <c r="T1497" s="154">
        <f>S1497*H1497</f>
        <v>0</v>
      </c>
      <c r="AR1497" s="155" t="s">
        <v>309</v>
      </c>
      <c r="AT1497" s="155" t="s">
        <v>227</v>
      </c>
      <c r="AU1497" s="155" t="s">
        <v>89</v>
      </c>
      <c r="AY1497" s="17" t="s">
        <v>225</v>
      </c>
      <c r="BE1497" s="156">
        <f>IF(N1497="základná",J1497,0)</f>
        <v>0</v>
      </c>
      <c r="BF1497" s="156">
        <f>IF(N1497="znížená",J1497,0)</f>
        <v>0</v>
      </c>
      <c r="BG1497" s="156">
        <f>IF(N1497="zákl. prenesená",J1497,0)</f>
        <v>0</v>
      </c>
      <c r="BH1497" s="156">
        <f>IF(N1497="zníž. prenesená",J1497,0)</f>
        <v>0</v>
      </c>
      <c r="BI1497" s="156">
        <f>IF(N1497="nulová",J1497,0)</f>
        <v>0</v>
      </c>
      <c r="BJ1497" s="17" t="s">
        <v>89</v>
      </c>
      <c r="BK1497" s="156">
        <f>ROUND(I1497*H1497,2)</f>
        <v>0</v>
      </c>
      <c r="BL1497" s="17" t="s">
        <v>309</v>
      </c>
      <c r="BM1497" s="155" t="s">
        <v>2222</v>
      </c>
    </row>
    <row r="1498" spans="2:65" s="12" customFormat="1" ht="33.75">
      <c r="B1498" s="157"/>
      <c r="D1498" s="158" t="s">
        <v>233</v>
      </c>
      <c r="E1498" s="159" t="s">
        <v>1</v>
      </c>
      <c r="F1498" s="160" t="s">
        <v>938</v>
      </c>
      <c r="H1498" s="161">
        <v>228.364</v>
      </c>
      <c r="I1498" s="162"/>
      <c r="L1498" s="157"/>
      <c r="M1498" s="163"/>
      <c r="T1498" s="164"/>
      <c r="AT1498" s="159" t="s">
        <v>233</v>
      </c>
      <c r="AU1498" s="159" t="s">
        <v>89</v>
      </c>
      <c r="AV1498" s="12" t="s">
        <v>89</v>
      </c>
      <c r="AW1498" s="12" t="s">
        <v>31</v>
      </c>
      <c r="AX1498" s="12" t="s">
        <v>76</v>
      </c>
      <c r="AY1498" s="159" t="s">
        <v>225</v>
      </c>
    </row>
    <row r="1499" spans="2:65" s="12" customFormat="1" ht="11.25">
      <c r="B1499" s="157"/>
      <c r="D1499" s="158" t="s">
        <v>233</v>
      </c>
      <c r="E1499" s="159" t="s">
        <v>1</v>
      </c>
      <c r="F1499" s="160" t="s">
        <v>939</v>
      </c>
      <c r="H1499" s="161">
        <v>53.06</v>
      </c>
      <c r="I1499" s="162"/>
      <c r="L1499" s="157"/>
      <c r="M1499" s="163"/>
      <c r="T1499" s="164"/>
      <c r="AT1499" s="159" t="s">
        <v>233</v>
      </c>
      <c r="AU1499" s="159" t="s">
        <v>89</v>
      </c>
      <c r="AV1499" s="12" t="s">
        <v>89</v>
      </c>
      <c r="AW1499" s="12" t="s">
        <v>31</v>
      </c>
      <c r="AX1499" s="12" t="s">
        <v>76</v>
      </c>
      <c r="AY1499" s="159" t="s">
        <v>225</v>
      </c>
    </row>
    <row r="1500" spans="2:65" s="12" customFormat="1" ht="22.5">
      <c r="B1500" s="157"/>
      <c r="D1500" s="158" t="s">
        <v>233</v>
      </c>
      <c r="E1500" s="159" t="s">
        <v>1</v>
      </c>
      <c r="F1500" s="160" t="s">
        <v>940</v>
      </c>
      <c r="H1500" s="161">
        <v>81.191999999999993</v>
      </c>
      <c r="I1500" s="162"/>
      <c r="L1500" s="157"/>
      <c r="M1500" s="163"/>
      <c r="T1500" s="164"/>
      <c r="AT1500" s="159" t="s">
        <v>233</v>
      </c>
      <c r="AU1500" s="159" t="s">
        <v>89</v>
      </c>
      <c r="AV1500" s="12" t="s">
        <v>89</v>
      </c>
      <c r="AW1500" s="12" t="s">
        <v>31</v>
      </c>
      <c r="AX1500" s="12" t="s">
        <v>76</v>
      </c>
      <c r="AY1500" s="159" t="s">
        <v>225</v>
      </c>
    </row>
    <row r="1501" spans="2:65" s="13" customFormat="1" ht="11.25">
      <c r="B1501" s="165"/>
      <c r="D1501" s="158" t="s">
        <v>233</v>
      </c>
      <c r="E1501" s="166" t="s">
        <v>1</v>
      </c>
      <c r="F1501" s="167" t="s">
        <v>258</v>
      </c>
      <c r="H1501" s="168">
        <v>362.61599999999999</v>
      </c>
      <c r="I1501" s="169"/>
      <c r="L1501" s="165"/>
      <c r="M1501" s="170"/>
      <c r="T1501" s="171"/>
      <c r="AT1501" s="166" t="s">
        <v>233</v>
      </c>
      <c r="AU1501" s="166" t="s">
        <v>89</v>
      </c>
      <c r="AV1501" s="13" t="s">
        <v>231</v>
      </c>
      <c r="AW1501" s="13" t="s">
        <v>31</v>
      </c>
      <c r="AX1501" s="13" t="s">
        <v>83</v>
      </c>
      <c r="AY1501" s="166" t="s">
        <v>225</v>
      </c>
    </row>
    <row r="1502" spans="2:65" s="1" customFormat="1" ht="21.75" customHeight="1">
      <c r="B1502" s="32"/>
      <c r="C1502" s="179" t="s">
        <v>2223</v>
      </c>
      <c r="D1502" s="179" t="s">
        <v>304</v>
      </c>
      <c r="E1502" s="180" t="s">
        <v>2224</v>
      </c>
      <c r="F1502" s="181" t="s">
        <v>2225</v>
      </c>
      <c r="G1502" s="182" t="s">
        <v>519</v>
      </c>
      <c r="H1502" s="183">
        <v>21756.959999999999</v>
      </c>
      <c r="I1502" s="184"/>
      <c r="J1502" s="185">
        <f>ROUND(I1502*H1502,2)</f>
        <v>0</v>
      </c>
      <c r="K1502" s="186"/>
      <c r="L1502" s="187"/>
      <c r="M1502" s="188" t="s">
        <v>1</v>
      </c>
      <c r="N1502" s="189" t="s">
        <v>42</v>
      </c>
      <c r="P1502" s="153">
        <f>O1502*H1502</f>
        <v>0</v>
      </c>
      <c r="Q1502" s="153">
        <v>2.4000000000000001E-4</v>
      </c>
      <c r="R1502" s="153">
        <f>Q1502*H1502</f>
        <v>5.2216703999999998</v>
      </c>
      <c r="S1502" s="153">
        <v>0</v>
      </c>
      <c r="T1502" s="154">
        <f>S1502*H1502</f>
        <v>0</v>
      </c>
      <c r="AR1502" s="155" t="s">
        <v>434</v>
      </c>
      <c r="AT1502" s="155" t="s">
        <v>304</v>
      </c>
      <c r="AU1502" s="155" t="s">
        <v>89</v>
      </c>
      <c r="AY1502" s="17" t="s">
        <v>225</v>
      </c>
      <c r="BE1502" s="156">
        <f>IF(N1502="základná",J1502,0)</f>
        <v>0</v>
      </c>
      <c r="BF1502" s="156">
        <f>IF(N1502="znížená",J1502,0)</f>
        <v>0</v>
      </c>
      <c r="BG1502" s="156">
        <f>IF(N1502="zákl. prenesená",J1502,0)</f>
        <v>0</v>
      </c>
      <c r="BH1502" s="156">
        <f>IF(N1502="zníž. prenesená",J1502,0)</f>
        <v>0</v>
      </c>
      <c r="BI1502" s="156">
        <f>IF(N1502="nulová",J1502,0)</f>
        <v>0</v>
      </c>
      <c r="BJ1502" s="17" t="s">
        <v>89</v>
      </c>
      <c r="BK1502" s="156">
        <f>ROUND(I1502*H1502,2)</f>
        <v>0</v>
      </c>
      <c r="BL1502" s="17" t="s">
        <v>309</v>
      </c>
      <c r="BM1502" s="155" t="s">
        <v>2226</v>
      </c>
    </row>
    <row r="1503" spans="2:65" s="12" customFormat="1" ht="11.25">
      <c r="B1503" s="157"/>
      <c r="D1503" s="158" t="s">
        <v>233</v>
      </c>
      <c r="F1503" s="160" t="s">
        <v>2227</v>
      </c>
      <c r="H1503" s="161">
        <v>21756.959999999999</v>
      </c>
      <c r="I1503" s="162"/>
      <c r="L1503" s="157"/>
      <c r="M1503" s="163"/>
      <c r="T1503" s="164"/>
      <c r="AT1503" s="159" t="s">
        <v>233</v>
      </c>
      <c r="AU1503" s="159" t="s">
        <v>89</v>
      </c>
      <c r="AV1503" s="12" t="s">
        <v>89</v>
      </c>
      <c r="AW1503" s="12" t="s">
        <v>4</v>
      </c>
      <c r="AX1503" s="12" t="s">
        <v>83</v>
      </c>
      <c r="AY1503" s="159" t="s">
        <v>225</v>
      </c>
    </row>
    <row r="1504" spans="2:65" s="1" customFormat="1" ht="16.5" customHeight="1">
      <c r="B1504" s="32"/>
      <c r="C1504" s="179" t="s">
        <v>2228</v>
      </c>
      <c r="D1504" s="179" t="s">
        <v>304</v>
      </c>
      <c r="E1504" s="180" t="s">
        <v>2229</v>
      </c>
      <c r="F1504" s="181" t="s">
        <v>2230</v>
      </c>
      <c r="G1504" s="182" t="s">
        <v>983</v>
      </c>
      <c r="H1504" s="183">
        <v>4185.2700000000004</v>
      </c>
      <c r="I1504" s="184"/>
      <c r="J1504" s="185">
        <f>ROUND(I1504*H1504,2)</f>
        <v>0</v>
      </c>
      <c r="K1504" s="186"/>
      <c r="L1504" s="187"/>
      <c r="M1504" s="188" t="s">
        <v>1</v>
      </c>
      <c r="N1504" s="189" t="s">
        <v>42</v>
      </c>
      <c r="P1504" s="153">
        <f>O1504*H1504</f>
        <v>0</v>
      </c>
      <c r="Q1504" s="153">
        <v>1E-3</v>
      </c>
      <c r="R1504" s="153">
        <f>Q1504*H1504</f>
        <v>4.1852700000000009</v>
      </c>
      <c r="S1504" s="153">
        <v>0</v>
      </c>
      <c r="T1504" s="154">
        <f>S1504*H1504</f>
        <v>0</v>
      </c>
      <c r="AR1504" s="155" t="s">
        <v>434</v>
      </c>
      <c r="AT1504" s="155" t="s">
        <v>304</v>
      </c>
      <c r="AU1504" s="155" t="s">
        <v>89</v>
      </c>
      <c r="AY1504" s="17" t="s">
        <v>225</v>
      </c>
      <c r="BE1504" s="156">
        <f>IF(N1504="základná",J1504,0)</f>
        <v>0</v>
      </c>
      <c r="BF1504" s="156">
        <f>IF(N1504="znížená",J1504,0)</f>
        <v>0</v>
      </c>
      <c r="BG1504" s="156">
        <f>IF(N1504="zákl. prenesená",J1504,0)</f>
        <v>0</v>
      </c>
      <c r="BH1504" s="156">
        <f>IF(N1504="zníž. prenesená",J1504,0)</f>
        <v>0</v>
      </c>
      <c r="BI1504" s="156">
        <f>IF(N1504="nulová",J1504,0)</f>
        <v>0</v>
      </c>
      <c r="BJ1504" s="17" t="s">
        <v>89</v>
      </c>
      <c r="BK1504" s="156">
        <f>ROUND(I1504*H1504,2)</f>
        <v>0</v>
      </c>
      <c r="BL1504" s="17" t="s">
        <v>309</v>
      </c>
      <c r="BM1504" s="155" t="s">
        <v>2231</v>
      </c>
    </row>
    <row r="1505" spans="2:65" s="12" customFormat="1" ht="11.25">
      <c r="B1505" s="157"/>
      <c r="D1505" s="158" t="s">
        <v>233</v>
      </c>
      <c r="E1505" s="159" t="s">
        <v>1</v>
      </c>
      <c r="F1505" s="160" t="s">
        <v>2232</v>
      </c>
      <c r="H1505" s="161">
        <v>2372.19</v>
      </c>
      <c r="I1505" s="162"/>
      <c r="L1505" s="157"/>
      <c r="M1505" s="163"/>
      <c r="T1505" s="164"/>
      <c r="AT1505" s="159" t="s">
        <v>233</v>
      </c>
      <c r="AU1505" s="159" t="s">
        <v>89</v>
      </c>
      <c r="AV1505" s="12" t="s">
        <v>89</v>
      </c>
      <c r="AW1505" s="12" t="s">
        <v>31</v>
      </c>
      <c r="AX1505" s="12" t="s">
        <v>76</v>
      </c>
      <c r="AY1505" s="159" t="s">
        <v>225</v>
      </c>
    </row>
    <row r="1506" spans="2:65" s="12" customFormat="1" ht="11.25">
      <c r="B1506" s="157"/>
      <c r="D1506" s="158" t="s">
        <v>233</v>
      </c>
      <c r="E1506" s="159" t="s">
        <v>1</v>
      </c>
      <c r="F1506" s="160" t="s">
        <v>2233</v>
      </c>
      <c r="H1506" s="161">
        <v>1813.08</v>
      </c>
      <c r="I1506" s="162"/>
      <c r="L1506" s="157"/>
      <c r="M1506" s="163"/>
      <c r="T1506" s="164"/>
      <c r="AT1506" s="159" t="s">
        <v>233</v>
      </c>
      <c r="AU1506" s="159" t="s">
        <v>89</v>
      </c>
      <c r="AV1506" s="12" t="s">
        <v>89</v>
      </c>
      <c r="AW1506" s="12" t="s">
        <v>31</v>
      </c>
      <c r="AX1506" s="12" t="s">
        <v>76</v>
      </c>
      <c r="AY1506" s="159" t="s">
        <v>225</v>
      </c>
    </row>
    <row r="1507" spans="2:65" s="13" customFormat="1" ht="11.25">
      <c r="B1507" s="165"/>
      <c r="D1507" s="158" t="s">
        <v>233</v>
      </c>
      <c r="E1507" s="166" t="s">
        <v>1</v>
      </c>
      <c r="F1507" s="167" t="s">
        <v>258</v>
      </c>
      <c r="H1507" s="168">
        <v>4185.2700000000004</v>
      </c>
      <c r="I1507" s="169"/>
      <c r="L1507" s="165"/>
      <c r="M1507" s="170"/>
      <c r="T1507" s="171"/>
      <c r="AT1507" s="166" t="s">
        <v>233</v>
      </c>
      <c r="AU1507" s="166" t="s">
        <v>89</v>
      </c>
      <c r="AV1507" s="13" t="s">
        <v>231</v>
      </c>
      <c r="AW1507" s="13" t="s">
        <v>31</v>
      </c>
      <c r="AX1507" s="13" t="s">
        <v>83</v>
      </c>
      <c r="AY1507" s="166" t="s">
        <v>225</v>
      </c>
    </row>
    <row r="1508" spans="2:65" s="1" customFormat="1" ht="24.2" customHeight="1">
      <c r="B1508" s="32"/>
      <c r="C1508" s="179" t="s">
        <v>2234</v>
      </c>
      <c r="D1508" s="179" t="s">
        <v>304</v>
      </c>
      <c r="E1508" s="180" t="s">
        <v>2160</v>
      </c>
      <c r="F1508" s="181" t="s">
        <v>2161</v>
      </c>
      <c r="G1508" s="182" t="s">
        <v>983</v>
      </c>
      <c r="H1508" s="183">
        <v>2603.81</v>
      </c>
      <c r="I1508" s="184"/>
      <c r="J1508" s="185">
        <f>ROUND(I1508*H1508,2)</f>
        <v>0</v>
      </c>
      <c r="K1508" s="186"/>
      <c r="L1508" s="187"/>
      <c r="M1508" s="188" t="s">
        <v>1</v>
      </c>
      <c r="N1508" s="189" t="s">
        <v>42</v>
      </c>
      <c r="P1508" s="153">
        <f>O1508*H1508</f>
        <v>0</v>
      </c>
      <c r="Q1508" s="153">
        <v>1E-3</v>
      </c>
      <c r="R1508" s="153">
        <f>Q1508*H1508</f>
        <v>2.6038100000000002</v>
      </c>
      <c r="S1508" s="153">
        <v>0</v>
      </c>
      <c r="T1508" s="154">
        <f>S1508*H1508</f>
        <v>0</v>
      </c>
      <c r="AR1508" s="155" t="s">
        <v>434</v>
      </c>
      <c r="AT1508" s="155" t="s">
        <v>304</v>
      </c>
      <c r="AU1508" s="155" t="s">
        <v>89</v>
      </c>
      <c r="AY1508" s="17" t="s">
        <v>225</v>
      </c>
      <c r="BE1508" s="156">
        <f>IF(N1508="základná",J1508,0)</f>
        <v>0</v>
      </c>
      <c r="BF1508" s="156">
        <f>IF(N1508="znížená",J1508,0)</f>
        <v>0</v>
      </c>
      <c r="BG1508" s="156">
        <f>IF(N1508="zákl. prenesená",J1508,0)</f>
        <v>0</v>
      </c>
      <c r="BH1508" s="156">
        <f>IF(N1508="zníž. prenesená",J1508,0)</f>
        <v>0</v>
      </c>
      <c r="BI1508" s="156">
        <f>IF(N1508="nulová",J1508,0)</f>
        <v>0</v>
      </c>
      <c r="BJ1508" s="17" t="s">
        <v>89</v>
      </c>
      <c r="BK1508" s="156">
        <f>ROUND(I1508*H1508,2)</f>
        <v>0</v>
      </c>
      <c r="BL1508" s="17" t="s">
        <v>309</v>
      </c>
      <c r="BM1508" s="155" t="s">
        <v>2235</v>
      </c>
    </row>
    <row r="1509" spans="2:65" s="12" customFormat="1" ht="11.25">
      <c r="B1509" s="157"/>
      <c r="D1509" s="158" t="s">
        <v>233</v>
      </c>
      <c r="E1509" s="159" t="s">
        <v>1</v>
      </c>
      <c r="F1509" s="160" t="s">
        <v>2236</v>
      </c>
      <c r="H1509" s="161">
        <v>790.73</v>
      </c>
      <c r="I1509" s="162"/>
      <c r="L1509" s="157"/>
      <c r="M1509" s="163"/>
      <c r="T1509" s="164"/>
      <c r="AT1509" s="159" t="s">
        <v>233</v>
      </c>
      <c r="AU1509" s="159" t="s">
        <v>89</v>
      </c>
      <c r="AV1509" s="12" t="s">
        <v>89</v>
      </c>
      <c r="AW1509" s="12" t="s">
        <v>31</v>
      </c>
      <c r="AX1509" s="12" t="s">
        <v>76</v>
      </c>
      <c r="AY1509" s="159" t="s">
        <v>225</v>
      </c>
    </row>
    <row r="1510" spans="2:65" s="12" customFormat="1" ht="11.25">
      <c r="B1510" s="157"/>
      <c r="D1510" s="158" t="s">
        <v>233</v>
      </c>
      <c r="E1510" s="159" t="s">
        <v>1</v>
      </c>
      <c r="F1510" s="160" t="s">
        <v>2233</v>
      </c>
      <c r="H1510" s="161">
        <v>1813.08</v>
      </c>
      <c r="I1510" s="162"/>
      <c r="L1510" s="157"/>
      <c r="M1510" s="163"/>
      <c r="T1510" s="164"/>
      <c r="AT1510" s="159" t="s">
        <v>233</v>
      </c>
      <c r="AU1510" s="159" t="s">
        <v>89</v>
      </c>
      <c r="AV1510" s="12" t="s">
        <v>89</v>
      </c>
      <c r="AW1510" s="12" t="s">
        <v>31</v>
      </c>
      <c r="AX1510" s="12" t="s">
        <v>76</v>
      </c>
      <c r="AY1510" s="159" t="s">
        <v>225</v>
      </c>
    </row>
    <row r="1511" spans="2:65" s="13" customFormat="1" ht="11.25">
      <c r="B1511" s="165"/>
      <c r="D1511" s="158" t="s">
        <v>233</v>
      </c>
      <c r="E1511" s="166" t="s">
        <v>1</v>
      </c>
      <c r="F1511" s="167" t="s">
        <v>258</v>
      </c>
      <c r="H1511" s="168">
        <v>2603.81</v>
      </c>
      <c r="I1511" s="169"/>
      <c r="L1511" s="165"/>
      <c r="M1511" s="170"/>
      <c r="T1511" s="171"/>
      <c r="AT1511" s="166" t="s">
        <v>233</v>
      </c>
      <c r="AU1511" s="166" t="s">
        <v>89</v>
      </c>
      <c r="AV1511" s="13" t="s">
        <v>231</v>
      </c>
      <c r="AW1511" s="13" t="s">
        <v>31</v>
      </c>
      <c r="AX1511" s="13" t="s">
        <v>83</v>
      </c>
      <c r="AY1511" s="166" t="s">
        <v>225</v>
      </c>
    </row>
    <row r="1512" spans="2:65" s="1" customFormat="1" ht="24.2" customHeight="1">
      <c r="B1512" s="32"/>
      <c r="C1512" s="143" t="s">
        <v>2237</v>
      </c>
      <c r="D1512" s="143" t="s">
        <v>227</v>
      </c>
      <c r="E1512" s="144" t="s">
        <v>2238</v>
      </c>
      <c r="F1512" s="145" t="s">
        <v>2239</v>
      </c>
      <c r="G1512" s="146" t="s">
        <v>1412</v>
      </c>
      <c r="H1512" s="196"/>
      <c r="I1512" s="148"/>
      <c r="J1512" s="149">
        <f>ROUND(I1512*H1512,2)</f>
        <v>0</v>
      </c>
      <c r="K1512" s="150"/>
      <c r="L1512" s="32"/>
      <c r="M1512" s="151" t="s">
        <v>1</v>
      </c>
      <c r="N1512" s="152" t="s">
        <v>42</v>
      </c>
      <c r="P1512" s="153">
        <f>O1512*H1512</f>
        <v>0</v>
      </c>
      <c r="Q1512" s="153">
        <v>0</v>
      </c>
      <c r="R1512" s="153">
        <f>Q1512*H1512</f>
        <v>0</v>
      </c>
      <c r="S1512" s="153">
        <v>0</v>
      </c>
      <c r="T1512" s="154">
        <f>S1512*H1512</f>
        <v>0</v>
      </c>
      <c r="AR1512" s="155" t="s">
        <v>309</v>
      </c>
      <c r="AT1512" s="155" t="s">
        <v>227</v>
      </c>
      <c r="AU1512" s="155" t="s">
        <v>89</v>
      </c>
      <c r="AY1512" s="17" t="s">
        <v>225</v>
      </c>
      <c r="BE1512" s="156">
        <f>IF(N1512="základná",J1512,0)</f>
        <v>0</v>
      </c>
      <c r="BF1512" s="156">
        <f>IF(N1512="znížená",J1512,0)</f>
        <v>0</v>
      </c>
      <c r="BG1512" s="156">
        <f>IF(N1512="zákl. prenesená",J1512,0)</f>
        <v>0</v>
      </c>
      <c r="BH1512" s="156">
        <f>IF(N1512="zníž. prenesená",J1512,0)</f>
        <v>0</v>
      </c>
      <c r="BI1512" s="156">
        <f>IF(N1512="nulová",J1512,0)</f>
        <v>0</v>
      </c>
      <c r="BJ1512" s="17" t="s">
        <v>89</v>
      </c>
      <c r="BK1512" s="156">
        <f>ROUND(I1512*H1512,2)</f>
        <v>0</v>
      </c>
      <c r="BL1512" s="17" t="s">
        <v>309</v>
      </c>
      <c r="BM1512" s="155" t="s">
        <v>2240</v>
      </c>
    </row>
    <row r="1513" spans="2:65" s="11" customFormat="1" ht="22.9" customHeight="1">
      <c r="B1513" s="131"/>
      <c r="D1513" s="132" t="s">
        <v>75</v>
      </c>
      <c r="E1513" s="141" t="s">
        <v>2241</v>
      </c>
      <c r="F1513" s="141" t="s">
        <v>2242</v>
      </c>
      <c r="I1513" s="134"/>
      <c r="J1513" s="142">
        <f>BK1513</f>
        <v>0</v>
      </c>
      <c r="L1513" s="131"/>
      <c r="M1513" s="136"/>
      <c r="P1513" s="137">
        <f>SUM(P1514:P1520)</f>
        <v>0</v>
      </c>
      <c r="R1513" s="137">
        <f>SUM(R1514:R1520)</f>
        <v>6.7548405575219999</v>
      </c>
      <c r="T1513" s="138">
        <f>SUM(T1514:T1520)</f>
        <v>0</v>
      </c>
      <c r="AR1513" s="132" t="s">
        <v>89</v>
      </c>
      <c r="AT1513" s="139" t="s">
        <v>75</v>
      </c>
      <c r="AU1513" s="139" t="s">
        <v>83</v>
      </c>
      <c r="AY1513" s="132" t="s">
        <v>225</v>
      </c>
      <c r="BK1513" s="140">
        <f>SUM(BK1514:BK1520)</f>
        <v>0</v>
      </c>
    </row>
    <row r="1514" spans="2:65" s="1" customFormat="1" ht="33" customHeight="1">
      <c r="B1514" s="32"/>
      <c r="C1514" s="143" t="s">
        <v>2243</v>
      </c>
      <c r="D1514" s="143" t="s">
        <v>227</v>
      </c>
      <c r="E1514" s="144" t="s">
        <v>2244</v>
      </c>
      <c r="F1514" s="145" t="s">
        <v>2245</v>
      </c>
      <c r="G1514" s="146" t="s">
        <v>312</v>
      </c>
      <c r="H1514" s="147">
        <v>57.426000000000002</v>
      </c>
      <c r="I1514" s="148"/>
      <c r="J1514" s="149">
        <f>ROUND(I1514*H1514,2)</f>
        <v>0</v>
      </c>
      <c r="K1514" s="150"/>
      <c r="L1514" s="32"/>
      <c r="M1514" s="151" t="s">
        <v>1</v>
      </c>
      <c r="N1514" s="152" t="s">
        <v>42</v>
      </c>
      <c r="P1514" s="153">
        <f>O1514*H1514</f>
        <v>0</v>
      </c>
      <c r="Q1514" s="153">
        <v>2.6527296999999998E-2</v>
      </c>
      <c r="R1514" s="153">
        <f>Q1514*H1514</f>
        <v>1.5233565575220001</v>
      </c>
      <c r="S1514" s="153">
        <v>0</v>
      </c>
      <c r="T1514" s="154">
        <f>S1514*H1514</f>
        <v>0</v>
      </c>
      <c r="AR1514" s="155" t="s">
        <v>309</v>
      </c>
      <c r="AT1514" s="155" t="s">
        <v>227</v>
      </c>
      <c r="AU1514" s="155" t="s">
        <v>89</v>
      </c>
      <c r="AY1514" s="17" t="s">
        <v>225</v>
      </c>
      <c r="BE1514" s="156">
        <f>IF(N1514="základná",J1514,0)</f>
        <v>0</v>
      </c>
      <c r="BF1514" s="156">
        <f>IF(N1514="znížená",J1514,0)</f>
        <v>0</v>
      </c>
      <c r="BG1514" s="156">
        <f>IF(N1514="zákl. prenesená",J1514,0)</f>
        <v>0</v>
      </c>
      <c r="BH1514" s="156">
        <f>IF(N1514="zníž. prenesená",J1514,0)</f>
        <v>0</v>
      </c>
      <c r="BI1514" s="156">
        <f>IF(N1514="nulová",J1514,0)</f>
        <v>0</v>
      </c>
      <c r="BJ1514" s="17" t="s">
        <v>89</v>
      </c>
      <c r="BK1514" s="156">
        <f>ROUND(I1514*H1514,2)</f>
        <v>0</v>
      </c>
      <c r="BL1514" s="17" t="s">
        <v>309</v>
      </c>
      <c r="BM1514" s="155" t="s">
        <v>2246</v>
      </c>
    </row>
    <row r="1515" spans="2:65" s="12" customFormat="1" ht="33.75">
      <c r="B1515" s="157"/>
      <c r="D1515" s="158" t="s">
        <v>233</v>
      </c>
      <c r="E1515" s="159" t="s">
        <v>1</v>
      </c>
      <c r="F1515" s="160" t="s">
        <v>927</v>
      </c>
      <c r="H1515" s="161">
        <v>57.426000000000002</v>
      </c>
      <c r="I1515" s="162"/>
      <c r="L1515" s="157"/>
      <c r="M1515" s="163"/>
      <c r="T1515" s="164"/>
      <c r="AT1515" s="159" t="s">
        <v>233</v>
      </c>
      <c r="AU1515" s="159" t="s">
        <v>89</v>
      </c>
      <c r="AV1515" s="12" t="s">
        <v>89</v>
      </c>
      <c r="AW1515" s="12" t="s">
        <v>31</v>
      </c>
      <c r="AX1515" s="12" t="s">
        <v>83</v>
      </c>
      <c r="AY1515" s="159" t="s">
        <v>225</v>
      </c>
    </row>
    <row r="1516" spans="2:65" s="1" customFormat="1" ht="16.5" customHeight="1">
      <c r="B1516" s="32"/>
      <c r="C1516" s="179" t="s">
        <v>2247</v>
      </c>
      <c r="D1516" s="179" t="s">
        <v>304</v>
      </c>
      <c r="E1516" s="180" t="s">
        <v>2229</v>
      </c>
      <c r="F1516" s="181" t="s">
        <v>2230</v>
      </c>
      <c r="G1516" s="182" t="s">
        <v>983</v>
      </c>
      <c r="H1516" s="183">
        <v>287.13</v>
      </c>
      <c r="I1516" s="184"/>
      <c r="J1516" s="185">
        <f>ROUND(I1516*H1516,2)</f>
        <v>0</v>
      </c>
      <c r="K1516" s="186"/>
      <c r="L1516" s="187"/>
      <c r="M1516" s="188" t="s">
        <v>1</v>
      </c>
      <c r="N1516" s="189" t="s">
        <v>42</v>
      </c>
      <c r="P1516" s="153">
        <f>O1516*H1516</f>
        <v>0</v>
      </c>
      <c r="Q1516" s="153">
        <v>1E-3</v>
      </c>
      <c r="R1516" s="153">
        <f>Q1516*H1516</f>
        <v>0.28713</v>
      </c>
      <c r="S1516" s="153">
        <v>0</v>
      </c>
      <c r="T1516" s="154">
        <f>S1516*H1516</f>
        <v>0</v>
      </c>
      <c r="AR1516" s="155" t="s">
        <v>434</v>
      </c>
      <c r="AT1516" s="155" t="s">
        <v>304</v>
      </c>
      <c r="AU1516" s="155" t="s">
        <v>89</v>
      </c>
      <c r="AY1516" s="17" t="s">
        <v>225</v>
      </c>
      <c r="BE1516" s="156">
        <f>IF(N1516="základná",J1516,0)</f>
        <v>0</v>
      </c>
      <c r="BF1516" s="156">
        <f>IF(N1516="znížená",J1516,0)</f>
        <v>0</v>
      </c>
      <c r="BG1516" s="156">
        <f>IF(N1516="zákl. prenesená",J1516,0)</f>
        <v>0</v>
      </c>
      <c r="BH1516" s="156">
        <f>IF(N1516="zníž. prenesená",J1516,0)</f>
        <v>0</v>
      </c>
      <c r="BI1516" s="156">
        <f>IF(N1516="nulová",J1516,0)</f>
        <v>0</v>
      </c>
      <c r="BJ1516" s="17" t="s">
        <v>89</v>
      </c>
      <c r="BK1516" s="156">
        <f>ROUND(I1516*H1516,2)</f>
        <v>0</v>
      </c>
      <c r="BL1516" s="17" t="s">
        <v>309</v>
      </c>
      <c r="BM1516" s="155" t="s">
        <v>2248</v>
      </c>
    </row>
    <row r="1517" spans="2:65" s="12" customFormat="1" ht="11.25">
      <c r="B1517" s="157"/>
      <c r="D1517" s="158" t="s">
        <v>233</v>
      </c>
      <c r="E1517" s="159" t="s">
        <v>1</v>
      </c>
      <c r="F1517" s="160" t="s">
        <v>2249</v>
      </c>
      <c r="H1517" s="161">
        <v>287.13</v>
      </c>
      <c r="I1517" s="162"/>
      <c r="L1517" s="157"/>
      <c r="M1517" s="163"/>
      <c r="T1517" s="164"/>
      <c r="AT1517" s="159" t="s">
        <v>233</v>
      </c>
      <c r="AU1517" s="159" t="s">
        <v>89</v>
      </c>
      <c r="AV1517" s="12" t="s">
        <v>89</v>
      </c>
      <c r="AW1517" s="12" t="s">
        <v>31</v>
      </c>
      <c r="AX1517" s="12" t="s">
        <v>83</v>
      </c>
      <c r="AY1517" s="159" t="s">
        <v>225</v>
      </c>
    </row>
    <row r="1518" spans="2:65" s="1" customFormat="1" ht="24.2" customHeight="1">
      <c r="B1518" s="32"/>
      <c r="C1518" s="179" t="s">
        <v>2250</v>
      </c>
      <c r="D1518" s="179" t="s">
        <v>304</v>
      </c>
      <c r="E1518" s="180" t="s">
        <v>2251</v>
      </c>
      <c r="F1518" s="181" t="s">
        <v>2252</v>
      </c>
      <c r="G1518" s="182" t="s">
        <v>312</v>
      </c>
      <c r="H1518" s="183">
        <v>60.296999999999997</v>
      </c>
      <c r="I1518" s="184"/>
      <c r="J1518" s="185">
        <f>ROUND(I1518*H1518,2)</f>
        <v>0</v>
      </c>
      <c r="K1518" s="186"/>
      <c r="L1518" s="187"/>
      <c r="M1518" s="188" t="s">
        <v>1</v>
      </c>
      <c r="N1518" s="189" t="s">
        <v>42</v>
      </c>
      <c r="P1518" s="153">
        <f>O1518*H1518</f>
        <v>0</v>
      </c>
      <c r="Q1518" s="153">
        <v>8.2000000000000003E-2</v>
      </c>
      <c r="R1518" s="153">
        <f>Q1518*H1518</f>
        <v>4.9443539999999997</v>
      </c>
      <c r="S1518" s="153">
        <v>0</v>
      </c>
      <c r="T1518" s="154">
        <f>S1518*H1518</f>
        <v>0</v>
      </c>
      <c r="AR1518" s="155" t="s">
        <v>434</v>
      </c>
      <c r="AT1518" s="155" t="s">
        <v>304</v>
      </c>
      <c r="AU1518" s="155" t="s">
        <v>89</v>
      </c>
      <c r="AY1518" s="17" t="s">
        <v>225</v>
      </c>
      <c r="BE1518" s="156">
        <f>IF(N1518="základná",J1518,0)</f>
        <v>0</v>
      </c>
      <c r="BF1518" s="156">
        <f>IF(N1518="znížená",J1518,0)</f>
        <v>0</v>
      </c>
      <c r="BG1518" s="156">
        <f>IF(N1518="zákl. prenesená",J1518,0)</f>
        <v>0</v>
      </c>
      <c r="BH1518" s="156">
        <f>IF(N1518="zníž. prenesená",J1518,0)</f>
        <v>0</v>
      </c>
      <c r="BI1518" s="156">
        <f>IF(N1518="nulová",J1518,0)</f>
        <v>0</v>
      </c>
      <c r="BJ1518" s="17" t="s">
        <v>89</v>
      </c>
      <c r="BK1518" s="156">
        <f>ROUND(I1518*H1518,2)</f>
        <v>0</v>
      </c>
      <c r="BL1518" s="17" t="s">
        <v>309</v>
      </c>
      <c r="BM1518" s="155" t="s">
        <v>2253</v>
      </c>
    </row>
    <row r="1519" spans="2:65" s="12" customFormat="1" ht="11.25">
      <c r="B1519" s="157"/>
      <c r="D1519" s="158" t="s">
        <v>233</v>
      </c>
      <c r="F1519" s="160" t="s">
        <v>2254</v>
      </c>
      <c r="H1519" s="161">
        <v>60.296999999999997</v>
      </c>
      <c r="I1519" s="162"/>
      <c r="L1519" s="157"/>
      <c r="M1519" s="163"/>
      <c r="T1519" s="164"/>
      <c r="AT1519" s="159" t="s">
        <v>233</v>
      </c>
      <c r="AU1519" s="159" t="s">
        <v>89</v>
      </c>
      <c r="AV1519" s="12" t="s">
        <v>89</v>
      </c>
      <c r="AW1519" s="12" t="s">
        <v>4</v>
      </c>
      <c r="AX1519" s="12" t="s">
        <v>83</v>
      </c>
      <c r="AY1519" s="159" t="s">
        <v>225</v>
      </c>
    </row>
    <row r="1520" spans="2:65" s="1" customFormat="1" ht="24.2" customHeight="1">
      <c r="B1520" s="32"/>
      <c r="C1520" s="143" t="s">
        <v>2255</v>
      </c>
      <c r="D1520" s="143" t="s">
        <v>227</v>
      </c>
      <c r="E1520" s="144" t="s">
        <v>2256</v>
      </c>
      <c r="F1520" s="145" t="s">
        <v>2257</v>
      </c>
      <c r="G1520" s="146" t="s">
        <v>1412</v>
      </c>
      <c r="H1520" s="196"/>
      <c r="I1520" s="148"/>
      <c r="J1520" s="149">
        <f>ROUND(I1520*H1520,2)</f>
        <v>0</v>
      </c>
      <c r="K1520" s="150"/>
      <c r="L1520" s="32"/>
      <c r="M1520" s="151" t="s">
        <v>1</v>
      </c>
      <c r="N1520" s="152" t="s">
        <v>42</v>
      </c>
      <c r="P1520" s="153">
        <f>O1520*H1520</f>
        <v>0</v>
      </c>
      <c r="Q1520" s="153">
        <v>0</v>
      </c>
      <c r="R1520" s="153">
        <f>Q1520*H1520</f>
        <v>0</v>
      </c>
      <c r="S1520" s="153">
        <v>0</v>
      </c>
      <c r="T1520" s="154">
        <f>S1520*H1520</f>
        <v>0</v>
      </c>
      <c r="AR1520" s="155" t="s">
        <v>309</v>
      </c>
      <c r="AT1520" s="155" t="s">
        <v>227</v>
      </c>
      <c r="AU1520" s="155" t="s">
        <v>89</v>
      </c>
      <c r="AY1520" s="17" t="s">
        <v>225</v>
      </c>
      <c r="BE1520" s="156">
        <f>IF(N1520="základná",J1520,0)</f>
        <v>0</v>
      </c>
      <c r="BF1520" s="156">
        <f>IF(N1520="znížená",J1520,0)</f>
        <v>0</v>
      </c>
      <c r="BG1520" s="156">
        <f>IF(N1520="zákl. prenesená",J1520,0)</f>
        <v>0</v>
      </c>
      <c r="BH1520" s="156">
        <f>IF(N1520="zníž. prenesená",J1520,0)</f>
        <v>0</v>
      </c>
      <c r="BI1520" s="156">
        <f>IF(N1520="nulová",J1520,0)</f>
        <v>0</v>
      </c>
      <c r="BJ1520" s="17" t="s">
        <v>89</v>
      </c>
      <c r="BK1520" s="156">
        <f>ROUND(I1520*H1520,2)</f>
        <v>0</v>
      </c>
      <c r="BL1520" s="17" t="s">
        <v>309</v>
      </c>
      <c r="BM1520" s="155" t="s">
        <v>2258</v>
      </c>
    </row>
    <row r="1521" spans="2:65" s="11" customFormat="1" ht="22.9" customHeight="1">
      <c r="B1521" s="131"/>
      <c r="D1521" s="132" t="s">
        <v>75</v>
      </c>
      <c r="E1521" s="141" t="s">
        <v>2259</v>
      </c>
      <c r="F1521" s="141" t="s">
        <v>2260</v>
      </c>
      <c r="I1521" s="134"/>
      <c r="J1521" s="142">
        <f>BK1521</f>
        <v>0</v>
      </c>
      <c r="L1521" s="131"/>
      <c r="M1521" s="136"/>
      <c r="P1521" s="137">
        <f>SUM(P1522:P1549)</f>
        <v>0</v>
      </c>
      <c r="R1521" s="137">
        <f>SUM(R1522:R1549)</f>
        <v>1.7643446897100001</v>
      </c>
      <c r="T1521" s="138">
        <f>SUM(T1522:T1549)</f>
        <v>0</v>
      </c>
      <c r="AR1521" s="132" t="s">
        <v>89</v>
      </c>
      <c r="AT1521" s="139" t="s">
        <v>75</v>
      </c>
      <c r="AU1521" s="139" t="s">
        <v>83</v>
      </c>
      <c r="AY1521" s="132" t="s">
        <v>225</v>
      </c>
      <c r="BK1521" s="140">
        <f>SUM(BK1522:BK1549)</f>
        <v>0</v>
      </c>
    </row>
    <row r="1522" spans="2:65" s="1" customFormat="1" ht="24.2" customHeight="1">
      <c r="B1522" s="32"/>
      <c r="C1522" s="143" t="s">
        <v>2261</v>
      </c>
      <c r="D1522" s="143" t="s">
        <v>227</v>
      </c>
      <c r="E1522" s="144" t="s">
        <v>2262</v>
      </c>
      <c r="F1522" s="145" t="s">
        <v>2263</v>
      </c>
      <c r="G1522" s="146" t="s">
        <v>312</v>
      </c>
      <c r="H1522" s="147">
        <v>449.399</v>
      </c>
      <c r="I1522" s="148"/>
      <c r="J1522" s="149">
        <f>ROUND(I1522*H1522,2)</f>
        <v>0</v>
      </c>
      <c r="K1522" s="150"/>
      <c r="L1522" s="32"/>
      <c r="M1522" s="151" t="s">
        <v>1</v>
      </c>
      <c r="N1522" s="152" t="s">
        <v>42</v>
      </c>
      <c r="P1522" s="153">
        <f>O1522*H1522</f>
        <v>0</v>
      </c>
      <c r="Q1522" s="153">
        <v>3.3333000000000001E-4</v>
      </c>
      <c r="R1522" s="153">
        <f>Q1522*H1522</f>
        <v>0.14979816867000001</v>
      </c>
      <c r="S1522" s="153">
        <v>0</v>
      </c>
      <c r="T1522" s="154">
        <f>S1522*H1522</f>
        <v>0</v>
      </c>
      <c r="AR1522" s="155" t="s">
        <v>309</v>
      </c>
      <c r="AT1522" s="155" t="s">
        <v>227</v>
      </c>
      <c r="AU1522" s="155" t="s">
        <v>89</v>
      </c>
      <c r="AY1522" s="17" t="s">
        <v>225</v>
      </c>
      <c r="BE1522" s="156">
        <f>IF(N1522="základná",J1522,0)</f>
        <v>0</v>
      </c>
      <c r="BF1522" s="156">
        <f>IF(N1522="znížená",J1522,0)</f>
        <v>0</v>
      </c>
      <c r="BG1522" s="156">
        <f>IF(N1522="zákl. prenesená",J1522,0)</f>
        <v>0</v>
      </c>
      <c r="BH1522" s="156">
        <f>IF(N1522="zníž. prenesená",J1522,0)</f>
        <v>0</v>
      </c>
      <c r="BI1522" s="156">
        <f>IF(N1522="nulová",J1522,0)</f>
        <v>0</v>
      </c>
      <c r="BJ1522" s="17" t="s">
        <v>89</v>
      </c>
      <c r="BK1522" s="156">
        <f>ROUND(I1522*H1522,2)</f>
        <v>0</v>
      </c>
      <c r="BL1522" s="17" t="s">
        <v>309</v>
      </c>
      <c r="BM1522" s="155" t="s">
        <v>2264</v>
      </c>
    </row>
    <row r="1523" spans="2:65" s="12" customFormat="1" ht="11.25">
      <c r="B1523" s="157"/>
      <c r="D1523" s="158" t="s">
        <v>233</v>
      </c>
      <c r="E1523" s="159" t="s">
        <v>1</v>
      </c>
      <c r="F1523" s="160" t="s">
        <v>2265</v>
      </c>
      <c r="H1523" s="161">
        <v>359.93</v>
      </c>
      <c r="I1523" s="162"/>
      <c r="L1523" s="157"/>
      <c r="M1523" s="163"/>
      <c r="T1523" s="164"/>
      <c r="AT1523" s="159" t="s">
        <v>233</v>
      </c>
      <c r="AU1523" s="159" t="s">
        <v>89</v>
      </c>
      <c r="AV1523" s="12" t="s">
        <v>89</v>
      </c>
      <c r="AW1523" s="12" t="s">
        <v>31</v>
      </c>
      <c r="AX1523" s="12" t="s">
        <v>76</v>
      </c>
      <c r="AY1523" s="159" t="s">
        <v>225</v>
      </c>
    </row>
    <row r="1524" spans="2:65" s="12" customFormat="1" ht="11.25">
      <c r="B1524" s="157"/>
      <c r="D1524" s="158" t="s">
        <v>233</v>
      </c>
      <c r="E1524" s="159" t="s">
        <v>1</v>
      </c>
      <c r="F1524" s="160" t="s">
        <v>789</v>
      </c>
      <c r="H1524" s="161">
        <v>367.18</v>
      </c>
      <c r="I1524" s="162"/>
      <c r="L1524" s="157"/>
      <c r="M1524" s="163"/>
      <c r="T1524" s="164"/>
      <c r="AT1524" s="159" t="s">
        <v>233</v>
      </c>
      <c r="AU1524" s="159" t="s">
        <v>89</v>
      </c>
      <c r="AV1524" s="12" t="s">
        <v>89</v>
      </c>
      <c r="AW1524" s="12" t="s">
        <v>31</v>
      </c>
      <c r="AX1524" s="12" t="s">
        <v>76</v>
      </c>
      <c r="AY1524" s="159" t="s">
        <v>225</v>
      </c>
    </row>
    <row r="1525" spans="2:65" s="12" customFormat="1" ht="11.25">
      <c r="B1525" s="157"/>
      <c r="D1525" s="158" t="s">
        <v>233</v>
      </c>
      <c r="E1525" s="159" t="s">
        <v>1</v>
      </c>
      <c r="F1525" s="160" t="s">
        <v>790</v>
      </c>
      <c r="H1525" s="161">
        <v>371.91</v>
      </c>
      <c r="I1525" s="162"/>
      <c r="L1525" s="157"/>
      <c r="M1525" s="163"/>
      <c r="T1525" s="164"/>
      <c r="AT1525" s="159" t="s">
        <v>233</v>
      </c>
      <c r="AU1525" s="159" t="s">
        <v>89</v>
      </c>
      <c r="AV1525" s="12" t="s">
        <v>89</v>
      </c>
      <c r="AW1525" s="12" t="s">
        <v>31</v>
      </c>
      <c r="AX1525" s="12" t="s">
        <v>76</v>
      </c>
      <c r="AY1525" s="159" t="s">
        <v>225</v>
      </c>
    </row>
    <row r="1526" spans="2:65" s="12" customFormat="1" ht="11.25">
      <c r="B1526" s="157"/>
      <c r="D1526" s="158" t="s">
        <v>233</v>
      </c>
      <c r="E1526" s="159" t="s">
        <v>1</v>
      </c>
      <c r="F1526" s="160" t="s">
        <v>791</v>
      </c>
      <c r="H1526" s="161">
        <v>306.79000000000002</v>
      </c>
      <c r="I1526" s="162"/>
      <c r="L1526" s="157"/>
      <c r="M1526" s="163"/>
      <c r="T1526" s="164"/>
      <c r="AT1526" s="159" t="s">
        <v>233</v>
      </c>
      <c r="AU1526" s="159" t="s">
        <v>89</v>
      </c>
      <c r="AV1526" s="12" t="s">
        <v>89</v>
      </c>
      <c r="AW1526" s="12" t="s">
        <v>31</v>
      </c>
      <c r="AX1526" s="12" t="s">
        <v>76</v>
      </c>
      <c r="AY1526" s="159" t="s">
        <v>225</v>
      </c>
    </row>
    <row r="1527" spans="2:65" s="12" customFormat="1" ht="11.25">
      <c r="B1527" s="157"/>
      <c r="D1527" s="158" t="s">
        <v>233</v>
      </c>
      <c r="E1527" s="159" t="s">
        <v>1</v>
      </c>
      <c r="F1527" s="160" t="s">
        <v>2266</v>
      </c>
      <c r="H1527" s="161">
        <v>-956.41099999999994</v>
      </c>
      <c r="I1527" s="162"/>
      <c r="L1527" s="157"/>
      <c r="M1527" s="163"/>
      <c r="T1527" s="164"/>
      <c r="AT1527" s="159" t="s">
        <v>233</v>
      </c>
      <c r="AU1527" s="159" t="s">
        <v>89</v>
      </c>
      <c r="AV1527" s="12" t="s">
        <v>89</v>
      </c>
      <c r="AW1527" s="12" t="s">
        <v>31</v>
      </c>
      <c r="AX1527" s="12" t="s">
        <v>76</v>
      </c>
      <c r="AY1527" s="159" t="s">
        <v>225</v>
      </c>
    </row>
    <row r="1528" spans="2:65" s="13" customFormat="1" ht="11.25">
      <c r="B1528" s="165"/>
      <c r="D1528" s="158" t="s">
        <v>233</v>
      </c>
      <c r="E1528" s="166" t="s">
        <v>1</v>
      </c>
      <c r="F1528" s="167" t="s">
        <v>258</v>
      </c>
      <c r="H1528" s="168">
        <v>449.399</v>
      </c>
      <c r="I1528" s="169"/>
      <c r="L1528" s="165"/>
      <c r="M1528" s="170"/>
      <c r="T1528" s="171"/>
      <c r="AT1528" s="166" t="s">
        <v>233</v>
      </c>
      <c r="AU1528" s="166" t="s">
        <v>89</v>
      </c>
      <c r="AV1528" s="13" t="s">
        <v>231</v>
      </c>
      <c r="AW1528" s="13" t="s">
        <v>31</v>
      </c>
      <c r="AX1528" s="13" t="s">
        <v>83</v>
      </c>
      <c r="AY1528" s="166" t="s">
        <v>225</v>
      </c>
    </row>
    <row r="1529" spans="2:65" s="1" customFormat="1" ht="24.2" customHeight="1">
      <c r="B1529" s="32"/>
      <c r="C1529" s="143" t="s">
        <v>2267</v>
      </c>
      <c r="D1529" s="143" t="s">
        <v>227</v>
      </c>
      <c r="E1529" s="144" t="s">
        <v>2268</v>
      </c>
      <c r="F1529" s="145" t="s">
        <v>2269</v>
      </c>
      <c r="G1529" s="146" t="s">
        <v>312</v>
      </c>
      <c r="H1529" s="147">
        <v>4843.6880000000001</v>
      </c>
      <c r="I1529" s="148"/>
      <c r="J1529" s="149">
        <f>ROUND(I1529*H1529,2)</f>
        <v>0</v>
      </c>
      <c r="K1529" s="150"/>
      <c r="L1529" s="32"/>
      <c r="M1529" s="151" t="s">
        <v>1</v>
      </c>
      <c r="N1529" s="152" t="s">
        <v>42</v>
      </c>
      <c r="P1529" s="153">
        <f>O1529*H1529</f>
        <v>0</v>
      </c>
      <c r="Q1529" s="153">
        <v>3.3333000000000001E-4</v>
      </c>
      <c r="R1529" s="153">
        <f>Q1529*H1529</f>
        <v>1.6145465210400001</v>
      </c>
      <c r="S1529" s="153">
        <v>0</v>
      </c>
      <c r="T1529" s="154">
        <f>S1529*H1529</f>
        <v>0</v>
      </c>
      <c r="AR1529" s="155" t="s">
        <v>309</v>
      </c>
      <c r="AT1529" s="155" t="s">
        <v>227</v>
      </c>
      <c r="AU1529" s="155" t="s">
        <v>89</v>
      </c>
      <c r="AY1529" s="17" t="s">
        <v>225</v>
      </c>
      <c r="BE1529" s="156">
        <f>IF(N1529="základná",J1529,0)</f>
        <v>0</v>
      </c>
      <c r="BF1529" s="156">
        <f>IF(N1529="znížená",J1529,0)</f>
        <v>0</v>
      </c>
      <c r="BG1529" s="156">
        <f>IF(N1529="zákl. prenesená",J1529,0)</f>
        <v>0</v>
      </c>
      <c r="BH1529" s="156">
        <f>IF(N1529="zníž. prenesená",J1529,0)</f>
        <v>0</v>
      </c>
      <c r="BI1529" s="156">
        <f>IF(N1529="nulová",J1529,0)</f>
        <v>0</v>
      </c>
      <c r="BJ1529" s="17" t="s">
        <v>89</v>
      </c>
      <c r="BK1529" s="156">
        <f>ROUND(I1529*H1529,2)</f>
        <v>0</v>
      </c>
      <c r="BL1529" s="17" t="s">
        <v>309</v>
      </c>
      <c r="BM1529" s="155" t="s">
        <v>2270</v>
      </c>
    </row>
    <row r="1530" spans="2:65" s="12" customFormat="1" ht="11.25">
      <c r="B1530" s="157"/>
      <c r="D1530" s="158" t="s">
        <v>233</v>
      </c>
      <c r="E1530" s="159" t="s">
        <v>1</v>
      </c>
      <c r="F1530" s="160" t="s">
        <v>902</v>
      </c>
      <c r="H1530" s="161">
        <v>489.82499999999999</v>
      </c>
      <c r="I1530" s="162"/>
      <c r="L1530" s="157"/>
      <c r="M1530" s="163"/>
      <c r="T1530" s="164"/>
      <c r="AT1530" s="159" t="s">
        <v>233</v>
      </c>
      <c r="AU1530" s="159" t="s">
        <v>89</v>
      </c>
      <c r="AV1530" s="12" t="s">
        <v>89</v>
      </c>
      <c r="AW1530" s="12" t="s">
        <v>31</v>
      </c>
      <c r="AX1530" s="12" t="s">
        <v>76</v>
      </c>
      <c r="AY1530" s="159" t="s">
        <v>225</v>
      </c>
    </row>
    <row r="1531" spans="2:65" s="12" customFormat="1" ht="11.25">
      <c r="B1531" s="157"/>
      <c r="D1531" s="158" t="s">
        <v>233</v>
      </c>
      <c r="E1531" s="159" t="s">
        <v>1</v>
      </c>
      <c r="F1531" s="160" t="s">
        <v>2271</v>
      </c>
      <c r="H1531" s="161">
        <v>127.145</v>
      </c>
      <c r="I1531" s="162"/>
      <c r="L1531" s="157"/>
      <c r="M1531" s="163"/>
      <c r="T1531" s="164"/>
      <c r="AT1531" s="159" t="s">
        <v>233</v>
      </c>
      <c r="AU1531" s="159" t="s">
        <v>89</v>
      </c>
      <c r="AV1531" s="12" t="s">
        <v>89</v>
      </c>
      <c r="AW1531" s="12" t="s">
        <v>31</v>
      </c>
      <c r="AX1531" s="12" t="s">
        <v>76</v>
      </c>
      <c r="AY1531" s="159" t="s">
        <v>225</v>
      </c>
    </row>
    <row r="1532" spans="2:65" s="12" customFormat="1" ht="11.25">
      <c r="B1532" s="157"/>
      <c r="D1532" s="158" t="s">
        <v>233</v>
      </c>
      <c r="E1532" s="159" t="s">
        <v>1</v>
      </c>
      <c r="F1532" s="160" t="s">
        <v>2272</v>
      </c>
      <c r="H1532" s="161">
        <v>83.484999999999999</v>
      </c>
      <c r="I1532" s="162"/>
      <c r="L1532" s="157"/>
      <c r="M1532" s="163"/>
      <c r="T1532" s="164"/>
      <c r="AT1532" s="159" t="s">
        <v>233</v>
      </c>
      <c r="AU1532" s="159" t="s">
        <v>89</v>
      </c>
      <c r="AV1532" s="12" t="s">
        <v>89</v>
      </c>
      <c r="AW1532" s="12" t="s">
        <v>31</v>
      </c>
      <c r="AX1532" s="12" t="s">
        <v>76</v>
      </c>
      <c r="AY1532" s="159" t="s">
        <v>225</v>
      </c>
    </row>
    <row r="1533" spans="2:65" s="12" customFormat="1" ht="11.25">
      <c r="B1533" s="157"/>
      <c r="D1533" s="158" t="s">
        <v>233</v>
      </c>
      <c r="E1533" s="159" t="s">
        <v>1</v>
      </c>
      <c r="F1533" s="160" t="s">
        <v>2273</v>
      </c>
      <c r="H1533" s="161">
        <v>160.185</v>
      </c>
      <c r="I1533" s="162"/>
      <c r="L1533" s="157"/>
      <c r="M1533" s="163"/>
      <c r="T1533" s="164"/>
      <c r="AT1533" s="159" t="s">
        <v>233</v>
      </c>
      <c r="AU1533" s="159" t="s">
        <v>89</v>
      </c>
      <c r="AV1533" s="12" t="s">
        <v>89</v>
      </c>
      <c r="AW1533" s="12" t="s">
        <v>31</v>
      </c>
      <c r="AX1533" s="12" t="s">
        <v>76</v>
      </c>
      <c r="AY1533" s="159" t="s">
        <v>225</v>
      </c>
    </row>
    <row r="1534" spans="2:65" s="12" customFormat="1" ht="11.25">
      <c r="B1534" s="157"/>
      <c r="D1534" s="158" t="s">
        <v>233</v>
      </c>
      <c r="E1534" s="159" t="s">
        <v>1</v>
      </c>
      <c r="F1534" s="160" t="s">
        <v>2274</v>
      </c>
      <c r="H1534" s="161">
        <v>29.84</v>
      </c>
      <c r="I1534" s="162"/>
      <c r="L1534" s="157"/>
      <c r="M1534" s="163"/>
      <c r="T1534" s="164"/>
      <c r="AT1534" s="159" t="s">
        <v>233</v>
      </c>
      <c r="AU1534" s="159" t="s">
        <v>89</v>
      </c>
      <c r="AV1534" s="12" t="s">
        <v>89</v>
      </c>
      <c r="AW1534" s="12" t="s">
        <v>31</v>
      </c>
      <c r="AX1534" s="12" t="s">
        <v>76</v>
      </c>
      <c r="AY1534" s="159" t="s">
        <v>225</v>
      </c>
    </row>
    <row r="1535" spans="2:65" s="14" customFormat="1" ht="11.25">
      <c r="B1535" s="172"/>
      <c r="D1535" s="158" t="s">
        <v>233</v>
      </c>
      <c r="E1535" s="173" t="s">
        <v>1</v>
      </c>
      <c r="F1535" s="174" t="s">
        <v>819</v>
      </c>
      <c r="H1535" s="175">
        <v>890.48</v>
      </c>
      <c r="I1535" s="176"/>
      <c r="L1535" s="172"/>
      <c r="M1535" s="177"/>
      <c r="T1535" s="178"/>
      <c r="AT1535" s="173" t="s">
        <v>233</v>
      </c>
      <c r="AU1535" s="173" t="s">
        <v>89</v>
      </c>
      <c r="AV1535" s="14" t="s">
        <v>239</v>
      </c>
      <c r="AW1535" s="14" t="s">
        <v>31</v>
      </c>
      <c r="AX1535" s="14" t="s">
        <v>76</v>
      </c>
      <c r="AY1535" s="173" t="s">
        <v>225</v>
      </c>
    </row>
    <row r="1536" spans="2:65" s="12" customFormat="1" ht="33.75">
      <c r="B1536" s="157"/>
      <c r="D1536" s="158" t="s">
        <v>233</v>
      </c>
      <c r="E1536" s="159" t="s">
        <v>1</v>
      </c>
      <c r="F1536" s="160" t="s">
        <v>820</v>
      </c>
      <c r="H1536" s="161">
        <v>771.54</v>
      </c>
      <c r="I1536" s="162"/>
      <c r="L1536" s="157"/>
      <c r="M1536" s="163"/>
      <c r="T1536" s="164"/>
      <c r="AT1536" s="159" t="s">
        <v>233</v>
      </c>
      <c r="AU1536" s="159" t="s">
        <v>89</v>
      </c>
      <c r="AV1536" s="12" t="s">
        <v>89</v>
      </c>
      <c r="AW1536" s="12" t="s">
        <v>31</v>
      </c>
      <c r="AX1536" s="12" t="s">
        <v>76</v>
      </c>
      <c r="AY1536" s="159" t="s">
        <v>225</v>
      </c>
    </row>
    <row r="1537" spans="2:65" s="12" customFormat="1" ht="22.5">
      <c r="B1537" s="157"/>
      <c r="D1537" s="158" t="s">
        <v>233</v>
      </c>
      <c r="E1537" s="159" t="s">
        <v>1</v>
      </c>
      <c r="F1537" s="160" t="s">
        <v>2275</v>
      </c>
      <c r="H1537" s="161">
        <v>266.08800000000002</v>
      </c>
      <c r="I1537" s="162"/>
      <c r="L1537" s="157"/>
      <c r="M1537" s="163"/>
      <c r="T1537" s="164"/>
      <c r="AT1537" s="159" t="s">
        <v>233</v>
      </c>
      <c r="AU1537" s="159" t="s">
        <v>89</v>
      </c>
      <c r="AV1537" s="12" t="s">
        <v>89</v>
      </c>
      <c r="AW1537" s="12" t="s">
        <v>31</v>
      </c>
      <c r="AX1537" s="12" t="s">
        <v>76</v>
      </c>
      <c r="AY1537" s="159" t="s">
        <v>225</v>
      </c>
    </row>
    <row r="1538" spans="2:65" s="14" customFormat="1" ht="11.25">
      <c r="B1538" s="172"/>
      <c r="D1538" s="158" t="s">
        <v>233</v>
      </c>
      <c r="E1538" s="173" t="s">
        <v>1</v>
      </c>
      <c r="F1538" s="174" t="s">
        <v>613</v>
      </c>
      <c r="H1538" s="175">
        <v>1037.6279999999999</v>
      </c>
      <c r="I1538" s="176"/>
      <c r="L1538" s="172"/>
      <c r="M1538" s="177"/>
      <c r="T1538" s="178"/>
      <c r="AT1538" s="173" t="s">
        <v>233</v>
      </c>
      <c r="AU1538" s="173" t="s">
        <v>89</v>
      </c>
      <c r="AV1538" s="14" t="s">
        <v>239</v>
      </c>
      <c r="AW1538" s="14" t="s">
        <v>31</v>
      </c>
      <c r="AX1538" s="14" t="s">
        <v>76</v>
      </c>
      <c r="AY1538" s="173" t="s">
        <v>225</v>
      </c>
    </row>
    <row r="1539" spans="2:65" s="12" customFormat="1" ht="33.75">
      <c r="B1539" s="157"/>
      <c r="D1539" s="158" t="s">
        <v>233</v>
      </c>
      <c r="E1539" s="159" t="s">
        <v>1</v>
      </c>
      <c r="F1539" s="160" t="s">
        <v>823</v>
      </c>
      <c r="H1539" s="161">
        <v>706.33199999999999</v>
      </c>
      <c r="I1539" s="162"/>
      <c r="L1539" s="157"/>
      <c r="M1539" s="163"/>
      <c r="T1539" s="164"/>
      <c r="AT1539" s="159" t="s">
        <v>233</v>
      </c>
      <c r="AU1539" s="159" t="s">
        <v>89</v>
      </c>
      <c r="AV1539" s="12" t="s">
        <v>89</v>
      </c>
      <c r="AW1539" s="12" t="s">
        <v>31</v>
      </c>
      <c r="AX1539" s="12" t="s">
        <v>76</v>
      </c>
      <c r="AY1539" s="159" t="s">
        <v>225</v>
      </c>
    </row>
    <row r="1540" spans="2:65" s="12" customFormat="1" ht="22.5">
      <c r="B1540" s="157"/>
      <c r="D1540" s="158" t="s">
        <v>233</v>
      </c>
      <c r="E1540" s="159" t="s">
        <v>1</v>
      </c>
      <c r="F1540" s="160" t="s">
        <v>2276</v>
      </c>
      <c r="H1540" s="161">
        <v>261.86599999999999</v>
      </c>
      <c r="I1540" s="162"/>
      <c r="L1540" s="157"/>
      <c r="M1540" s="163"/>
      <c r="T1540" s="164"/>
      <c r="AT1540" s="159" t="s">
        <v>233</v>
      </c>
      <c r="AU1540" s="159" t="s">
        <v>89</v>
      </c>
      <c r="AV1540" s="12" t="s">
        <v>89</v>
      </c>
      <c r="AW1540" s="12" t="s">
        <v>31</v>
      </c>
      <c r="AX1540" s="12" t="s">
        <v>76</v>
      </c>
      <c r="AY1540" s="159" t="s">
        <v>225</v>
      </c>
    </row>
    <row r="1541" spans="2:65" s="12" customFormat="1" ht="33.75">
      <c r="B1541" s="157"/>
      <c r="D1541" s="158" t="s">
        <v>233</v>
      </c>
      <c r="E1541" s="159" t="s">
        <v>1</v>
      </c>
      <c r="F1541" s="160" t="s">
        <v>2277</v>
      </c>
      <c r="H1541" s="161">
        <v>479.505</v>
      </c>
      <c r="I1541" s="162"/>
      <c r="L1541" s="157"/>
      <c r="M1541" s="163"/>
      <c r="T1541" s="164"/>
      <c r="AT1541" s="159" t="s">
        <v>233</v>
      </c>
      <c r="AU1541" s="159" t="s">
        <v>89</v>
      </c>
      <c r="AV1541" s="12" t="s">
        <v>89</v>
      </c>
      <c r="AW1541" s="12" t="s">
        <v>31</v>
      </c>
      <c r="AX1541" s="12" t="s">
        <v>76</v>
      </c>
      <c r="AY1541" s="159" t="s">
        <v>225</v>
      </c>
    </row>
    <row r="1542" spans="2:65" s="14" customFormat="1" ht="11.25">
      <c r="B1542" s="172"/>
      <c r="D1542" s="158" t="s">
        <v>233</v>
      </c>
      <c r="E1542" s="173" t="s">
        <v>1</v>
      </c>
      <c r="F1542" s="174" t="s">
        <v>616</v>
      </c>
      <c r="H1542" s="175">
        <v>1447.703</v>
      </c>
      <c r="I1542" s="176"/>
      <c r="L1542" s="172"/>
      <c r="M1542" s="177"/>
      <c r="T1542" s="178"/>
      <c r="AT1542" s="173" t="s">
        <v>233</v>
      </c>
      <c r="AU1542" s="173" t="s">
        <v>89</v>
      </c>
      <c r="AV1542" s="14" t="s">
        <v>239</v>
      </c>
      <c r="AW1542" s="14" t="s">
        <v>31</v>
      </c>
      <c r="AX1542" s="14" t="s">
        <v>76</v>
      </c>
      <c r="AY1542" s="173" t="s">
        <v>225</v>
      </c>
    </row>
    <row r="1543" spans="2:65" s="12" customFormat="1" ht="22.5">
      <c r="B1543" s="157"/>
      <c r="D1543" s="158" t="s">
        <v>233</v>
      </c>
      <c r="E1543" s="159" t="s">
        <v>1</v>
      </c>
      <c r="F1543" s="160" t="s">
        <v>827</v>
      </c>
      <c r="H1543" s="161">
        <v>490.64</v>
      </c>
      <c r="I1543" s="162"/>
      <c r="L1543" s="157"/>
      <c r="M1543" s="163"/>
      <c r="T1543" s="164"/>
      <c r="AT1543" s="159" t="s">
        <v>233</v>
      </c>
      <c r="AU1543" s="159" t="s">
        <v>89</v>
      </c>
      <c r="AV1543" s="12" t="s">
        <v>89</v>
      </c>
      <c r="AW1543" s="12" t="s">
        <v>31</v>
      </c>
      <c r="AX1543" s="12" t="s">
        <v>76</v>
      </c>
      <c r="AY1543" s="159" t="s">
        <v>225</v>
      </c>
    </row>
    <row r="1544" spans="2:65" s="12" customFormat="1" ht="11.25">
      <c r="B1544" s="157"/>
      <c r="D1544" s="158" t="s">
        <v>233</v>
      </c>
      <c r="E1544" s="159" t="s">
        <v>1</v>
      </c>
      <c r="F1544" s="160" t="s">
        <v>2278</v>
      </c>
      <c r="H1544" s="161">
        <v>262.02</v>
      </c>
      <c r="I1544" s="162"/>
      <c r="L1544" s="157"/>
      <c r="M1544" s="163"/>
      <c r="T1544" s="164"/>
      <c r="AT1544" s="159" t="s">
        <v>233</v>
      </c>
      <c r="AU1544" s="159" t="s">
        <v>89</v>
      </c>
      <c r="AV1544" s="12" t="s">
        <v>89</v>
      </c>
      <c r="AW1544" s="12" t="s">
        <v>31</v>
      </c>
      <c r="AX1544" s="12" t="s">
        <v>76</v>
      </c>
      <c r="AY1544" s="159" t="s">
        <v>225</v>
      </c>
    </row>
    <row r="1545" spans="2:65" s="12" customFormat="1" ht="22.5">
      <c r="B1545" s="157"/>
      <c r="D1545" s="158" t="s">
        <v>233</v>
      </c>
      <c r="E1545" s="159" t="s">
        <v>1</v>
      </c>
      <c r="F1545" s="160" t="s">
        <v>2279</v>
      </c>
      <c r="H1545" s="161">
        <v>123.78</v>
      </c>
      <c r="I1545" s="162"/>
      <c r="L1545" s="157"/>
      <c r="M1545" s="163"/>
      <c r="T1545" s="164"/>
      <c r="AT1545" s="159" t="s">
        <v>233</v>
      </c>
      <c r="AU1545" s="159" t="s">
        <v>89</v>
      </c>
      <c r="AV1545" s="12" t="s">
        <v>89</v>
      </c>
      <c r="AW1545" s="12" t="s">
        <v>31</v>
      </c>
      <c r="AX1545" s="12" t="s">
        <v>76</v>
      </c>
      <c r="AY1545" s="159" t="s">
        <v>225</v>
      </c>
    </row>
    <row r="1546" spans="2:65" s="14" customFormat="1" ht="11.25">
      <c r="B1546" s="172"/>
      <c r="D1546" s="158" t="s">
        <v>233</v>
      </c>
      <c r="E1546" s="173" t="s">
        <v>1</v>
      </c>
      <c r="F1546" s="174" t="s">
        <v>619</v>
      </c>
      <c r="H1546" s="175">
        <v>876.44</v>
      </c>
      <c r="I1546" s="176"/>
      <c r="L1546" s="172"/>
      <c r="M1546" s="177"/>
      <c r="T1546" s="178"/>
      <c r="AT1546" s="173" t="s">
        <v>233</v>
      </c>
      <c r="AU1546" s="173" t="s">
        <v>89</v>
      </c>
      <c r="AV1546" s="14" t="s">
        <v>239</v>
      </c>
      <c r="AW1546" s="14" t="s">
        <v>31</v>
      </c>
      <c r="AX1546" s="14" t="s">
        <v>76</v>
      </c>
      <c r="AY1546" s="173" t="s">
        <v>225</v>
      </c>
    </row>
    <row r="1547" spans="2:65" s="12" customFormat="1" ht="11.25">
      <c r="B1547" s="157"/>
      <c r="D1547" s="158" t="s">
        <v>233</v>
      </c>
      <c r="E1547" s="159" t="s">
        <v>1</v>
      </c>
      <c r="F1547" s="160" t="s">
        <v>2280</v>
      </c>
      <c r="H1547" s="161">
        <v>166.244</v>
      </c>
      <c r="I1547" s="162"/>
      <c r="L1547" s="157"/>
      <c r="M1547" s="163"/>
      <c r="T1547" s="164"/>
      <c r="AT1547" s="159" t="s">
        <v>233</v>
      </c>
      <c r="AU1547" s="159" t="s">
        <v>89</v>
      </c>
      <c r="AV1547" s="12" t="s">
        <v>89</v>
      </c>
      <c r="AW1547" s="12" t="s">
        <v>31</v>
      </c>
      <c r="AX1547" s="12" t="s">
        <v>76</v>
      </c>
      <c r="AY1547" s="159" t="s">
        <v>225</v>
      </c>
    </row>
    <row r="1548" spans="2:65" s="12" customFormat="1" ht="22.5">
      <c r="B1548" s="157"/>
      <c r="D1548" s="158" t="s">
        <v>233</v>
      </c>
      <c r="E1548" s="159" t="s">
        <v>1</v>
      </c>
      <c r="F1548" s="160" t="s">
        <v>2281</v>
      </c>
      <c r="H1548" s="161">
        <v>425.19299999999998</v>
      </c>
      <c r="I1548" s="162"/>
      <c r="L1548" s="157"/>
      <c r="M1548" s="163"/>
      <c r="T1548" s="164"/>
      <c r="AT1548" s="159" t="s">
        <v>233</v>
      </c>
      <c r="AU1548" s="159" t="s">
        <v>89</v>
      </c>
      <c r="AV1548" s="12" t="s">
        <v>89</v>
      </c>
      <c r="AW1548" s="12" t="s">
        <v>31</v>
      </c>
      <c r="AX1548" s="12" t="s">
        <v>76</v>
      </c>
      <c r="AY1548" s="159" t="s">
        <v>225</v>
      </c>
    </row>
    <row r="1549" spans="2:65" s="13" customFormat="1" ht="11.25">
      <c r="B1549" s="165"/>
      <c r="D1549" s="158" t="s">
        <v>233</v>
      </c>
      <c r="E1549" s="166" t="s">
        <v>1</v>
      </c>
      <c r="F1549" s="167" t="s">
        <v>258</v>
      </c>
      <c r="H1549" s="168">
        <v>4843.6880000000001</v>
      </c>
      <c r="I1549" s="169"/>
      <c r="L1549" s="165"/>
      <c r="M1549" s="170"/>
      <c r="T1549" s="171"/>
      <c r="AT1549" s="166" t="s">
        <v>233</v>
      </c>
      <c r="AU1549" s="166" t="s">
        <v>89</v>
      </c>
      <c r="AV1549" s="13" t="s">
        <v>231</v>
      </c>
      <c r="AW1549" s="13" t="s">
        <v>31</v>
      </c>
      <c r="AX1549" s="13" t="s">
        <v>83</v>
      </c>
      <c r="AY1549" s="166" t="s">
        <v>225</v>
      </c>
    </row>
    <row r="1550" spans="2:65" s="11" customFormat="1" ht="22.9" customHeight="1">
      <c r="B1550" s="131"/>
      <c r="D1550" s="132" t="s">
        <v>75</v>
      </c>
      <c r="E1550" s="141" t="s">
        <v>2282</v>
      </c>
      <c r="F1550" s="141" t="s">
        <v>2283</v>
      </c>
      <c r="I1550" s="134"/>
      <c r="J1550" s="142">
        <f>BK1550</f>
        <v>0</v>
      </c>
      <c r="L1550" s="131"/>
      <c r="M1550" s="136"/>
      <c r="P1550" s="137">
        <f>SUM(P1551:P1554)</f>
        <v>0</v>
      </c>
      <c r="R1550" s="137">
        <f>SUM(R1551:R1554)</f>
        <v>0.33707749283999999</v>
      </c>
      <c r="T1550" s="138">
        <f>SUM(T1551:T1554)</f>
        <v>0</v>
      </c>
      <c r="AR1550" s="132" t="s">
        <v>89</v>
      </c>
      <c r="AT1550" s="139" t="s">
        <v>75</v>
      </c>
      <c r="AU1550" s="139" t="s">
        <v>83</v>
      </c>
      <c r="AY1550" s="132" t="s">
        <v>225</v>
      </c>
      <c r="BK1550" s="140">
        <f>SUM(BK1551:BK1554)</f>
        <v>0</v>
      </c>
    </row>
    <row r="1551" spans="2:65" s="1" customFormat="1" ht="24.2" customHeight="1">
      <c r="B1551" s="32"/>
      <c r="C1551" s="143" t="s">
        <v>2284</v>
      </c>
      <c r="D1551" s="143" t="s">
        <v>227</v>
      </c>
      <c r="E1551" s="144" t="s">
        <v>2285</v>
      </c>
      <c r="F1551" s="145" t="s">
        <v>2286</v>
      </c>
      <c r="G1551" s="146" t="s">
        <v>312</v>
      </c>
      <c r="H1551" s="147">
        <v>956.41099999999994</v>
      </c>
      <c r="I1551" s="148"/>
      <c r="J1551" s="149">
        <f>ROUND(I1551*H1551,2)</f>
        <v>0</v>
      </c>
      <c r="K1551" s="150"/>
      <c r="L1551" s="32"/>
      <c r="M1551" s="151" t="s">
        <v>1</v>
      </c>
      <c r="N1551" s="152" t="s">
        <v>42</v>
      </c>
      <c r="P1551" s="153">
        <f>O1551*H1551</f>
        <v>0</v>
      </c>
      <c r="Q1551" s="153">
        <v>3.4800000000000001E-6</v>
      </c>
      <c r="R1551" s="153">
        <f>Q1551*H1551</f>
        <v>3.3283102799999999E-3</v>
      </c>
      <c r="S1551" s="153">
        <v>0</v>
      </c>
      <c r="T1551" s="154">
        <f>S1551*H1551</f>
        <v>0</v>
      </c>
      <c r="AR1551" s="155" t="s">
        <v>309</v>
      </c>
      <c r="AT1551" s="155" t="s">
        <v>227</v>
      </c>
      <c r="AU1551" s="155" t="s">
        <v>89</v>
      </c>
      <c r="AY1551" s="17" t="s">
        <v>225</v>
      </c>
      <c r="BE1551" s="156">
        <f>IF(N1551="základná",J1551,0)</f>
        <v>0</v>
      </c>
      <c r="BF1551" s="156">
        <f>IF(N1551="znížená",J1551,0)</f>
        <v>0</v>
      </c>
      <c r="BG1551" s="156">
        <f>IF(N1551="zákl. prenesená",J1551,0)</f>
        <v>0</v>
      </c>
      <c r="BH1551" s="156">
        <f>IF(N1551="zníž. prenesená",J1551,0)</f>
        <v>0</v>
      </c>
      <c r="BI1551" s="156">
        <f>IF(N1551="nulová",J1551,0)</f>
        <v>0</v>
      </c>
      <c r="BJ1551" s="17" t="s">
        <v>89</v>
      </c>
      <c r="BK1551" s="156">
        <f>ROUND(I1551*H1551,2)</f>
        <v>0</v>
      </c>
      <c r="BL1551" s="17" t="s">
        <v>309</v>
      </c>
      <c r="BM1551" s="155" t="s">
        <v>2287</v>
      </c>
    </row>
    <row r="1552" spans="2:65" s="12" customFormat="1" ht="11.25">
      <c r="B1552" s="157"/>
      <c r="D1552" s="158" t="s">
        <v>233</v>
      </c>
      <c r="E1552" s="159" t="s">
        <v>1</v>
      </c>
      <c r="F1552" s="160" t="s">
        <v>810</v>
      </c>
      <c r="H1552" s="161">
        <v>956.41099999999994</v>
      </c>
      <c r="I1552" s="162"/>
      <c r="L1552" s="157"/>
      <c r="M1552" s="163"/>
      <c r="T1552" s="164"/>
      <c r="AT1552" s="159" t="s">
        <v>233</v>
      </c>
      <c r="AU1552" s="159" t="s">
        <v>89</v>
      </c>
      <c r="AV1552" s="12" t="s">
        <v>89</v>
      </c>
      <c r="AW1552" s="12" t="s">
        <v>31</v>
      </c>
      <c r="AX1552" s="12" t="s">
        <v>83</v>
      </c>
      <c r="AY1552" s="159" t="s">
        <v>225</v>
      </c>
    </row>
    <row r="1553" spans="2:65" s="1" customFormat="1" ht="24.2" customHeight="1">
      <c r="B1553" s="32"/>
      <c r="C1553" s="143" t="s">
        <v>2288</v>
      </c>
      <c r="D1553" s="143" t="s">
        <v>227</v>
      </c>
      <c r="E1553" s="144" t="s">
        <v>2289</v>
      </c>
      <c r="F1553" s="145" t="s">
        <v>2290</v>
      </c>
      <c r="G1553" s="146" t="s">
        <v>312</v>
      </c>
      <c r="H1553" s="147">
        <v>956.41099999999994</v>
      </c>
      <c r="I1553" s="148"/>
      <c r="J1553" s="149">
        <f>ROUND(I1553*H1553,2)</f>
        <v>0</v>
      </c>
      <c r="K1553" s="150"/>
      <c r="L1553" s="32"/>
      <c r="M1553" s="151" t="s">
        <v>1</v>
      </c>
      <c r="N1553" s="152" t="s">
        <v>42</v>
      </c>
      <c r="P1553" s="153">
        <f>O1553*H1553</f>
        <v>0</v>
      </c>
      <c r="Q1553" s="153">
        <v>1.1948E-4</v>
      </c>
      <c r="R1553" s="153">
        <f>Q1553*H1553</f>
        <v>0.11427198628</v>
      </c>
      <c r="S1553" s="153">
        <v>0</v>
      </c>
      <c r="T1553" s="154">
        <f>S1553*H1553</f>
        <v>0</v>
      </c>
      <c r="AR1553" s="155" t="s">
        <v>309</v>
      </c>
      <c r="AT1553" s="155" t="s">
        <v>227</v>
      </c>
      <c r="AU1553" s="155" t="s">
        <v>89</v>
      </c>
      <c r="AY1553" s="17" t="s">
        <v>225</v>
      </c>
      <c r="BE1553" s="156">
        <f>IF(N1553="základná",J1553,0)</f>
        <v>0</v>
      </c>
      <c r="BF1553" s="156">
        <f>IF(N1553="znížená",J1553,0)</f>
        <v>0</v>
      </c>
      <c r="BG1553" s="156">
        <f>IF(N1553="zákl. prenesená",J1553,0)</f>
        <v>0</v>
      </c>
      <c r="BH1553" s="156">
        <f>IF(N1553="zníž. prenesená",J1553,0)</f>
        <v>0</v>
      </c>
      <c r="BI1553" s="156">
        <f>IF(N1553="nulová",J1553,0)</f>
        <v>0</v>
      </c>
      <c r="BJ1553" s="17" t="s">
        <v>89</v>
      </c>
      <c r="BK1553" s="156">
        <f>ROUND(I1553*H1553,2)</f>
        <v>0</v>
      </c>
      <c r="BL1553" s="17" t="s">
        <v>309</v>
      </c>
      <c r="BM1553" s="155" t="s">
        <v>2291</v>
      </c>
    </row>
    <row r="1554" spans="2:65" s="1" customFormat="1" ht="37.9" customHeight="1">
      <c r="B1554" s="32"/>
      <c r="C1554" s="143" t="s">
        <v>2292</v>
      </c>
      <c r="D1554" s="143" t="s">
        <v>227</v>
      </c>
      <c r="E1554" s="144" t="s">
        <v>2293</v>
      </c>
      <c r="F1554" s="145" t="s">
        <v>2294</v>
      </c>
      <c r="G1554" s="146" t="s">
        <v>312</v>
      </c>
      <c r="H1554" s="147">
        <v>956.41099999999994</v>
      </c>
      <c r="I1554" s="148"/>
      <c r="J1554" s="149">
        <f>ROUND(I1554*H1554,2)</f>
        <v>0</v>
      </c>
      <c r="K1554" s="150"/>
      <c r="L1554" s="32"/>
      <c r="M1554" s="151" t="s">
        <v>1</v>
      </c>
      <c r="N1554" s="152" t="s">
        <v>42</v>
      </c>
      <c r="P1554" s="153">
        <f>O1554*H1554</f>
        <v>0</v>
      </c>
      <c r="Q1554" s="153">
        <v>2.2948000000000001E-4</v>
      </c>
      <c r="R1554" s="153">
        <f>Q1554*H1554</f>
        <v>0.21947719627999998</v>
      </c>
      <c r="S1554" s="153">
        <v>0</v>
      </c>
      <c r="T1554" s="154">
        <f>S1554*H1554</f>
        <v>0</v>
      </c>
      <c r="AR1554" s="155" t="s">
        <v>309</v>
      </c>
      <c r="AT1554" s="155" t="s">
        <v>227</v>
      </c>
      <c r="AU1554" s="155" t="s">
        <v>89</v>
      </c>
      <c r="AY1554" s="17" t="s">
        <v>225</v>
      </c>
      <c r="BE1554" s="156">
        <f>IF(N1554="základná",J1554,0)</f>
        <v>0</v>
      </c>
      <c r="BF1554" s="156">
        <f>IF(N1554="znížená",J1554,0)</f>
        <v>0</v>
      </c>
      <c r="BG1554" s="156">
        <f>IF(N1554="zákl. prenesená",J1554,0)</f>
        <v>0</v>
      </c>
      <c r="BH1554" s="156">
        <f>IF(N1554="zníž. prenesená",J1554,0)</f>
        <v>0</v>
      </c>
      <c r="BI1554" s="156">
        <f>IF(N1554="nulová",J1554,0)</f>
        <v>0</v>
      </c>
      <c r="BJ1554" s="17" t="s">
        <v>89</v>
      </c>
      <c r="BK1554" s="156">
        <f>ROUND(I1554*H1554,2)</f>
        <v>0</v>
      </c>
      <c r="BL1554" s="17" t="s">
        <v>309</v>
      </c>
      <c r="BM1554" s="155" t="s">
        <v>2295</v>
      </c>
    </row>
    <row r="1555" spans="2:65" s="11" customFormat="1" ht="25.9" customHeight="1">
      <c r="B1555" s="131"/>
      <c r="D1555" s="132" t="s">
        <v>75</v>
      </c>
      <c r="E1555" s="133" t="s">
        <v>304</v>
      </c>
      <c r="F1555" s="133" t="s">
        <v>2296</v>
      </c>
      <c r="I1555" s="134"/>
      <c r="J1555" s="135">
        <f>BK1555</f>
        <v>0</v>
      </c>
      <c r="L1555" s="131"/>
      <c r="M1555" s="136"/>
      <c r="P1555" s="137">
        <f>P1556</f>
        <v>0</v>
      </c>
      <c r="R1555" s="137">
        <f>R1556</f>
        <v>0</v>
      </c>
      <c r="T1555" s="138">
        <f>T1556</f>
        <v>0</v>
      </c>
      <c r="AR1555" s="132" t="s">
        <v>239</v>
      </c>
      <c r="AT1555" s="139" t="s">
        <v>75</v>
      </c>
      <c r="AU1555" s="139" t="s">
        <v>76</v>
      </c>
      <c r="AY1555" s="132" t="s">
        <v>225</v>
      </c>
      <c r="BK1555" s="140">
        <f>BK1556</f>
        <v>0</v>
      </c>
    </row>
    <row r="1556" spans="2:65" s="11" customFormat="1" ht="22.9" customHeight="1">
      <c r="B1556" s="131"/>
      <c r="D1556" s="132" t="s">
        <v>75</v>
      </c>
      <c r="E1556" s="141" t="s">
        <v>2297</v>
      </c>
      <c r="F1556" s="141" t="s">
        <v>2298</v>
      </c>
      <c r="I1556" s="134"/>
      <c r="J1556" s="142">
        <f>BK1556</f>
        <v>0</v>
      </c>
      <c r="L1556" s="131"/>
      <c r="M1556" s="136"/>
      <c r="P1556" s="137">
        <f>SUM(P1557:P1558)</f>
        <v>0</v>
      </c>
      <c r="R1556" s="137">
        <f>SUM(R1557:R1558)</f>
        <v>0</v>
      </c>
      <c r="T1556" s="138">
        <f>SUM(T1557:T1558)</f>
        <v>0</v>
      </c>
      <c r="AR1556" s="132" t="s">
        <v>239</v>
      </c>
      <c r="AT1556" s="139" t="s">
        <v>75</v>
      </c>
      <c r="AU1556" s="139" t="s">
        <v>83</v>
      </c>
      <c r="AY1556" s="132" t="s">
        <v>225</v>
      </c>
      <c r="BK1556" s="140">
        <f>SUM(BK1557:BK1558)</f>
        <v>0</v>
      </c>
    </row>
    <row r="1557" spans="2:65" s="1" customFormat="1" ht="49.15" customHeight="1">
      <c r="B1557" s="32"/>
      <c r="C1557" s="143" t="s">
        <v>2299</v>
      </c>
      <c r="D1557" s="143" t="s">
        <v>227</v>
      </c>
      <c r="E1557" s="144" t="s">
        <v>2300</v>
      </c>
      <c r="F1557" s="145" t="s">
        <v>2301</v>
      </c>
      <c r="G1557" s="146" t="s">
        <v>519</v>
      </c>
      <c r="H1557" s="147">
        <v>2</v>
      </c>
      <c r="I1557" s="148"/>
      <c r="J1557" s="149">
        <f>ROUND(I1557*H1557,2)</f>
        <v>0</v>
      </c>
      <c r="K1557" s="150"/>
      <c r="L1557" s="32"/>
      <c r="M1557" s="151" t="s">
        <v>1</v>
      </c>
      <c r="N1557" s="152" t="s">
        <v>42</v>
      </c>
      <c r="P1557" s="153">
        <f>O1557*H1557</f>
        <v>0</v>
      </c>
      <c r="Q1557" s="153">
        <v>0</v>
      </c>
      <c r="R1557" s="153">
        <f>Q1557*H1557</f>
        <v>0</v>
      </c>
      <c r="S1557" s="153">
        <v>0</v>
      </c>
      <c r="T1557" s="154">
        <f>S1557*H1557</f>
        <v>0</v>
      </c>
      <c r="AR1557" s="155" t="s">
        <v>663</v>
      </c>
      <c r="AT1557" s="155" t="s">
        <v>227</v>
      </c>
      <c r="AU1557" s="155" t="s">
        <v>89</v>
      </c>
      <c r="AY1557" s="17" t="s">
        <v>225</v>
      </c>
      <c r="BE1557" s="156">
        <f>IF(N1557="základná",J1557,0)</f>
        <v>0</v>
      </c>
      <c r="BF1557" s="156">
        <f>IF(N1557="znížená",J1557,0)</f>
        <v>0</v>
      </c>
      <c r="BG1557" s="156">
        <f>IF(N1557="zákl. prenesená",J1557,0)</f>
        <v>0</v>
      </c>
      <c r="BH1557" s="156">
        <f>IF(N1557="zníž. prenesená",J1557,0)</f>
        <v>0</v>
      </c>
      <c r="BI1557" s="156">
        <f>IF(N1557="nulová",J1557,0)</f>
        <v>0</v>
      </c>
      <c r="BJ1557" s="17" t="s">
        <v>89</v>
      </c>
      <c r="BK1557" s="156">
        <f>ROUND(I1557*H1557,2)</f>
        <v>0</v>
      </c>
      <c r="BL1557" s="17" t="s">
        <v>663</v>
      </c>
      <c r="BM1557" s="155" t="s">
        <v>2302</v>
      </c>
    </row>
    <row r="1558" spans="2:65" s="1" customFormat="1" ht="16.5" customHeight="1">
      <c r="B1558" s="32"/>
      <c r="C1558" s="143" t="s">
        <v>2303</v>
      </c>
      <c r="D1558" s="143" t="s">
        <v>227</v>
      </c>
      <c r="E1558" s="144" t="s">
        <v>2304</v>
      </c>
      <c r="F1558" s="145" t="s">
        <v>2305</v>
      </c>
      <c r="G1558" s="146" t="s">
        <v>1412</v>
      </c>
      <c r="H1558" s="196"/>
      <c r="I1558" s="148"/>
      <c r="J1558" s="149">
        <f>ROUND(I1558*H1558,2)</f>
        <v>0</v>
      </c>
      <c r="K1558" s="150"/>
      <c r="L1558" s="32"/>
      <c r="M1558" s="151" t="s">
        <v>1</v>
      </c>
      <c r="N1558" s="152" t="s">
        <v>42</v>
      </c>
      <c r="P1558" s="153">
        <f>O1558*H1558</f>
        <v>0</v>
      </c>
      <c r="Q1558" s="153">
        <v>0</v>
      </c>
      <c r="R1558" s="153">
        <f>Q1558*H1558</f>
        <v>0</v>
      </c>
      <c r="S1558" s="153">
        <v>0</v>
      </c>
      <c r="T1558" s="154">
        <f>S1558*H1558</f>
        <v>0</v>
      </c>
      <c r="AR1558" s="155" t="s">
        <v>663</v>
      </c>
      <c r="AT1558" s="155" t="s">
        <v>227</v>
      </c>
      <c r="AU1558" s="155" t="s">
        <v>89</v>
      </c>
      <c r="AY1558" s="17" t="s">
        <v>225</v>
      </c>
      <c r="BE1558" s="156">
        <f>IF(N1558="základná",J1558,0)</f>
        <v>0</v>
      </c>
      <c r="BF1558" s="156">
        <f>IF(N1558="znížená",J1558,0)</f>
        <v>0</v>
      </c>
      <c r="BG1558" s="156">
        <f>IF(N1558="zákl. prenesená",J1558,0)</f>
        <v>0</v>
      </c>
      <c r="BH1558" s="156">
        <f>IF(N1558="zníž. prenesená",J1558,0)</f>
        <v>0</v>
      </c>
      <c r="BI1558" s="156">
        <f>IF(N1558="nulová",J1558,0)</f>
        <v>0</v>
      </c>
      <c r="BJ1558" s="17" t="s">
        <v>89</v>
      </c>
      <c r="BK1558" s="156">
        <f>ROUND(I1558*H1558,2)</f>
        <v>0</v>
      </c>
      <c r="BL1558" s="17" t="s">
        <v>663</v>
      </c>
      <c r="BM1558" s="155" t="s">
        <v>2306</v>
      </c>
    </row>
    <row r="1559" spans="2:65" s="11" customFormat="1" ht="25.9" customHeight="1">
      <c r="B1559" s="131"/>
      <c r="D1559" s="132" t="s">
        <v>75</v>
      </c>
      <c r="E1559" s="133" t="s">
        <v>2307</v>
      </c>
      <c r="F1559" s="133" t="s">
        <v>2308</v>
      </c>
      <c r="I1559" s="134"/>
      <c r="J1559" s="135">
        <f>BK1559</f>
        <v>0</v>
      </c>
      <c r="L1559" s="131"/>
      <c r="M1559" s="136"/>
      <c r="P1559" s="137">
        <f>SUM(P1560:P1561)</f>
        <v>0</v>
      </c>
      <c r="R1559" s="137">
        <f>SUM(R1560:R1561)</f>
        <v>0</v>
      </c>
      <c r="T1559" s="138">
        <f>SUM(T1560:T1561)</f>
        <v>0</v>
      </c>
      <c r="AR1559" s="132" t="s">
        <v>231</v>
      </c>
      <c r="AT1559" s="139" t="s">
        <v>75</v>
      </c>
      <c r="AU1559" s="139" t="s">
        <v>76</v>
      </c>
      <c r="AY1559" s="132" t="s">
        <v>225</v>
      </c>
      <c r="BK1559" s="140">
        <f>SUM(BK1560:BK1561)</f>
        <v>0</v>
      </c>
    </row>
    <row r="1560" spans="2:65" s="1" customFormat="1" ht="66.75" customHeight="1">
      <c r="B1560" s="32"/>
      <c r="C1560" s="179" t="s">
        <v>2309</v>
      </c>
      <c r="D1560" s="179" t="s">
        <v>304</v>
      </c>
      <c r="E1560" s="180" t="s">
        <v>2310</v>
      </c>
      <c r="F1560" s="181" t="s">
        <v>2311</v>
      </c>
      <c r="G1560" s="182" t="s">
        <v>1</v>
      </c>
      <c r="H1560" s="183">
        <v>0</v>
      </c>
      <c r="I1560" s="184"/>
      <c r="J1560" s="185">
        <f>ROUND(I1560*H1560,2)</f>
        <v>0</v>
      </c>
      <c r="K1560" s="186"/>
      <c r="L1560" s="187"/>
      <c r="M1560" s="188" t="s">
        <v>1</v>
      </c>
      <c r="N1560" s="189" t="s">
        <v>42</v>
      </c>
      <c r="P1560" s="153">
        <f>O1560*H1560</f>
        <v>0</v>
      </c>
      <c r="Q1560" s="153">
        <v>0</v>
      </c>
      <c r="R1560" s="153">
        <f>Q1560*H1560</f>
        <v>0</v>
      </c>
      <c r="S1560" s="153">
        <v>0</v>
      </c>
      <c r="T1560" s="154">
        <f>S1560*H1560</f>
        <v>0</v>
      </c>
      <c r="AR1560" s="155" t="s">
        <v>2312</v>
      </c>
      <c r="AT1560" s="155" t="s">
        <v>304</v>
      </c>
      <c r="AU1560" s="155" t="s">
        <v>83</v>
      </c>
      <c r="AY1560" s="17" t="s">
        <v>225</v>
      </c>
      <c r="BE1560" s="156">
        <f>IF(N1560="základná",J1560,0)</f>
        <v>0</v>
      </c>
      <c r="BF1560" s="156">
        <f>IF(N1560="znížená",J1560,0)</f>
        <v>0</v>
      </c>
      <c r="BG1560" s="156">
        <f>IF(N1560="zákl. prenesená",J1560,0)</f>
        <v>0</v>
      </c>
      <c r="BH1560" s="156">
        <f>IF(N1560="zníž. prenesená",J1560,0)</f>
        <v>0</v>
      </c>
      <c r="BI1560" s="156">
        <f>IF(N1560="nulová",J1560,0)</f>
        <v>0</v>
      </c>
      <c r="BJ1560" s="17" t="s">
        <v>89</v>
      </c>
      <c r="BK1560" s="156">
        <f>ROUND(I1560*H1560,2)</f>
        <v>0</v>
      </c>
      <c r="BL1560" s="17" t="s">
        <v>2312</v>
      </c>
      <c r="BM1560" s="155" t="s">
        <v>2313</v>
      </c>
    </row>
    <row r="1561" spans="2:65" s="1" customFormat="1" ht="24.2" customHeight="1">
      <c r="B1561" s="32"/>
      <c r="C1561" s="179" t="s">
        <v>2314</v>
      </c>
      <c r="D1561" s="179" t="s">
        <v>304</v>
      </c>
      <c r="E1561" s="180" t="s">
        <v>2315</v>
      </c>
      <c r="F1561" s="181" t="s">
        <v>2316</v>
      </c>
      <c r="G1561" s="182" t="s">
        <v>1</v>
      </c>
      <c r="H1561" s="183">
        <v>0</v>
      </c>
      <c r="I1561" s="184"/>
      <c r="J1561" s="185">
        <f>ROUND(I1561*H1561,2)</f>
        <v>0</v>
      </c>
      <c r="K1561" s="186"/>
      <c r="L1561" s="187"/>
      <c r="M1561" s="197" t="s">
        <v>1</v>
      </c>
      <c r="N1561" s="198" t="s">
        <v>42</v>
      </c>
      <c r="O1561" s="199"/>
      <c r="P1561" s="200">
        <f>O1561*H1561</f>
        <v>0</v>
      </c>
      <c r="Q1561" s="200">
        <v>0</v>
      </c>
      <c r="R1561" s="200">
        <f>Q1561*H1561</f>
        <v>0</v>
      </c>
      <c r="S1561" s="200">
        <v>0</v>
      </c>
      <c r="T1561" s="201">
        <f>S1561*H1561</f>
        <v>0</v>
      </c>
      <c r="AR1561" s="155" t="s">
        <v>2312</v>
      </c>
      <c r="AT1561" s="155" t="s">
        <v>304</v>
      </c>
      <c r="AU1561" s="155" t="s">
        <v>83</v>
      </c>
      <c r="AY1561" s="17" t="s">
        <v>225</v>
      </c>
      <c r="BE1561" s="156">
        <f>IF(N1561="základná",J1561,0)</f>
        <v>0</v>
      </c>
      <c r="BF1561" s="156">
        <f>IF(N1561="znížená",J1561,0)</f>
        <v>0</v>
      </c>
      <c r="BG1561" s="156">
        <f>IF(N1561="zákl. prenesená",J1561,0)</f>
        <v>0</v>
      </c>
      <c r="BH1561" s="156">
        <f>IF(N1561="zníž. prenesená",J1561,0)</f>
        <v>0</v>
      </c>
      <c r="BI1561" s="156">
        <f>IF(N1561="nulová",J1561,0)</f>
        <v>0</v>
      </c>
      <c r="BJ1561" s="17" t="s">
        <v>89</v>
      </c>
      <c r="BK1561" s="156">
        <f>ROUND(I1561*H1561,2)</f>
        <v>0</v>
      </c>
      <c r="BL1561" s="17" t="s">
        <v>2312</v>
      </c>
      <c r="BM1561" s="155" t="s">
        <v>2317</v>
      </c>
    </row>
    <row r="1562" spans="2:65" s="1" customFormat="1" ht="6.95" customHeight="1">
      <c r="B1562" s="47"/>
      <c r="C1562" s="48"/>
      <c r="D1562" s="48"/>
      <c r="E1562" s="48"/>
      <c r="F1562" s="48"/>
      <c r="G1562" s="48"/>
      <c r="H1562" s="48"/>
      <c r="I1562" s="48"/>
      <c r="J1562" s="48"/>
      <c r="K1562" s="48"/>
      <c r="L1562" s="32"/>
    </row>
  </sheetData>
  <sheetProtection algorithmName="SHA-512" hashValue="7QLm7lNdiNlDOlhX+pzpjHoqDO5gWqTyavOFv8gcid50XZz7rJM/zkr0c7xbFCNf3Gjv2ponAP05omIoWw3ENw==" saltValue="hfqNQa/H2n898eYjC0aWV8MHOYqrMmTFaP9AW/ZedEXiKSp9Xkvz+zooLdgOTLs0D7CG04njDOc6Lj/NNB7VqQ==" spinCount="100000" sheet="1" objects="1" scenarios="1" formatColumns="0" formatRows="0" autoFilter="0"/>
  <autoFilter ref="C148:K1561" xr:uid="{00000000-0009-0000-0000-000001000000}"/>
  <mergeCells count="12">
    <mergeCell ref="E141:H141"/>
    <mergeCell ref="L2:V2"/>
    <mergeCell ref="E85:H85"/>
    <mergeCell ref="E87:H87"/>
    <mergeCell ref="E89:H89"/>
    <mergeCell ref="E137:H137"/>
    <mergeCell ref="E139:H13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78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93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2318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33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ROUND(J144,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ROUND((SUM(BE144:BE781)),  2)</f>
        <v>0</v>
      </c>
      <c r="G35" s="100"/>
      <c r="H35" s="100"/>
      <c r="I35" s="101">
        <v>0.23</v>
      </c>
      <c r="J35" s="99">
        <f>ROUND(((SUM(BE144:BE781))*I35),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ROUND((SUM(BF144:BF781)),  2)</f>
        <v>0</v>
      </c>
      <c r="I36" s="102">
        <v>0.23</v>
      </c>
      <c r="J36" s="89">
        <f>ROUND(((SUM(BF144:BF781))*I36),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ROUND((SUM(BG144:BG781)),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ROUND((SUM(BH144:BH781)),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ROUND((SUM(BI144:BI781)),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a2 - E1.1b  Architektonické a stavebné riešenie - prístavba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Lacková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J144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182</v>
      </c>
      <c r="E99" s="116"/>
      <c r="F99" s="116"/>
      <c r="G99" s="116"/>
      <c r="H99" s="116"/>
      <c r="I99" s="116"/>
      <c r="J99" s="117">
        <f>J145</f>
        <v>0</v>
      </c>
      <c r="L99" s="114"/>
    </row>
    <row r="100" spans="2:47" s="9" customFormat="1" ht="19.899999999999999" customHeight="1">
      <c r="B100" s="118"/>
      <c r="D100" s="119" t="s">
        <v>183</v>
      </c>
      <c r="E100" s="120"/>
      <c r="F100" s="120"/>
      <c r="G100" s="120"/>
      <c r="H100" s="120"/>
      <c r="I100" s="120"/>
      <c r="J100" s="121">
        <f>J146</f>
        <v>0</v>
      </c>
      <c r="L100" s="118"/>
    </row>
    <row r="101" spans="2:47" s="9" customFormat="1" ht="19.899999999999999" customHeight="1">
      <c r="B101" s="118"/>
      <c r="D101" s="119" t="s">
        <v>184</v>
      </c>
      <c r="E101" s="120"/>
      <c r="F101" s="120"/>
      <c r="G101" s="120"/>
      <c r="H101" s="120"/>
      <c r="I101" s="120"/>
      <c r="J101" s="121">
        <f>J175</f>
        <v>0</v>
      </c>
      <c r="L101" s="118"/>
    </row>
    <row r="102" spans="2:47" s="9" customFormat="1" ht="19.899999999999999" customHeight="1">
      <c r="B102" s="118"/>
      <c r="D102" s="119" t="s">
        <v>185</v>
      </c>
      <c r="E102" s="120"/>
      <c r="F102" s="120"/>
      <c r="G102" s="120"/>
      <c r="H102" s="120"/>
      <c r="I102" s="120"/>
      <c r="J102" s="121">
        <f>J194</f>
        <v>0</v>
      </c>
      <c r="L102" s="118"/>
    </row>
    <row r="103" spans="2:47" s="9" customFormat="1" ht="19.899999999999999" customHeight="1">
      <c r="B103" s="118"/>
      <c r="D103" s="119" t="s">
        <v>186</v>
      </c>
      <c r="E103" s="120"/>
      <c r="F103" s="120"/>
      <c r="G103" s="120"/>
      <c r="H103" s="120"/>
      <c r="I103" s="120"/>
      <c r="J103" s="121">
        <f>J254</f>
        <v>0</v>
      </c>
      <c r="L103" s="118"/>
    </row>
    <row r="104" spans="2:47" s="9" customFormat="1" ht="19.899999999999999" customHeight="1">
      <c r="B104" s="118"/>
      <c r="D104" s="119" t="s">
        <v>188</v>
      </c>
      <c r="E104" s="120"/>
      <c r="F104" s="120"/>
      <c r="G104" s="120"/>
      <c r="H104" s="120"/>
      <c r="I104" s="120"/>
      <c r="J104" s="121">
        <f>J324</f>
        <v>0</v>
      </c>
      <c r="L104" s="118"/>
    </row>
    <row r="105" spans="2:47" s="9" customFormat="1" ht="19.899999999999999" customHeight="1">
      <c r="B105" s="118"/>
      <c r="D105" s="119" t="s">
        <v>189</v>
      </c>
      <c r="E105" s="120"/>
      <c r="F105" s="120"/>
      <c r="G105" s="120"/>
      <c r="H105" s="120"/>
      <c r="I105" s="120"/>
      <c r="J105" s="121">
        <f>J426</f>
        <v>0</v>
      </c>
      <c r="L105" s="118"/>
    </row>
    <row r="106" spans="2:47" s="9" customFormat="1" ht="19.899999999999999" customHeight="1">
      <c r="B106" s="118"/>
      <c r="D106" s="119" t="s">
        <v>190</v>
      </c>
      <c r="E106" s="120"/>
      <c r="F106" s="120"/>
      <c r="G106" s="120"/>
      <c r="H106" s="120"/>
      <c r="I106" s="120"/>
      <c r="J106" s="121">
        <f>J447</f>
        <v>0</v>
      </c>
      <c r="L106" s="118"/>
    </row>
    <row r="107" spans="2:47" s="9" customFormat="1" ht="19.899999999999999" customHeight="1">
      <c r="B107" s="118"/>
      <c r="D107" s="119" t="s">
        <v>191</v>
      </c>
      <c r="E107" s="120"/>
      <c r="F107" s="120"/>
      <c r="G107" s="120"/>
      <c r="H107" s="120"/>
      <c r="I107" s="120"/>
      <c r="J107" s="121">
        <f>J489</f>
        <v>0</v>
      </c>
      <c r="L107" s="118"/>
    </row>
    <row r="108" spans="2:47" s="8" customFormat="1" ht="24.95" customHeight="1">
      <c r="B108" s="114"/>
      <c r="D108" s="115" t="s">
        <v>192</v>
      </c>
      <c r="E108" s="116"/>
      <c r="F108" s="116"/>
      <c r="G108" s="116"/>
      <c r="H108" s="116"/>
      <c r="I108" s="116"/>
      <c r="J108" s="117">
        <f>J491</f>
        <v>0</v>
      </c>
      <c r="L108" s="114"/>
    </row>
    <row r="109" spans="2:47" s="9" customFormat="1" ht="19.899999999999999" customHeight="1">
      <c r="B109" s="118"/>
      <c r="D109" s="119" t="s">
        <v>193</v>
      </c>
      <c r="E109" s="120"/>
      <c r="F109" s="120"/>
      <c r="G109" s="120"/>
      <c r="H109" s="120"/>
      <c r="I109" s="120"/>
      <c r="J109" s="121">
        <f>J492</f>
        <v>0</v>
      </c>
      <c r="L109" s="118"/>
    </row>
    <row r="110" spans="2:47" s="9" customFormat="1" ht="19.899999999999999" customHeight="1">
      <c r="B110" s="118"/>
      <c r="D110" s="119" t="s">
        <v>194</v>
      </c>
      <c r="E110" s="120"/>
      <c r="F110" s="120"/>
      <c r="G110" s="120"/>
      <c r="H110" s="120"/>
      <c r="I110" s="120"/>
      <c r="J110" s="121">
        <f>J537</f>
        <v>0</v>
      </c>
      <c r="L110" s="118"/>
    </row>
    <row r="111" spans="2:47" s="9" customFormat="1" ht="19.899999999999999" customHeight="1">
      <c r="B111" s="118"/>
      <c r="D111" s="119" t="s">
        <v>195</v>
      </c>
      <c r="E111" s="120"/>
      <c r="F111" s="120"/>
      <c r="G111" s="120"/>
      <c r="H111" s="120"/>
      <c r="I111" s="120"/>
      <c r="J111" s="121">
        <f>J578</f>
        <v>0</v>
      </c>
      <c r="L111" s="118"/>
    </row>
    <row r="112" spans="2:47" s="9" customFormat="1" ht="19.899999999999999" customHeight="1">
      <c r="B112" s="118"/>
      <c r="D112" s="119" t="s">
        <v>198</v>
      </c>
      <c r="E112" s="120"/>
      <c r="F112" s="120"/>
      <c r="G112" s="120"/>
      <c r="H112" s="120"/>
      <c r="I112" s="120"/>
      <c r="J112" s="121">
        <f>J617</f>
        <v>0</v>
      </c>
      <c r="L112" s="118"/>
    </row>
    <row r="113" spans="2:12" s="9" customFormat="1" ht="19.899999999999999" customHeight="1">
      <c r="B113" s="118"/>
      <c r="D113" s="119" t="s">
        <v>199</v>
      </c>
      <c r="E113" s="120"/>
      <c r="F113" s="120"/>
      <c r="G113" s="120"/>
      <c r="H113" s="120"/>
      <c r="I113" s="120"/>
      <c r="J113" s="121">
        <f>J627</f>
        <v>0</v>
      </c>
      <c r="L113" s="118"/>
    </row>
    <row r="114" spans="2:12" s="9" customFormat="1" ht="19.899999999999999" customHeight="1">
      <c r="B114" s="118"/>
      <c r="D114" s="119" t="s">
        <v>200</v>
      </c>
      <c r="E114" s="120"/>
      <c r="F114" s="120"/>
      <c r="G114" s="120"/>
      <c r="H114" s="120"/>
      <c r="I114" s="120"/>
      <c r="J114" s="121">
        <f>J639</f>
        <v>0</v>
      </c>
      <c r="L114" s="118"/>
    </row>
    <row r="115" spans="2:12" s="9" customFormat="1" ht="19.899999999999999" customHeight="1">
      <c r="B115" s="118"/>
      <c r="D115" s="119" t="s">
        <v>201</v>
      </c>
      <c r="E115" s="120"/>
      <c r="F115" s="120"/>
      <c r="G115" s="120"/>
      <c r="H115" s="120"/>
      <c r="I115" s="120"/>
      <c r="J115" s="121">
        <f>J674</f>
        <v>0</v>
      </c>
      <c r="L115" s="118"/>
    </row>
    <row r="116" spans="2:12" s="9" customFormat="1" ht="19.899999999999999" customHeight="1">
      <c r="B116" s="118"/>
      <c r="D116" s="119" t="s">
        <v>202</v>
      </c>
      <c r="E116" s="120"/>
      <c r="F116" s="120"/>
      <c r="G116" s="120"/>
      <c r="H116" s="120"/>
      <c r="I116" s="120"/>
      <c r="J116" s="121">
        <f>J679</f>
        <v>0</v>
      </c>
      <c r="L116" s="118"/>
    </row>
    <row r="117" spans="2:12" s="9" customFormat="1" ht="19.899999999999999" customHeight="1">
      <c r="B117" s="118"/>
      <c r="D117" s="119" t="s">
        <v>203</v>
      </c>
      <c r="E117" s="120"/>
      <c r="F117" s="120"/>
      <c r="G117" s="120"/>
      <c r="H117" s="120"/>
      <c r="I117" s="120"/>
      <c r="J117" s="121">
        <f>J707</f>
        <v>0</v>
      </c>
      <c r="L117" s="118"/>
    </row>
    <row r="118" spans="2:12" s="9" customFormat="1" ht="19.899999999999999" customHeight="1">
      <c r="B118" s="118"/>
      <c r="D118" s="119" t="s">
        <v>204</v>
      </c>
      <c r="E118" s="120"/>
      <c r="F118" s="120"/>
      <c r="G118" s="120"/>
      <c r="H118" s="120"/>
      <c r="I118" s="120"/>
      <c r="J118" s="121">
        <f>J721</f>
        <v>0</v>
      </c>
      <c r="L118" s="118"/>
    </row>
    <row r="119" spans="2:12" s="9" customFormat="1" ht="19.899999999999999" customHeight="1">
      <c r="B119" s="118"/>
      <c r="D119" s="119" t="s">
        <v>205</v>
      </c>
      <c r="E119" s="120"/>
      <c r="F119" s="120"/>
      <c r="G119" s="120"/>
      <c r="H119" s="120"/>
      <c r="I119" s="120"/>
      <c r="J119" s="121">
        <f>J744</f>
        <v>0</v>
      </c>
      <c r="L119" s="118"/>
    </row>
    <row r="120" spans="2:12" s="9" customFormat="1" ht="19.899999999999999" customHeight="1">
      <c r="B120" s="118"/>
      <c r="D120" s="119" t="s">
        <v>206</v>
      </c>
      <c r="E120" s="120"/>
      <c r="F120" s="120"/>
      <c r="G120" s="120"/>
      <c r="H120" s="120"/>
      <c r="I120" s="120"/>
      <c r="J120" s="121">
        <f>J752</f>
        <v>0</v>
      </c>
      <c r="L120" s="118"/>
    </row>
    <row r="121" spans="2:12" s="9" customFormat="1" ht="19.899999999999999" customHeight="1">
      <c r="B121" s="118"/>
      <c r="D121" s="119" t="s">
        <v>207</v>
      </c>
      <c r="E121" s="120"/>
      <c r="F121" s="120"/>
      <c r="G121" s="120"/>
      <c r="H121" s="120"/>
      <c r="I121" s="120"/>
      <c r="J121" s="121">
        <f>J774</f>
        <v>0</v>
      </c>
      <c r="L121" s="118"/>
    </row>
    <row r="122" spans="2:12" s="8" customFormat="1" ht="24.95" customHeight="1">
      <c r="B122" s="114"/>
      <c r="D122" s="115" t="s">
        <v>210</v>
      </c>
      <c r="E122" s="116"/>
      <c r="F122" s="116"/>
      <c r="G122" s="116"/>
      <c r="H122" s="116"/>
      <c r="I122" s="116"/>
      <c r="J122" s="117">
        <f>J779</f>
        <v>0</v>
      </c>
      <c r="L122" s="114"/>
    </row>
    <row r="123" spans="2:12" s="1" customFormat="1" ht="21.75" customHeight="1">
      <c r="B123" s="32"/>
      <c r="L123" s="32"/>
    </row>
    <row r="124" spans="2:12" s="1" customFormat="1" ht="6.95" customHeight="1">
      <c r="B124" s="47"/>
      <c r="C124" s="48"/>
      <c r="D124" s="48"/>
      <c r="E124" s="48"/>
      <c r="F124" s="48"/>
      <c r="G124" s="48"/>
      <c r="H124" s="48"/>
      <c r="I124" s="48"/>
      <c r="J124" s="48"/>
      <c r="K124" s="48"/>
      <c r="L124" s="32"/>
    </row>
    <row r="128" spans="2:12" s="1" customFormat="1" ht="6.95" customHeight="1">
      <c r="B128" s="49"/>
      <c r="C128" s="50"/>
      <c r="D128" s="50"/>
      <c r="E128" s="50"/>
      <c r="F128" s="50"/>
      <c r="G128" s="50"/>
      <c r="H128" s="50"/>
      <c r="I128" s="50"/>
      <c r="J128" s="50"/>
      <c r="K128" s="50"/>
      <c r="L128" s="32"/>
    </row>
    <row r="129" spans="2:63" s="1" customFormat="1" ht="24.95" customHeight="1">
      <c r="B129" s="32"/>
      <c r="C129" s="21" t="s">
        <v>211</v>
      </c>
      <c r="L129" s="32"/>
    </row>
    <row r="130" spans="2:63" s="1" customFormat="1" ht="6.95" customHeight="1">
      <c r="B130" s="32"/>
      <c r="L130" s="32"/>
    </row>
    <row r="131" spans="2:63" s="1" customFormat="1" ht="12" customHeight="1">
      <c r="B131" s="32"/>
      <c r="C131" s="27" t="s">
        <v>15</v>
      </c>
      <c r="L131" s="32"/>
    </row>
    <row r="132" spans="2:63" s="1" customFormat="1" ht="26.25" customHeight="1">
      <c r="B132" s="32"/>
      <c r="E132" s="252" t="str">
        <f>E7</f>
        <v>Sociálno-zdravotné nízkokapacitné zariadenie s kapacitou 24 miest - CSS LÚČ</v>
      </c>
      <c r="F132" s="253"/>
      <c r="G132" s="253"/>
      <c r="H132" s="253"/>
      <c r="L132" s="32"/>
    </row>
    <row r="133" spans="2:63" ht="12" customHeight="1">
      <c r="B133" s="20"/>
      <c r="C133" s="27" t="s">
        <v>172</v>
      </c>
      <c r="L133" s="20"/>
    </row>
    <row r="134" spans="2:63" s="1" customFormat="1" ht="16.5" customHeight="1">
      <c r="B134" s="32"/>
      <c r="E134" s="252" t="s">
        <v>173</v>
      </c>
      <c r="F134" s="254"/>
      <c r="G134" s="254"/>
      <c r="H134" s="254"/>
      <c r="L134" s="32"/>
    </row>
    <row r="135" spans="2:63" s="1" customFormat="1" ht="12" customHeight="1">
      <c r="B135" s="32"/>
      <c r="C135" s="27" t="s">
        <v>174</v>
      </c>
      <c r="L135" s="32"/>
    </row>
    <row r="136" spans="2:63" s="1" customFormat="1" ht="16.5" customHeight="1">
      <c r="B136" s="32"/>
      <c r="E136" s="214" t="str">
        <f>E11</f>
        <v>a2 - E1.1b  Architektonické a stavebné riešenie - prístavba</v>
      </c>
      <c r="F136" s="254"/>
      <c r="G136" s="254"/>
      <c r="H136" s="254"/>
      <c r="L136" s="32"/>
    </row>
    <row r="137" spans="2:63" s="1" customFormat="1" ht="6.95" customHeight="1">
      <c r="B137" s="32"/>
      <c r="L137" s="32"/>
    </row>
    <row r="138" spans="2:63" s="1" customFormat="1" ht="12" customHeight="1">
      <c r="B138" s="32"/>
      <c r="C138" s="27" t="s">
        <v>19</v>
      </c>
      <c r="F138" s="25" t="str">
        <f>F14</f>
        <v>Bytča</v>
      </c>
      <c r="I138" s="27" t="s">
        <v>21</v>
      </c>
      <c r="J138" s="55" t="str">
        <f>IF(J14="","",J14)</f>
        <v>22. 6. 2026</v>
      </c>
      <c r="L138" s="32"/>
    </row>
    <row r="139" spans="2:63" s="1" customFormat="1" ht="6.95" customHeight="1">
      <c r="B139" s="32"/>
      <c r="L139" s="32"/>
    </row>
    <row r="140" spans="2:63" s="1" customFormat="1" ht="15.2" customHeight="1">
      <c r="B140" s="32"/>
      <c r="C140" s="27" t="s">
        <v>23</v>
      </c>
      <c r="F140" s="25" t="str">
        <f>E17</f>
        <v>Centrum sociálnych služieb LÚČ</v>
      </c>
      <c r="I140" s="27" t="s">
        <v>29</v>
      </c>
      <c r="J140" s="30" t="str">
        <f>E23</f>
        <v>expo AIR s.r.o.</v>
      </c>
      <c r="L140" s="32"/>
    </row>
    <row r="141" spans="2:63" s="1" customFormat="1" ht="15.2" customHeight="1">
      <c r="B141" s="32"/>
      <c r="C141" s="27" t="s">
        <v>27</v>
      </c>
      <c r="F141" s="25" t="str">
        <f>IF(E20="","",E20)</f>
        <v>Vyplň údaj</v>
      </c>
      <c r="I141" s="27" t="s">
        <v>32</v>
      </c>
      <c r="J141" s="30" t="str">
        <f>E26</f>
        <v>Lacková</v>
      </c>
      <c r="L141" s="32"/>
    </row>
    <row r="142" spans="2:63" s="1" customFormat="1" ht="10.35" customHeight="1">
      <c r="B142" s="32"/>
      <c r="L142" s="32"/>
    </row>
    <row r="143" spans="2:63" s="10" customFormat="1" ht="29.25" customHeight="1">
      <c r="B143" s="122"/>
      <c r="C143" s="123" t="s">
        <v>212</v>
      </c>
      <c r="D143" s="124" t="s">
        <v>61</v>
      </c>
      <c r="E143" s="124" t="s">
        <v>57</v>
      </c>
      <c r="F143" s="124" t="s">
        <v>58</v>
      </c>
      <c r="G143" s="124" t="s">
        <v>213</v>
      </c>
      <c r="H143" s="124" t="s">
        <v>214</v>
      </c>
      <c r="I143" s="124" t="s">
        <v>215</v>
      </c>
      <c r="J143" s="125" t="s">
        <v>179</v>
      </c>
      <c r="K143" s="126" t="s">
        <v>216</v>
      </c>
      <c r="L143" s="122"/>
      <c r="M143" s="62" t="s">
        <v>1</v>
      </c>
      <c r="N143" s="63" t="s">
        <v>40</v>
      </c>
      <c r="O143" s="63" t="s">
        <v>217</v>
      </c>
      <c r="P143" s="63" t="s">
        <v>218</v>
      </c>
      <c r="Q143" s="63" t="s">
        <v>219</v>
      </c>
      <c r="R143" s="63" t="s">
        <v>220</v>
      </c>
      <c r="S143" s="63" t="s">
        <v>221</v>
      </c>
      <c r="T143" s="64" t="s">
        <v>222</v>
      </c>
    </row>
    <row r="144" spans="2:63" s="1" customFormat="1" ht="22.9" customHeight="1">
      <c r="B144" s="32"/>
      <c r="C144" s="67" t="s">
        <v>180</v>
      </c>
      <c r="J144" s="127">
        <f>BK144</f>
        <v>0</v>
      </c>
      <c r="L144" s="32"/>
      <c r="M144" s="65"/>
      <c r="N144" s="56"/>
      <c r="O144" s="56"/>
      <c r="P144" s="128">
        <f>P145+P491+P779</f>
        <v>0</v>
      </c>
      <c r="Q144" s="56"/>
      <c r="R144" s="128">
        <f>R145+R491+R779</f>
        <v>455.88526745736999</v>
      </c>
      <c r="S144" s="56"/>
      <c r="T144" s="129">
        <f>T145+T491+T779</f>
        <v>96.08348079999999</v>
      </c>
      <c r="AT144" s="17" t="s">
        <v>75</v>
      </c>
      <c r="AU144" s="17" t="s">
        <v>181</v>
      </c>
      <c r="BK144" s="130">
        <f>BK145+BK491+BK779</f>
        <v>0</v>
      </c>
    </row>
    <row r="145" spans="2:65" s="11" customFormat="1" ht="25.9" customHeight="1">
      <c r="B145" s="131"/>
      <c r="D145" s="132" t="s">
        <v>75</v>
      </c>
      <c r="E145" s="133" t="s">
        <v>223</v>
      </c>
      <c r="F145" s="133" t="s">
        <v>224</v>
      </c>
      <c r="I145" s="134"/>
      <c r="J145" s="135">
        <f>BK145</f>
        <v>0</v>
      </c>
      <c r="L145" s="131"/>
      <c r="M145" s="136"/>
      <c r="P145" s="137">
        <f>P146+P175+P194+P254+P324+P426+P447+P489</f>
        <v>0</v>
      </c>
      <c r="R145" s="137">
        <f>R146+R175+R194+R254+R324+R426+R447+R489</f>
        <v>432.40815929524001</v>
      </c>
      <c r="T145" s="138">
        <f>T146+T175+T194+T254+T324+T426+T447+T489</f>
        <v>95.77162779999999</v>
      </c>
      <c r="AR145" s="132" t="s">
        <v>83</v>
      </c>
      <c r="AT145" s="139" t="s">
        <v>75</v>
      </c>
      <c r="AU145" s="139" t="s">
        <v>76</v>
      </c>
      <c r="AY145" s="132" t="s">
        <v>225</v>
      </c>
      <c r="BK145" s="140">
        <f>BK146+BK175+BK194+BK254+BK324+BK426+BK447+BK489</f>
        <v>0</v>
      </c>
    </row>
    <row r="146" spans="2:65" s="11" customFormat="1" ht="22.9" customHeight="1">
      <c r="B146" s="131"/>
      <c r="D146" s="132" t="s">
        <v>75</v>
      </c>
      <c r="E146" s="141" t="s">
        <v>83</v>
      </c>
      <c r="F146" s="141" t="s">
        <v>226</v>
      </c>
      <c r="I146" s="134"/>
      <c r="J146" s="142">
        <f>BK146</f>
        <v>0</v>
      </c>
      <c r="L146" s="131"/>
      <c r="M146" s="136"/>
      <c r="P146" s="137">
        <f>SUM(P147:P174)</f>
        <v>0</v>
      </c>
      <c r="R146" s="137">
        <f>SUM(R147:R174)</f>
        <v>0</v>
      </c>
      <c r="T146" s="138">
        <f>SUM(T147:T174)</f>
        <v>3.5</v>
      </c>
      <c r="AR146" s="132" t="s">
        <v>83</v>
      </c>
      <c r="AT146" s="139" t="s">
        <v>75</v>
      </c>
      <c r="AU146" s="139" t="s">
        <v>83</v>
      </c>
      <c r="AY146" s="132" t="s">
        <v>225</v>
      </c>
      <c r="BK146" s="140">
        <f>SUM(BK147:BK174)</f>
        <v>0</v>
      </c>
    </row>
    <row r="147" spans="2:65" s="1" customFormat="1" ht="24.2" customHeight="1">
      <c r="B147" s="32"/>
      <c r="C147" s="143" t="s">
        <v>83</v>
      </c>
      <c r="D147" s="143" t="s">
        <v>227</v>
      </c>
      <c r="E147" s="144" t="s">
        <v>228</v>
      </c>
      <c r="F147" s="145" t="s">
        <v>229</v>
      </c>
      <c r="G147" s="146" t="s">
        <v>230</v>
      </c>
      <c r="H147" s="147">
        <v>3.5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0</v>
      </c>
      <c r="R147" s="153">
        <f>Q147*H147</f>
        <v>0</v>
      </c>
      <c r="S147" s="153">
        <v>1</v>
      </c>
      <c r="T147" s="154">
        <f>S147*H147</f>
        <v>3.5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2319</v>
      </c>
    </row>
    <row r="148" spans="2:65" s="12" customFormat="1" ht="11.25">
      <c r="B148" s="157"/>
      <c r="D148" s="158" t="s">
        <v>233</v>
      </c>
      <c r="E148" s="159" t="s">
        <v>1</v>
      </c>
      <c r="F148" s="160" t="s">
        <v>2320</v>
      </c>
      <c r="H148" s="161">
        <v>3.5</v>
      </c>
      <c r="I148" s="162"/>
      <c r="L148" s="157"/>
      <c r="M148" s="163"/>
      <c r="T148" s="164"/>
      <c r="AT148" s="159" t="s">
        <v>233</v>
      </c>
      <c r="AU148" s="159" t="s">
        <v>89</v>
      </c>
      <c r="AV148" s="12" t="s">
        <v>89</v>
      </c>
      <c r="AW148" s="12" t="s">
        <v>31</v>
      </c>
      <c r="AX148" s="12" t="s">
        <v>83</v>
      </c>
      <c r="AY148" s="159" t="s">
        <v>225</v>
      </c>
    </row>
    <row r="149" spans="2:65" s="1" customFormat="1" ht="24.2" customHeight="1">
      <c r="B149" s="32"/>
      <c r="C149" s="143" t="s">
        <v>89</v>
      </c>
      <c r="D149" s="143" t="s">
        <v>227</v>
      </c>
      <c r="E149" s="144" t="s">
        <v>2321</v>
      </c>
      <c r="F149" s="145" t="s">
        <v>2322</v>
      </c>
      <c r="G149" s="146" t="s">
        <v>230</v>
      </c>
      <c r="H149" s="147">
        <v>337.5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</v>
      </c>
      <c r="R149" s="153">
        <f>Q149*H149</f>
        <v>0</v>
      </c>
      <c r="S149" s="153">
        <v>0</v>
      </c>
      <c r="T149" s="154">
        <f>S149*H149</f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231</v>
      </c>
      <c r="BM149" s="155" t="s">
        <v>2323</v>
      </c>
    </row>
    <row r="150" spans="2:65" s="12" customFormat="1" ht="11.25">
      <c r="B150" s="157"/>
      <c r="D150" s="158" t="s">
        <v>233</v>
      </c>
      <c r="E150" s="159" t="s">
        <v>1</v>
      </c>
      <c r="F150" s="160" t="s">
        <v>2324</v>
      </c>
      <c r="H150" s="161">
        <v>337.5</v>
      </c>
      <c r="I150" s="162"/>
      <c r="L150" s="157"/>
      <c r="M150" s="163"/>
      <c r="T150" s="164"/>
      <c r="AT150" s="159" t="s">
        <v>233</v>
      </c>
      <c r="AU150" s="159" t="s">
        <v>89</v>
      </c>
      <c r="AV150" s="12" t="s">
        <v>89</v>
      </c>
      <c r="AW150" s="12" t="s">
        <v>31</v>
      </c>
      <c r="AX150" s="12" t="s">
        <v>83</v>
      </c>
      <c r="AY150" s="159" t="s">
        <v>225</v>
      </c>
    </row>
    <row r="151" spans="2:65" s="1" customFormat="1" ht="24.2" customHeight="1">
      <c r="B151" s="32"/>
      <c r="C151" s="143" t="s">
        <v>239</v>
      </c>
      <c r="D151" s="143" t="s">
        <v>227</v>
      </c>
      <c r="E151" s="144" t="s">
        <v>240</v>
      </c>
      <c r="F151" s="145" t="s">
        <v>241</v>
      </c>
      <c r="G151" s="146" t="s">
        <v>230</v>
      </c>
      <c r="H151" s="147">
        <v>337.5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0</v>
      </c>
      <c r="R151" s="153">
        <f>Q151*H151</f>
        <v>0</v>
      </c>
      <c r="S151" s="153">
        <v>0</v>
      </c>
      <c r="T151" s="154">
        <f>S151*H151</f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231</v>
      </c>
      <c r="BM151" s="155" t="s">
        <v>2325</v>
      </c>
    </row>
    <row r="152" spans="2:65" s="1" customFormat="1" ht="21.75" customHeight="1">
      <c r="B152" s="32"/>
      <c r="C152" s="143" t="s">
        <v>231</v>
      </c>
      <c r="D152" s="143" t="s">
        <v>227</v>
      </c>
      <c r="E152" s="144" t="s">
        <v>243</v>
      </c>
      <c r="F152" s="145" t="s">
        <v>244</v>
      </c>
      <c r="G152" s="146" t="s">
        <v>230</v>
      </c>
      <c r="H152" s="147">
        <v>0.434</v>
      </c>
      <c r="I152" s="148"/>
      <c r="J152" s="149">
        <f>ROUND(I152*H152,2)</f>
        <v>0</v>
      </c>
      <c r="K152" s="150"/>
      <c r="L152" s="32"/>
      <c r="M152" s="151" t="s">
        <v>1</v>
      </c>
      <c r="N152" s="152" t="s">
        <v>42</v>
      </c>
      <c r="P152" s="153">
        <f>O152*H152</f>
        <v>0</v>
      </c>
      <c r="Q152" s="153">
        <v>0</v>
      </c>
      <c r="R152" s="153">
        <f>Q152*H152</f>
        <v>0</v>
      </c>
      <c r="S152" s="153">
        <v>0</v>
      </c>
      <c r="T152" s="154">
        <f>S152*H152</f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231</v>
      </c>
      <c r="BM152" s="155" t="s">
        <v>2326</v>
      </c>
    </row>
    <row r="153" spans="2:65" s="12" customFormat="1" ht="11.25">
      <c r="B153" s="157"/>
      <c r="D153" s="158" t="s">
        <v>233</v>
      </c>
      <c r="E153" s="159" t="s">
        <v>1</v>
      </c>
      <c r="F153" s="160" t="s">
        <v>2327</v>
      </c>
      <c r="H153" s="161">
        <v>0.434</v>
      </c>
      <c r="I153" s="162"/>
      <c r="L153" s="157"/>
      <c r="M153" s="163"/>
      <c r="T153" s="164"/>
      <c r="AT153" s="159" t="s">
        <v>233</v>
      </c>
      <c r="AU153" s="159" t="s">
        <v>89</v>
      </c>
      <c r="AV153" s="12" t="s">
        <v>89</v>
      </c>
      <c r="AW153" s="12" t="s">
        <v>31</v>
      </c>
      <c r="AX153" s="12" t="s">
        <v>83</v>
      </c>
      <c r="AY153" s="159" t="s">
        <v>225</v>
      </c>
    </row>
    <row r="154" spans="2:65" s="1" customFormat="1" ht="37.9" customHeight="1">
      <c r="B154" s="32"/>
      <c r="C154" s="143" t="s">
        <v>247</v>
      </c>
      <c r="D154" s="143" t="s">
        <v>227</v>
      </c>
      <c r="E154" s="144" t="s">
        <v>248</v>
      </c>
      <c r="F154" s="145" t="s">
        <v>249</v>
      </c>
      <c r="G154" s="146" t="s">
        <v>230</v>
      </c>
      <c r="H154" s="147">
        <v>0.434</v>
      </c>
      <c r="I154" s="148"/>
      <c r="J154" s="149">
        <f>ROUND(I154*H154,2)</f>
        <v>0</v>
      </c>
      <c r="K154" s="150"/>
      <c r="L154" s="32"/>
      <c r="M154" s="151" t="s">
        <v>1</v>
      </c>
      <c r="N154" s="152" t="s">
        <v>42</v>
      </c>
      <c r="P154" s="153">
        <f>O154*H154</f>
        <v>0</v>
      </c>
      <c r="Q154" s="153">
        <v>0</v>
      </c>
      <c r="R154" s="153">
        <f>Q154*H154</f>
        <v>0</v>
      </c>
      <c r="S154" s="153">
        <v>0</v>
      </c>
      <c r="T154" s="154">
        <f>S154*H154</f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231</v>
      </c>
      <c r="BM154" s="155" t="s">
        <v>2328</v>
      </c>
    </row>
    <row r="155" spans="2:65" s="1" customFormat="1" ht="16.5" customHeight="1">
      <c r="B155" s="32"/>
      <c r="C155" s="143" t="s">
        <v>251</v>
      </c>
      <c r="D155" s="143" t="s">
        <v>227</v>
      </c>
      <c r="E155" s="144" t="s">
        <v>2329</v>
      </c>
      <c r="F155" s="145" t="s">
        <v>2330</v>
      </c>
      <c r="G155" s="146" t="s">
        <v>230</v>
      </c>
      <c r="H155" s="147">
        <v>11.082000000000001</v>
      </c>
      <c r="I155" s="148"/>
      <c r="J155" s="149">
        <f>ROUND(I155*H155,2)</f>
        <v>0</v>
      </c>
      <c r="K155" s="150"/>
      <c r="L155" s="32"/>
      <c r="M155" s="151" t="s">
        <v>1</v>
      </c>
      <c r="N155" s="152" t="s">
        <v>42</v>
      </c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55" t="s">
        <v>231</v>
      </c>
      <c r="AT155" s="155" t="s">
        <v>227</v>
      </c>
      <c r="AU155" s="155" t="s">
        <v>89</v>
      </c>
      <c r="AY155" s="17" t="s">
        <v>225</v>
      </c>
      <c r="BE155" s="156">
        <f>IF(N155="základná",J155,0)</f>
        <v>0</v>
      </c>
      <c r="BF155" s="156">
        <f>IF(N155="znížená",J155,0)</f>
        <v>0</v>
      </c>
      <c r="BG155" s="156">
        <f>IF(N155="zákl. prenesená",J155,0)</f>
        <v>0</v>
      </c>
      <c r="BH155" s="156">
        <f>IF(N155="zníž. prenesená",J155,0)</f>
        <v>0</v>
      </c>
      <c r="BI155" s="156">
        <f>IF(N155="nulová",J155,0)</f>
        <v>0</v>
      </c>
      <c r="BJ155" s="17" t="s">
        <v>89</v>
      </c>
      <c r="BK155" s="156">
        <f>ROUND(I155*H155,2)</f>
        <v>0</v>
      </c>
      <c r="BL155" s="17" t="s">
        <v>231</v>
      </c>
      <c r="BM155" s="155" t="s">
        <v>2331</v>
      </c>
    </row>
    <row r="156" spans="2:65" s="12" customFormat="1" ht="11.25">
      <c r="B156" s="157"/>
      <c r="D156" s="158" t="s">
        <v>233</v>
      </c>
      <c r="E156" s="159" t="s">
        <v>1</v>
      </c>
      <c r="F156" s="160" t="s">
        <v>2332</v>
      </c>
      <c r="H156" s="161">
        <v>7.4240000000000004</v>
      </c>
      <c r="I156" s="162"/>
      <c r="L156" s="157"/>
      <c r="M156" s="163"/>
      <c r="T156" s="164"/>
      <c r="AT156" s="159" t="s">
        <v>233</v>
      </c>
      <c r="AU156" s="159" t="s">
        <v>89</v>
      </c>
      <c r="AV156" s="12" t="s">
        <v>89</v>
      </c>
      <c r="AW156" s="12" t="s">
        <v>31</v>
      </c>
      <c r="AX156" s="12" t="s">
        <v>76</v>
      </c>
      <c r="AY156" s="159" t="s">
        <v>225</v>
      </c>
    </row>
    <row r="157" spans="2:65" s="12" customFormat="1" ht="11.25">
      <c r="B157" s="157"/>
      <c r="D157" s="158" t="s">
        <v>233</v>
      </c>
      <c r="E157" s="159" t="s">
        <v>1</v>
      </c>
      <c r="F157" s="160" t="s">
        <v>2333</v>
      </c>
      <c r="H157" s="161">
        <v>3.6579999999999999</v>
      </c>
      <c r="I157" s="162"/>
      <c r="L157" s="157"/>
      <c r="M157" s="163"/>
      <c r="T157" s="164"/>
      <c r="AT157" s="159" t="s">
        <v>233</v>
      </c>
      <c r="AU157" s="159" t="s">
        <v>89</v>
      </c>
      <c r="AV157" s="12" t="s">
        <v>89</v>
      </c>
      <c r="AW157" s="12" t="s">
        <v>31</v>
      </c>
      <c r="AX157" s="12" t="s">
        <v>76</v>
      </c>
      <c r="AY157" s="159" t="s">
        <v>225</v>
      </c>
    </row>
    <row r="158" spans="2:65" s="13" customFormat="1" ht="11.25">
      <c r="B158" s="165"/>
      <c r="D158" s="158" t="s">
        <v>233</v>
      </c>
      <c r="E158" s="166" t="s">
        <v>1</v>
      </c>
      <c r="F158" s="167" t="s">
        <v>258</v>
      </c>
      <c r="H158" s="168">
        <v>11.082000000000001</v>
      </c>
      <c r="I158" s="169"/>
      <c r="L158" s="165"/>
      <c r="M158" s="170"/>
      <c r="T158" s="171"/>
      <c r="AT158" s="166" t="s">
        <v>233</v>
      </c>
      <c r="AU158" s="166" t="s">
        <v>89</v>
      </c>
      <c r="AV158" s="13" t="s">
        <v>231</v>
      </c>
      <c r="AW158" s="13" t="s">
        <v>31</v>
      </c>
      <c r="AX158" s="13" t="s">
        <v>83</v>
      </c>
      <c r="AY158" s="166" t="s">
        <v>225</v>
      </c>
    </row>
    <row r="159" spans="2:65" s="1" customFormat="1" ht="37.9" customHeight="1">
      <c r="B159" s="32"/>
      <c r="C159" s="143" t="s">
        <v>259</v>
      </c>
      <c r="D159" s="143" t="s">
        <v>227</v>
      </c>
      <c r="E159" s="144" t="s">
        <v>260</v>
      </c>
      <c r="F159" s="145" t="s">
        <v>261</v>
      </c>
      <c r="G159" s="146" t="s">
        <v>230</v>
      </c>
      <c r="H159" s="147">
        <v>11.082000000000001</v>
      </c>
      <c r="I159" s="148"/>
      <c r="J159" s="149">
        <f>ROUND(I159*H159,2)</f>
        <v>0</v>
      </c>
      <c r="K159" s="150"/>
      <c r="L159" s="32"/>
      <c r="M159" s="151" t="s">
        <v>1</v>
      </c>
      <c r="N159" s="152" t="s">
        <v>42</v>
      </c>
      <c r="P159" s="153">
        <f>O159*H159</f>
        <v>0</v>
      </c>
      <c r="Q159" s="153">
        <v>0</v>
      </c>
      <c r="R159" s="153">
        <f>Q159*H159</f>
        <v>0</v>
      </c>
      <c r="S159" s="153">
        <v>0</v>
      </c>
      <c r="T159" s="154">
        <f>S159*H159</f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>IF(N159="základná",J159,0)</f>
        <v>0</v>
      </c>
      <c r="BF159" s="156">
        <f>IF(N159="znížená",J159,0)</f>
        <v>0</v>
      </c>
      <c r="BG159" s="156">
        <f>IF(N159="zákl. prenesená",J159,0)</f>
        <v>0</v>
      </c>
      <c r="BH159" s="156">
        <f>IF(N159="zníž. prenesená",J159,0)</f>
        <v>0</v>
      </c>
      <c r="BI159" s="156">
        <f>IF(N159="nulová",J159,0)</f>
        <v>0</v>
      </c>
      <c r="BJ159" s="17" t="s">
        <v>89</v>
      </c>
      <c r="BK159" s="156">
        <f>ROUND(I159*H159,2)</f>
        <v>0</v>
      </c>
      <c r="BL159" s="17" t="s">
        <v>231</v>
      </c>
      <c r="BM159" s="155" t="s">
        <v>2334</v>
      </c>
    </row>
    <row r="160" spans="2:65" s="1" customFormat="1" ht="16.5" customHeight="1">
      <c r="B160" s="32"/>
      <c r="C160" s="143" t="s">
        <v>263</v>
      </c>
      <c r="D160" s="143" t="s">
        <v>227</v>
      </c>
      <c r="E160" s="144" t="s">
        <v>273</v>
      </c>
      <c r="F160" s="145" t="s">
        <v>274</v>
      </c>
      <c r="G160" s="146" t="s">
        <v>230</v>
      </c>
      <c r="H160" s="147">
        <v>349.01600000000002</v>
      </c>
      <c r="I160" s="148"/>
      <c r="J160" s="149">
        <f>ROUND(I160*H160,2)</f>
        <v>0</v>
      </c>
      <c r="K160" s="150"/>
      <c r="L160" s="32"/>
      <c r="M160" s="151" t="s">
        <v>1</v>
      </c>
      <c r="N160" s="152" t="s">
        <v>42</v>
      </c>
      <c r="P160" s="153">
        <f>O160*H160</f>
        <v>0</v>
      </c>
      <c r="Q160" s="153">
        <v>0</v>
      </c>
      <c r="R160" s="153">
        <f>Q160*H160</f>
        <v>0</v>
      </c>
      <c r="S160" s="153">
        <v>0</v>
      </c>
      <c r="T160" s="154">
        <f>S160*H160</f>
        <v>0</v>
      </c>
      <c r="AR160" s="155" t="s">
        <v>231</v>
      </c>
      <c r="AT160" s="155" t="s">
        <v>227</v>
      </c>
      <c r="AU160" s="155" t="s">
        <v>89</v>
      </c>
      <c r="AY160" s="17" t="s">
        <v>225</v>
      </c>
      <c r="BE160" s="156">
        <f>IF(N160="základná",J160,0)</f>
        <v>0</v>
      </c>
      <c r="BF160" s="156">
        <f>IF(N160="znížená",J160,0)</f>
        <v>0</v>
      </c>
      <c r="BG160" s="156">
        <f>IF(N160="zákl. prenesená",J160,0)</f>
        <v>0</v>
      </c>
      <c r="BH160" s="156">
        <f>IF(N160="zníž. prenesená",J160,0)</f>
        <v>0</v>
      </c>
      <c r="BI160" s="156">
        <f>IF(N160="nulová",J160,0)</f>
        <v>0</v>
      </c>
      <c r="BJ160" s="17" t="s">
        <v>89</v>
      </c>
      <c r="BK160" s="156">
        <f>ROUND(I160*H160,2)</f>
        <v>0</v>
      </c>
      <c r="BL160" s="17" t="s">
        <v>231</v>
      </c>
      <c r="BM160" s="155" t="s">
        <v>2335</v>
      </c>
    </row>
    <row r="161" spans="2:65" s="12" customFormat="1" ht="11.25">
      <c r="B161" s="157"/>
      <c r="D161" s="158" t="s">
        <v>233</v>
      </c>
      <c r="E161" s="159" t="s">
        <v>1</v>
      </c>
      <c r="F161" s="160" t="s">
        <v>2336</v>
      </c>
      <c r="H161" s="161">
        <v>349.01600000000002</v>
      </c>
      <c r="I161" s="162"/>
      <c r="L161" s="157"/>
      <c r="M161" s="163"/>
      <c r="T161" s="164"/>
      <c r="AT161" s="159" t="s">
        <v>233</v>
      </c>
      <c r="AU161" s="159" t="s">
        <v>89</v>
      </c>
      <c r="AV161" s="12" t="s">
        <v>89</v>
      </c>
      <c r="AW161" s="12" t="s">
        <v>31</v>
      </c>
      <c r="AX161" s="12" t="s">
        <v>83</v>
      </c>
      <c r="AY161" s="159" t="s">
        <v>225</v>
      </c>
    </row>
    <row r="162" spans="2:65" s="1" customFormat="1" ht="33" customHeight="1">
      <c r="B162" s="32"/>
      <c r="C162" s="143" t="s">
        <v>272</v>
      </c>
      <c r="D162" s="143" t="s">
        <v>227</v>
      </c>
      <c r="E162" s="144" t="s">
        <v>277</v>
      </c>
      <c r="F162" s="145" t="s">
        <v>278</v>
      </c>
      <c r="G162" s="146" t="s">
        <v>230</v>
      </c>
      <c r="H162" s="147">
        <v>286.01600000000002</v>
      </c>
      <c r="I162" s="148"/>
      <c r="J162" s="149">
        <f>ROUND(I162*H162,2)</f>
        <v>0</v>
      </c>
      <c r="K162" s="150"/>
      <c r="L162" s="32"/>
      <c r="M162" s="151" t="s">
        <v>1</v>
      </c>
      <c r="N162" s="152" t="s">
        <v>42</v>
      </c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>IF(N162="základná",J162,0)</f>
        <v>0</v>
      </c>
      <c r="BF162" s="156">
        <f>IF(N162="znížená",J162,0)</f>
        <v>0</v>
      </c>
      <c r="BG162" s="156">
        <f>IF(N162="zákl. prenesená",J162,0)</f>
        <v>0</v>
      </c>
      <c r="BH162" s="156">
        <f>IF(N162="zníž. prenesená",J162,0)</f>
        <v>0</v>
      </c>
      <c r="BI162" s="156">
        <f>IF(N162="nulová",J162,0)</f>
        <v>0</v>
      </c>
      <c r="BJ162" s="17" t="s">
        <v>89</v>
      </c>
      <c r="BK162" s="156">
        <f>ROUND(I162*H162,2)</f>
        <v>0</v>
      </c>
      <c r="BL162" s="17" t="s">
        <v>231</v>
      </c>
      <c r="BM162" s="155" t="s">
        <v>2337</v>
      </c>
    </row>
    <row r="163" spans="2:65" s="12" customFormat="1" ht="11.25">
      <c r="B163" s="157"/>
      <c r="D163" s="158" t="s">
        <v>233</v>
      </c>
      <c r="E163" s="159" t="s">
        <v>1</v>
      </c>
      <c r="F163" s="160" t="s">
        <v>2338</v>
      </c>
      <c r="H163" s="161">
        <v>349.01600000000002</v>
      </c>
      <c r="I163" s="162"/>
      <c r="L163" s="157"/>
      <c r="M163" s="163"/>
      <c r="T163" s="164"/>
      <c r="AT163" s="159" t="s">
        <v>233</v>
      </c>
      <c r="AU163" s="159" t="s">
        <v>89</v>
      </c>
      <c r="AV163" s="12" t="s">
        <v>89</v>
      </c>
      <c r="AW163" s="12" t="s">
        <v>31</v>
      </c>
      <c r="AX163" s="12" t="s">
        <v>76</v>
      </c>
      <c r="AY163" s="159" t="s">
        <v>225</v>
      </c>
    </row>
    <row r="164" spans="2:65" s="12" customFormat="1" ht="11.25">
      <c r="B164" s="157"/>
      <c r="D164" s="158" t="s">
        <v>233</v>
      </c>
      <c r="E164" s="159" t="s">
        <v>1</v>
      </c>
      <c r="F164" s="160" t="s">
        <v>2339</v>
      </c>
      <c r="H164" s="161">
        <v>-63</v>
      </c>
      <c r="I164" s="162"/>
      <c r="L164" s="157"/>
      <c r="M164" s="163"/>
      <c r="T164" s="164"/>
      <c r="AT164" s="159" t="s">
        <v>233</v>
      </c>
      <c r="AU164" s="159" t="s">
        <v>89</v>
      </c>
      <c r="AV164" s="12" t="s">
        <v>89</v>
      </c>
      <c r="AW164" s="12" t="s">
        <v>31</v>
      </c>
      <c r="AX164" s="12" t="s">
        <v>76</v>
      </c>
      <c r="AY164" s="159" t="s">
        <v>225</v>
      </c>
    </row>
    <row r="165" spans="2:65" s="13" customFormat="1" ht="11.25">
      <c r="B165" s="165"/>
      <c r="D165" s="158" t="s">
        <v>233</v>
      </c>
      <c r="E165" s="166" t="s">
        <v>1</v>
      </c>
      <c r="F165" s="167" t="s">
        <v>258</v>
      </c>
      <c r="H165" s="168">
        <v>286.01600000000002</v>
      </c>
      <c r="I165" s="169"/>
      <c r="L165" s="165"/>
      <c r="M165" s="170"/>
      <c r="T165" s="171"/>
      <c r="AT165" s="166" t="s">
        <v>233</v>
      </c>
      <c r="AU165" s="166" t="s">
        <v>89</v>
      </c>
      <c r="AV165" s="13" t="s">
        <v>231</v>
      </c>
      <c r="AW165" s="13" t="s">
        <v>31</v>
      </c>
      <c r="AX165" s="13" t="s">
        <v>83</v>
      </c>
      <c r="AY165" s="166" t="s">
        <v>225</v>
      </c>
    </row>
    <row r="166" spans="2:65" s="1" customFormat="1" ht="37.9" customHeight="1">
      <c r="B166" s="32"/>
      <c r="C166" s="143" t="s">
        <v>165</v>
      </c>
      <c r="D166" s="143" t="s">
        <v>227</v>
      </c>
      <c r="E166" s="144" t="s">
        <v>281</v>
      </c>
      <c r="F166" s="145" t="s">
        <v>282</v>
      </c>
      <c r="G166" s="146" t="s">
        <v>230</v>
      </c>
      <c r="H166" s="147">
        <v>2002.1120000000001</v>
      </c>
      <c r="I166" s="148"/>
      <c r="J166" s="149">
        <f>ROUND(I166*H166,2)</f>
        <v>0</v>
      </c>
      <c r="K166" s="150"/>
      <c r="L166" s="32"/>
      <c r="M166" s="151" t="s">
        <v>1</v>
      </c>
      <c r="N166" s="152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231</v>
      </c>
      <c r="AT166" s="155" t="s">
        <v>227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231</v>
      </c>
      <c r="BM166" s="155" t="s">
        <v>2340</v>
      </c>
    </row>
    <row r="167" spans="2:65" s="12" customFormat="1" ht="11.25">
      <c r="B167" s="157"/>
      <c r="D167" s="158" t="s">
        <v>233</v>
      </c>
      <c r="F167" s="160" t="s">
        <v>2341</v>
      </c>
      <c r="H167" s="161">
        <v>2002.1120000000001</v>
      </c>
      <c r="I167" s="162"/>
      <c r="L167" s="157"/>
      <c r="M167" s="163"/>
      <c r="T167" s="164"/>
      <c r="AT167" s="159" t="s">
        <v>233</v>
      </c>
      <c r="AU167" s="159" t="s">
        <v>89</v>
      </c>
      <c r="AV167" s="12" t="s">
        <v>89</v>
      </c>
      <c r="AW167" s="12" t="s">
        <v>4</v>
      </c>
      <c r="AX167" s="12" t="s">
        <v>83</v>
      </c>
      <c r="AY167" s="159" t="s">
        <v>225</v>
      </c>
    </row>
    <row r="168" spans="2:65" s="1" customFormat="1" ht="24.2" customHeight="1">
      <c r="B168" s="32"/>
      <c r="C168" s="143" t="s">
        <v>168</v>
      </c>
      <c r="D168" s="143" t="s">
        <v>227</v>
      </c>
      <c r="E168" s="144" t="s">
        <v>286</v>
      </c>
      <c r="F168" s="145" t="s">
        <v>287</v>
      </c>
      <c r="G168" s="146" t="s">
        <v>230</v>
      </c>
      <c r="H168" s="147">
        <v>286.01600000000002</v>
      </c>
      <c r="I168" s="148"/>
      <c r="J168" s="149">
        <f>ROUND(I168*H168,2)</f>
        <v>0</v>
      </c>
      <c r="K168" s="150"/>
      <c r="L168" s="32"/>
      <c r="M168" s="151" t="s">
        <v>1</v>
      </c>
      <c r="N168" s="152" t="s">
        <v>42</v>
      </c>
      <c r="P168" s="153">
        <f>O168*H168</f>
        <v>0</v>
      </c>
      <c r="Q168" s="153">
        <v>0</v>
      </c>
      <c r="R168" s="153">
        <f>Q168*H168</f>
        <v>0</v>
      </c>
      <c r="S168" s="153">
        <v>0</v>
      </c>
      <c r="T168" s="154">
        <f>S168*H168</f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>IF(N168="základná",J168,0)</f>
        <v>0</v>
      </c>
      <c r="BF168" s="156">
        <f>IF(N168="znížená",J168,0)</f>
        <v>0</v>
      </c>
      <c r="BG168" s="156">
        <f>IF(N168="zákl. prenesená",J168,0)</f>
        <v>0</v>
      </c>
      <c r="BH168" s="156">
        <f>IF(N168="zníž. prenesená",J168,0)</f>
        <v>0</v>
      </c>
      <c r="BI168" s="156">
        <f>IF(N168="nulová",J168,0)</f>
        <v>0</v>
      </c>
      <c r="BJ168" s="17" t="s">
        <v>89</v>
      </c>
      <c r="BK168" s="156">
        <f>ROUND(I168*H168,2)</f>
        <v>0</v>
      </c>
      <c r="BL168" s="17" t="s">
        <v>231</v>
      </c>
      <c r="BM168" s="155" t="s">
        <v>2342</v>
      </c>
    </row>
    <row r="169" spans="2:65" s="1" customFormat="1" ht="24.2" customHeight="1">
      <c r="B169" s="32"/>
      <c r="C169" s="143" t="s">
        <v>285</v>
      </c>
      <c r="D169" s="143" t="s">
        <v>227</v>
      </c>
      <c r="E169" s="144" t="s">
        <v>290</v>
      </c>
      <c r="F169" s="145" t="s">
        <v>291</v>
      </c>
      <c r="G169" s="146" t="s">
        <v>292</v>
      </c>
      <c r="H169" s="147">
        <v>514.82899999999995</v>
      </c>
      <c r="I169" s="148"/>
      <c r="J169" s="149">
        <f>ROUND(I169*H169,2)</f>
        <v>0</v>
      </c>
      <c r="K169" s="150"/>
      <c r="L169" s="32"/>
      <c r="M169" s="151" t="s">
        <v>1</v>
      </c>
      <c r="N169" s="152" t="s">
        <v>42</v>
      </c>
      <c r="P169" s="153">
        <f>O169*H169</f>
        <v>0</v>
      </c>
      <c r="Q169" s="153">
        <v>0</v>
      </c>
      <c r="R169" s="153">
        <f>Q169*H169</f>
        <v>0</v>
      </c>
      <c r="S169" s="153">
        <v>0</v>
      </c>
      <c r="T169" s="154">
        <f>S169*H169</f>
        <v>0</v>
      </c>
      <c r="AR169" s="155" t="s">
        <v>231</v>
      </c>
      <c r="AT169" s="155" t="s">
        <v>227</v>
      </c>
      <c r="AU169" s="155" t="s">
        <v>89</v>
      </c>
      <c r="AY169" s="17" t="s">
        <v>225</v>
      </c>
      <c r="BE169" s="156">
        <f>IF(N169="základná",J169,0)</f>
        <v>0</v>
      </c>
      <c r="BF169" s="156">
        <f>IF(N169="znížená",J169,0)</f>
        <v>0</v>
      </c>
      <c r="BG169" s="156">
        <f>IF(N169="zákl. prenesená",J169,0)</f>
        <v>0</v>
      </c>
      <c r="BH169" s="156">
        <f>IF(N169="zníž. prenesená",J169,0)</f>
        <v>0</v>
      </c>
      <c r="BI169" s="156">
        <f>IF(N169="nulová",J169,0)</f>
        <v>0</v>
      </c>
      <c r="BJ169" s="17" t="s">
        <v>89</v>
      </c>
      <c r="BK169" s="156">
        <f>ROUND(I169*H169,2)</f>
        <v>0</v>
      </c>
      <c r="BL169" s="17" t="s">
        <v>231</v>
      </c>
      <c r="BM169" s="155" t="s">
        <v>2343</v>
      </c>
    </row>
    <row r="170" spans="2:65" s="12" customFormat="1" ht="11.25">
      <c r="B170" s="157"/>
      <c r="D170" s="158" t="s">
        <v>233</v>
      </c>
      <c r="E170" s="159" t="s">
        <v>1</v>
      </c>
      <c r="F170" s="160" t="s">
        <v>2344</v>
      </c>
      <c r="H170" s="161">
        <v>514.82899999999995</v>
      </c>
      <c r="I170" s="162"/>
      <c r="L170" s="157"/>
      <c r="M170" s="163"/>
      <c r="T170" s="164"/>
      <c r="AT170" s="159" t="s">
        <v>233</v>
      </c>
      <c r="AU170" s="159" t="s">
        <v>89</v>
      </c>
      <c r="AV170" s="12" t="s">
        <v>89</v>
      </c>
      <c r="AW170" s="12" t="s">
        <v>31</v>
      </c>
      <c r="AX170" s="12" t="s">
        <v>83</v>
      </c>
      <c r="AY170" s="159" t="s">
        <v>225</v>
      </c>
    </row>
    <row r="171" spans="2:65" s="1" customFormat="1" ht="24.2" customHeight="1">
      <c r="B171" s="32"/>
      <c r="C171" s="143" t="s">
        <v>289</v>
      </c>
      <c r="D171" s="143" t="s">
        <v>227</v>
      </c>
      <c r="E171" s="144" t="s">
        <v>296</v>
      </c>
      <c r="F171" s="145" t="s">
        <v>297</v>
      </c>
      <c r="G171" s="146" t="s">
        <v>230</v>
      </c>
      <c r="H171" s="147">
        <v>63</v>
      </c>
      <c r="I171" s="148"/>
      <c r="J171" s="149">
        <f>ROUND(I171*H171,2)</f>
        <v>0</v>
      </c>
      <c r="K171" s="150"/>
      <c r="L171" s="32"/>
      <c r="M171" s="151" t="s">
        <v>1</v>
      </c>
      <c r="N171" s="152" t="s">
        <v>42</v>
      </c>
      <c r="P171" s="153">
        <f>O171*H171</f>
        <v>0</v>
      </c>
      <c r="Q171" s="153">
        <v>0</v>
      </c>
      <c r="R171" s="153">
        <f>Q171*H171</f>
        <v>0</v>
      </c>
      <c r="S171" s="153">
        <v>0</v>
      </c>
      <c r="T171" s="154">
        <f>S171*H171</f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>IF(N171="základná",J171,0)</f>
        <v>0</v>
      </c>
      <c r="BF171" s="156">
        <f>IF(N171="znížená",J171,0)</f>
        <v>0</v>
      </c>
      <c r="BG171" s="156">
        <f>IF(N171="zákl. prenesená",J171,0)</f>
        <v>0</v>
      </c>
      <c r="BH171" s="156">
        <f>IF(N171="zníž. prenesená",J171,0)</f>
        <v>0</v>
      </c>
      <c r="BI171" s="156">
        <f>IF(N171="nulová",J171,0)</f>
        <v>0</v>
      </c>
      <c r="BJ171" s="17" t="s">
        <v>89</v>
      </c>
      <c r="BK171" s="156">
        <f>ROUND(I171*H171,2)</f>
        <v>0</v>
      </c>
      <c r="BL171" s="17" t="s">
        <v>231</v>
      </c>
      <c r="BM171" s="155" t="s">
        <v>2345</v>
      </c>
    </row>
    <row r="172" spans="2:65" s="12" customFormat="1" ht="11.25">
      <c r="B172" s="157"/>
      <c r="D172" s="158" t="s">
        <v>233</v>
      </c>
      <c r="E172" s="159" t="s">
        <v>1</v>
      </c>
      <c r="F172" s="160" t="s">
        <v>2346</v>
      </c>
      <c r="H172" s="161">
        <v>63</v>
      </c>
      <c r="I172" s="162"/>
      <c r="L172" s="157"/>
      <c r="M172" s="163"/>
      <c r="T172" s="164"/>
      <c r="AT172" s="159" t="s">
        <v>233</v>
      </c>
      <c r="AU172" s="159" t="s">
        <v>89</v>
      </c>
      <c r="AV172" s="12" t="s">
        <v>89</v>
      </c>
      <c r="AW172" s="12" t="s">
        <v>31</v>
      </c>
      <c r="AX172" s="12" t="s">
        <v>83</v>
      </c>
      <c r="AY172" s="159" t="s">
        <v>225</v>
      </c>
    </row>
    <row r="173" spans="2:65" s="1" customFormat="1" ht="21.75" customHeight="1">
      <c r="B173" s="32"/>
      <c r="C173" s="143" t="s">
        <v>295</v>
      </c>
      <c r="D173" s="143" t="s">
        <v>227</v>
      </c>
      <c r="E173" s="144" t="s">
        <v>310</v>
      </c>
      <c r="F173" s="145" t="s">
        <v>311</v>
      </c>
      <c r="G173" s="146" t="s">
        <v>312</v>
      </c>
      <c r="H173" s="147">
        <v>120</v>
      </c>
      <c r="I173" s="148"/>
      <c r="J173" s="149">
        <f>ROUND(I173*H173,2)</f>
        <v>0</v>
      </c>
      <c r="K173" s="150"/>
      <c r="L173" s="32"/>
      <c r="M173" s="151" t="s">
        <v>1</v>
      </c>
      <c r="N173" s="152" t="s">
        <v>42</v>
      </c>
      <c r="P173" s="153">
        <f>O173*H173</f>
        <v>0</v>
      </c>
      <c r="Q173" s="153">
        <v>0</v>
      </c>
      <c r="R173" s="153">
        <f>Q173*H173</f>
        <v>0</v>
      </c>
      <c r="S173" s="153">
        <v>0</v>
      </c>
      <c r="T173" s="154">
        <f>S173*H173</f>
        <v>0</v>
      </c>
      <c r="AR173" s="155" t="s">
        <v>231</v>
      </c>
      <c r="AT173" s="155" t="s">
        <v>227</v>
      </c>
      <c r="AU173" s="155" t="s">
        <v>89</v>
      </c>
      <c r="AY173" s="17" t="s">
        <v>225</v>
      </c>
      <c r="BE173" s="156">
        <f>IF(N173="základná",J173,0)</f>
        <v>0</v>
      </c>
      <c r="BF173" s="156">
        <f>IF(N173="znížená",J173,0)</f>
        <v>0</v>
      </c>
      <c r="BG173" s="156">
        <f>IF(N173="zákl. prenesená",J173,0)</f>
        <v>0</v>
      </c>
      <c r="BH173" s="156">
        <f>IF(N173="zníž. prenesená",J173,0)</f>
        <v>0</v>
      </c>
      <c r="BI173" s="156">
        <f>IF(N173="nulová",J173,0)</f>
        <v>0</v>
      </c>
      <c r="BJ173" s="17" t="s">
        <v>89</v>
      </c>
      <c r="BK173" s="156">
        <f>ROUND(I173*H173,2)</f>
        <v>0</v>
      </c>
      <c r="BL173" s="17" t="s">
        <v>231</v>
      </c>
      <c r="BM173" s="155" t="s">
        <v>2347</v>
      </c>
    </row>
    <row r="174" spans="2:65" s="12" customFormat="1" ht="11.25">
      <c r="B174" s="157"/>
      <c r="D174" s="158" t="s">
        <v>233</v>
      </c>
      <c r="E174" s="159" t="s">
        <v>1</v>
      </c>
      <c r="F174" s="160" t="s">
        <v>2348</v>
      </c>
      <c r="H174" s="161">
        <v>120</v>
      </c>
      <c r="I174" s="162"/>
      <c r="L174" s="157"/>
      <c r="M174" s="163"/>
      <c r="T174" s="164"/>
      <c r="AT174" s="159" t="s">
        <v>233</v>
      </c>
      <c r="AU174" s="159" t="s">
        <v>89</v>
      </c>
      <c r="AV174" s="12" t="s">
        <v>89</v>
      </c>
      <c r="AW174" s="12" t="s">
        <v>31</v>
      </c>
      <c r="AX174" s="12" t="s">
        <v>83</v>
      </c>
      <c r="AY174" s="159" t="s">
        <v>225</v>
      </c>
    </row>
    <row r="175" spans="2:65" s="11" customFormat="1" ht="22.9" customHeight="1">
      <c r="B175" s="131"/>
      <c r="D175" s="132" t="s">
        <v>75</v>
      </c>
      <c r="E175" s="141" t="s">
        <v>89</v>
      </c>
      <c r="F175" s="141" t="s">
        <v>318</v>
      </c>
      <c r="I175" s="134"/>
      <c r="J175" s="142">
        <f>BK175</f>
        <v>0</v>
      </c>
      <c r="L175" s="131"/>
      <c r="M175" s="136"/>
      <c r="P175" s="137">
        <f>SUM(P176:P193)</f>
        <v>0</v>
      </c>
      <c r="R175" s="137">
        <f>SUM(R176:R193)</f>
        <v>119.36217234548</v>
      </c>
      <c r="T175" s="138">
        <f>SUM(T176:T193)</f>
        <v>0</v>
      </c>
      <c r="AR175" s="132" t="s">
        <v>83</v>
      </c>
      <c r="AT175" s="139" t="s">
        <v>75</v>
      </c>
      <c r="AU175" s="139" t="s">
        <v>83</v>
      </c>
      <c r="AY175" s="132" t="s">
        <v>225</v>
      </c>
      <c r="BK175" s="140">
        <f>SUM(BK176:BK193)</f>
        <v>0</v>
      </c>
    </row>
    <row r="176" spans="2:65" s="1" customFormat="1" ht="24.2" customHeight="1">
      <c r="B176" s="32"/>
      <c r="C176" s="143" t="s">
        <v>303</v>
      </c>
      <c r="D176" s="143" t="s">
        <v>227</v>
      </c>
      <c r="E176" s="144" t="s">
        <v>320</v>
      </c>
      <c r="F176" s="145" t="s">
        <v>321</v>
      </c>
      <c r="G176" s="146" t="s">
        <v>230</v>
      </c>
      <c r="H176" s="147">
        <v>20.661999999999999</v>
      </c>
      <c r="I176" s="148"/>
      <c r="J176" s="149">
        <f>ROUND(I176*H176,2)</f>
        <v>0</v>
      </c>
      <c r="K176" s="150"/>
      <c r="L176" s="32"/>
      <c r="M176" s="151" t="s">
        <v>1</v>
      </c>
      <c r="N176" s="152" t="s">
        <v>42</v>
      </c>
      <c r="P176" s="153">
        <f>O176*H176</f>
        <v>0</v>
      </c>
      <c r="Q176" s="153">
        <v>2.0699999999999998</v>
      </c>
      <c r="R176" s="153">
        <f>Q176*H176</f>
        <v>42.770339999999997</v>
      </c>
      <c r="S176" s="153">
        <v>0</v>
      </c>
      <c r="T176" s="154">
        <f>S176*H176</f>
        <v>0</v>
      </c>
      <c r="AR176" s="155" t="s">
        <v>231</v>
      </c>
      <c r="AT176" s="155" t="s">
        <v>227</v>
      </c>
      <c r="AU176" s="155" t="s">
        <v>89</v>
      </c>
      <c r="AY176" s="17" t="s">
        <v>225</v>
      </c>
      <c r="BE176" s="156">
        <f>IF(N176="základná",J176,0)</f>
        <v>0</v>
      </c>
      <c r="BF176" s="156">
        <f>IF(N176="znížená",J176,0)</f>
        <v>0</v>
      </c>
      <c r="BG176" s="156">
        <f>IF(N176="zákl. prenesená",J176,0)</f>
        <v>0</v>
      </c>
      <c r="BH176" s="156">
        <f>IF(N176="zníž. prenesená",J176,0)</f>
        <v>0</v>
      </c>
      <c r="BI176" s="156">
        <f>IF(N176="nulová",J176,0)</f>
        <v>0</v>
      </c>
      <c r="BJ176" s="17" t="s">
        <v>89</v>
      </c>
      <c r="BK176" s="156">
        <f>ROUND(I176*H176,2)</f>
        <v>0</v>
      </c>
      <c r="BL176" s="17" t="s">
        <v>231</v>
      </c>
      <c r="BM176" s="155" t="s">
        <v>2349</v>
      </c>
    </row>
    <row r="177" spans="2:65" s="12" customFormat="1" ht="11.25">
      <c r="B177" s="157"/>
      <c r="D177" s="158" t="s">
        <v>233</v>
      </c>
      <c r="E177" s="159" t="s">
        <v>1</v>
      </c>
      <c r="F177" s="160" t="s">
        <v>2350</v>
      </c>
      <c r="H177" s="161">
        <v>20.661999999999999</v>
      </c>
      <c r="I177" s="162"/>
      <c r="L177" s="157"/>
      <c r="M177" s="163"/>
      <c r="T177" s="164"/>
      <c r="AT177" s="159" t="s">
        <v>233</v>
      </c>
      <c r="AU177" s="159" t="s">
        <v>89</v>
      </c>
      <c r="AV177" s="12" t="s">
        <v>89</v>
      </c>
      <c r="AW177" s="12" t="s">
        <v>31</v>
      </c>
      <c r="AX177" s="12" t="s">
        <v>83</v>
      </c>
      <c r="AY177" s="159" t="s">
        <v>225</v>
      </c>
    </row>
    <row r="178" spans="2:65" s="1" customFormat="1" ht="24.2" customHeight="1">
      <c r="B178" s="32"/>
      <c r="C178" s="143" t="s">
        <v>309</v>
      </c>
      <c r="D178" s="143" t="s">
        <v>227</v>
      </c>
      <c r="E178" s="144" t="s">
        <v>329</v>
      </c>
      <c r="F178" s="145" t="s">
        <v>330</v>
      </c>
      <c r="G178" s="146" t="s">
        <v>230</v>
      </c>
      <c r="H178" s="147">
        <v>15.169</v>
      </c>
      <c r="I178" s="148"/>
      <c r="J178" s="149">
        <f>ROUND(I178*H178,2)</f>
        <v>0</v>
      </c>
      <c r="K178" s="150"/>
      <c r="L178" s="32"/>
      <c r="M178" s="151" t="s">
        <v>1</v>
      </c>
      <c r="N178" s="152" t="s">
        <v>42</v>
      </c>
      <c r="P178" s="153">
        <f>O178*H178</f>
        <v>0</v>
      </c>
      <c r="Q178" s="153">
        <v>2.1940757</v>
      </c>
      <c r="R178" s="153">
        <f>Q178*H178</f>
        <v>33.281934293299997</v>
      </c>
      <c r="S178" s="153">
        <v>0</v>
      </c>
      <c r="T178" s="154">
        <f>S178*H178</f>
        <v>0</v>
      </c>
      <c r="AR178" s="155" t="s">
        <v>231</v>
      </c>
      <c r="AT178" s="155" t="s">
        <v>227</v>
      </c>
      <c r="AU178" s="155" t="s">
        <v>89</v>
      </c>
      <c r="AY178" s="17" t="s">
        <v>225</v>
      </c>
      <c r="BE178" s="156">
        <f>IF(N178="základná",J178,0)</f>
        <v>0</v>
      </c>
      <c r="BF178" s="156">
        <f>IF(N178="znížená",J178,0)</f>
        <v>0</v>
      </c>
      <c r="BG178" s="156">
        <f>IF(N178="zákl. prenesená",J178,0)</f>
        <v>0</v>
      </c>
      <c r="BH178" s="156">
        <f>IF(N178="zníž. prenesená",J178,0)</f>
        <v>0</v>
      </c>
      <c r="BI178" s="156">
        <f>IF(N178="nulová",J178,0)</f>
        <v>0</v>
      </c>
      <c r="BJ178" s="17" t="s">
        <v>89</v>
      </c>
      <c r="BK178" s="156">
        <f>ROUND(I178*H178,2)</f>
        <v>0</v>
      </c>
      <c r="BL178" s="17" t="s">
        <v>231</v>
      </c>
      <c r="BM178" s="155" t="s">
        <v>2351</v>
      </c>
    </row>
    <row r="179" spans="2:65" s="12" customFormat="1" ht="11.25">
      <c r="B179" s="157"/>
      <c r="D179" s="158" t="s">
        <v>233</v>
      </c>
      <c r="E179" s="159" t="s">
        <v>1</v>
      </c>
      <c r="F179" s="160" t="s">
        <v>2352</v>
      </c>
      <c r="H179" s="161">
        <v>15.169</v>
      </c>
      <c r="I179" s="162"/>
      <c r="L179" s="157"/>
      <c r="M179" s="163"/>
      <c r="T179" s="164"/>
      <c r="AT179" s="159" t="s">
        <v>233</v>
      </c>
      <c r="AU179" s="159" t="s">
        <v>89</v>
      </c>
      <c r="AV179" s="12" t="s">
        <v>89</v>
      </c>
      <c r="AW179" s="12" t="s">
        <v>31</v>
      </c>
      <c r="AX179" s="12" t="s">
        <v>83</v>
      </c>
      <c r="AY179" s="159" t="s">
        <v>225</v>
      </c>
    </row>
    <row r="180" spans="2:65" s="1" customFormat="1" ht="21.75" customHeight="1">
      <c r="B180" s="32"/>
      <c r="C180" s="143" t="s">
        <v>319</v>
      </c>
      <c r="D180" s="143" t="s">
        <v>227</v>
      </c>
      <c r="E180" s="144" t="s">
        <v>340</v>
      </c>
      <c r="F180" s="145" t="s">
        <v>341</v>
      </c>
      <c r="G180" s="146" t="s">
        <v>312</v>
      </c>
      <c r="H180" s="147">
        <v>5.8289999999999997</v>
      </c>
      <c r="I180" s="148"/>
      <c r="J180" s="149">
        <f>ROUND(I180*H180,2)</f>
        <v>0</v>
      </c>
      <c r="K180" s="150"/>
      <c r="L180" s="32"/>
      <c r="M180" s="151" t="s">
        <v>1</v>
      </c>
      <c r="N180" s="152" t="s">
        <v>42</v>
      </c>
      <c r="P180" s="153">
        <f>O180*H180</f>
        <v>0</v>
      </c>
      <c r="Q180" s="153">
        <v>1.5947400000000001E-3</v>
      </c>
      <c r="R180" s="153">
        <f>Q180*H180</f>
        <v>9.2957394600000007E-3</v>
      </c>
      <c r="S180" s="153">
        <v>0</v>
      </c>
      <c r="T180" s="154">
        <f>S180*H180</f>
        <v>0</v>
      </c>
      <c r="AR180" s="155" t="s">
        <v>231</v>
      </c>
      <c r="AT180" s="155" t="s">
        <v>227</v>
      </c>
      <c r="AU180" s="155" t="s">
        <v>89</v>
      </c>
      <c r="AY180" s="17" t="s">
        <v>225</v>
      </c>
      <c r="BE180" s="156">
        <f>IF(N180="základná",J180,0)</f>
        <v>0</v>
      </c>
      <c r="BF180" s="156">
        <f>IF(N180="znížená",J180,0)</f>
        <v>0</v>
      </c>
      <c r="BG180" s="156">
        <f>IF(N180="zákl. prenesená",J180,0)</f>
        <v>0</v>
      </c>
      <c r="BH180" s="156">
        <f>IF(N180="zníž. prenesená",J180,0)</f>
        <v>0</v>
      </c>
      <c r="BI180" s="156">
        <f>IF(N180="nulová",J180,0)</f>
        <v>0</v>
      </c>
      <c r="BJ180" s="17" t="s">
        <v>89</v>
      </c>
      <c r="BK180" s="156">
        <f>ROUND(I180*H180,2)</f>
        <v>0</v>
      </c>
      <c r="BL180" s="17" t="s">
        <v>231</v>
      </c>
      <c r="BM180" s="155" t="s">
        <v>2353</v>
      </c>
    </row>
    <row r="181" spans="2:65" s="12" customFormat="1" ht="11.25">
      <c r="B181" s="157"/>
      <c r="D181" s="158" t="s">
        <v>233</v>
      </c>
      <c r="E181" s="159" t="s">
        <v>1</v>
      </c>
      <c r="F181" s="160" t="s">
        <v>2354</v>
      </c>
      <c r="H181" s="161">
        <v>5.8289999999999997</v>
      </c>
      <c r="I181" s="162"/>
      <c r="L181" s="157"/>
      <c r="M181" s="163"/>
      <c r="T181" s="164"/>
      <c r="AT181" s="159" t="s">
        <v>233</v>
      </c>
      <c r="AU181" s="159" t="s">
        <v>89</v>
      </c>
      <c r="AV181" s="12" t="s">
        <v>89</v>
      </c>
      <c r="AW181" s="12" t="s">
        <v>31</v>
      </c>
      <c r="AX181" s="12" t="s">
        <v>83</v>
      </c>
      <c r="AY181" s="159" t="s">
        <v>225</v>
      </c>
    </row>
    <row r="182" spans="2:65" s="1" customFormat="1" ht="21.75" customHeight="1">
      <c r="B182" s="32"/>
      <c r="C182" s="143" t="s">
        <v>328</v>
      </c>
      <c r="D182" s="143" t="s">
        <v>227</v>
      </c>
      <c r="E182" s="144" t="s">
        <v>350</v>
      </c>
      <c r="F182" s="145" t="s">
        <v>351</v>
      </c>
      <c r="G182" s="146" t="s">
        <v>312</v>
      </c>
      <c r="H182" s="147">
        <v>5.8289999999999997</v>
      </c>
      <c r="I182" s="148"/>
      <c r="J182" s="149">
        <f>ROUND(I182*H182,2)</f>
        <v>0</v>
      </c>
      <c r="K182" s="150"/>
      <c r="L182" s="32"/>
      <c r="M182" s="151" t="s">
        <v>1</v>
      </c>
      <c r="N182" s="152" t="s">
        <v>42</v>
      </c>
      <c r="P182" s="153">
        <f>O182*H182</f>
        <v>0</v>
      </c>
      <c r="Q182" s="153">
        <v>0</v>
      </c>
      <c r="R182" s="153">
        <f>Q182*H182</f>
        <v>0</v>
      </c>
      <c r="S182" s="153">
        <v>0</v>
      </c>
      <c r="T182" s="154">
        <f>S182*H182</f>
        <v>0</v>
      </c>
      <c r="AR182" s="155" t="s">
        <v>231</v>
      </c>
      <c r="AT182" s="155" t="s">
        <v>227</v>
      </c>
      <c r="AU182" s="155" t="s">
        <v>89</v>
      </c>
      <c r="AY182" s="17" t="s">
        <v>225</v>
      </c>
      <c r="BE182" s="156">
        <f>IF(N182="základná",J182,0)</f>
        <v>0</v>
      </c>
      <c r="BF182" s="156">
        <f>IF(N182="znížená",J182,0)</f>
        <v>0</v>
      </c>
      <c r="BG182" s="156">
        <f>IF(N182="zákl. prenesená",J182,0)</f>
        <v>0</v>
      </c>
      <c r="BH182" s="156">
        <f>IF(N182="zníž. prenesená",J182,0)</f>
        <v>0</v>
      </c>
      <c r="BI182" s="156">
        <f>IF(N182="nulová",J182,0)</f>
        <v>0</v>
      </c>
      <c r="BJ182" s="17" t="s">
        <v>89</v>
      </c>
      <c r="BK182" s="156">
        <f>ROUND(I182*H182,2)</f>
        <v>0</v>
      </c>
      <c r="BL182" s="17" t="s">
        <v>231</v>
      </c>
      <c r="BM182" s="155" t="s">
        <v>2355</v>
      </c>
    </row>
    <row r="183" spans="2:65" s="1" customFormat="1" ht="16.5" customHeight="1">
      <c r="B183" s="32"/>
      <c r="C183" s="143" t="s">
        <v>339</v>
      </c>
      <c r="D183" s="143" t="s">
        <v>227</v>
      </c>
      <c r="E183" s="144" t="s">
        <v>364</v>
      </c>
      <c r="F183" s="145" t="s">
        <v>365</v>
      </c>
      <c r="G183" s="146" t="s">
        <v>292</v>
      </c>
      <c r="H183" s="147">
        <v>0.91900000000000004</v>
      </c>
      <c r="I183" s="148"/>
      <c r="J183" s="149">
        <f>ROUND(I183*H183,2)</f>
        <v>0</v>
      </c>
      <c r="K183" s="150"/>
      <c r="L183" s="32"/>
      <c r="M183" s="151" t="s">
        <v>1</v>
      </c>
      <c r="N183" s="152" t="s">
        <v>42</v>
      </c>
      <c r="P183" s="153">
        <f>O183*H183</f>
        <v>0</v>
      </c>
      <c r="Q183" s="153">
        <v>1.2029614</v>
      </c>
      <c r="R183" s="153">
        <f>Q183*H183</f>
        <v>1.1055215266</v>
      </c>
      <c r="S183" s="153">
        <v>0</v>
      </c>
      <c r="T183" s="154">
        <f>S183*H183</f>
        <v>0</v>
      </c>
      <c r="AR183" s="155" t="s">
        <v>231</v>
      </c>
      <c r="AT183" s="155" t="s">
        <v>227</v>
      </c>
      <c r="AU183" s="155" t="s">
        <v>89</v>
      </c>
      <c r="AY183" s="17" t="s">
        <v>225</v>
      </c>
      <c r="BE183" s="156">
        <f>IF(N183="základná",J183,0)</f>
        <v>0</v>
      </c>
      <c r="BF183" s="156">
        <f>IF(N183="znížená",J183,0)</f>
        <v>0</v>
      </c>
      <c r="BG183" s="156">
        <f>IF(N183="zákl. prenesená",J183,0)</f>
        <v>0</v>
      </c>
      <c r="BH183" s="156">
        <f>IF(N183="zníž. prenesená",J183,0)</f>
        <v>0</v>
      </c>
      <c r="BI183" s="156">
        <f>IF(N183="nulová",J183,0)</f>
        <v>0</v>
      </c>
      <c r="BJ183" s="17" t="s">
        <v>89</v>
      </c>
      <c r="BK183" s="156">
        <f>ROUND(I183*H183,2)</f>
        <v>0</v>
      </c>
      <c r="BL183" s="17" t="s">
        <v>231</v>
      </c>
      <c r="BM183" s="155" t="s">
        <v>2356</v>
      </c>
    </row>
    <row r="184" spans="2:65" s="12" customFormat="1" ht="11.25">
      <c r="B184" s="157"/>
      <c r="D184" s="158" t="s">
        <v>233</v>
      </c>
      <c r="E184" s="159" t="s">
        <v>1</v>
      </c>
      <c r="F184" s="160" t="s">
        <v>2357</v>
      </c>
      <c r="H184" s="161">
        <v>0.64600000000000002</v>
      </c>
      <c r="I184" s="162"/>
      <c r="L184" s="157"/>
      <c r="M184" s="163"/>
      <c r="T184" s="164"/>
      <c r="AT184" s="159" t="s">
        <v>233</v>
      </c>
      <c r="AU184" s="159" t="s">
        <v>89</v>
      </c>
      <c r="AV184" s="12" t="s">
        <v>89</v>
      </c>
      <c r="AW184" s="12" t="s">
        <v>31</v>
      </c>
      <c r="AX184" s="12" t="s">
        <v>76</v>
      </c>
      <c r="AY184" s="159" t="s">
        <v>225</v>
      </c>
    </row>
    <row r="185" spans="2:65" s="12" customFormat="1" ht="11.25">
      <c r="B185" s="157"/>
      <c r="D185" s="158" t="s">
        <v>233</v>
      </c>
      <c r="E185" s="159" t="s">
        <v>1</v>
      </c>
      <c r="F185" s="160" t="s">
        <v>2358</v>
      </c>
      <c r="H185" s="161">
        <v>0.27300000000000002</v>
      </c>
      <c r="I185" s="162"/>
      <c r="L185" s="157"/>
      <c r="M185" s="163"/>
      <c r="T185" s="164"/>
      <c r="AT185" s="159" t="s">
        <v>233</v>
      </c>
      <c r="AU185" s="159" t="s">
        <v>89</v>
      </c>
      <c r="AV185" s="12" t="s">
        <v>89</v>
      </c>
      <c r="AW185" s="12" t="s">
        <v>31</v>
      </c>
      <c r="AX185" s="12" t="s">
        <v>76</v>
      </c>
      <c r="AY185" s="159" t="s">
        <v>225</v>
      </c>
    </row>
    <row r="186" spans="2:65" s="13" customFormat="1" ht="11.25">
      <c r="B186" s="165"/>
      <c r="D186" s="158" t="s">
        <v>233</v>
      </c>
      <c r="E186" s="166" t="s">
        <v>1</v>
      </c>
      <c r="F186" s="167" t="s">
        <v>258</v>
      </c>
      <c r="H186" s="168">
        <v>0.91900000000000004</v>
      </c>
      <c r="I186" s="169"/>
      <c r="L186" s="165"/>
      <c r="M186" s="170"/>
      <c r="T186" s="171"/>
      <c r="AT186" s="166" t="s">
        <v>233</v>
      </c>
      <c r="AU186" s="166" t="s">
        <v>89</v>
      </c>
      <c r="AV186" s="13" t="s">
        <v>231</v>
      </c>
      <c r="AW186" s="13" t="s">
        <v>31</v>
      </c>
      <c r="AX186" s="13" t="s">
        <v>83</v>
      </c>
      <c r="AY186" s="166" t="s">
        <v>225</v>
      </c>
    </row>
    <row r="187" spans="2:65" s="1" customFormat="1" ht="16.5" customHeight="1">
      <c r="B187" s="32"/>
      <c r="C187" s="143" t="s">
        <v>349</v>
      </c>
      <c r="D187" s="143" t="s">
        <v>227</v>
      </c>
      <c r="E187" s="144" t="s">
        <v>374</v>
      </c>
      <c r="F187" s="145" t="s">
        <v>375</v>
      </c>
      <c r="G187" s="146" t="s">
        <v>230</v>
      </c>
      <c r="H187" s="147">
        <v>19.189</v>
      </c>
      <c r="I187" s="148"/>
      <c r="J187" s="149">
        <f>ROUND(I187*H187,2)</f>
        <v>0</v>
      </c>
      <c r="K187" s="150"/>
      <c r="L187" s="32"/>
      <c r="M187" s="151" t="s">
        <v>1</v>
      </c>
      <c r="N187" s="152" t="s">
        <v>42</v>
      </c>
      <c r="P187" s="153">
        <f>O187*H187</f>
        <v>0</v>
      </c>
      <c r="Q187" s="153">
        <v>2.1940757</v>
      </c>
      <c r="R187" s="153">
        <f>Q187*H187</f>
        <v>42.1021186073</v>
      </c>
      <c r="S187" s="153">
        <v>0</v>
      </c>
      <c r="T187" s="154">
        <f>S187*H187</f>
        <v>0</v>
      </c>
      <c r="AR187" s="155" t="s">
        <v>231</v>
      </c>
      <c r="AT187" s="155" t="s">
        <v>227</v>
      </c>
      <c r="AU187" s="155" t="s">
        <v>89</v>
      </c>
      <c r="AY187" s="17" t="s">
        <v>225</v>
      </c>
      <c r="BE187" s="156">
        <f>IF(N187="základná",J187,0)</f>
        <v>0</v>
      </c>
      <c r="BF187" s="156">
        <f>IF(N187="znížená",J187,0)</f>
        <v>0</v>
      </c>
      <c r="BG187" s="156">
        <f>IF(N187="zákl. prenesená",J187,0)</f>
        <v>0</v>
      </c>
      <c r="BH187" s="156">
        <f>IF(N187="zníž. prenesená",J187,0)</f>
        <v>0</v>
      </c>
      <c r="BI187" s="156">
        <f>IF(N187="nulová",J187,0)</f>
        <v>0</v>
      </c>
      <c r="BJ187" s="17" t="s">
        <v>89</v>
      </c>
      <c r="BK187" s="156">
        <f>ROUND(I187*H187,2)</f>
        <v>0</v>
      </c>
      <c r="BL187" s="17" t="s">
        <v>231</v>
      </c>
      <c r="BM187" s="155" t="s">
        <v>2359</v>
      </c>
    </row>
    <row r="188" spans="2:65" s="12" customFormat="1" ht="22.5">
      <c r="B188" s="157"/>
      <c r="D188" s="158" t="s">
        <v>233</v>
      </c>
      <c r="E188" s="159" t="s">
        <v>1</v>
      </c>
      <c r="F188" s="160" t="s">
        <v>2360</v>
      </c>
      <c r="H188" s="161">
        <v>18.361999999999998</v>
      </c>
      <c r="I188" s="162"/>
      <c r="L188" s="157"/>
      <c r="M188" s="163"/>
      <c r="T188" s="164"/>
      <c r="AT188" s="159" t="s">
        <v>233</v>
      </c>
      <c r="AU188" s="159" t="s">
        <v>89</v>
      </c>
      <c r="AV188" s="12" t="s">
        <v>89</v>
      </c>
      <c r="AW188" s="12" t="s">
        <v>31</v>
      </c>
      <c r="AX188" s="12" t="s">
        <v>76</v>
      </c>
      <c r="AY188" s="159" t="s">
        <v>225</v>
      </c>
    </row>
    <row r="189" spans="2:65" s="12" customFormat="1" ht="11.25">
      <c r="B189" s="157"/>
      <c r="D189" s="158" t="s">
        <v>233</v>
      </c>
      <c r="E189" s="159" t="s">
        <v>1</v>
      </c>
      <c r="F189" s="160" t="s">
        <v>2361</v>
      </c>
      <c r="H189" s="161">
        <v>0.82699999999999996</v>
      </c>
      <c r="I189" s="162"/>
      <c r="L189" s="157"/>
      <c r="M189" s="163"/>
      <c r="T189" s="164"/>
      <c r="AT189" s="159" t="s">
        <v>233</v>
      </c>
      <c r="AU189" s="159" t="s">
        <v>89</v>
      </c>
      <c r="AV189" s="12" t="s">
        <v>89</v>
      </c>
      <c r="AW189" s="12" t="s">
        <v>31</v>
      </c>
      <c r="AX189" s="12" t="s">
        <v>76</v>
      </c>
      <c r="AY189" s="159" t="s">
        <v>225</v>
      </c>
    </row>
    <row r="190" spans="2:65" s="13" customFormat="1" ht="11.25">
      <c r="B190" s="165"/>
      <c r="D190" s="158" t="s">
        <v>233</v>
      </c>
      <c r="E190" s="166" t="s">
        <v>1</v>
      </c>
      <c r="F190" s="167" t="s">
        <v>258</v>
      </c>
      <c r="H190" s="168">
        <v>19.189</v>
      </c>
      <c r="I190" s="169"/>
      <c r="L190" s="165"/>
      <c r="M190" s="170"/>
      <c r="T190" s="171"/>
      <c r="AT190" s="166" t="s">
        <v>233</v>
      </c>
      <c r="AU190" s="166" t="s">
        <v>89</v>
      </c>
      <c r="AV190" s="13" t="s">
        <v>231</v>
      </c>
      <c r="AW190" s="13" t="s">
        <v>31</v>
      </c>
      <c r="AX190" s="13" t="s">
        <v>83</v>
      </c>
      <c r="AY190" s="166" t="s">
        <v>225</v>
      </c>
    </row>
    <row r="191" spans="2:65" s="1" customFormat="1" ht="21.75" customHeight="1">
      <c r="B191" s="32"/>
      <c r="C191" s="143" t="s">
        <v>353</v>
      </c>
      <c r="D191" s="143" t="s">
        <v>227</v>
      </c>
      <c r="E191" s="144" t="s">
        <v>380</v>
      </c>
      <c r="F191" s="145" t="s">
        <v>381</v>
      </c>
      <c r="G191" s="146" t="s">
        <v>312</v>
      </c>
      <c r="H191" s="147">
        <v>58.292999999999999</v>
      </c>
      <c r="I191" s="148"/>
      <c r="J191" s="149">
        <f>ROUND(I191*H191,2)</f>
        <v>0</v>
      </c>
      <c r="K191" s="150"/>
      <c r="L191" s="32"/>
      <c r="M191" s="151" t="s">
        <v>1</v>
      </c>
      <c r="N191" s="152" t="s">
        <v>42</v>
      </c>
      <c r="P191" s="153">
        <f>O191*H191</f>
        <v>0</v>
      </c>
      <c r="Q191" s="153">
        <v>1.5947400000000001E-3</v>
      </c>
      <c r="R191" s="153">
        <f>Q191*H191</f>
        <v>9.2962178820000005E-2</v>
      </c>
      <c r="S191" s="153">
        <v>0</v>
      </c>
      <c r="T191" s="154">
        <f>S191*H191</f>
        <v>0</v>
      </c>
      <c r="AR191" s="155" t="s">
        <v>231</v>
      </c>
      <c r="AT191" s="155" t="s">
        <v>227</v>
      </c>
      <c r="AU191" s="155" t="s">
        <v>89</v>
      </c>
      <c r="AY191" s="17" t="s">
        <v>225</v>
      </c>
      <c r="BE191" s="156">
        <f>IF(N191="základná",J191,0)</f>
        <v>0</v>
      </c>
      <c r="BF191" s="156">
        <f>IF(N191="znížená",J191,0)</f>
        <v>0</v>
      </c>
      <c r="BG191" s="156">
        <f>IF(N191="zákl. prenesená",J191,0)</f>
        <v>0</v>
      </c>
      <c r="BH191" s="156">
        <f>IF(N191="zníž. prenesená",J191,0)</f>
        <v>0</v>
      </c>
      <c r="BI191" s="156">
        <f>IF(N191="nulová",J191,0)</f>
        <v>0</v>
      </c>
      <c r="BJ191" s="17" t="s">
        <v>89</v>
      </c>
      <c r="BK191" s="156">
        <f>ROUND(I191*H191,2)</f>
        <v>0</v>
      </c>
      <c r="BL191" s="17" t="s">
        <v>231</v>
      </c>
      <c r="BM191" s="155" t="s">
        <v>2362</v>
      </c>
    </row>
    <row r="192" spans="2:65" s="12" customFormat="1" ht="22.5">
      <c r="B192" s="157"/>
      <c r="D192" s="158" t="s">
        <v>233</v>
      </c>
      <c r="E192" s="159" t="s">
        <v>1</v>
      </c>
      <c r="F192" s="160" t="s">
        <v>2363</v>
      </c>
      <c r="H192" s="161">
        <v>58.292999999999999</v>
      </c>
      <c r="I192" s="162"/>
      <c r="L192" s="157"/>
      <c r="M192" s="163"/>
      <c r="T192" s="164"/>
      <c r="AT192" s="159" t="s">
        <v>233</v>
      </c>
      <c r="AU192" s="159" t="s">
        <v>89</v>
      </c>
      <c r="AV192" s="12" t="s">
        <v>89</v>
      </c>
      <c r="AW192" s="12" t="s">
        <v>31</v>
      </c>
      <c r="AX192" s="12" t="s">
        <v>83</v>
      </c>
      <c r="AY192" s="159" t="s">
        <v>225</v>
      </c>
    </row>
    <row r="193" spans="2:65" s="1" customFormat="1" ht="21.75" customHeight="1">
      <c r="B193" s="32"/>
      <c r="C193" s="143" t="s">
        <v>363</v>
      </c>
      <c r="D193" s="143" t="s">
        <v>227</v>
      </c>
      <c r="E193" s="144" t="s">
        <v>387</v>
      </c>
      <c r="F193" s="145" t="s">
        <v>388</v>
      </c>
      <c r="G193" s="146" t="s">
        <v>312</v>
      </c>
      <c r="H193" s="147">
        <v>58.292999999999999</v>
      </c>
      <c r="I193" s="148"/>
      <c r="J193" s="149">
        <f>ROUND(I193*H193,2)</f>
        <v>0</v>
      </c>
      <c r="K193" s="150"/>
      <c r="L193" s="32"/>
      <c r="M193" s="151" t="s">
        <v>1</v>
      </c>
      <c r="N193" s="152" t="s">
        <v>42</v>
      </c>
      <c r="P193" s="153">
        <f>O193*H193</f>
        <v>0</v>
      </c>
      <c r="Q193" s="153">
        <v>0</v>
      </c>
      <c r="R193" s="153">
        <f>Q193*H193</f>
        <v>0</v>
      </c>
      <c r="S193" s="153">
        <v>0</v>
      </c>
      <c r="T193" s="154">
        <f>S193*H193</f>
        <v>0</v>
      </c>
      <c r="AR193" s="155" t="s">
        <v>231</v>
      </c>
      <c r="AT193" s="155" t="s">
        <v>227</v>
      </c>
      <c r="AU193" s="155" t="s">
        <v>89</v>
      </c>
      <c r="AY193" s="17" t="s">
        <v>225</v>
      </c>
      <c r="BE193" s="156">
        <f>IF(N193="základná",J193,0)</f>
        <v>0</v>
      </c>
      <c r="BF193" s="156">
        <f>IF(N193="znížená",J193,0)</f>
        <v>0</v>
      </c>
      <c r="BG193" s="156">
        <f>IF(N193="zákl. prenesená",J193,0)</f>
        <v>0</v>
      </c>
      <c r="BH193" s="156">
        <f>IF(N193="zníž. prenesená",J193,0)</f>
        <v>0</v>
      </c>
      <c r="BI193" s="156">
        <f>IF(N193="nulová",J193,0)</f>
        <v>0</v>
      </c>
      <c r="BJ193" s="17" t="s">
        <v>89</v>
      </c>
      <c r="BK193" s="156">
        <f>ROUND(I193*H193,2)</f>
        <v>0</v>
      </c>
      <c r="BL193" s="17" t="s">
        <v>231</v>
      </c>
      <c r="BM193" s="155" t="s">
        <v>2364</v>
      </c>
    </row>
    <row r="194" spans="2:65" s="11" customFormat="1" ht="22.9" customHeight="1">
      <c r="B194" s="131"/>
      <c r="D194" s="132" t="s">
        <v>75</v>
      </c>
      <c r="E194" s="141" t="s">
        <v>239</v>
      </c>
      <c r="F194" s="141" t="s">
        <v>410</v>
      </c>
      <c r="I194" s="134"/>
      <c r="J194" s="142">
        <f>BK194</f>
        <v>0</v>
      </c>
      <c r="L194" s="131"/>
      <c r="M194" s="136"/>
      <c r="P194" s="137">
        <f>SUM(P195:P253)</f>
        <v>0</v>
      </c>
      <c r="R194" s="137">
        <f>SUM(R195:R253)</f>
        <v>136.49590070032002</v>
      </c>
      <c r="T194" s="138">
        <f>SUM(T195:T253)</f>
        <v>0</v>
      </c>
      <c r="AR194" s="132" t="s">
        <v>83</v>
      </c>
      <c r="AT194" s="139" t="s">
        <v>75</v>
      </c>
      <c r="AU194" s="139" t="s">
        <v>83</v>
      </c>
      <c r="AY194" s="132" t="s">
        <v>225</v>
      </c>
      <c r="BK194" s="140">
        <f>SUM(BK195:BK253)</f>
        <v>0</v>
      </c>
    </row>
    <row r="195" spans="2:65" s="1" customFormat="1" ht="33" customHeight="1">
      <c r="B195" s="32"/>
      <c r="C195" s="143" t="s">
        <v>7</v>
      </c>
      <c r="D195" s="143" t="s">
        <v>227</v>
      </c>
      <c r="E195" s="144" t="s">
        <v>2365</v>
      </c>
      <c r="F195" s="145" t="s">
        <v>2366</v>
      </c>
      <c r="G195" s="146" t="s">
        <v>230</v>
      </c>
      <c r="H195" s="147">
        <v>77.150999999999996</v>
      </c>
      <c r="I195" s="148"/>
      <c r="J195" s="149">
        <f>ROUND(I195*H195,2)</f>
        <v>0</v>
      </c>
      <c r="K195" s="150"/>
      <c r="L195" s="32"/>
      <c r="M195" s="151" t="s">
        <v>1</v>
      </c>
      <c r="N195" s="152" t="s">
        <v>42</v>
      </c>
      <c r="P195" s="153">
        <f>O195*H195</f>
        <v>0</v>
      </c>
      <c r="Q195" s="153">
        <v>0.67418800000000001</v>
      </c>
      <c r="R195" s="153">
        <f>Q195*H195</f>
        <v>52.014278388000001</v>
      </c>
      <c r="S195" s="153">
        <v>0</v>
      </c>
      <c r="T195" s="154">
        <f>S195*H195</f>
        <v>0</v>
      </c>
      <c r="AR195" s="155" t="s">
        <v>231</v>
      </c>
      <c r="AT195" s="155" t="s">
        <v>227</v>
      </c>
      <c r="AU195" s="155" t="s">
        <v>89</v>
      </c>
      <c r="AY195" s="17" t="s">
        <v>225</v>
      </c>
      <c r="BE195" s="156">
        <f>IF(N195="základná",J195,0)</f>
        <v>0</v>
      </c>
      <c r="BF195" s="156">
        <f>IF(N195="znížená",J195,0)</f>
        <v>0</v>
      </c>
      <c r="BG195" s="156">
        <f>IF(N195="zákl. prenesená",J195,0)</f>
        <v>0</v>
      </c>
      <c r="BH195" s="156">
        <f>IF(N195="zníž. prenesená",J195,0)</f>
        <v>0</v>
      </c>
      <c r="BI195" s="156">
        <f>IF(N195="nulová",J195,0)</f>
        <v>0</v>
      </c>
      <c r="BJ195" s="17" t="s">
        <v>89</v>
      </c>
      <c r="BK195" s="156">
        <f>ROUND(I195*H195,2)</f>
        <v>0</v>
      </c>
      <c r="BL195" s="17" t="s">
        <v>231</v>
      </c>
      <c r="BM195" s="155" t="s">
        <v>2367</v>
      </c>
    </row>
    <row r="196" spans="2:65" s="12" customFormat="1" ht="11.25">
      <c r="B196" s="157"/>
      <c r="D196" s="158" t="s">
        <v>233</v>
      </c>
      <c r="E196" s="159" t="s">
        <v>1</v>
      </c>
      <c r="F196" s="160" t="s">
        <v>2368</v>
      </c>
      <c r="H196" s="161">
        <v>11.438000000000001</v>
      </c>
      <c r="I196" s="162"/>
      <c r="L196" s="157"/>
      <c r="M196" s="163"/>
      <c r="T196" s="164"/>
      <c r="AT196" s="159" t="s">
        <v>233</v>
      </c>
      <c r="AU196" s="159" t="s">
        <v>89</v>
      </c>
      <c r="AV196" s="12" t="s">
        <v>89</v>
      </c>
      <c r="AW196" s="12" t="s">
        <v>31</v>
      </c>
      <c r="AX196" s="12" t="s">
        <v>76</v>
      </c>
      <c r="AY196" s="159" t="s">
        <v>225</v>
      </c>
    </row>
    <row r="197" spans="2:65" s="12" customFormat="1" ht="22.5">
      <c r="B197" s="157"/>
      <c r="D197" s="158" t="s">
        <v>233</v>
      </c>
      <c r="E197" s="159" t="s">
        <v>1</v>
      </c>
      <c r="F197" s="160" t="s">
        <v>2369</v>
      </c>
      <c r="H197" s="161">
        <v>4.0670000000000002</v>
      </c>
      <c r="I197" s="162"/>
      <c r="L197" s="157"/>
      <c r="M197" s="163"/>
      <c r="T197" s="164"/>
      <c r="AT197" s="159" t="s">
        <v>233</v>
      </c>
      <c r="AU197" s="159" t="s">
        <v>89</v>
      </c>
      <c r="AV197" s="12" t="s">
        <v>89</v>
      </c>
      <c r="AW197" s="12" t="s">
        <v>31</v>
      </c>
      <c r="AX197" s="12" t="s">
        <v>76</v>
      </c>
      <c r="AY197" s="159" t="s">
        <v>225</v>
      </c>
    </row>
    <row r="198" spans="2:65" s="12" customFormat="1" ht="22.5">
      <c r="B198" s="157"/>
      <c r="D198" s="158" t="s">
        <v>233</v>
      </c>
      <c r="E198" s="159" t="s">
        <v>1</v>
      </c>
      <c r="F198" s="160" t="s">
        <v>2370</v>
      </c>
      <c r="H198" s="161">
        <v>29.140999999999998</v>
      </c>
      <c r="I198" s="162"/>
      <c r="L198" s="157"/>
      <c r="M198" s="163"/>
      <c r="T198" s="164"/>
      <c r="AT198" s="159" t="s">
        <v>233</v>
      </c>
      <c r="AU198" s="159" t="s">
        <v>89</v>
      </c>
      <c r="AV198" s="12" t="s">
        <v>89</v>
      </c>
      <c r="AW198" s="12" t="s">
        <v>31</v>
      </c>
      <c r="AX198" s="12" t="s">
        <v>76</v>
      </c>
      <c r="AY198" s="159" t="s">
        <v>225</v>
      </c>
    </row>
    <row r="199" spans="2:65" s="12" customFormat="1" ht="22.5">
      <c r="B199" s="157"/>
      <c r="D199" s="158" t="s">
        <v>233</v>
      </c>
      <c r="E199" s="159" t="s">
        <v>1</v>
      </c>
      <c r="F199" s="160" t="s">
        <v>2371</v>
      </c>
      <c r="H199" s="161">
        <v>32.505000000000003</v>
      </c>
      <c r="I199" s="162"/>
      <c r="L199" s="157"/>
      <c r="M199" s="163"/>
      <c r="T199" s="164"/>
      <c r="AT199" s="159" t="s">
        <v>233</v>
      </c>
      <c r="AU199" s="159" t="s">
        <v>89</v>
      </c>
      <c r="AV199" s="12" t="s">
        <v>89</v>
      </c>
      <c r="AW199" s="12" t="s">
        <v>31</v>
      </c>
      <c r="AX199" s="12" t="s">
        <v>76</v>
      </c>
      <c r="AY199" s="159" t="s">
        <v>225</v>
      </c>
    </row>
    <row r="200" spans="2:65" s="13" customFormat="1" ht="11.25">
      <c r="B200" s="165"/>
      <c r="D200" s="158" t="s">
        <v>233</v>
      </c>
      <c r="E200" s="166" t="s">
        <v>1</v>
      </c>
      <c r="F200" s="167" t="s">
        <v>258</v>
      </c>
      <c r="H200" s="168">
        <v>77.150999999999996</v>
      </c>
      <c r="I200" s="169"/>
      <c r="L200" s="165"/>
      <c r="M200" s="170"/>
      <c r="T200" s="171"/>
      <c r="AT200" s="166" t="s">
        <v>233</v>
      </c>
      <c r="AU200" s="166" t="s">
        <v>89</v>
      </c>
      <c r="AV200" s="13" t="s">
        <v>231</v>
      </c>
      <c r="AW200" s="13" t="s">
        <v>31</v>
      </c>
      <c r="AX200" s="13" t="s">
        <v>83</v>
      </c>
      <c r="AY200" s="166" t="s">
        <v>225</v>
      </c>
    </row>
    <row r="201" spans="2:65" s="1" customFormat="1" ht="33" customHeight="1">
      <c r="B201" s="32"/>
      <c r="C201" s="143" t="s">
        <v>379</v>
      </c>
      <c r="D201" s="143" t="s">
        <v>227</v>
      </c>
      <c r="E201" s="144" t="s">
        <v>2372</v>
      </c>
      <c r="F201" s="145" t="s">
        <v>2373</v>
      </c>
      <c r="G201" s="146" t="s">
        <v>230</v>
      </c>
      <c r="H201" s="147">
        <v>1.0580000000000001</v>
      </c>
      <c r="I201" s="148"/>
      <c r="J201" s="149">
        <f>ROUND(I201*H201,2)</f>
        <v>0</v>
      </c>
      <c r="K201" s="150"/>
      <c r="L201" s="32"/>
      <c r="M201" s="151" t="s">
        <v>1</v>
      </c>
      <c r="N201" s="152" t="s">
        <v>42</v>
      </c>
      <c r="P201" s="153">
        <f>O201*H201</f>
        <v>0</v>
      </c>
      <c r="Q201" s="153">
        <v>2.1529162400000001</v>
      </c>
      <c r="R201" s="153">
        <f>Q201*H201</f>
        <v>2.2777853819200002</v>
      </c>
      <c r="S201" s="153">
        <v>0</v>
      </c>
      <c r="T201" s="154">
        <f>S201*H201</f>
        <v>0</v>
      </c>
      <c r="AR201" s="155" t="s">
        <v>231</v>
      </c>
      <c r="AT201" s="155" t="s">
        <v>227</v>
      </c>
      <c r="AU201" s="155" t="s">
        <v>89</v>
      </c>
      <c r="AY201" s="17" t="s">
        <v>225</v>
      </c>
      <c r="BE201" s="156">
        <f>IF(N201="základná",J201,0)</f>
        <v>0</v>
      </c>
      <c r="BF201" s="156">
        <f>IF(N201="znížená",J201,0)</f>
        <v>0</v>
      </c>
      <c r="BG201" s="156">
        <f>IF(N201="zákl. prenesená",J201,0)</f>
        <v>0</v>
      </c>
      <c r="BH201" s="156">
        <f>IF(N201="zníž. prenesená",J201,0)</f>
        <v>0</v>
      </c>
      <c r="BI201" s="156">
        <f>IF(N201="nulová",J201,0)</f>
        <v>0</v>
      </c>
      <c r="BJ201" s="17" t="s">
        <v>89</v>
      </c>
      <c r="BK201" s="156">
        <f>ROUND(I201*H201,2)</f>
        <v>0</v>
      </c>
      <c r="BL201" s="17" t="s">
        <v>231</v>
      </c>
      <c r="BM201" s="155" t="s">
        <v>2374</v>
      </c>
    </row>
    <row r="202" spans="2:65" s="12" customFormat="1" ht="11.25">
      <c r="B202" s="157"/>
      <c r="D202" s="158" t="s">
        <v>233</v>
      </c>
      <c r="E202" s="159" t="s">
        <v>1</v>
      </c>
      <c r="F202" s="160" t="s">
        <v>2375</v>
      </c>
      <c r="H202" s="161">
        <v>1.0580000000000001</v>
      </c>
      <c r="I202" s="162"/>
      <c r="L202" s="157"/>
      <c r="M202" s="163"/>
      <c r="T202" s="164"/>
      <c r="AT202" s="159" t="s">
        <v>233</v>
      </c>
      <c r="AU202" s="159" t="s">
        <v>89</v>
      </c>
      <c r="AV202" s="12" t="s">
        <v>89</v>
      </c>
      <c r="AW202" s="12" t="s">
        <v>31</v>
      </c>
      <c r="AX202" s="12" t="s">
        <v>83</v>
      </c>
      <c r="AY202" s="159" t="s">
        <v>225</v>
      </c>
    </row>
    <row r="203" spans="2:65" s="1" customFormat="1" ht="33" customHeight="1">
      <c r="B203" s="32"/>
      <c r="C203" s="143" t="s">
        <v>386</v>
      </c>
      <c r="D203" s="143" t="s">
        <v>227</v>
      </c>
      <c r="E203" s="144" t="s">
        <v>2376</v>
      </c>
      <c r="F203" s="145" t="s">
        <v>2377</v>
      </c>
      <c r="G203" s="146" t="s">
        <v>230</v>
      </c>
      <c r="H203" s="147">
        <v>18.832999999999998</v>
      </c>
      <c r="I203" s="148"/>
      <c r="J203" s="149">
        <f>ROUND(I203*H203,2)</f>
        <v>0</v>
      </c>
      <c r="K203" s="150"/>
      <c r="L203" s="32"/>
      <c r="M203" s="151" t="s">
        <v>1</v>
      </c>
      <c r="N203" s="152" t="s">
        <v>42</v>
      </c>
      <c r="P203" s="153">
        <f>O203*H203</f>
        <v>0</v>
      </c>
      <c r="Q203" s="153">
        <v>2.11709076</v>
      </c>
      <c r="R203" s="153">
        <f>Q203*H203</f>
        <v>39.871170283079998</v>
      </c>
      <c r="S203" s="153">
        <v>0</v>
      </c>
      <c r="T203" s="154">
        <f>S203*H203</f>
        <v>0</v>
      </c>
      <c r="AR203" s="155" t="s">
        <v>231</v>
      </c>
      <c r="AT203" s="155" t="s">
        <v>227</v>
      </c>
      <c r="AU203" s="155" t="s">
        <v>89</v>
      </c>
      <c r="AY203" s="17" t="s">
        <v>225</v>
      </c>
      <c r="BE203" s="156">
        <f>IF(N203="základná",J203,0)</f>
        <v>0</v>
      </c>
      <c r="BF203" s="156">
        <f>IF(N203="znížená",J203,0)</f>
        <v>0</v>
      </c>
      <c r="BG203" s="156">
        <f>IF(N203="zákl. prenesená",J203,0)</f>
        <v>0</v>
      </c>
      <c r="BH203" s="156">
        <f>IF(N203="zníž. prenesená",J203,0)</f>
        <v>0</v>
      </c>
      <c r="BI203" s="156">
        <f>IF(N203="nulová",J203,0)</f>
        <v>0</v>
      </c>
      <c r="BJ203" s="17" t="s">
        <v>89</v>
      </c>
      <c r="BK203" s="156">
        <f>ROUND(I203*H203,2)</f>
        <v>0</v>
      </c>
      <c r="BL203" s="17" t="s">
        <v>231</v>
      </c>
      <c r="BM203" s="155" t="s">
        <v>2378</v>
      </c>
    </row>
    <row r="204" spans="2:65" s="12" customFormat="1" ht="11.25">
      <c r="B204" s="157"/>
      <c r="D204" s="158" t="s">
        <v>233</v>
      </c>
      <c r="E204" s="159" t="s">
        <v>1</v>
      </c>
      <c r="F204" s="160" t="s">
        <v>2379</v>
      </c>
      <c r="H204" s="161">
        <v>18.832999999999998</v>
      </c>
      <c r="I204" s="162"/>
      <c r="L204" s="157"/>
      <c r="M204" s="163"/>
      <c r="T204" s="164"/>
      <c r="AT204" s="159" t="s">
        <v>233</v>
      </c>
      <c r="AU204" s="159" t="s">
        <v>89</v>
      </c>
      <c r="AV204" s="12" t="s">
        <v>89</v>
      </c>
      <c r="AW204" s="12" t="s">
        <v>31</v>
      </c>
      <c r="AX204" s="12" t="s">
        <v>83</v>
      </c>
      <c r="AY204" s="159" t="s">
        <v>225</v>
      </c>
    </row>
    <row r="205" spans="2:65" s="1" customFormat="1" ht="33" customHeight="1">
      <c r="B205" s="32"/>
      <c r="C205" s="143" t="s">
        <v>390</v>
      </c>
      <c r="D205" s="143" t="s">
        <v>227</v>
      </c>
      <c r="E205" s="144" t="s">
        <v>449</v>
      </c>
      <c r="F205" s="145" t="s">
        <v>450</v>
      </c>
      <c r="G205" s="146" t="s">
        <v>292</v>
      </c>
      <c r="H205" s="147">
        <v>0.995</v>
      </c>
      <c r="I205" s="148"/>
      <c r="J205" s="149">
        <f>ROUND(I205*H205,2)</f>
        <v>0</v>
      </c>
      <c r="K205" s="150"/>
      <c r="L205" s="32"/>
      <c r="M205" s="151" t="s">
        <v>1</v>
      </c>
      <c r="N205" s="152" t="s">
        <v>42</v>
      </c>
      <c r="P205" s="153">
        <f>O205*H205</f>
        <v>0</v>
      </c>
      <c r="Q205" s="153">
        <v>1.002</v>
      </c>
      <c r="R205" s="153">
        <f>Q205*H205</f>
        <v>0.99699000000000004</v>
      </c>
      <c r="S205" s="153">
        <v>0</v>
      </c>
      <c r="T205" s="154">
        <f>S205*H205</f>
        <v>0</v>
      </c>
      <c r="AR205" s="155" t="s">
        <v>231</v>
      </c>
      <c r="AT205" s="155" t="s">
        <v>227</v>
      </c>
      <c r="AU205" s="155" t="s">
        <v>89</v>
      </c>
      <c r="AY205" s="17" t="s">
        <v>225</v>
      </c>
      <c r="BE205" s="156">
        <f>IF(N205="základná",J205,0)</f>
        <v>0</v>
      </c>
      <c r="BF205" s="156">
        <f>IF(N205="znížená",J205,0)</f>
        <v>0</v>
      </c>
      <c r="BG205" s="156">
        <f>IF(N205="zákl. prenesená",J205,0)</f>
        <v>0</v>
      </c>
      <c r="BH205" s="156">
        <f>IF(N205="zníž. prenesená",J205,0)</f>
        <v>0</v>
      </c>
      <c r="BI205" s="156">
        <f>IF(N205="nulová",J205,0)</f>
        <v>0</v>
      </c>
      <c r="BJ205" s="17" t="s">
        <v>89</v>
      </c>
      <c r="BK205" s="156">
        <f>ROUND(I205*H205,2)</f>
        <v>0</v>
      </c>
      <c r="BL205" s="17" t="s">
        <v>231</v>
      </c>
      <c r="BM205" s="155" t="s">
        <v>2380</v>
      </c>
    </row>
    <row r="206" spans="2:65" s="12" customFormat="1" ht="11.25">
      <c r="B206" s="157"/>
      <c r="D206" s="158" t="s">
        <v>233</v>
      </c>
      <c r="E206" s="159" t="s">
        <v>1</v>
      </c>
      <c r="F206" s="160" t="s">
        <v>2381</v>
      </c>
      <c r="H206" s="161">
        <v>0.995</v>
      </c>
      <c r="I206" s="162"/>
      <c r="L206" s="157"/>
      <c r="M206" s="163"/>
      <c r="T206" s="164"/>
      <c r="AT206" s="159" t="s">
        <v>233</v>
      </c>
      <c r="AU206" s="159" t="s">
        <v>89</v>
      </c>
      <c r="AV206" s="12" t="s">
        <v>89</v>
      </c>
      <c r="AW206" s="12" t="s">
        <v>31</v>
      </c>
      <c r="AX206" s="12" t="s">
        <v>83</v>
      </c>
      <c r="AY206" s="159" t="s">
        <v>225</v>
      </c>
    </row>
    <row r="207" spans="2:65" s="1" customFormat="1" ht="24.2" customHeight="1">
      <c r="B207" s="32"/>
      <c r="C207" s="143" t="s">
        <v>395</v>
      </c>
      <c r="D207" s="143" t="s">
        <v>227</v>
      </c>
      <c r="E207" s="144" t="s">
        <v>2382</v>
      </c>
      <c r="F207" s="145" t="s">
        <v>2383</v>
      </c>
      <c r="G207" s="146" t="s">
        <v>230</v>
      </c>
      <c r="H207" s="147">
        <v>1.47</v>
      </c>
      <c r="I207" s="148"/>
      <c r="J207" s="149">
        <f>ROUND(I207*H207,2)</f>
        <v>0</v>
      </c>
      <c r="K207" s="150"/>
      <c r="L207" s="32"/>
      <c r="M207" s="151" t="s">
        <v>1</v>
      </c>
      <c r="N207" s="152" t="s">
        <v>42</v>
      </c>
      <c r="P207" s="153">
        <f>O207*H207</f>
        <v>0</v>
      </c>
      <c r="Q207" s="153">
        <v>2.4160232000000001</v>
      </c>
      <c r="R207" s="153">
        <f>Q207*H207</f>
        <v>3.551554104</v>
      </c>
      <c r="S207" s="153">
        <v>0</v>
      </c>
      <c r="T207" s="154">
        <f>S207*H207</f>
        <v>0</v>
      </c>
      <c r="AR207" s="155" t="s">
        <v>231</v>
      </c>
      <c r="AT207" s="155" t="s">
        <v>227</v>
      </c>
      <c r="AU207" s="155" t="s">
        <v>89</v>
      </c>
      <c r="AY207" s="17" t="s">
        <v>225</v>
      </c>
      <c r="BE207" s="156">
        <f>IF(N207="základná",J207,0)</f>
        <v>0</v>
      </c>
      <c r="BF207" s="156">
        <f>IF(N207="znížená",J207,0)</f>
        <v>0</v>
      </c>
      <c r="BG207" s="156">
        <f>IF(N207="zákl. prenesená",J207,0)</f>
        <v>0</v>
      </c>
      <c r="BH207" s="156">
        <f>IF(N207="zníž. prenesená",J207,0)</f>
        <v>0</v>
      </c>
      <c r="BI207" s="156">
        <f>IF(N207="nulová",J207,0)</f>
        <v>0</v>
      </c>
      <c r="BJ207" s="17" t="s">
        <v>89</v>
      </c>
      <c r="BK207" s="156">
        <f>ROUND(I207*H207,2)</f>
        <v>0</v>
      </c>
      <c r="BL207" s="17" t="s">
        <v>231</v>
      </c>
      <c r="BM207" s="155" t="s">
        <v>2384</v>
      </c>
    </row>
    <row r="208" spans="2:65" s="12" customFormat="1" ht="11.25">
      <c r="B208" s="157"/>
      <c r="D208" s="158" t="s">
        <v>233</v>
      </c>
      <c r="E208" s="159" t="s">
        <v>1</v>
      </c>
      <c r="F208" s="160" t="s">
        <v>2385</v>
      </c>
      <c r="H208" s="161">
        <v>1.47</v>
      </c>
      <c r="I208" s="162"/>
      <c r="L208" s="157"/>
      <c r="M208" s="163"/>
      <c r="T208" s="164"/>
      <c r="AT208" s="159" t="s">
        <v>233</v>
      </c>
      <c r="AU208" s="159" t="s">
        <v>89</v>
      </c>
      <c r="AV208" s="12" t="s">
        <v>89</v>
      </c>
      <c r="AW208" s="12" t="s">
        <v>31</v>
      </c>
      <c r="AX208" s="12" t="s">
        <v>83</v>
      </c>
      <c r="AY208" s="159" t="s">
        <v>225</v>
      </c>
    </row>
    <row r="209" spans="2:65" s="1" customFormat="1" ht="24.2" customHeight="1">
      <c r="B209" s="32"/>
      <c r="C209" s="143" t="s">
        <v>400</v>
      </c>
      <c r="D209" s="143" t="s">
        <v>227</v>
      </c>
      <c r="E209" s="144" t="s">
        <v>471</v>
      </c>
      <c r="F209" s="145" t="s">
        <v>472</v>
      </c>
      <c r="G209" s="146" t="s">
        <v>312</v>
      </c>
      <c r="H209" s="147">
        <v>21.006</v>
      </c>
      <c r="I209" s="148"/>
      <c r="J209" s="149">
        <f>ROUND(I209*H209,2)</f>
        <v>0</v>
      </c>
      <c r="K209" s="150"/>
      <c r="L209" s="32"/>
      <c r="M209" s="151" t="s">
        <v>1</v>
      </c>
      <c r="N209" s="152" t="s">
        <v>42</v>
      </c>
      <c r="P209" s="153">
        <f>O209*H209</f>
        <v>0</v>
      </c>
      <c r="Q209" s="153">
        <v>2.2956999999999999E-3</v>
      </c>
      <c r="R209" s="153">
        <f>Q209*H209</f>
        <v>4.8223474199999998E-2</v>
      </c>
      <c r="S209" s="153">
        <v>0</v>
      </c>
      <c r="T209" s="154">
        <f>S209*H209</f>
        <v>0</v>
      </c>
      <c r="AR209" s="155" t="s">
        <v>231</v>
      </c>
      <c r="AT209" s="155" t="s">
        <v>227</v>
      </c>
      <c r="AU209" s="155" t="s">
        <v>89</v>
      </c>
      <c r="AY209" s="17" t="s">
        <v>225</v>
      </c>
      <c r="BE209" s="156">
        <f>IF(N209="základná",J209,0)</f>
        <v>0</v>
      </c>
      <c r="BF209" s="156">
        <f>IF(N209="znížená",J209,0)</f>
        <v>0</v>
      </c>
      <c r="BG209" s="156">
        <f>IF(N209="zákl. prenesená",J209,0)</f>
        <v>0</v>
      </c>
      <c r="BH209" s="156">
        <f>IF(N209="zníž. prenesená",J209,0)</f>
        <v>0</v>
      </c>
      <c r="BI209" s="156">
        <f>IF(N209="nulová",J209,0)</f>
        <v>0</v>
      </c>
      <c r="BJ209" s="17" t="s">
        <v>89</v>
      </c>
      <c r="BK209" s="156">
        <f>ROUND(I209*H209,2)</f>
        <v>0</v>
      </c>
      <c r="BL209" s="17" t="s">
        <v>231</v>
      </c>
      <c r="BM209" s="155" t="s">
        <v>2386</v>
      </c>
    </row>
    <row r="210" spans="2:65" s="12" customFormat="1" ht="11.25">
      <c r="B210" s="157"/>
      <c r="D210" s="158" t="s">
        <v>233</v>
      </c>
      <c r="E210" s="159" t="s">
        <v>1</v>
      </c>
      <c r="F210" s="160" t="s">
        <v>2387</v>
      </c>
      <c r="H210" s="161">
        <v>21.006</v>
      </c>
      <c r="I210" s="162"/>
      <c r="L210" s="157"/>
      <c r="M210" s="163"/>
      <c r="T210" s="164"/>
      <c r="AT210" s="159" t="s">
        <v>233</v>
      </c>
      <c r="AU210" s="159" t="s">
        <v>89</v>
      </c>
      <c r="AV210" s="12" t="s">
        <v>89</v>
      </c>
      <c r="AW210" s="12" t="s">
        <v>31</v>
      </c>
      <c r="AX210" s="12" t="s">
        <v>83</v>
      </c>
      <c r="AY210" s="159" t="s">
        <v>225</v>
      </c>
    </row>
    <row r="211" spans="2:65" s="1" customFormat="1" ht="24.2" customHeight="1">
      <c r="B211" s="32"/>
      <c r="C211" s="143" t="s">
        <v>405</v>
      </c>
      <c r="D211" s="143" t="s">
        <v>227</v>
      </c>
      <c r="E211" s="144" t="s">
        <v>479</v>
      </c>
      <c r="F211" s="145" t="s">
        <v>480</v>
      </c>
      <c r="G211" s="146" t="s">
        <v>312</v>
      </c>
      <c r="H211" s="147">
        <v>21.006</v>
      </c>
      <c r="I211" s="148"/>
      <c r="J211" s="149">
        <f>ROUND(I211*H211,2)</f>
        <v>0</v>
      </c>
      <c r="K211" s="150"/>
      <c r="L211" s="32"/>
      <c r="M211" s="151" t="s">
        <v>1</v>
      </c>
      <c r="N211" s="152" t="s">
        <v>42</v>
      </c>
      <c r="P211" s="153">
        <f>O211*H211</f>
        <v>0</v>
      </c>
      <c r="Q211" s="153">
        <v>0</v>
      </c>
      <c r="R211" s="153">
        <f>Q211*H211</f>
        <v>0</v>
      </c>
      <c r="S211" s="153">
        <v>0</v>
      </c>
      <c r="T211" s="154">
        <f>S211*H211</f>
        <v>0</v>
      </c>
      <c r="AR211" s="155" t="s">
        <v>231</v>
      </c>
      <c r="AT211" s="155" t="s">
        <v>227</v>
      </c>
      <c r="AU211" s="155" t="s">
        <v>89</v>
      </c>
      <c r="AY211" s="17" t="s">
        <v>225</v>
      </c>
      <c r="BE211" s="156">
        <f>IF(N211="základná",J211,0)</f>
        <v>0</v>
      </c>
      <c r="BF211" s="156">
        <f>IF(N211="znížená",J211,0)</f>
        <v>0</v>
      </c>
      <c r="BG211" s="156">
        <f>IF(N211="zákl. prenesená",J211,0)</f>
        <v>0</v>
      </c>
      <c r="BH211" s="156">
        <f>IF(N211="zníž. prenesená",J211,0)</f>
        <v>0</v>
      </c>
      <c r="BI211" s="156">
        <f>IF(N211="nulová",J211,0)</f>
        <v>0</v>
      </c>
      <c r="BJ211" s="17" t="s">
        <v>89</v>
      </c>
      <c r="BK211" s="156">
        <f>ROUND(I211*H211,2)</f>
        <v>0</v>
      </c>
      <c r="BL211" s="17" t="s">
        <v>231</v>
      </c>
      <c r="BM211" s="155" t="s">
        <v>2388</v>
      </c>
    </row>
    <row r="212" spans="2:65" s="1" customFormat="1" ht="24.2" customHeight="1">
      <c r="B212" s="32"/>
      <c r="C212" s="143" t="s">
        <v>411</v>
      </c>
      <c r="D212" s="143" t="s">
        <v>227</v>
      </c>
      <c r="E212" s="144" t="s">
        <v>505</v>
      </c>
      <c r="F212" s="145" t="s">
        <v>506</v>
      </c>
      <c r="G212" s="146" t="s">
        <v>292</v>
      </c>
      <c r="H212" s="147">
        <v>5.8999999999999997E-2</v>
      </c>
      <c r="I212" s="148"/>
      <c r="J212" s="149">
        <f>ROUND(I212*H212,2)</f>
        <v>0</v>
      </c>
      <c r="K212" s="150"/>
      <c r="L212" s="32"/>
      <c r="M212" s="151" t="s">
        <v>1</v>
      </c>
      <c r="N212" s="152" t="s">
        <v>42</v>
      </c>
      <c r="P212" s="153">
        <f>O212*H212</f>
        <v>0</v>
      </c>
      <c r="Q212" s="153">
        <v>1.2029614</v>
      </c>
      <c r="R212" s="153">
        <f>Q212*H212</f>
        <v>7.0974722599999998E-2</v>
      </c>
      <c r="S212" s="153">
        <v>0</v>
      </c>
      <c r="T212" s="154">
        <f>S212*H212</f>
        <v>0</v>
      </c>
      <c r="AR212" s="155" t="s">
        <v>231</v>
      </c>
      <c r="AT212" s="155" t="s">
        <v>227</v>
      </c>
      <c r="AU212" s="155" t="s">
        <v>89</v>
      </c>
      <c r="AY212" s="17" t="s">
        <v>225</v>
      </c>
      <c r="BE212" s="156">
        <f>IF(N212="základná",J212,0)</f>
        <v>0</v>
      </c>
      <c r="BF212" s="156">
        <f>IF(N212="znížená",J212,0)</f>
        <v>0</v>
      </c>
      <c r="BG212" s="156">
        <f>IF(N212="zákl. prenesená",J212,0)</f>
        <v>0</v>
      </c>
      <c r="BH212" s="156">
        <f>IF(N212="zníž. prenesená",J212,0)</f>
        <v>0</v>
      </c>
      <c r="BI212" s="156">
        <f>IF(N212="nulová",J212,0)</f>
        <v>0</v>
      </c>
      <c r="BJ212" s="17" t="s">
        <v>89</v>
      </c>
      <c r="BK212" s="156">
        <f>ROUND(I212*H212,2)</f>
        <v>0</v>
      </c>
      <c r="BL212" s="17" t="s">
        <v>231</v>
      </c>
      <c r="BM212" s="155" t="s">
        <v>2389</v>
      </c>
    </row>
    <row r="213" spans="2:65" s="12" customFormat="1" ht="11.25">
      <c r="B213" s="157"/>
      <c r="D213" s="158" t="s">
        <v>233</v>
      </c>
      <c r="E213" s="159" t="s">
        <v>1</v>
      </c>
      <c r="F213" s="160" t="s">
        <v>2390</v>
      </c>
      <c r="H213" s="161">
        <v>5.8999999999999997E-2</v>
      </c>
      <c r="I213" s="162"/>
      <c r="L213" s="157"/>
      <c r="M213" s="163"/>
      <c r="T213" s="164"/>
      <c r="AT213" s="159" t="s">
        <v>233</v>
      </c>
      <c r="AU213" s="159" t="s">
        <v>89</v>
      </c>
      <c r="AV213" s="12" t="s">
        <v>89</v>
      </c>
      <c r="AW213" s="12" t="s">
        <v>31</v>
      </c>
      <c r="AX213" s="12" t="s">
        <v>83</v>
      </c>
      <c r="AY213" s="159" t="s">
        <v>225</v>
      </c>
    </row>
    <row r="214" spans="2:65" s="1" customFormat="1" ht="24.2" customHeight="1">
      <c r="B214" s="32"/>
      <c r="C214" s="143" t="s">
        <v>420</v>
      </c>
      <c r="D214" s="143" t="s">
        <v>227</v>
      </c>
      <c r="E214" s="144" t="s">
        <v>2391</v>
      </c>
      <c r="F214" s="145" t="s">
        <v>2392</v>
      </c>
      <c r="G214" s="146" t="s">
        <v>519</v>
      </c>
      <c r="H214" s="147">
        <v>78</v>
      </c>
      <c r="I214" s="148"/>
      <c r="J214" s="149">
        <f>ROUND(I214*H214,2)</f>
        <v>0</v>
      </c>
      <c r="K214" s="150"/>
      <c r="L214" s="32"/>
      <c r="M214" s="151" t="s">
        <v>1</v>
      </c>
      <c r="N214" s="152" t="s">
        <v>42</v>
      </c>
      <c r="P214" s="153">
        <f>O214*H214</f>
        <v>0</v>
      </c>
      <c r="Q214" s="153">
        <v>5.4559240000000002E-2</v>
      </c>
      <c r="R214" s="153">
        <f>Q214*H214</f>
        <v>4.2556207200000005</v>
      </c>
      <c r="S214" s="153">
        <v>0</v>
      </c>
      <c r="T214" s="154">
        <f>S214*H214</f>
        <v>0</v>
      </c>
      <c r="AR214" s="155" t="s">
        <v>231</v>
      </c>
      <c r="AT214" s="155" t="s">
        <v>227</v>
      </c>
      <c r="AU214" s="155" t="s">
        <v>89</v>
      </c>
      <c r="AY214" s="17" t="s">
        <v>225</v>
      </c>
      <c r="BE214" s="156">
        <f>IF(N214="základná",J214,0)</f>
        <v>0</v>
      </c>
      <c r="BF214" s="156">
        <f>IF(N214="znížená",J214,0)</f>
        <v>0</v>
      </c>
      <c r="BG214" s="156">
        <f>IF(N214="zákl. prenesená",J214,0)</f>
        <v>0</v>
      </c>
      <c r="BH214" s="156">
        <f>IF(N214="zníž. prenesená",J214,0)</f>
        <v>0</v>
      </c>
      <c r="BI214" s="156">
        <f>IF(N214="nulová",J214,0)</f>
        <v>0</v>
      </c>
      <c r="BJ214" s="17" t="s">
        <v>89</v>
      </c>
      <c r="BK214" s="156">
        <f>ROUND(I214*H214,2)</f>
        <v>0</v>
      </c>
      <c r="BL214" s="17" t="s">
        <v>231</v>
      </c>
      <c r="BM214" s="155" t="s">
        <v>2393</v>
      </c>
    </row>
    <row r="215" spans="2:65" s="12" customFormat="1" ht="11.25">
      <c r="B215" s="157"/>
      <c r="D215" s="158" t="s">
        <v>233</v>
      </c>
      <c r="E215" s="159" t="s">
        <v>1</v>
      </c>
      <c r="F215" s="160" t="s">
        <v>2394</v>
      </c>
      <c r="H215" s="161">
        <v>21</v>
      </c>
      <c r="I215" s="162"/>
      <c r="L215" s="157"/>
      <c r="M215" s="163"/>
      <c r="T215" s="164"/>
      <c r="AT215" s="159" t="s">
        <v>233</v>
      </c>
      <c r="AU215" s="159" t="s">
        <v>89</v>
      </c>
      <c r="AV215" s="12" t="s">
        <v>89</v>
      </c>
      <c r="AW215" s="12" t="s">
        <v>31</v>
      </c>
      <c r="AX215" s="12" t="s">
        <v>76</v>
      </c>
      <c r="AY215" s="159" t="s">
        <v>225</v>
      </c>
    </row>
    <row r="216" spans="2:65" s="12" customFormat="1" ht="11.25">
      <c r="B216" s="157"/>
      <c r="D216" s="158" t="s">
        <v>233</v>
      </c>
      <c r="E216" s="159" t="s">
        <v>1</v>
      </c>
      <c r="F216" s="160" t="s">
        <v>2395</v>
      </c>
      <c r="H216" s="161">
        <v>32</v>
      </c>
      <c r="I216" s="162"/>
      <c r="L216" s="157"/>
      <c r="M216" s="163"/>
      <c r="T216" s="164"/>
      <c r="AT216" s="159" t="s">
        <v>233</v>
      </c>
      <c r="AU216" s="159" t="s">
        <v>89</v>
      </c>
      <c r="AV216" s="12" t="s">
        <v>89</v>
      </c>
      <c r="AW216" s="12" t="s">
        <v>31</v>
      </c>
      <c r="AX216" s="12" t="s">
        <v>76</v>
      </c>
      <c r="AY216" s="159" t="s">
        <v>225</v>
      </c>
    </row>
    <row r="217" spans="2:65" s="12" customFormat="1" ht="11.25">
      <c r="B217" s="157"/>
      <c r="D217" s="158" t="s">
        <v>233</v>
      </c>
      <c r="E217" s="159" t="s">
        <v>1</v>
      </c>
      <c r="F217" s="160" t="s">
        <v>2396</v>
      </c>
      <c r="H217" s="161">
        <v>25</v>
      </c>
      <c r="I217" s="162"/>
      <c r="L217" s="157"/>
      <c r="M217" s="163"/>
      <c r="T217" s="164"/>
      <c r="AT217" s="159" t="s">
        <v>233</v>
      </c>
      <c r="AU217" s="159" t="s">
        <v>89</v>
      </c>
      <c r="AV217" s="12" t="s">
        <v>89</v>
      </c>
      <c r="AW217" s="12" t="s">
        <v>31</v>
      </c>
      <c r="AX217" s="12" t="s">
        <v>76</v>
      </c>
      <c r="AY217" s="159" t="s">
        <v>225</v>
      </c>
    </row>
    <row r="218" spans="2:65" s="13" customFormat="1" ht="11.25">
      <c r="B218" s="165"/>
      <c r="D218" s="158" t="s">
        <v>233</v>
      </c>
      <c r="E218" s="166" t="s">
        <v>1</v>
      </c>
      <c r="F218" s="167" t="s">
        <v>258</v>
      </c>
      <c r="H218" s="168">
        <v>78</v>
      </c>
      <c r="I218" s="169"/>
      <c r="L218" s="165"/>
      <c r="M218" s="170"/>
      <c r="T218" s="171"/>
      <c r="AT218" s="166" t="s">
        <v>233</v>
      </c>
      <c r="AU218" s="166" t="s">
        <v>89</v>
      </c>
      <c r="AV218" s="13" t="s">
        <v>231</v>
      </c>
      <c r="AW218" s="13" t="s">
        <v>31</v>
      </c>
      <c r="AX218" s="13" t="s">
        <v>83</v>
      </c>
      <c r="AY218" s="166" t="s">
        <v>225</v>
      </c>
    </row>
    <row r="219" spans="2:65" s="1" customFormat="1" ht="24.2" customHeight="1">
      <c r="B219" s="32"/>
      <c r="C219" s="143" t="s">
        <v>434</v>
      </c>
      <c r="D219" s="143" t="s">
        <v>227</v>
      </c>
      <c r="E219" s="144" t="s">
        <v>2397</v>
      </c>
      <c r="F219" s="145" t="s">
        <v>2398</v>
      </c>
      <c r="G219" s="146" t="s">
        <v>519</v>
      </c>
      <c r="H219" s="147">
        <v>4</v>
      </c>
      <c r="I219" s="148"/>
      <c r="J219" s="149">
        <f>ROUND(I219*H219,2)</f>
        <v>0</v>
      </c>
      <c r="K219" s="150"/>
      <c r="L219" s="32"/>
      <c r="M219" s="151" t="s">
        <v>1</v>
      </c>
      <c r="N219" s="152" t="s">
        <v>42</v>
      </c>
      <c r="P219" s="153">
        <f>O219*H219</f>
        <v>0</v>
      </c>
      <c r="Q219" s="153">
        <v>6.4039390000000002E-2</v>
      </c>
      <c r="R219" s="153">
        <f>Q219*H219</f>
        <v>0.25615756000000001</v>
      </c>
      <c r="S219" s="153">
        <v>0</v>
      </c>
      <c r="T219" s="154">
        <f>S219*H219</f>
        <v>0</v>
      </c>
      <c r="AR219" s="155" t="s">
        <v>231</v>
      </c>
      <c r="AT219" s="155" t="s">
        <v>227</v>
      </c>
      <c r="AU219" s="155" t="s">
        <v>89</v>
      </c>
      <c r="AY219" s="17" t="s">
        <v>225</v>
      </c>
      <c r="BE219" s="156">
        <f>IF(N219="základná",J219,0)</f>
        <v>0</v>
      </c>
      <c r="BF219" s="156">
        <f>IF(N219="znížená",J219,0)</f>
        <v>0</v>
      </c>
      <c r="BG219" s="156">
        <f>IF(N219="zákl. prenesená",J219,0)</f>
        <v>0</v>
      </c>
      <c r="BH219" s="156">
        <f>IF(N219="zníž. prenesená",J219,0)</f>
        <v>0</v>
      </c>
      <c r="BI219" s="156">
        <f>IF(N219="nulová",J219,0)</f>
        <v>0</v>
      </c>
      <c r="BJ219" s="17" t="s">
        <v>89</v>
      </c>
      <c r="BK219" s="156">
        <f>ROUND(I219*H219,2)</f>
        <v>0</v>
      </c>
      <c r="BL219" s="17" t="s">
        <v>231</v>
      </c>
      <c r="BM219" s="155" t="s">
        <v>2399</v>
      </c>
    </row>
    <row r="220" spans="2:65" s="12" customFormat="1" ht="11.25">
      <c r="B220" s="157"/>
      <c r="D220" s="158" t="s">
        <v>233</v>
      </c>
      <c r="E220" s="159" t="s">
        <v>1</v>
      </c>
      <c r="F220" s="160" t="s">
        <v>2400</v>
      </c>
      <c r="H220" s="161">
        <v>4</v>
      </c>
      <c r="I220" s="162"/>
      <c r="L220" s="157"/>
      <c r="M220" s="163"/>
      <c r="T220" s="164"/>
      <c r="AT220" s="159" t="s">
        <v>233</v>
      </c>
      <c r="AU220" s="159" t="s">
        <v>89</v>
      </c>
      <c r="AV220" s="12" t="s">
        <v>89</v>
      </c>
      <c r="AW220" s="12" t="s">
        <v>31</v>
      </c>
      <c r="AX220" s="12" t="s">
        <v>83</v>
      </c>
      <c r="AY220" s="159" t="s">
        <v>225</v>
      </c>
    </row>
    <row r="221" spans="2:65" s="1" customFormat="1" ht="24.2" customHeight="1">
      <c r="B221" s="32"/>
      <c r="C221" s="143" t="s">
        <v>443</v>
      </c>
      <c r="D221" s="143" t="s">
        <v>227</v>
      </c>
      <c r="E221" s="144" t="s">
        <v>517</v>
      </c>
      <c r="F221" s="145" t="s">
        <v>518</v>
      </c>
      <c r="G221" s="146" t="s">
        <v>519</v>
      </c>
      <c r="H221" s="147">
        <v>4</v>
      </c>
      <c r="I221" s="148"/>
      <c r="J221" s="149">
        <f>ROUND(I221*H221,2)</f>
        <v>0</v>
      </c>
      <c r="K221" s="150"/>
      <c r="L221" s="32"/>
      <c r="M221" s="151" t="s">
        <v>1</v>
      </c>
      <c r="N221" s="152" t="s">
        <v>42</v>
      </c>
      <c r="P221" s="153">
        <f>O221*H221</f>
        <v>0</v>
      </c>
      <c r="Q221" s="153">
        <v>0.11115949</v>
      </c>
      <c r="R221" s="153">
        <f>Q221*H221</f>
        <v>0.44463796</v>
      </c>
      <c r="S221" s="153">
        <v>0</v>
      </c>
      <c r="T221" s="154">
        <f>S221*H221</f>
        <v>0</v>
      </c>
      <c r="AR221" s="155" t="s">
        <v>231</v>
      </c>
      <c r="AT221" s="155" t="s">
        <v>227</v>
      </c>
      <c r="AU221" s="155" t="s">
        <v>89</v>
      </c>
      <c r="AY221" s="17" t="s">
        <v>225</v>
      </c>
      <c r="BE221" s="156">
        <f>IF(N221="základná",J221,0)</f>
        <v>0</v>
      </c>
      <c r="BF221" s="156">
        <f>IF(N221="znížená",J221,0)</f>
        <v>0</v>
      </c>
      <c r="BG221" s="156">
        <f>IF(N221="zákl. prenesená",J221,0)</f>
        <v>0</v>
      </c>
      <c r="BH221" s="156">
        <f>IF(N221="zníž. prenesená",J221,0)</f>
        <v>0</v>
      </c>
      <c r="BI221" s="156">
        <f>IF(N221="nulová",J221,0)</f>
        <v>0</v>
      </c>
      <c r="BJ221" s="17" t="s">
        <v>89</v>
      </c>
      <c r="BK221" s="156">
        <f>ROUND(I221*H221,2)</f>
        <v>0</v>
      </c>
      <c r="BL221" s="17" t="s">
        <v>231</v>
      </c>
      <c r="BM221" s="155" t="s">
        <v>2401</v>
      </c>
    </row>
    <row r="222" spans="2:65" s="12" customFormat="1" ht="11.25">
      <c r="B222" s="157"/>
      <c r="D222" s="158" t="s">
        <v>233</v>
      </c>
      <c r="E222" s="159" t="s">
        <v>1</v>
      </c>
      <c r="F222" s="160" t="s">
        <v>553</v>
      </c>
      <c r="H222" s="161">
        <v>4</v>
      </c>
      <c r="I222" s="162"/>
      <c r="L222" s="157"/>
      <c r="M222" s="163"/>
      <c r="T222" s="164"/>
      <c r="AT222" s="159" t="s">
        <v>233</v>
      </c>
      <c r="AU222" s="159" t="s">
        <v>89</v>
      </c>
      <c r="AV222" s="12" t="s">
        <v>89</v>
      </c>
      <c r="AW222" s="12" t="s">
        <v>31</v>
      </c>
      <c r="AX222" s="12" t="s">
        <v>83</v>
      </c>
      <c r="AY222" s="159" t="s">
        <v>225</v>
      </c>
    </row>
    <row r="223" spans="2:65" s="1" customFormat="1" ht="24.2" customHeight="1">
      <c r="B223" s="32"/>
      <c r="C223" s="143" t="s">
        <v>448</v>
      </c>
      <c r="D223" s="143" t="s">
        <v>227</v>
      </c>
      <c r="E223" s="144" t="s">
        <v>528</v>
      </c>
      <c r="F223" s="145" t="s">
        <v>529</v>
      </c>
      <c r="G223" s="146" t="s">
        <v>519</v>
      </c>
      <c r="H223" s="147">
        <v>3</v>
      </c>
      <c r="I223" s="148"/>
      <c r="J223" s="149">
        <f>ROUND(I223*H223,2)</f>
        <v>0</v>
      </c>
      <c r="K223" s="150"/>
      <c r="L223" s="32"/>
      <c r="M223" s="151" t="s">
        <v>1</v>
      </c>
      <c r="N223" s="152" t="s">
        <v>42</v>
      </c>
      <c r="P223" s="153">
        <f>O223*H223</f>
        <v>0</v>
      </c>
      <c r="Q223" s="153">
        <v>2.30631E-2</v>
      </c>
      <c r="R223" s="153">
        <f>Q223*H223</f>
        <v>6.9189299999999995E-2</v>
      </c>
      <c r="S223" s="153">
        <v>0</v>
      </c>
      <c r="T223" s="154">
        <f>S223*H223</f>
        <v>0</v>
      </c>
      <c r="AR223" s="155" t="s">
        <v>231</v>
      </c>
      <c r="AT223" s="155" t="s">
        <v>227</v>
      </c>
      <c r="AU223" s="155" t="s">
        <v>89</v>
      </c>
      <c r="AY223" s="17" t="s">
        <v>225</v>
      </c>
      <c r="BE223" s="156">
        <f>IF(N223="základná",J223,0)</f>
        <v>0</v>
      </c>
      <c r="BF223" s="156">
        <f>IF(N223="znížená",J223,0)</f>
        <v>0</v>
      </c>
      <c r="BG223" s="156">
        <f>IF(N223="zákl. prenesená",J223,0)</f>
        <v>0</v>
      </c>
      <c r="BH223" s="156">
        <f>IF(N223="zníž. prenesená",J223,0)</f>
        <v>0</v>
      </c>
      <c r="BI223" s="156">
        <f>IF(N223="nulová",J223,0)</f>
        <v>0</v>
      </c>
      <c r="BJ223" s="17" t="s">
        <v>89</v>
      </c>
      <c r="BK223" s="156">
        <f>ROUND(I223*H223,2)</f>
        <v>0</v>
      </c>
      <c r="BL223" s="17" t="s">
        <v>231</v>
      </c>
      <c r="BM223" s="155" t="s">
        <v>2402</v>
      </c>
    </row>
    <row r="224" spans="2:65" s="12" customFormat="1" ht="11.25">
      <c r="B224" s="157"/>
      <c r="D224" s="158" t="s">
        <v>233</v>
      </c>
      <c r="E224" s="159" t="s">
        <v>1</v>
      </c>
      <c r="F224" s="160" t="s">
        <v>2403</v>
      </c>
      <c r="H224" s="161">
        <v>2</v>
      </c>
      <c r="I224" s="162"/>
      <c r="L224" s="157"/>
      <c r="M224" s="163"/>
      <c r="T224" s="164"/>
      <c r="AT224" s="159" t="s">
        <v>233</v>
      </c>
      <c r="AU224" s="159" t="s">
        <v>89</v>
      </c>
      <c r="AV224" s="12" t="s">
        <v>89</v>
      </c>
      <c r="AW224" s="12" t="s">
        <v>31</v>
      </c>
      <c r="AX224" s="12" t="s">
        <v>76</v>
      </c>
      <c r="AY224" s="159" t="s">
        <v>225</v>
      </c>
    </row>
    <row r="225" spans="2:65" s="12" customFormat="1" ht="11.25">
      <c r="B225" s="157"/>
      <c r="D225" s="158" t="s">
        <v>233</v>
      </c>
      <c r="E225" s="159" t="s">
        <v>1</v>
      </c>
      <c r="F225" s="160" t="s">
        <v>2404</v>
      </c>
      <c r="H225" s="161">
        <v>1</v>
      </c>
      <c r="I225" s="162"/>
      <c r="L225" s="157"/>
      <c r="M225" s="163"/>
      <c r="T225" s="164"/>
      <c r="AT225" s="159" t="s">
        <v>233</v>
      </c>
      <c r="AU225" s="159" t="s">
        <v>89</v>
      </c>
      <c r="AV225" s="12" t="s">
        <v>89</v>
      </c>
      <c r="AW225" s="12" t="s">
        <v>31</v>
      </c>
      <c r="AX225" s="12" t="s">
        <v>76</v>
      </c>
      <c r="AY225" s="159" t="s">
        <v>225</v>
      </c>
    </row>
    <row r="226" spans="2:65" s="13" customFormat="1" ht="11.25">
      <c r="B226" s="165"/>
      <c r="D226" s="158" t="s">
        <v>233</v>
      </c>
      <c r="E226" s="166" t="s">
        <v>1</v>
      </c>
      <c r="F226" s="167" t="s">
        <v>258</v>
      </c>
      <c r="H226" s="168">
        <v>3</v>
      </c>
      <c r="I226" s="169"/>
      <c r="L226" s="165"/>
      <c r="M226" s="170"/>
      <c r="T226" s="171"/>
      <c r="AT226" s="166" t="s">
        <v>233</v>
      </c>
      <c r="AU226" s="166" t="s">
        <v>89</v>
      </c>
      <c r="AV226" s="13" t="s">
        <v>231</v>
      </c>
      <c r="AW226" s="13" t="s">
        <v>31</v>
      </c>
      <c r="AX226" s="13" t="s">
        <v>83</v>
      </c>
      <c r="AY226" s="166" t="s">
        <v>225</v>
      </c>
    </row>
    <row r="227" spans="2:65" s="1" customFormat="1" ht="24.2" customHeight="1">
      <c r="B227" s="32"/>
      <c r="C227" s="143" t="s">
        <v>453</v>
      </c>
      <c r="D227" s="143" t="s">
        <v>227</v>
      </c>
      <c r="E227" s="144" t="s">
        <v>533</v>
      </c>
      <c r="F227" s="145" t="s">
        <v>534</v>
      </c>
      <c r="G227" s="146" t="s">
        <v>519</v>
      </c>
      <c r="H227" s="147">
        <v>7</v>
      </c>
      <c r="I227" s="148"/>
      <c r="J227" s="149">
        <f>ROUND(I227*H227,2)</f>
        <v>0</v>
      </c>
      <c r="K227" s="150"/>
      <c r="L227" s="32"/>
      <c r="M227" s="151" t="s">
        <v>1</v>
      </c>
      <c r="N227" s="152" t="s">
        <v>42</v>
      </c>
      <c r="P227" s="153">
        <f>O227*H227</f>
        <v>0</v>
      </c>
      <c r="Q227" s="153">
        <v>2.9224799999999999E-2</v>
      </c>
      <c r="R227" s="153">
        <f>Q227*H227</f>
        <v>0.20457359999999999</v>
      </c>
      <c r="S227" s="153">
        <v>0</v>
      </c>
      <c r="T227" s="154">
        <f>S227*H227</f>
        <v>0</v>
      </c>
      <c r="AR227" s="155" t="s">
        <v>231</v>
      </c>
      <c r="AT227" s="155" t="s">
        <v>227</v>
      </c>
      <c r="AU227" s="155" t="s">
        <v>89</v>
      </c>
      <c r="AY227" s="17" t="s">
        <v>225</v>
      </c>
      <c r="BE227" s="156">
        <f>IF(N227="základná",J227,0)</f>
        <v>0</v>
      </c>
      <c r="BF227" s="156">
        <f>IF(N227="znížená",J227,0)</f>
        <v>0</v>
      </c>
      <c r="BG227" s="156">
        <f>IF(N227="zákl. prenesená",J227,0)</f>
        <v>0</v>
      </c>
      <c r="BH227" s="156">
        <f>IF(N227="zníž. prenesená",J227,0)</f>
        <v>0</v>
      </c>
      <c r="BI227" s="156">
        <f>IF(N227="nulová",J227,0)</f>
        <v>0</v>
      </c>
      <c r="BJ227" s="17" t="s">
        <v>89</v>
      </c>
      <c r="BK227" s="156">
        <f>ROUND(I227*H227,2)</f>
        <v>0</v>
      </c>
      <c r="BL227" s="17" t="s">
        <v>231</v>
      </c>
      <c r="BM227" s="155" t="s">
        <v>2405</v>
      </c>
    </row>
    <row r="228" spans="2:65" s="12" customFormat="1" ht="11.25">
      <c r="B228" s="157"/>
      <c r="D228" s="158" t="s">
        <v>233</v>
      </c>
      <c r="E228" s="159" t="s">
        <v>1</v>
      </c>
      <c r="F228" s="160" t="s">
        <v>2406</v>
      </c>
      <c r="H228" s="161">
        <v>3</v>
      </c>
      <c r="I228" s="162"/>
      <c r="L228" s="157"/>
      <c r="M228" s="163"/>
      <c r="T228" s="164"/>
      <c r="AT228" s="159" t="s">
        <v>233</v>
      </c>
      <c r="AU228" s="159" t="s">
        <v>89</v>
      </c>
      <c r="AV228" s="12" t="s">
        <v>89</v>
      </c>
      <c r="AW228" s="12" t="s">
        <v>31</v>
      </c>
      <c r="AX228" s="12" t="s">
        <v>76</v>
      </c>
      <c r="AY228" s="159" t="s">
        <v>225</v>
      </c>
    </row>
    <row r="229" spans="2:65" s="12" customFormat="1" ht="11.25">
      <c r="B229" s="157"/>
      <c r="D229" s="158" t="s">
        <v>233</v>
      </c>
      <c r="E229" s="159" t="s">
        <v>1</v>
      </c>
      <c r="F229" s="160" t="s">
        <v>2403</v>
      </c>
      <c r="H229" s="161">
        <v>2</v>
      </c>
      <c r="I229" s="162"/>
      <c r="L229" s="157"/>
      <c r="M229" s="163"/>
      <c r="T229" s="164"/>
      <c r="AT229" s="159" t="s">
        <v>233</v>
      </c>
      <c r="AU229" s="159" t="s">
        <v>89</v>
      </c>
      <c r="AV229" s="12" t="s">
        <v>89</v>
      </c>
      <c r="AW229" s="12" t="s">
        <v>31</v>
      </c>
      <c r="AX229" s="12" t="s">
        <v>76</v>
      </c>
      <c r="AY229" s="159" t="s">
        <v>225</v>
      </c>
    </row>
    <row r="230" spans="2:65" s="12" customFormat="1" ht="11.25">
      <c r="B230" s="157"/>
      <c r="D230" s="158" t="s">
        <v>233</v>
      </c>
      <c r="E230" s="159" t="s">
        <v>1</v>
      </c>
      <c r="F230" s="160" t="s">
        <v>2407</v>
      </c>
      <c r="H230" s="161">
        <v>2</v>
      </c>
      <c r="I230" s="162"/>
      <c r="L230" s="157"/>
      <c r="M230" s="163"/>
      <c r="T230" s="164"/>
      <c r="AT230" s="159" t="s">
        <v>233</v>
      </c>
      <c r="AU230" s="159" t="s">
        <v>89</v>
      </c>
      <c r="AV230" s="12" t="s">
        <v>89</v>
      </c>
      <c r="AW230" s="12" t="s">
        <v>31</v>
      </c>
      <c r="AX230" s="12" t="s">
        <v>76</v>
      </c>
      <c r="AY230" s="159" t="s">
        <v>225</v>
      </c>
    </row>
    <row r="231" spans="2:65" s="13" customFormat="1" ht="11.25">
      <c r="B231" s="165"/>
      <c r="D231" s="158" t="s">
        <v>233</v>
      </c>
      <c r="E231" s="166" t="s">
        <v>1</v>
      </c>
      <c r="F231" s="167" t="s">
        <v>258</v>
      </c>
      <c r="H231" s="168">
        <v>7</v>
      </c>
      <c r="I231" s="169"/>
      <c r="L231" s="165"/>
      <c r="M231" s="170"/>
      <c r="T231" s="171"/>
      <c r="AT231" s="166" t="s">
        <v>233</v>
      </c>
      <c r="AU231" s="166" t="s">
        <v>89</v>
      </c>
      <c r="AV231" s="13" t="s">
        <v>231</v>
      </c>
      <c r="AW231" s="13" t="s">
        <v>31</v>
      </c>
      <c r="AX231" s="13" t="s">
        <v>83</v>
      </c>
      <c r="AY231" s="166" t="s">
        <v>225</v>
      </c>
    </row>
    <row r="232" spans="2:65" s="1" customFormat="1" ht="24.2" customHeight="1">
      <c r="B232" s="32"/>
      <c r="C232" s="143" t="s">
        <v>461</v>
      </c>
      <c r="D232" s="143" t="s">
        <v>227</v>
      </c>
      <c r="E232" s="144" t="s">
        <v>541</v>
      </c>
      <c r="F232" s="145" t="s">
        <v>542</v>
      </c>
      <c r="G232" s="146" t="s">
        <v>519</v>
      </c>
      <c r="H232" s="147">
        <v>4</v>
      </c>
      <c r="I232" s="148"/>
      <c r="J232" s="149">
        <f>ROUND(I232*H232,2)</f>
        <v>0</v>
      </c>
      <c r="K232" s="150"/>
      <c r="L232" s="32"/>
      <c r="M232" s="151" t="s">
        <v>1</v>
      </c>
      <c r="N232" s="152" t="s">
        <v>42</v>
      </c>
      <c r="P232" s="153">
        <f>O232*H232</f>
        <v>0</v>
      </c>
      <c r="Q232" s="153">
        <v>3.4764999999999997E-2</v>
      </c>
      <c r="R232" s="153">
        <f>Q232*H232</f>
        <v>0.13905999999999999</v>
      </c>
      <c r="S232" s="153">
        <v>0</v>
      </c>
      <c r="T232" s="154">
        <f>S232*H232</f>
        <v>0</v>
      </c>
      <c r="AR232" s="155" t="s">
        <v>231</v>
      </c>
      <c r="AT232" s="155" t="s">
        <v>227</v>
      </c>
      <c r="AU232" s="155" t="s">
        <v>89</v>
      </c>
      <c r="AY232" s="17" t="s">
        <v>225</v>
      </c>
      <c r="BE232" s="156">
        <f>IF(N232="základná",J232,0)</f>
        <v>0</v>
      </c>
      <c r="BF232" s="156">
        <f>IF(N232="znížená",J232,0)</f>
        <v>0</v>
      </c>
      <c r="BG232" s="156">
        <f>IF(N232="zákl. prenesená",J232,0)</f>
        <v>0</v>
      </c>
      <c r="BH232" s="156">
        <f>IF(N232="zníž. prenesená",J232,0)</f>
        <v>0</v>
      </c>
      <c r="BI232" s="156">
        <f>IF(N232="nulová",J232,0)</f>
        <v>0</v>
      </c>
      <c r="BJ232" s="17" t="s">
        <v>89</v>
      </c>
      <c r="BK232" s="156">
        <f>ROUND(I232*H232,2)</f>
        <v>0</v>
      </c>
      <c r="BL232" s="17" t="s">
        <v>231</v>
      </c>
      <c r="BM232" s="155" t="s">
        <v>2408</v>
      </c>
    </row>
    <row r="233" spans="2:65" s="12" customFormat="1" ht="11.25">
      <c r="B233" s="157"/>
      <c r="D233" s="158" t="s">
        <v>233</v>
      </c>
      <c r="E233" s="159" t="s">
        <v>1</v>
      </c>
      <c r="F233" s="160" t="s">
        <v>2409</v>
      </c>
      <c r="H233" s="161">
        <v>3</v>
      </c>
      <c r="I233" s="162"/>
      <c r="L233" s="157"/>
      <c r="M233" s="163"/>
      <c r="T233" s="164"/>
      <c r="AT233" s="159" t="s">
        <v>233</v>
      </c>
      <c r="AU233" s="159" t="s">
        <v>89</v>
      </c>
      <c r="AV233" s="12" t="s">
        <v>89</v>
      </c>
      <c r="AW233" s="12" t="s">
        <v>31</v>
      </c>
      <c r="AX233" s="12" t="s">
        <v>76</v>
      </c>
      <c r="AY233" s="159" t="s">
        <v>225</v>
      </c>
    </row>
    <row r="234" spans="2:65" s="12" customFormat="1" ht="11.25">
      <c r="B234" s="157"/>
      <c r="D234" s="158" t="s">
        <v>233</v>
      </c>
      <c r="E234" s="159" t="s">
        <v>1</v>
      </c>
      <c r="F234" s="160" t="s">
        <v>2410</v>
      </c>
      <c r="H234" s="161">
        <v>1</v>
      </c>
      <c r="I234" s="162"/>
      <c r="L234" s="157"/>
      <c r="M234" s="163"/>
      <c r="T234" s="164"/>
      <c r="AT234" s="159" t="s">
        <v>233</v>
      </c>
      <c r="AU234" s="159" t="s">
        <v>89</v>
      </c>
      <c r="AV234" s="12" t="s">
        <v>89</v>
      </c>
      <c r="AW234" s="12" t="s">
        <v>31</v>
      </c>
      <c r="AX234" s="12" t="s">
        <v>76</v>
      </c>
      <c r="AY234" s="159" t="s">
        <v>225</v>
      </c>
    </row>
    <row r="235" spans="2:65" s="13" customFormat="1" ht="11.25">
      <c r="B235" s="165"/>
      <c r="D235" s="158" t="s">
        <v>233</v>
      </c>
      <c r="E235" s="166" t="s">
        <v>1</v>
      </c>
      <c r="F235" s="167" t="s">
        <v>258</v>
      </c>
      <c r="H235" s="168">
        <v>4</v>
      </c>
      <c r="I235" s="169"/>
      <c r="L235" s="165"/>
      <c r="M235" s="170"/>
      <c r="T235" s="171"/>
      <c r="AT235" s="166" t="s">
        <v>233</v>
      </c>
      <c r="AU235" s="166" t="s">
        <v>89</v>
      </c>
      <c r="AV235" s="13" t="s">
        <v>231</v>
      </c>
      <c r="AW235" s="13" t="s">
        <v>31</v>
      </c>
      <c r="AX235" s="13" t="s">
        <v>83</v>
      </c>
      <c r="AY235" s="166" t="s">
        <v>225</v>
      </c>
    </row>
    <row r="236" spans="2:65" s="1" customFormat="1" ht="24.2" customHeight="1">
      <c r="B236" s="32"/>
      <c r="C236" s="143" t="s">
        <v>466</v>
      </c>
      <c r="D236" s="143" t="s">
        <v>227</v>
      </c>
      <c r="E236" s="144" t="s">
        <v>550</v>
      </c>
      <c r="F236" s="145" t="s">
        <v>551</v>
      </c>
      <c r="G236" s="146" t="s">
        <v>519</v>
      </c>
      <c r="H236" s="147">
        <v>3</v>
      </c>
      <c r="I236" s="148"/>
      <c r="J236" s="149">
        <f>ROUND(I236*H236,2)</f>
        <v>0</v>
      </c>
      <c r="K236" s="150"/>
      <c r="L236" s="32"/>
      <c r="M236" s="151" t="s">
        <v>1</v>
      </c>
      <c r="N236" s="152" t="s">
        <v>42</v>
      </c>
      <c r="P236" s="153">
        <f>O236*H236</f>
        <v>0</v>
      </c>
      <c r="Q236" s="153">
        <v>4.0289499999999999E-2</v>
      </c>
      <c r="R236" s="153">
        <f>Q236*H236</f>
        <v>0.12086849999999999</v>
      </c>
      <c r="S236" s="153">
        <v>0</v>
      </c>
      <c r="T236" s="154">
        <f>S236*H236</f>
        <v>0</v>
      </c>
      <c r="AR236" s="155" t="s">
        <v>231</v>
      </c>
      <c r="AT236" s="155" t="s">
        <v>227</v>
      </c>
      <c r="AU236" s="155" t="s">
        <v>89</v>
      </c>
      <c r="AY236" s="17" t="s">
        <v>225</v>
      </c>
      <c r="BE236" s="156">
        <f>IF(N236="základná",J236,0)</f>
        <v>0</v>
      </c>
      <c r="BF236" s="156">
        <f>IF(N236="znížená",J236,0)</f>
        <v>0</v>
      </c>
      <c r="BG236" s="156">
        <f>IF(N236="zákl. prenesená",J236,0)</f>
        <v>0</v>
      </c>
      <c r="BH236" s="156">
        <f>IF(N236="zníž. prenesená",J236,0)</f>
        <v>0</v>
      </c>
      <c r="BI236" s="156">
        <f>IF(N236="nulová",J236,0)</f>
        <v>0</v>
      </c>
      <c r="BJ236" s="17" t="s">
        <v>89</v>
      </c>
      <c r="BK236" s="156">
        <f>ROUND(I236*H236,2)</f>
        <v>0</v>
      </c>
      <c r="BL236" s="17" t="s">
        <v>231</v>
      </c>
      <c r="BM236" s="155" t="s">
        <v>2411</v>
      </c>
    </row>
    <row r="237" spans="2:65" s="12" customFormat="1" ht="11.25">
      <c r="B237" s="157"/>
      <c r="D237" s="158" t="s">
        <v>233</v>
      </c>
      <c r="E237" s="159" t="s">
        <v>1</v>
      </c>
      <c r="F237" s="160" t="s">
        <v>2409</v>
      </c>
      <c r="H237" s="161">
        <v>3</v>
      </c>
      <c r="I237" s="162"/>
      <c r="L237" s="157"/>
      <c r="M237" s="163"/>
      <c r="T237" s="164"/>
      <c r="AT237" s="159" t="s">
        <v>233</v>
      </c>
      <c r="AU237" s="159" t="s">
        <v>89</v>
      </c>
      <c r="AV237" s="12" t="s">
        <v>89</v>
      </c>
      <c r="AW237" s="12" t="s">
        <v>31</v>
      </c>
      <c r="AX237" s="12" t="s">
        <v>83</v>
      </c>
      <c r="AY237" s="159" t="s">
        <v>225</v>
      </c>
    </row>
    <row r="238" spans="2:65" s="1" customFormat="1" ht="24.2" customHeight="1">
      <c r="B238" s="32"/>
      <c r="C238" s="143" t="s">
        <v>470</v>
      </c>
      <c r="D238" s="143" t="s">
        <v>227</v>
      </c>
      <c r="E238" s="144" t="s">
        <v>557</v>
      </c>
      <c r="F238" s="145" t="s">
        <v>558</v>
      </c>
      <c r="G238" s="146" t="s">
        <v>519</v>
      </c>
      <c r="H238" s="147">
        <v>1</v>
      </c>
      <c r="I238" s="148"/>
      <c r="J238" s="149">
        <f>ROUND(I238*H238,2)</f>
        <v>0</v>
      </c>
      <c r="K238" s="150"/>
      <c r="L238" s="32"/>
      <c r="M238" s="151" t="s">
        <v>1</v>
      </c>
      <c r="N238" s="152" t="s">
        <v>42</v>
      </c>
      <c r="P238" s="153">
        <f>O238*H238</f>
        <v>0</v>
      </c>
      <c r="Q238" s="153">
        <v>4.5829700000000001E-2</v>
      </c>
      <c r="R238" s="153">
        <f>Q238*H238</f>
        <v>4.5829700000000001E-2</v>
      </c>
      <c r="S238" s="153">
        <v>0</v>
      </c>
      <c r="T238" s="154">
        <f>S238*H238</f>
        <v>0</v>
      </c>
      <c r="AR238" s="155" t="s">
        <v>231</v>
      </c>
      <c r="AT238" s="155" t="s">
        <v>227</v>
      </c>
      <c r="AU238" s="155" t="s">
        <v>89</v>
      </c>
      <c r="AY238" s="17" t="s">
        <v>225</v>
      </c>
      <c r="BE238" s="156">
        <f>IF(N238="základná",J238,0)</f>
        <v>0</v>
      </c>
      <c r="BF238" s="156">
        <f>IF(N238="znížená",J238,0)</f>
        <v>0</v>
      </c>
      <c r="BG238" s="156">
        <f>IF(N238="zákl. prenesená",J238,0)</f>
        <v>0</v>
      </c>
      <c r="BH238" s="156">
        <f>IF(N238="zníž. prenesená",J238,0)</f>
        <v>0</v>
      </c>
      <c r="BI238" s="156">
        <f>IF(N238="nulová",J238,0)</f>
        <v>0</v>
      </c>
      <c r="BJ238" s="17" t="s">
        <v>89</v>
      </c>
      <c r="BK238" s="156">
        <f>ROUND(I238*H238,2)</f>
        <v>0</v>
      </c>
      <c r="BL238" s="17" t="s">
        <v>231</v>
      </c>
      <c r="BM238" s="155" t="s">
        <v>2412</v>
      </c>
    </row>
    <row r="239" spans="2:65" s="12" customFormat="1" ht="11.25">
      <c r="B239" s="157"/>
      <c r="D239" s="158" t="s">
        <v>233</v>
      </c>
      <c r="E239" s="159" t="s">
        <v>1</v>
      </c>
      <c r="F239" s="160" t="s">
        <v>2410</v>
      </c>
      <c r="H239" s="161">
        <v>1</v>
      </c>
      <c r="I239" s="162"/>
      <c r="L239" s="157"/>
      <c r="M239" s="163"/>
      <c r="T239" s="164"/>
      <c r="AT239" s="159" t="s">
        <v>233</v>
      </c>
      <c r="AU239" s="159" t="s">
        <v>89</v>
      </c>
      <c r="AV239" s="12" t="s">
        <v>89</v>
      </c>
      <c r="AW239" s="12" t="s">
        <v>31</v>
      </c>
      <c r="AX239" s="12" t="s">
        <v>83</v>
      </c>
      <c r="AY239" s="159" t="s">
        <v>225</v>
      </c>
    </row>
    <row r="240" spans="2:65" s="1" customFormat="1" ht="24.2" customHeight="1">
      <c r="B240" s="32"/>
      <c r="C240" s="143" t="s">
        <v>478</v>
      </c>
      <c r="D240" s="143" t="s">
        <v>227</v>
      </c>
      <c r="E240" s="144" t="s">
        <v>2413</v>
      </c>
      <c r="F240" s="145" t="s">
        <v>2414</v>
      </c>
      <c r="G240" s="146" t="s">
        <v>230</v>
      </c>
      <c r="H240" s="147">
        <v>1.47</v>
      </c>
      <c r="I240" s="148"/>
      <c r="J240" s="149">
        <f>ROUND(I240*H240,2)</f>
        <v>0</v>
      </c>
      <c r="K240" s="150"/>
      <c r="L240" s="32"/>
      <c r="M240" s="151" t="s">
        <v>1</v>
      </c>
      <c r="N240" s="152" t="s">
        <v>42</v>
      </c>
      <c r="P240" s="153">
        <f>O240*H240</f>
        <v>0</v>
      </c>
      <c r="Q240" s="153">
        <v>2.3254818500000001</v>
      </c>
      <c r="R240" s="153">
        <f>Q240*H240</f>
        <v>3.4184583195</v>
      </c>
      <c r="S240" s="153">
        <v>0</v>
      </c>
      <c r="T240" s="154">
        <f>S240*H240</f>
        <v>0</v>
      </c>
      <c r="AR240" s="155" t="s">
        <v>231</v>
      </c>
      <c r="AT240" s="155" t="s">
        <v>227</v>
      </c>
      <c r="AU240" s="155" t="s">
        <v>89</v>
      </c>
      <c r="AY240" s="17" t="s">
        <v>225</v>
      </c>
      <c r="BE240" s="156">
        <f>IF(N240="základná",J240,0)</f>
        <v>0</v>
      </c>
      <c r="BF240" s="156">
        <f>IF(N240="znížená",J240,0)</f>
        <v>0</v>
      </c>
      <c r="BG240" s="156">
        <f>IF(N240="zákl. prenesená",J240,0)</f>
        <v>0</v>
      </c>
      <c r="BH240" s="156">
        <f>IF(N240="zníž. prenesená",J240,0)</f>
        <v>0</v>
      </c>
      <c r="BI240" s="156">
        <f>IF(N240="nulová",J240,0)</f>
        <v>0</v>
      </c>
      <c r="BJ240" s="17" t="s">
        <v>89</v>
      </c>
      <c r="BK240" s="156">
        <f>ROUND(I240*H240,2)</f>
        <v>0</v>
      </c>
      <c r="BL240" s="17" t="s">
        <v>231</v>
      </c>
      <c r="BM240" s="155" t="s">
        <v>2415</v>
      </c>
    </row>
    <row r="241" spans="2:65" s="12" customFormat="1" ht="11.25">
      <c r="B241" s="157"/>
      <c r="D241" s="158" t="s">
        <v>233</v>
      </c>
      <c r="E241" s="159" t="s">
        <v>1</v>
      </c>
      <c r="F241" s="160" t="s">
        <v>2416</v>
      </c>
      <c r="H241" s="161">
        <v>1.47</v>
      </c>
      <c r="I241" s="162"/>
      <c r="L241" s="157"/>
      <c r="M241" s="163"/>
      <c r="T241" s="164"/>
      <c r="AT241" s="159" t="s">
        <v>233</v>
      </c>
      <c r="AU241" s="159" t="s">
        <v>89</v>
      </c>
      <c r="AV241" s="12" t="s">
        <v>89</v>
      </c>
      <c r="AW241" s="12" t="s">
        <v>31</v>
      </c>
      <c r="AX241" s="12" t="s">
        <v>83</v>
      </c>
      <c r="AY241" s="159" t="s">
        <v>225</v>
      </c>
    </row>
    <row r="242" spans="2:65" s="1" customFormat="1" ht="24.2" customHeight="1">
      <c r="B242" s="32"/>
      <c r="C242" s="143" t="s">
        <v>482</v>
      </c>
      <c r="D242" s="143" t="s">
        <v>227</v>
      </c>
      <c r="E242" s="144" t="s">
        <v>2417</v>
      </c>
      <c r="F242" s="145" t="s">
        <v>2418</v>
      </c>
      <c r="G242" s="146" t="s">
        <v>312</v>
      </c>
      <c r="H242" s="147">
        <v>17.64</v>
      </c>
      <c r="I242" s="148"/>
      <c r="J242" s="149">
        <f>ROUND(I242*H242,2)</f>
        <v>0</v>
      </c>
      <c r="K242" s="150"/>
      <c r="L242" s="32"/>
      <c r="M242" s="151" t="s">
        <v>1</v>
      </c>
      <c r="N242" s="152" t="s">
        <v>42</v>
      </c>
      <c r="P242" s="153">
        <f>O242*H242</f>
        <v>0</v>
      </c>
      <c r="Q242" s="153">
        <v>6.0917599999999999E-3</v>
      </c>
      <c r="R242" s="153">
        <f>Q242*H242</f>
        <v>0.1074586464</v>
      </c>
      <c r="S242" s="153">
        <v>0</v>
      </c>
      <c r="T242" s="154">
        <f>S242*H242</f>
        <v>0</v>
      </c>
      <c r="AR242" s="155" t="s">
        <v>231</v>
      </c>
      <c r="AT242" s="155" t="s">
        <v>227</v>
      </c>
      <c r="AU242" s="155" t="s">
        <v>89</v>
      </c>
      <c r="AY242" s="17" t="s">
        <v>225</v>
      </c>
      <c r="BE242" s="156">
        <f>IF(N242="základná",J242,0)</f>
        <v>0</v>
      </c>
      <c r="BF242" s="156">
        <f>IF(N242="znížená",J242,0)</f>
        <v>0</v>
      </c>
      <c r="BG242" s="156">
        <f>IF(N242="zákl. prenesená",J242,0)</f>
        <v>0</v>
      </c>
      <c r="BH242" s="156">
        <f>IF(N242="zníž. prenesená",J242,0)</f>
        <v>0</v>
      </c>
      <c r="BI242" s="156">
        <f>IF(N242="nulová",J242,0)</f>
        <v>0</v>
      </c>
      <c r="BJ242" s="17" t="s">
        <v>89</v>
      </c>
      <c r="BK242" s="156">
        <f>ROUND(I242*H242,2)</f>
        <v>0</v>
      </c>
      <c r="BL242" s="17" t="s">
        <v>231</v>
      </c>
      <c r="BM242" s="155" t="s">
        <v>2419</v>
      </c>
    </row>
    <row r="243" spans="2:65" s="12" customFormat="1" ht="11.25">
      <c r="B243" s="157"/>
      <c r="D243" s="158" t="s">
        <v>233</v>
      </c>
      <c r="E243" s="159" t="s">
        <v>1</v>
      </c>
      <c r="F243" s="160" t="s">
        <v>2420</v>
      </c>
      <c r="H243" s="161">
        <v>17.64</v>
      </c>
      <c r="I243" s="162"/>
      <c r="L243" s="157"/>
      <c r="M243" s="163"/>
      <c r="T243" s="164"/>
      <c r="AT243" s="159" t="s">
        <v>233</v>
      </c>
      <c r="AU243" s="159" t="s">
        <v>89</v>
      </c>
      <c r="AV243" s="12" t="s">
        <v>89</v>
      </c>
      <c r="AW243" s="12" t="s">
        <v>31</v>
      </c>
      <c r="AX243" s="12" t="s">
        <v>83</v>
      </c>
      <c r="AY243" s="159" t="s">
        <v>225</v>
      </c>
    </row>
    <row r="244" spans="2:65" s="1" customFormat="1" ht="24.2" customHeight="1">
      <c r="B244" s="32"/>
      <c r="C244" s="143" t="s">
        <v>504</v>
      </c>
      <c r="D244" s="143" t="s">
        <v>227</v>
      </c>
      <c r="E244" s="144" t="s">
        <v>2421</v>
      </c>
      <c r="F244" s="145" t="s">
        <v>2422</v>
      </c>
      <c r="G244" s="146" t="s">
        <v>312</v>
      </c>
      <c r="H244" s="147">
        <v>17.64</v>
      </c>
      <c r="I244" s="148"/>
      <c r="J244" s="149">
        <f>ROUND(I244*H244,2)</f>
        <v>0</v>
      </c>
      <c r="K244" s="150"/>
      <c r="L244" s="32"/>
      <c r="M244" s="151" t="s">
        <v>1</v>
      </c>
      <c r="N244" s="152" t="s">
        <v>42</v>
      </c>
      <c r="P244" s="153">
        <f>O244*H244</f>
        <v>0</v>
      </c>
      <c r="Q244" s="153">
        <v>0</v>
      </c>
      <c r="R244" s="153">
        <f>Q244*H244</f>
        <v>0</v>
      </c>
      <c r="S244" s="153">
        <v>0</v>
      </c>
      <c r="T244" s="154">
        <f>S244*H244</f>
        <v>0</v>
      </c>
      <c r="AR244" s="155" t="s">
        <v>231</v>
      </c>
      <c r="AT244" s="155" t="s">
        <v>227</v>
      </c>
      <c r="AU244" s="155" t="s">
        <v>89</v>
      </c>
      <c r="AY244" s="17" t="s">
        <v>225</v>
      </c>
      <c r="BE244" s="156">
        <f>IF(N244="základná",J244,0)</f>
        <v>0</v>
      </c>
      <c r="BF244" s="156">
        <f>IF(N244="znížená",J244,0)</f>
        <v>0</v>
      </c>
      <c r="BG244" s="156">
        <f>IF(N244="zákl. prenesená",J244,0)</f>
        <v>0</v>
      </c>
      <c r="BH244" s="156">
        <f>IF(N244="zníž. prenesená",J244,0)</f>
        <v>0</v>
      </c>
      <c r="BI244" s="156">
        <f>IF(N244="nulová",J244,0)</f>
        <v>0</v>
      </c>
      <c r="BJ244" s="17" t="s">
        <v>89</v>
      </c>
      <c r="BK244" s="156">
        <f>ROUND(I244*H244,2)</f>
        <v>0</v>
      </c>
      <c r="BL244" s="17" t="s">
        <v>231</v>
      </c>
      <c r="BM244" s="155" t="s">
        <v>2423</v>
      </c>
    </row>
    <row r="245" spans="2:65" s="1" customFormat="1" ht="24.2" customHeight="1">
      <c r="B245" s="32"/>
      <c r="C245" s="143" t="s">
        <v>516</v>
      </c>
      <c r="D245" s="143" t="s">
        <v>227</v>
      </c>
      <c r="E245" s="144" t="s">
        <v>2424</v>
      </c>
      <c r="F245" s="145" t="s">
        <v>2425</v>
      </c>
      <c r="G245" s="146" t="s">
        <v>292</v>
      </c>
      <c r="H245" s="147">
        <v>0.29399999999999998</v>
      </c>
      <c r="I245" s="148"/>
      <c r="J245" s="149">
        <f>ROUND(I245*H245,2)</f>
        <v>0</v>
      </c>
      <c r="K245" s="150"/>
      <c r="L245" s="32"/>
      <c r="M245" s="151" t="s">
        <v>1</v>
      </c>
      <c r="N245" s="152" t="s">
        <v>42</v>
      </c>
      <c r="P245" s="153">
        <f>O245*H245</f>
        <v>0</v>
      </c>
      <c r="Q245" s="153">
        <v>1.01144973</v>
      </c>
      <c r="R245" s="153">
        <f>Q245*H245</f>
        <v>0.29736622062000001</v>
      </c>
      <c r="S245" s="153">
        <v>0</v>
      </c>
      <c r="T245" s="154">
        <f>S245*H245</f>
        <v>0</v>
      </c>
      <c r="AR245" s="155" t="s">
        <v>231</v>
      </c>
      <c r="AT245" s="155" t="s">
        <v>227</v>
      </c>
      <c r="AU245" s="155" t="s">
        <v>89</v>
      </c>
      <c r="AY245" s="17" t="s">
        <v>225</v>
      </c>
      <c r="BE245" s="156">
        <f>IF(N245="základná",J245,0)</f>
        <v>0</v>
      </c>
      <c r="BF245" s="156">
        <f>IF(N245="znížená",J245,0)</f>
        <v>0</v>
      </c>
      <c r="BG245" s="156">
        <f>IF(N245="zákl. prenesená",J245,0)</f>
        <v>0</v>
      </c>
      <c r="BH245" s="156">
        <f>IF(N245="zníž. prenesená",J245,0)</f>
        <v>0</v>
      </c>
      <c r="BI245" s="156">
        <f>IF(N245="nulová",J245,0)</f>
        <v>0</v>
      </c>
      <c r="BJ245" s="17" t="s">
        <v>89</v>
      </c>
      <c r="BK245" s="156">
        <f>ROUND(I245*H245,2)</f>
        <v>0</v>
      </c>
      <c r="BL245" s="17" t="s">
        <v>231</v>
      </c>
      <c r="BM245" s="155" t="s">
        <v>2426</v>
      </c>
    </row>
    <row r="246" spans="2:65" s="12" customFormat="1" ht="11.25">
      <c r="B246" s="157"/>
      <c r="D246" s="158" t="s">
        <v>233</v>
      </c>
      <c r="E246" s="159" t="s">
        <v>1</v>
      </c>
      <c r="F246" s="160" t="s">
        <v>2427</v>
      </c>
      <c r="H246" s="161">
        <v>0.29399999999999998</v>
      </c>
      <c r="I246" s="162"/>
      <c r="L246" s="157"/>
      <c r="M246" s="163"/>
      <c r="T246" s="164"/>
      <c r="AT246" s="159" t="s">
        <v>233</v>
      </c>
      <c r="AU246" s="159" t="s">
        <v>89</v>
      </c>
      <c r="AV246" s="12" t="s">
        <v>89</v>
      </c>
      <c r="AW246" s="12" t="s">
        <v>31</v>
      </c>
      <c r="AX246" s="12" t="s">
        <v>83</v>
      </c>
      <c r="AY246" s="159" t="s">
        <v>225</v>
      </c>
    </row>
    <row r="247" spans="2:65" s="1" customFormat="1" ht="24.2" customHeight="1">
      <c r="B247" s="32"/>
      <c r="C247" s="143" t="s">
        <v>522</v>
      </c>
      <c r="D247" s="143" t="s">
        <v>227</v>
      </c>
      <c r="E247" s="144" t="s">
        <v>604</v>
      </c>
      <c r="F247" s="145" t="s">
        <v>605</v>
      </c>
      <c r="G247" s="146" t="s">
        <v>312</v>
      </c>
      <c r="H247" s="147">
        <v>270.89499999999998</v>
      </c>
      <c r="I247" s="148"/>
      <c r="J247" s="149">
        <f>ROUND(I247*H247,2)</f>
        <v>0</v>
      </c>
      <c r="K247" s="150"/>
      <c r="L247" s="32"/>
      <c r="M247" s="151" t="s">
        <v>1</v>
      </c>
      <c r="N247" s="152" t="s">
        <v>42</v>
      </c>
      <c r="P247" s="153">
        <f>O247*H247</f>
        <v>0</v>
      </c>
      <c r="Q247" s="153">
        <v>0.10446800000000001</v>
      </c>
      <c r="R247" s="153">
        <f>Q247*H247</f>
        <v>28.299858860000001</v>
      </c>
      <c r="S247" s="153">
        <v>0</v>
      </c>
      <c r="T247" s="154">
        <f>S247*H247</f>
        <v>0</v>
      </c>
      <c r="AR247" s="155" t="s">
        <v>231</v>
      </c>
      <c r="AT247" s="155" t="s">
        <v>227</v>
      </c>
      <c r="AU247" s="155" t="s">
        <v>89</v>
      </c>
      <c r="AY247" s="17" t="s">
        <v>225</v>
      </c>
      <c r="BE247" s="156">
        <f>IF(N247="základná",J247,0)</f>
        <v>0</v>
      </c>
      <c r="BF247" s="156">
        <f>IF(N247="znížená",J247,0)</f>
        <v>0</v>
      </c>
      <c r="BG247" s="156">
        <f>IF(N247="zákl. prenesená",J247,0)</f>
        <v>0</v>
      </c>
      <c r="BH247" s="156">
        <f>IF(N247="zníž. prenesená",J247,0)</f>
        <v>0</v>
      </c>
      <c r="BI247" s="156">
        <f>IF(N247="nulová",J247,0)</f>
        <v>0</v>
      </c>
      <c r="BJ247" s="17" t="s">
        <v>89</v>
      </c>
      <c r="BK247" s="156">
        <f>ROUND(I247*H247,2)</f>
        <v>0</v>
      </c>
      <c r="BL247" s="17" t="s">
        <v>231</v>
      </c>
      <c r="BM247" s="155" t="s">
        <v>2428</v>
      </c>
    </row>
    <row r="248" spans="2:65" s="12" customFormat="1" ht="22.5">
      <c r="B248" s="157"/>
      <c r="D248" s="158" t="s">
        <v>233</v>
      </c>
      <c r="E248" s="159" t="s">
        <v>1</v>
      </c>
      <c r="F248" s="160" t="s">
        <v>2429</v>
      </c>
      <c r="H248" s="161">
        <v>78.84</v>
      </c>
      <c r="I248" s="162"/>
      <c r="L248" s="157"/>
      <c r="M248" s="163"/>
      <c r="T248" s="164"/>
      <c r="AT248" s="159" t="s">
        <v>233</v>
      </c>
      <c r="AU248" s="159" t="s">
        <v>89</v>
      </c>
      <c r="AV248" s="12" t="s">
        <v>89</v>
      </c>
      <c r="AW248" s="12" t="s">
        <v>31</v>
      </c>
      <c r="AX248" s="12" t="s">
        <v>76</v>
      </c>
      <c r="AY248" s="159" t="s">
        <v>225</v>
      </c>
    </row>
    <row r="249" spans="2:65" s="12" customFormat="1" ht="22.5">
      <c r="B249" s="157"/>
      <c r="D249" s="158" t="s">
        <v>233</v>
      </c>
      <c r="E249" s="159" t="s">
        <v>1</v>
      </c>
      <c r="F249" s="160" t="s">
        <v>2430</v>
      </c>
      <c r="H249" s="161">
        <v>106.145</v>
      </c>
      <c r="I249" s="162"/>
      <c r="L249" s="157"/>
      <c r="M249" s="163"/>
      <c r="T249" s="164"/>
      <c r="AT249" s="159" t="s">
        <v>233</v>
      </c>
      <c r="AU249" s="159" t="s">
        <v>89</v>
      </c>
      <c r="AV249" s="12" t="s">
        <v>89</v>
      </c>
      <c r="AW249" s="12" t="s">
        <v>31</v>
      </c>
      <c r="AX249" s="12" t="s">
        <v>76</v>
      </c>
      <c r="AY249" s="159" t="s">
        <v>225</v>
      </c>
    </row>
    <row r="250" spans="2:65" s="12" customFormat="1" ht="22.5">
      <c r="B250" s="157"/>
      <c r="D250" s="158" t="s">
        <v>233</v>
      </c>
      <c r="E250" s="159" t="s">
        <v>1</v>
      </c>
      <c r="F250" s="160" t="s">
        <v>2431</v>
      </c>
      <c r="H250" s="161">
        <v>85.91</v>
      </c>
      <c r="I250" s="162"/>
      <c r="L250" s="157"/>
      <c r="M250" s="163"/>
      <c r="T250" s="164"/>
      <c r="AT250" s="159" t="s">
        <v>233</v>
      </c>
      <c r="AU250" s="159" t="s">
        <v>89</v>
      </c>
      <c r="AV250" s="12" t="s">
        <v>89</v>
      </c>
      <c r="AW250" s="12" t="s">
        <v>31</v>
      </c>
      <c r="AX250" s="12" t="s">
        <v>76</v>
      </c>
      <c r="AY250" s="159" t="s">
        <v>225</v>
      </c>
    </row>
    <row r="251" spans="2:65" s="13" customFormat="1" ht="11.25">
      <c r="B251" s="165"/>
      <c r="D251" s="158" t="s">
        <v>233</v>
      </c>
      <c r="E251" s="166" t="s">
        <v>1</v>
      </c>
      <c r="F251" s="167" t="s">
        <v>258</v>
      </c>
      <c r="H251" s="168">
        <v>270.89499999999998</v>
      </c>
      <c r="I251" s="169"/>
      <c r="L251" s="165"/>
      <c r="M251" s="170"/>
      <c r="T251" s="171"/>
      <c r="AT251" s="166" t="s">
        <v>233</v>
      </c>
      <c r="AU251" s="166" t="s">
        <v>89</v>
      </c>
      <c r="AV251" s="13" t="s">
        <v>231</v>
      </c>
      <c r="AW251" s="13" t="s">
        <v>31</v>
      </c>
      <c r="AX251" s="13" t="s">
        <v>83</v>
      </c>
      <c r="AY251" s="166" t="s">
        <v>225</v>
      </c>
    </row>
    <row r="252" spans="2:65" s="1" customFormat="1" ht="24.2" customHeight="1">
      <c r="B252" s="32"/>
      <c r="C252" s="143" t="s">
        <v>527</v>
      </c>
      <c r="D252" s="143" t="s">
        <v>227</v>
      </c>
      <c r="E252" s="144" t="s">
        <v>627</v>
      </c>
      <c r="F252" s="145" t="s">
        <v>628</v>
      </c>
      <c r="G252" s="146" t="s">
        <v>312</v>
      </c>
      <c r="H252" s="147">
        <v>7.92</v>
      </c>
      <c r="I252" s="148"/>
      <c r="J252" s="149">
        <f>ROUND(I252*H252,2)</f>
        <v>0</v>
      </c>
      <c r="K252" s="150"/>
      <c r="L252" s="32"/>
      <c r="M252" s="151" t="s">
        <v>1</v>
      </c>
      <c r="N252" s="152" t="s">
        <v>42</v>
      </c>
      <c r="P252" s="153">
        <f>O252*H252</f>
        <v>0</v>
      </c>
      <c r="Q252" s="153">
        <v>7.3800000000000005E-4</v>
      </c>
      <c r="R252" s="153">
        <f>Q252*H252</f>
        <v>5.8449600000000006E-3</v>
      </c>
      <c r="S252" s="153">
        <v>0</v>
      </c>
      <c r="T252" s="154">
        <f>S252*H252</f>
        <v>0</v>
      </c>
      <c r="AR252" s="155" t="s">
        <v>231</v>
      </c>
      <c r="AT252" s="155" t="s">
        <v>227</v>
      </c>
      <c r="AU252" s="155" t="s">
        <v>89</v>
      </c>
      <c r="AY252" s="17" t="s">
        <v>225</v>
      </c>
      <c r="BE252" s="156">
        <f>IF(N252="základná",J252,0)</f>
        <v>0</v>
      </c>
      <c r="BF252" s="156">
        <f>IF(N252="znížená",J252,0)</f>
        <v>0</v>
      </c>
      <c r="BG252" s="156">
        <f>IF(N252="zákl. prenesená",J252,0)</f>
        <v>0</v>
      </c>
      <c r="BH252" s="156">
        <f>IF(N252="zníž. prenesená",J252,0)</f>
        <v>0</v>
      </c>
      <c r="BI252" s="156">
        <f>IF(N252="nulová",J252,0)</f>
        <v>0</v>
      </c>
      <c r="BJ252" s="17" t="s">
        <v>89</v>
      </c>
      <c r="BK252" s="156">
        <f>ROUND(I252*H252,2)</f>
        <v>0</v>
      </c>
      <c r="BL252" s="17" t="s">
        <v>231</v>
      </c>
      <c r="BM252" s="155" t="s">
        <v>2432</v>
      </c>
    </row>
    <row r="253" spans="2:65" s="12" customFormat="1" ht="11.25">
      <c r="B253" s="157"/>
      <c r="D253" s="158" t="s">
        <v>233</v>
      </c>
      <c r="E253" s="159" t="s">
        <v>1</v>
      </c>
      <c r="F253" s="160" t="s">
        <v>2433</v>
      </c>
      <c r="H253" s="161">
        <v>7.92</v>
      </c>
      <c r="I253" s="162"/>
      <c r="L253" s="157"/>
      <c r="M253" s="163"/>
      <c r="T253" s="164"/>
      <c r="AT253" s="159" t="s">
        <v>233</v>
      </c>
      <c r="AU253" s="159" t="s">
        <v>89</v>
      </c>
      <c r="AV253" s="12" t="s">
        <v>89</v>
      </c>
      <c r="AW253" s="12" t="s">
        <v>31</v>
      </c>
      <c r="AX253" s="12" t="s">
        <v>83</v>
      </c>
      <c r="AY253" s="159" t="s">
        <v>225</v>
      </c>
    </row>
    <row r="254" spans="2:65" s="11" customFormat="1" ht="22.9" customHeight="1">
      <c r="B254" s="131"/>
      <c r="D254" s="132" t="s">
        <v>75</v>
      </c>
      <c r="E254" s="141" t="s">
        <v>231</v>
      </c>
      <c r="F254" s="141" t="s">
        <v>632</v>
      </c>
      <c r="I254" s="134"/>
      <c r="J254" s="142">
        <f>BK254</f>
        <v>0</v>
      </c>
      <c r="L254" s="131"/>
      <c r="M254" s="136"/>
      <c r="P254" s="137">
        <f>SUM(P255:P323)</f>
        <v>0</v>
      </c>
      <c r="R254" s="137">
        <f>SUM(R255:R323)</f>
        <v>104.90720121243999</v>
      </c>
      <c r="T254" s="138">
        <f>SUM(T255:T323)</f>
        <v>0</v>
      </c>
      <c r="AR254" s="132" t="s">
        <v>83</v>
      </c>
      <c r="AT254" s="139" t="s">
        <v>75</v>
      </c>
      <c r="AU254" s="139" t="s">
        <v>83</v>
      </c>
      <c r="AY254" s="132" t="s">
        <v>225</v>
      </c>
      <c r="BK254" s="140">
        <f>SUM(BK255:BK323)</f>
        <v>0</v>
      </c>
    </row>
    <row r="255" spans="2:65" s="1" customFormat="1" ht="37.9" customHeight="1">
      <c r="B255" s="32"/>
      <c r="C255" s="143" t="s">
        <v>532</v>
      </c>
      <c r="D255" s="143" t="s">
        <v>227</v>
      </c>
      <c r="E255" s="144" t="s">
        <v>2434</v>
      </c>
      <c r="F255" s="145" t="s">
        <v>2435</v>
      </c>
      <c r="G255" s="146" t="s">
        <v>312</v>
      </c>
      <c r="H255" s="147">
        <v>189.91200000000001</v>
      </c>
      <c r="I255" s="148"/>
      <c r="J255" s="149">
        <f>ROUND(I255*H255,2)</f>
        <v>0</v>
      </c>
      <c r="K255" s="150"/>
      <c r="L255" s="32"/>
      <c r="M255" s="151" t="s">
        <v>1</v>
      </c>
      <c r="N255" s="152" t="s">
        <v>42</v>
      </c>
      <c r="P255" s="153">
        <f>O255*H255</f>
        <v>0</v>
      </c>
      <c r="Q255" s="153">
        <v>0.17001643999999999</v>
      </c>
      <c r="R255" s="153">
        <f>Q255*H255</f>
        <v>32.288162153279998</v>
      </c>
      <c r="S255" s="153">
        <v>0</v>
      </c>
      <c r="T255" s="154">
        <f>S255*H255</f>
        <v>0</v>
      </c>
      <c r="AR255" s="155" t="s">
        <v>231</v>
      </c>
      <c r="AT255" s="155" t="s">
        <v>227</v>
      </c>
      <c r="AU255" s="155" t="s">
        <v>89</v>
      </c>
      <c r="AY255" s="17" t="s">
        <v>225</v>
      </c>
      <c r="BE255" s="156">
        <f>IF(N255="základná",J255,0)</f>
        <v>0</v>
      </c>
      <c r="BF255" s="156">
        <f>IF(N255="znížená",J255,0)</f>
        <v>0</v>
      </c>
      <c r="BG255" s="156">
        <f>IF(N255="zákl. prenesená",J255,0)</f>
        <v>0</v>
      </c>
      <c r="BH255" s="156">
        <f>IF(N255="zníž. prenesená",J255,0)</f>
        <v>0</v>
      </c>
      <c r="BI255" s="156">
        <f>IF(N255="nulová",J255,0)</f>
        <v>0</v>
      </c>
      <c r="BJ255" s="17" t="s">
        <v>89</v>
      </c>
      <c r="BK255" s="156">
        <f>ROUND(I255*H255,2)</f>
        <v>0</v>
      </c>
      <c r="BL255" s="17" t="s">
        <v>231</v>
      </c>
      <c r="BM255" s="155" t="s">
        <v>2436</v>
      </c>
    </row>
    <row r="256" spans="2:65" s="12" customFormat="1" ht="11.25">
      <c r="B256" s="157"/>
      <c r="D256" s="158" t="s">
        <v>233</v>
      </c>
      <c r="E256" s="159" t="s">
        <v>1</v>
      </c>
      <c r="F256" s="160" t="s">
        <v>2437</v>
      </c>
      <c r="H256" s="161">
        <v>94.956000000000003</v>
      </c>
      <c r="I256" s="162"/>
      <c r="L256" s="157"/>
      <c r="M256" s="163"/>
      <c r="T256" s="164"/>
      <c r="AT256" s="159" t="s">
        <v>233</v>
      </c>
      <c r="AU256" s="159" t="s">
        <v>89</v>
      </c>
      <c r="AV256" s="12" t="s">
        <v>89</v>
      </c>
      <c r="AW256" s="12" t="s">
        <v>31</v>
      </c>
      <c r="AX256" s="12" t="s">
        <v>76</v>
      </c>
      <c r="AY256" s="159" t="s">
        <v>225</v>
      </c>
    </row>
    <row r="257" spans="2:65" s="12" customFormat="1" ht="11.25">
      <c r="B257" s="157"/>
      <c r="D257" s="158" t="s">
        <v>233</v>
      </c>
      <c r="E257" s="159" t="s">
        <v>1</v>
      </c>
      <c r="F257" s="160" t="s">
        <v>2438</v>
      </c>
      <c r="H257" s="161">
        <v>94.956000000000003</v>
      </c>
      <c r="I257" s="162"/>
      <c r="L257" s="157"/>
      <c r="M257" s="163"/>
      <c r="T257" s="164"/>
      <c r="AT257" s="159" t="s">
        <v>233</v>
      </c>
      <c r="AU257" s="159" t="s">
        <v>89</v>
      </c>
      <c r="AV257" s="12" t="s">
        <v>89</v>
      </c>
      <c r="AW257" s="12" t="s">
        <v>31</v>
      </c>
      <c r="AX257" s="12" t="s">
        <v>76</v>
      </c>
      <c r="AY257" s="159" t="s">
        <v>225</v>
      </c>
    </row>
    <row r="258" spans="2:65" s="13" customFormat="1" ht="11.25">
      <c r="B258" s="165"/>
      <c r="D258" s="158" t="s">
        <v>233</v>
      </c>
      <c r="E258" s="166" t="s">
        <v>1</v>
      </c>
      <c r="F258" s="167" t="s">
        <v>258</v>
      </c>
      <c r="H258" s="168">
        <v>189.91200000000001</v>
      </c>
      <c r="I258" s="169"/>
      <c r="L258" s="165"/>
      <c r="M258" s="170"/>
      <c r="T258" s="171"/>
      <c r="AT258" s="166" t="s">
        <v>233</v>
      </c>
      <c r="AU258" s="166" t="s">
        <v>89</v>
      </c>
      <c r="AV258" s="13" t="s">
        <v>231</v>
      </c>
      <c r="AW258" s="13" t="s">
        <v>31</v>
      </c>
      <c r="AX258" s="13" t="s">
        <v>83</v>
      </c>
      <c r="AY258" s="166" t="s">
        <v>225</v>
      </c>
    </row>
    <row r="259" spans="2:65" s="1" customFormat="1" ht="21.75" customHeight="1">
      <c r="B259" s="32"/>
      <c r="C259" s="143" t="s">
        <v>540</v>
      </c>
      <c r="D259" s="143" t="s">
        <v>227</v>
      </c>
      <c r="E259" s="144" t="s">
        <v>2439</v>
      </c>
      <c r="F259" s="145" t="s">
        <v>2440</v>
      </c>
      <c r="G259" s="146" t="s">
        <v>312</v>
      </c>
      <c r="H259" s="147">
        <v>189.91200000000001</v>
      </c>
      <c r="I259" s="148"/>
      <c r="J259" s="149">
        <f>ROUND(I259*H259,2)</f>
        <v>0</v>
      </c>
      <c r="K259" s="150"/>
      <c r="L259" s="32"/>
      <c r="M259" s="151" t="s">
        <v>1</v>
      </c>
      <c r="N259" s="152" t="s">
        <v>42</v>
      </c>
      <c r="P259" s="153">
        <f>O259*H259</f>
        <v>0</v>
      </c>
      <c r="Q259" s="153">
        <v>0.132714</v>
      </c>
      <c r="R259" s="153">
        <f>Q259*H259</f>
        <v>25.203981168000002</v>
      </c>
      <c r="S259" s="153">
        <v>0</v>
      </c>
      <c r="T259" s="154">
        <f>S259*H259</f>
        <v>0</v>
      </c>
      <c r="AR259" s="155" t="s">
        <v>231</v>
      </c>
      <c r="AT259" s="155" t="s">
        <v>227</v>
      </c>
      <c r="AU259" s="155" t="s">
        <v>89</v>
      </c>
      <c r="AY259" s="17" t="s">
        <v>225</v>
      </c>
      <c r="BE259" s="156">
        <f>IF(N259="základná",J259,0)</f>
        <v>0</v>
      </c>
      <c r="BF259" s="156">
        <f>IF(N259="znížená",J259,0)</f>
        <v>0</v>
      </c>
      <c r="BG259" s="156">
        <f>IF(N259="zákl. prenesená",J259,0)</f>
        <v>0</v>
      </c>
      <c r="BH259" s="156">
        <f>IF(N259="zníž. prenesená",J259,0)</f>
        <v>0</v>
      </c>
      <c r="BI259" s="156">
        <f>IF(N259="nulová",J259,0)</f>
        <v>0</v>
      </c>
      <c r="BJ259" s="17" t="s">
        <v>89</v>
      </c>
      <c r="BK259" s="156">
        <f>ROUND(I259*H259,2)</f>
        <v>0</v>
      </c>
      <c r="BL259" s="17" t="s">
        <v>231</v>
      </c>
      <c r="BM259" s="155" t="s">
        <v>2441</v>
      </c>
    </row>
    <row r="260" spans="2:65" s="1" customFormat="1" ht="37.9" customHeight="1">
      <c r="B260" s="32"/>
      <c r="C260" s="143" t="s">
        <v>549</v>
      </c>
      <c r="D260" s="143" t="s">
        <v>227</v>
      </c>
      <c r="E260" s="144" t="s">
        <v>679</v>
      </c>
      <c r="F260" s="145" t="s">
        <v>680</v>
      </c>
      <c r="G260" s="146" t="s">
        <v>292</v>
      </c>
      <c r="H260" s="147">
        <v>0.55000000000000004</v>
      </c>
      <c r="I260" s="148"/>
      <c r="J260" s="149">
        <f>ROUND(I260*H260,2)</f>
        <v>0</v>
      </c>
      <c r="K260" s="150"/>
      <c r="L260" s="32"/>
      <c r="M260" s="151" t="s">
        <v>1</v>
      </c>
      <c r="N260" s="152" t="s">
        <v>42</v>
      </c>
      <c r="P260" s="153">
        <f>O260*H260</f>
        <v>0</v>
      </c>
      <c r="Q260" s="153">
        <v>1.2029614</v>
      </c>
      <c r="R260" s="153">
        <f>Q260*H260</f>
        <v>0.66162876999999998</v>
      </c>
      <c r="S260" s="153">
        <v>0</v>
      </c>
      <c r="T260" s="154">
        <f>S260*H260</f>
        <v>0</v>
      </c>
      <c r="AR260" s="155" t="s">
        <v>231</v>
      </c>
      <c r="AT260" s="155" t="s">
        <v>227</v>
      </c>
      <c r="AU260" s="155" t="s">
        <v>89</v>
      </c>
      <c r="AY260" s="17" t="s">
        <v>225</v>
      </c>
      <c r="BE260" s="156">
        <f>IF(N260="základná",J260,0)</f>
        <v>0</v>
      </c>
      <c r="BF260" s="156">
        <f>IF(N260="znížená",J260,0)</f>
        <v>0</v>
      </c>
      <c r="BG260" s="156">
        <f>IF(N260="zákl. prenesená",J260,0)</f>
        <v>0</v>
      </c>
      <c r="BH260" s="156">
        <f>IF(N260="zníž. prenesená",J260,0)</f>
        <v>0</v>
      </c>
      <c r="BI260" s="156">
        <f>IF(N260="nulová",J260,0)</f>
        <v>0</v>
      </c>
      <c r="BJ260" s="17" t="s">
        <v>89</v>
      </c>
      <c r="BK260" s="156">
        <f>ROUND(I260*H260,2)</f>
        <v>0</v>
      </c>
      <c r="BL260" s="17" t="s">
        <v>231</v>
      </c>
      <c r="BM260" s="155" t="s">
        <v>2442</v>
      </c>
    </row>
    <row r="261" spans="2:65" s="12" customFormat="1" ht="11.25">
      <c r="B261" s="157"/>
      <c r="D261" s="158" t="s">
        <v>233</v>
      </c>
      <c r="E261" s="159" t="s">
        <v>1</v>
      </c>
      <c r="F261" s="160" t="s">
        <v>2443</v>
      </c>
      <c r="H261" s="161">
        <v>0.27500000000000002</v>
      </c>
      <c r="I261" s="162"/>
      <c r="L261" s="157"/>
      <c r="M261" s="163"/>
      <c r="T261" s="164"/>
      <c r="AT261" s="159" t="s">
        <v>233</v>
      </c>
      <c r="AU261" s="159" t="s">
        <v>89</v>
      </c>
      <c r="AV261" s="12" t="s">
        <v>89</v>
      </c>
      <c r="AW261" s="12" t="s">
        <v>31</v>
      </c>
      <c r="AX261" s="12" t="s">
        <v>76</v>
      </c>
      <c r="AY261" s="159" t="s">
        <v>225</v>
      </c>
    </row>
    <row r="262" spans="2:65" s="12" customFormat="1" ht="11.25">
      <c r="B262" s="157"/>
      <c r="D262" s="158" t="s">
        <v>233</v>
      </c>
      <c r="E262" s="159" t="s">
        <v>1</v>
      </c>
      <c r="F262" s="160" t="s">
        <v>2444</v>
      </c>
      <c r="H262" s="161">
        <v>0.27500000000000002</v>
      </c>
      <c r="I262" s="162"/>
      <c r="L262" s="157"/>
      <c r="M262" s="163"/>
      <c r="T262" s="164"/>
      <c r="AT262" s="159" t="s">
        <v>233</v>
      </c>
      <c r="AU262" s="159" t="s">
        <v>89</v>
      </c>
      <c r="AV262" s="12" t="s">
        <v>89</v>
      </c>
      <c r="AW262" s="12" t="s">
        <v>31</v>
      </c>
      <c r="AX262" s="12" t="s">
        <v>76</v>
      </c>
      <c r="AY262" s="159" t="s">
        <v>225</v>
      </c>
    </row>
    <row r="263" spans="2:65" s="13" customFormat="1" ht="11.25">
      <c r="B263" s="165"/>
      <c r="D263" s="158" t="s">
        <v>233</v>
      </c>
      <c r="E263" s="166" t="s">
        <v>1</v>
      </c>
      <c r="F263" s="167" t="s">
        <v>258</v>
      </c>
      <c r="H263" s="168">
        <v>0.55000000000000004</v>
      </c>
      <c r="I263" s="169"/>
      <c r="L263" s="165"/>
      <c r="M263" s="170"/>
      <c r="T263" s="171"/>
      <c r="AT263" s="166" t="s">
        <v>233</v>
      </c>
      <c r="AU263" s="166" t="s">
        <v>89</v>
      </c>
      <c r="AV263" s="13" t="s">
        <v>231</v>
      </c>
      <c r="AW263" s="13" t="s">
        <v>31</v>
      </c>
      <c r="AX263" s="13" t="s">
        <v>83</v>
      </c>
      <c r="AY263" s="166" t="s">
        <v>225</v>
      </c>
    </row>
    <row r="264" spans="2:65" s="1" customFormat="1" ht="16.5" customHeight="1">
      <c r="B264" s="32"/>
      <c r="C264" s="143" t="s">
        <v>556</v>
      </c>
      <c r="D264" s="143" t="s">
        <v>227</v>
      </c>
      <c r="E264" s="144" t="s">
        <v>2445</v>
      </c>
      <c r="F264" s="145" t="s">
        <v>2446</v>
      </c>
      <c r="G264" s="146" t="s">
        <v>312</v>
      </c>
      <c r="H264" s="147">
        <v>181.90600000000001</v>
      </c>
      <c r="I264" s="148"/>
      <c r="J264" s="149">
        <f>ROUND(I264*H264,2)</f>
        <v>0</v>
      </c>
      <c r="K264" s="150"/>
      <c r="L264" s="32"/>
      <c r="M264" s="151" t="s">
        <v>1</v>
      </c>
      <c r="N264" s="152" t="s">
        <v>42</v>
      </c>
      <c r="P264" s="153">
        <f>O264*H264</f>
        <v>0</v>
      </c>
      <c r="Q264" s="153">
        <v>1.7672600000000001E-3</v>
      </c>
      <c r="R264" s="153">
        <f>Q264*H264</f>
        <v>0.32147519756000004</v>
      </c>
      <c r="S264" s="153">
        <v>0</v>
      </c>
      <c r="T264" s="154">
        <f>S264*H264</f>
        <v>0</v>
      </c>
      <c r="AR264" s="155" t="s">
        <v>231</v>
      </c>
      <c r="AT264" s="155" t="s">
        <v>227</v>
      </c>
      <c r="AU264" s="155" t="s">
        <v>89</v>
      </c>
      <c r="AY264" s="17" t="s">
        <v>225</v>
      </c>
      <c r="BE264" s="156">
        <f>IF(N264="základná",J264,0)</f>
        <v>0</v>
      </c>
      <c r="BF264" s="156">
        <f>IF(N264="znížená",J264,0)</f>
        <v>0</v>
      </c>
      <c r="BG264" s="156">
        <f>IF(N264="zákl. prenesená",J264,0)</f>
        <v>0</v>
      </c>
      <c r="BH264" s="156">
        <f>IF(N264="zníž. prenesená",J264,0)</f>
        <v>0</v>
      </c>
      <c r="BI264" s="156">
        <f>IF(N264="nulová",J264,0)</f>
        <v>0</v>
      </c>
      <c r="BJ264" s="17" t="s">
        <v>89</v>
      </c>
      <c r="BK264" s="156">
        <f>ROUND(I264*H264,2)</f>
        <v>0</v>
      </c>
      <c r="BL264" s="17" t="s">
        <v>231</v>
      </c>
      <c r="BM264" s="155" t="s">
        <v>2447</v>
      </c>
    </row>
    <row r="265" spans="2:65" s="12" customFormat="1" ht="11.25">
      <c r="B265" s="157"/>
      <c r="D265" s="158" t="s">
        <v>233</v>
      </c>
      <c r="E265" s="159" t="s">
        <v>1</v>
      </c>
      <c r="F265" s="160" t="s">
        <v>2448</v>
      </c>
      <c r="H265" s="161">
        <v>85.01</v>
      </c>
      <c r="I265" s="162"/>
      <c r="L265" s="157"/>
      <c r="M265" s="163"/>
      <c r="T265" s="164"/>
      <c r="AT265" s="159" t="s">
        <v>233</v>
      </c>
      <c r="AU265" s="159" t="s">
        <v>89</v>
      </c>
      <c r="AV265" s="12" t="s">
        <v>89</v>
      </c>
      <c r="AW265" s="12" t="s">
        <v>31</v>
      </c>
      <c r="AX265" s="12" t="s">
        <v>76</v>
      </c>
      <c r="AY265" s="159" t="s">
        <v>225</v>
      </c>
    </row>
    <row r="266" spans="2:65" s="12" customFormat="1" ht="11.25">
      <c r="B266" s="157"/>
      <c r="D266" s="158" t="s">
        <v>233</v>
      </c>
      <c r="E266" s="159" t="s">
        <v>1</v>
      </c>
      <c r="F266" s="160" t="s">
        <v>2449</v>
      </c>
      <c r="H266" s="161">
        <v>5.9429999999999996</v>
      </c>
      <c r="I266" s="162"/>
      <c r="L266" s="157"/>
      <c r="M266" s="163"/>
      <c r="T266" s="164"/>
      <c r="AT266" s="159" t="s">
        <v>233</v>
      </c>
      <c r="AU266" s="159" t="s">
        <v>89</v>
      </c>
      <c r="AV266" s="12" t="s">
        <v>89</v>
      </c>
      <c r="AW266" s="12" t="s">
        <v>31</v>
      </c>
      <c r="AX266" s="12" t="s">
        <v>76</v>
      </c>
      <c r="AY266" s="159" t="s">
        <v>225</v>
      </c>
    </row>
    <row r="267" spans="2:65" s="12" customFormat="1" ht="11.25">
      <c r="B267" s="157"/>
      <c r="D267" s="158" t="s">
        <v>233</v>
      </c>
      <c r="E267" s="159" t="s">
        <v>1</v>
      </c>
      <c r="F267" s="160" t="s">
        <v>2450</v>
      </c>
      <c r="H267" s="161">
        <v>85.01</v>
      </c>
      <c r="I267" s="162"/>
      <c r="L267" s="157"/>
      <c r="M267" s="163"/>
      <c r="T267" s="164"/>
      <c r="AT267" s="159" t="s">
        <v>233</v>
      </c>
      <c r="AU267" s="159" t="s">
        <v>89</v>
      </c>
      <c r="AV267" s="12" t="s">
        <v>89</v>
      </c>
      <c r="AW267" s="12" t="s">
        <v>31</v>
      </c>
      <c r="AX267" s="12" t="s">
        <v>76</v>
      </c>
      <c r="AY267" s="159" t="s">
        <v>225</v>
      </c>
    </row>
    <row r="268" spans="2:65" s="12" customFormat="1" ht="11.25">
      <c r="B268" s="157"/>
      <c r="D268" s="158" t="s">
        <v>233</v>
      </c>
      <c r="E268" s="159" t="s">
        <v>1</v>
      </c>
      <c r="F268" s="160" t="s">
        <v>2451</v>
      </c>
      <c r="H268" s="161">
        <v>5.9429999999999996</v>
      </c>
      <c r="I268" s="162"/>
      <c r="L268" s="157"/>
      <c r="M268" s="163"/>
      <c r="T268" s="164"/>
      <c r="AT268" s="159" t="s">
        <v>233</v>
      </c>
      <c r="AU268" s="159" t="s">
        <v>89</v>
      </c>
      <c r="AV268" s="12" t="s">
        <v>89</v>
      </c>
      <c r="AW268" s="12" t="s">
        <v>31</v>
      </c>
      <c r="AX268" s="12" t="s">
        <v>76</v>
      </c>
      <c r="AY268" s="159" t="s">
        <v>225</v>
      </c>
    </row>
    <row r="269" spans="2:65" s="13" customFormat="1" ht="11.25">
      <c r="B269" s="165"/>
      <c r="D269" s="158" t="s">
        <v>233</v>
      </c>
      <c r="E269" s="166" t="s">
        <v>1</v>
      </c>
      <c r="F269" s="167" t="s">
        <v>258</v>
      </c>
      <c r="H269" s="168">
        <v>181.90600000000001</v>
      </c>
      <c r="I269" s="169"/>
      <c r="L269" s="165"/>
      <c r="M269" s="170"/>
      <c r="T269" s="171"/>
      <c r="AT269" s="166" t="s">
        <v>233</v>
      </c>
      <c r="AU269" s="166" t="s">
        <v>89</v>
      </c>
      <c r="AV269" s="13" t="s">
        <v>231</v>
      </c>
      <c r="AW269" s="13" t="s">
        <v>31</v>
      </c>
      <c r="AX269" s="13" t="s">
        <v>83</v>
      </c>
      <c r="AY269" s="166" t="s">
        <v>225</v>
      </c>
    </row>
    <row r="270" spans="2:65" s="1" customFormat="1" ht="16.5" customHeight="1">
      <c r="B270" s="32"/>
      <c r="C270" s="143" t="s">
        <v>561</v>
      </c>
      <c r="D270" s="143" t="s">
        <v>227</v>
      </c>
      <c r="E270" s="144" t="s">
        <v>2452</v>
      </c>
      <c r="F270" s="145" t="s">
        <v>2453</v>
      </c>
      <c r="G270" s="146" t="s">
        <v>312</v>
      </c>
      <c r="H270" s="147">
        <v>181.90600000000001</v>
      </c>
      <c r="I270" s="148"/>
      <c r="J270" s="149">
        <f>ROUND(I270*H270,2)</f>
        <v>0</v>
      </c>
      <c r="K270" s="150"/>
      <c r="L270" s="32"/>
      <c r="M270" s="151" t="s">
        <v>1</v>
      </c>
      <c r="N270" s="152" t="s">
        <v>42</v>
      </c>
      <c r="P270" s="153">
        <f>O270*H270</f>
        <v>0</v>
      </c>
      <c r="Q270" s="153">
        <v>0</v>
      </c>
      <c r="R270" s="153">
        <f>Q270*H270</f>
        <v>0</v>
      </c>
      <c r="S270" s="153">
        <v>0</v>
      </c>
      <c r="T270" s="154">
        <f>S270*H270</f>
        <v>0</v>
      </c>
      <c r="AR270" s="155" t="s">
        <v>231</v>
      </c>
      <c r="AT270" s="155" t="s">
        <v>227</v>
      </c>
      <c r="AU270" s="155" t="s">
        <v>89</v>
      </c>
      <c r="AY270" s="17" t="s">
        <v>225</v>
      </c>
      <c r="BE270" s="156">
        <f>IF(N270="základná",J270,0)</f>
        <v>0</v>
      </c>
      <c r="BF270" s="156">
        <f>IF(N270="znížená",J270,0)</f>
        <v>0</v>
      </c>
      <c r="BG270" s="156">
        <f>IF(N270="zákl. prenesená",J270,0)</f>
        <v>0</v>
      </c>
      <c r="BH270" s="156">
        <f>IF(N270="zníž. prenesená",J270,0)</f>
        <v>0</v>
      </c>
      <c r="BI270" s="156">
        <f>IF(N270="nulová",J270,0)</f>
        <v>0</v>
      </c>
      <c r="BJ270" s="17" t="s">
        <v>89</v>
      </c>
      <c r="BK270" s="156">
        <f>ROUND(I270*H270,2)</f>
        <v>0</v>
      </c>
      <c r="BL270" s="17" t="s">
        <v>231</v>
      </c>
      <c r="BM270" s="155" t="s">
        <v>2454</v>
      </c>
    </row>
    <row r="271" spans="2:65" s="1" customFormat="1" ht="21.75" customHeight="1">
      <c r="B271" s="32"/>
      <c r="C271" s="143" t="s">
        <v>568</v>
      </c>
      <c r="D271" s="143" t="s">
        <v>227</v>
      </c>
      <c r="E271" s="144" t="s">
        <v>2455</v>
      </c>
      <c r="F271" s="145" t="s">
        <v>2456</v>
      </c>
      <c r="G271" s="146" t="s">
        <v>312</v>
      </c>
      <c r="H271" s="147">
        <v>170.02</v>
      </c>
      <c r="I271" s="148"/>
      <c r="J271" s="149">
        <f>ROUND(I271*H271,2)</f>
        <v>0</v>
      </c>
      <c r="K271" s="150"/>
      <c r="L271" s="32"/>
      <c r="M271" s="151" t="s">
        <v>1</v>
      </c>
      <c r="N271" s="152" t="s">
        <v>42</v>
      </c>
      <c r="P271" s="153">
        <f>O271*H271</f>
        <v>0</v>
      </c>
      <c r="Q271" s="153">
        <v>2.4649999999999998E-2</v>
      </c>
      <c r="R271" s="153">
        <f>Q271*H271</f>
        <v>4.1909929999999997</v>
      </c>
      <c r="S271" s="153">
        <v>0</v>
      </c>
      <c r="T271" s="154">
        <f>S271*H271</f>
        <v>0</v>
      </c>
      <c r="AR271" s="155" t="s">
        <v>231</v>
      </c>
      <c r="AT271" s="155" t="s">
        <v>227</v>
      </c>
      <c r="AU271" s="155" t="s">
        <v>89</v>
      </c>
      <c r="AY271" s="17" t="s">
        <v>225</v>
      </c>
      <c r="BE271" s="156">
        <f>IF(N271="základná",J271,0)</f>
        <v>0</v>
      </c>
      <c r="BF271" s="156">
        <f>IF(N271="znížená",J271,0)</f>
        <v>0</v>
      </c>
      <c r="BG271" s="156">
        <f>IF(N271="zákl. prenesená",J271,0)</f>
        <v>0</v>
      </c>
      <c r="BH271" s="156">
        <f>IF(N271="zníž. prenesená",J271,0)</f>
        <v>0</v>
      </c>
      <c r="BI271" s="156">
        <f>IF(N271="nulová",J271,0)</f>
        <v>0</v>
      </c>
      <c r="BJ271" s="17" t="s">
        <v>89</v>
      </c>
      <c r="BK271" s="156">
        <f>ROUND(I271*H271,2)</f>
        <v>0</v>
      </c>
      <c r="BL271" s="17" t="s">
        <v>231</v>
      </c>
      <c r="BM271" s="155" t="s">
        <v>2457</v>
      </c>
    </row>
    <row r="272" spans="2:65" s="12" customFormat="1" ht="11.25">
      <c r="B272" s="157"/>
      <c r="D272" s="158" t="s">
        <v>233</v>
      </c>
      <c r="E272" s="159" t="s">
        <v>1</v>
      </c>
      <c r="F272" s="160" t="s">
        <v>2458</v>
      </c>
      <c r="H272" s="161">
        <v>85.01</v>
      </c>
      <c r="I272" s="162"/>
      <c r="L272" s="157"/>
      <c r="M272" s="163"/>
      <c r="T272" s="164"/>
      <c r="AT272" s="159" t="s">
        <v>233</v>
      </c>
      <c r="AU272" s="159" t="s">
        <v>89</v>
      </c>
      <c r="AV272" s="12" t="s">
        <v>89</v>
      </c>
      <c r="AW272" s="12" t="s">
        <v>31</v>
      </c>
      <c r="AX272" s="12" t="s">
        <v>76</v>
      </c>
      <c r="AY272" s="159" t="s">
        <v>225</v>
      </c>
    </row>
    <row r="273" spans="2:65" s="12" customFormat="1" ht="11.25">
      <c r="B273" s="157"/>
      <c r="D273" s="158" t="s">
        <v>233</v>
      </c>
      <c r="E273" s="159" t="s">
        <v>1</v>
      </c>
      <c r="F273" s="160" t="s">
        <v>2459</v>
      </c>
      <c r="H273" s="161">
        <v>85.01</v>
      </c>
      <c r="I273" s="162"/>
      <c r="L273" s="157"/>
      <c r="M273" s="163"/>
      <c r="T273" s="164"/>
      <c r="AT273" s="159" t="s">
        <v>233</v>
      </c>
      <c r="AU273" s="159" t="s">
        <v>89</v>
      </c>
      <c r="AV273" s="12" t="s">
        <v>89</v>
      </c>
      <c r="AW273" s="12" t="s">
        <v>31</v>
      </c>
      <c r="AX273" s="12" t="s">
        <v>76</v>
      </c>
      <c r="AY273" s="159" t="s">
        <v>225</v>
      </c>
    </row>
    <row r="274" spans="2:65" s="13" customFormat="1" ht="11.25">
      <c r="B274" s="165"/>
      <c r="D274" s="158" t="s">
        <v>233</v>
      </c>
      <c r="E274" s="166" t="s">
        <v>1</v>
      </c>
      <c r="F274" s="167" t="s">
        <v>258</v>
      </c>
      <c r="H274" s="168">
        <v>170.02</v>
      </c>
      <c r="I274" s="169"/>
      <c r="L274" s="165"/>
      <c r="M274" s="170"/>
      <c r="T274" s="171"/>
      <c r="AT274" s="166" t="s">
        <v>233</v>
      </c>
      <c r="AU274" s="166" t="s">
        <v>89</v>
      </c>
      <c r="AV274" s="13" t="s">
        <v>231</v>
      </c>
      <c r="AW274" s="13" t="s">
        <v>31</v>
      </c>
      <c r="AX274" s="13" t="s">
        <v>83</v>
      </c>
      <c r="AY274" s="166" t="s">
        <v>225</v>
      </c>
    </row>
    <row r="275" spans="2:65" s="1" customFormat="1" ht="21.75" customHeight="1">
      <c r="B275" s="32"/>
      <c r="C275" s="143" t="s">
        <v>576</v>
      </c>
      <c r="D275" s="143" t="s">
        <v>227</v>
      </c>
      <c r="E275" s="144" t="s">
        <v>2460</v>
      </c>
      <c r="F275" s="145" t="s">
        <v>2461</v>
      </c>
      <c r="G275" s="146" t="s">
        <v>312</v>
      </c>
      <c r="H275" s="147">
        <v>170.02</v>
      </c>
      <c r="I275" s="148"/>
      <c r="J275" s="149">
        <f>ROUND(I275*H275,2)</f>
        <v>0</v>
      </c>
      <c r="K275" s="150"/>
      <c r="L275" s="32"/>
      <c r="M275" s="151" t="s">
        <v>1</v>
      </c>
      <c r="N275" s="152" t="s">
        <v>42</v>
      </c>
      <c r="P275" s="153">
        <f>O275*H275</f>
        <v>0</v>
      </c>
      <c r="Q275" s="153">
        <v>0</v>
      </c>
      <c r="R275" s="153">
        <f>Q275*H275</f>
        <v>0</v>
      </c>
      <c r="S275" s="153">
        <v>0</v>
      </c>
      <c r="T275" s="154">
        <f>S275*H275</f>
        <v>0</v>
      </c>
      <c r="AR275" s="155" t="s">
        <v>231</v>
      </c>
      <c r="AT275" s="155" t="s">
        <v>227</v>
      </c>
      <c r="AU275" s="155" t="s">
        <v>89</v>
      </c>
      <c r="AY275" s="17" t="s">
        <v>225</v>
      </c>
      <c r="BE275" s="156">
        <f>IF(N275="základná",J275,0)</f>
        <v>0</v>
      </c>
      <c r="BF275" s="156">
        <f>IF(N275="znížená",J275,0)</f>
        <v>0</v>
      </c>
      <c r="BG275" s="156">
        <f>IF(N275="zákl. prenesená",J275,0)</f>
        <v>0</v>
      </c>
      <c r="BH275" s="156">
        <f>IF(N275="zníž. prenesená",J275,0)</f>
        <v>0</v>
      </c>
      <c r="BI275" s="156">
        <f>IF(N275="nulová",J275,0)</f>
        <v>0</v>
      </c>
      <c r="BJ275" s="17" t="s">
        <v>89</v>
      </c>
      <c r="BK275" s="156">
        <f>ROUND(I275*H275,2)</f>
        <v>0</v>
      </c>
      <c r="BL275" s="17" t="s">
        <v>231</v>
      </c>
      <c r="BM275" s="155" t="s">
        <v>2462</v>
      </c>
    </row>
    <row r="276" spans="2:65" s="1" customFormat="1" ht="21.75" customHeight="1">
      <c r="B276" s="32"/>
      <c r="C276" s="143" t="s">
        <v>581</v>
      </c>
      <c r="D276" s="143" t="s">
        <v>227</v>
      </c>
      <c r="E276" s="144" t="s">
        <v>2463</v>
      </c>
      <c r="F276" s="145" t="s">
        <v>2464</v>
      </c>
      <c r="G276" s="146" t="s">
        <v>230</v>
      </c>
      <c r="H276" s="147">
        <v>2.3260000000000001</v>
      </c>
      <c r="I276" s="148"/>
      <c r="J276" s="149">
        <f>ROUND(I276*H276,2)</f>
        <v>0</v>
      </c>
      <c r="K276" s="150"/>
      <c r="L276" s="32"/>
      <c r="M276" s="151" t="s">
        <v>1</v>
      </c>
      <c r="N276" s="152" t="s">
        <v>42</v>
      </c>
      <c r="P276" s="153">
        <f>O276*H276</f>
        <v>0</v>
      </c>
      <c r="Q276" s="153">
        <v>2.4018647999999998</v>
      </c>
      <c r="R276" s="153">
        <f>Q276*H276</f>
        <v>5.5867375247999993</v>
      </c>
      <c r="S276" s="153">
        <v>0</v>
      </c>
      <c r="T276" s="154">
        <f>S276*H276</f>
        <v>0</v>
      </c>
      <c r="AR276" s="155" t="s">
        <v>231</v>
      </c>
      <c r="AT276" s="155" t="s">
        <v>227</v>
      </c>
      <c r="AU276" s="155" t="s">
        <v>89</v>
      </c>
      <c r="AY276" s="17" t="s">
        <v>225</v>
      </c>
      <c r="BE276" s="156">
        <f>IF(N276="základná",J276,0)</f>
        <v>0</v>
      </c>
      <c r="BF276" s="156">
        <f>IF(N276="znížená",J276,0)</f>
        <v>0</v>
      </c>
      <c r="BG276" s="156">
        <f>IF(N276="zákl. prenesená",J276,0)</f>
        <v>0</v>
      </c>
      <c r="BH276" s="156">
        <f>IF(N276="zníž. prenesená",J276,0)</f>
        <v>0</v>
      </c>
      <c r="BI276" s="156">
        <f>IF(N276="nulová",J276,0)</f>
        <v>0</v>
      </c>
      <c r="BJ276" s="17" t="s">
        <v>89</v>
      </c>
      <c r="BK276" s="156">
        <f>ROUND(I276*H276,2)</f>
        <v>0</v>
      </c>
      <c r="BL276" s="17" t="s">
        <v>231</v>
      </c>
      <c r="BM276" s="155" t="s">
        <v>2465</v>
      </c>
    </row>
    <row r="277" spans="2:65" s="12" customFormat="1" ht="11.25">
      <c r="B277" s="157"/>
      <c r="D277" s="158" t="s">
        <v>233</v>
      </c>
      <c r="E277" s="159" t="s">
        <v>1</v>
      </c>
      <c r="F277" s="160" t="s">
        <v>2466</v>
      </c>
      <c r="H277" s="161">
        <v>0.69799999999999995</v>
      </c>
      <c r="I277" s="162"/>
      <c r="L277" s="157"/>
      <c r="M277" s="163"/>
      <c r="T277" s="164"/>
      <c r="AT277" s="159" t="s">
        <v>233</v>
      </c>
      <c r="AU277" s="159" t="s">
        <v>89</v>
      </c>
      <c r="AV277" s="12" t="s">
        <v>89</v>
      </c>
      <c r="AW277" s="12" t="s">
        <v>31</v>
      </c>
      <c r="AX277" s="12" t="s">
        <v>76</v>
      </c>
      <c r="AY277" s="159" t="s">
        <v>225</v>
      </c>
    </row>
    <row r="278" spans="2:65" s="12" customFormat="1" ht="11.25">
      <c r="B278" s="157"/>
      <c r="D278" s="158" t="s">
        <v>233</v>
      </c>
      <c r="E278" s="159" t="s">
        <v>1</v>
      </c>
      <c r="F278" s="160" t="s">
        <v>2467</v>
      </c>
      <c r="H278" s="161">
        <v>1.6279999999999999</v>
      </c>
      <c r="I278" s="162"/>
      <c r="L278" s="157"/>
      <c r="M278" s="163"/>
      <c r="T278" s="164"/>
      <c r="AT278" s="159" t="s">
        <v>233</v>
      </c>
      <c r="AU278" s="159" t="s">
        <v>89</v>
      </c>
      <c r="AV278" s="12" t="s">
        <v>89</v>
      </c>
      <c r="AW278" s="12" t="s">
        <v>31</v>
      </c>
      <c r="AX278" s="12" t="s">
        <v>76</v>
      </c>
      <c r="AY278" s="159" t="s">
        <v>225</v>
      </c>
    </row>
    <row r="279" spans="2:65" s="13" customFormat="1" ht="11.25">
      <c r="B279" s="165"/>
      <c r="D279" s="158" t="s">
        <v>233</v>
      </c>
      <c r="E279" s="166" t="s">
        <v>1</v>
      </c>
      <c r="F279" s="167" t="s">
        <v>258</v>
      </c>
      <c r="H279" s="168">
        <v>2.3260000000000001</v>
      </c>
      <c r="I279" s="169"/>
      <c r="L279" s="165"/>
      <c r="M279" s="170"/>
      <c r="T279" s="171"/>
      <c r="AT279" s="166" t="s">
        <v>233</v>
      </c>
      <c r="AU279" s="166" t="s">
        <v>89</v>
      </c>
      <c r="AV279" s="13" t="s">
        <v>231</v>
      </c>
      <c r="AW279" s="13" t="s">
        <v>31</v>
      </c>
      <c r="AX279" s="13" t="s">
        <v>83</v>
      </c>
      <c r="AY279" s="166" t="s">
        <v>225</v>
      </c>
    </row>
    <row r="280" spans="2:65" s="1" customFormat="1" ht="24.2" customHeight="1">
      <c r="B280" s="32"/>
      <c r="C280" s="143" t="s">
        <v>586</v>
      </c>
      <c r="D280" s="143" t="s">
        <v>227</v>
      </c>
      <c r="E280" s="144" t="s">
        <v>2468</v>
      </c>
      <c r="F280" s="145" t="s">
        <v>2469</v>
      </c>
      <c r="G280" s="146" t="s">
        <v>312</v>
      </c>
      <c r="H280" s="147">
        <v>18.600000000000001</v>
      </c>
      <c r="I280" s="148"/>
      <c r="J280" s="149">
        <f>ROUND(I280*H280,2)</f>
        <v>0</v>
      </c>
      <c r="K280" s="150"/>
      <c r="L280" s="32"/>
      <c r="M280" s="151" t="s">
        <v>1</v>
      </c>
      <c r="N280" s="152" t="s">
        <v>42</v>
      </c>
      <c r="P280" s="153">
        <f>O280*H280</f>
        <v>0</v>
      </c>
      <c r="Q280" s="153">
        <v>3.14226E-3</v>
      </c>
      <c r="R280" s="153">
        <f>Q280*H280</f>
        <v>5.8446036000000007E-2</v>
      </c>
      <c r="S280" s="153">
        <v>0</v>
      </c>
      <c r="T280" s="154">
        <f>S280*H280</f>
        <v>0</v>
      </c>
      <c r="AR280" s="155" t="s">
        <v>231</v>
      </c>
      <c r="AT280" s="155" t="s">
        <v>227</v>
      </c>
      <c r="AU280" s="155" t="s">
        <v>89</v>
      </c>
      <c r="AY280" s="17" t="s">
        <v>225</v>
      </c>
      <c r="BE280" s="156">
        <f>IF(N280="základná",J280,0)</f>
        <v>0</v>
      </c>
      <c r="BF280" s="156">
        <f>IF(N280="znížená",J280,0)</f>
        <v>0</v>
      </c>
      <c r="BG280" s="156">
        <f>IF(N280="zákl. prenesená",J280,0)</f>
        <v>0</v>
      </c>
      <c r="BH280" s="156">
        <f>IF(N280="zníž. prenesená",J280,0)</f>
        <v>0</v>
      </c>
      <c r="BI280" s="156">
        <f>IF(N280="nulová",J280,0)</f>
        <v>0</v>
      </c>
      <c r="BJ280" s="17" t="s">
        <v>89</v>
      </c>
      <c r="BK280" s="156">
        <f>ROUND(I280*H280,2)</f>
        <v>0</v>
      </c>
      <c r="BL280" s="17" t="s">
        <v>231</v>
      </c>
      <c r="BM280" s="155" t="s">
        <v>2470</v>
      </c>
    </row>
    <row r="281" spans="2:65" s="12" customFormat="1" ht="11.25">
      <c r="B281" s="157"/>
      <c r="D281" s="158" t="s">
        <v>233</v>
      </c>
      <c r="E281" s="159" t="s">
        <v>1</v>
      </c>
      <c r="F281" s="160" t="s">
        <v>2471</v>
      </c>
      <c r="H281" s="161">
        <v>5.58</v>
      </c>
      <c r="I281" s="162"/>
      <c r="L281" s="157"/>
      <c r="M281" s="163"/>
      <c r="T281" s="164"/>
      <c r="AT281" s="159" t="s">
        <v>233</v>
      </c>
      <c r="AU281" s="159" t="s">
        <v>89</v>
      </c>
      <c r="AV281" s="12" t="s">
        <v>89</v>
      </c>
      <c r="AW281" s="12" t="s">
        <v>31</v>
      </c>
      <c r="AX281" s="12" t="s">
        <v>76</v>
      </c>
      <c r="AY281" s="159" t="s">
        <v>225</v>
      </c>
    </row>
    <row r="282" spans="2:65" s="12" customFormat="1" ht="11.25">
      <c r="B282" s="157"/>
      <c r="D282" s="158" t="s">
        <v>233</v>
      </c>
      <c r="E282" s="159" t="s">
        <v>1</v>
      </c>
      <c r="F282" s="160" t="s">
        <v>2472</v>
      </c>
      <c r="H282" s="161">
        <v>13.02</v>
      </c>
      <c r="I282" s="162"/>
      <c r="L282" s="157"/>
      <c r="M282" s="163"/>
      <c r="T282" s="164"/>
      <c r="AT282" s="159" t="s">
        <v>233</v>
      </c>
      <c r="AU282" s="159" t="s">
        <v>89</v>
      </c>
      <c r="AV282" s="12" t="s">
        <v>89</v>
      </c>
      <c r="AW282" s="12" t="s">
        <v>31</v>
      </c>
      <c r="AX282" s="12" t="s">
        <v>76</v>
      </c>
      <c r="AY282" s="159" t="s">
        <v>225</v>
      </c>
    </row>
    <row r="283" spans="2:65" s="13" customFormat="1" ht="11.25">
      <c r="B283" s="165"/>
      <c r="D283" s="158" t="s">
        <v>233</v>
      </c>
      <c r="E283" s="166" t="s">
        <v>1</v>
      </c>
      <c r="F283" s="167" t="s">
        <v>258</v>
      </c>
      <c r="H283" s="168">
        <v>18.600000000000001</v>
      </c>
      <c r="I283" s="169"/>
      <c r="L283" s="165"/>
      <c r="M283" s="170"/>
      <c r="T283" s="171"/>
      <c r="AT283" s="166" t="s">
        <v>233</v>
      </c>
      <c r="AU283" s="166" t="s">
        <v>89</v>
      </c>
      <c r="AV283" s="13" t="s">
        <v>231</v>
      </c>
      <c r="AW283" s="13" t="s">
        <v>31</v>
      </c>
      <c r="AX283" s="13" t="s">
        <v>83</v>
      </c>
      <c r="AY283" s="166" t="s">
        <v>225</v>
      </c>
    </row>
    <row r="284" spans="2:65" s="1" customFormat="1" ht="24.2" customHeight="1">
      <c r="B284" s="32"/>
      <c r="C284" s="143" t="s">
        <v>590</v>
      </c>
      <c r="D284" s="143" t="s">
        <v>227</v>
      </c>
      <c r="E284" s="144" t="s">
        <v>2473</v>
      </c>
      <c r="F284" s="145" t="s">
        <v>2474</v>
      </c>
      <c r="G284" s="146" t="s">
        <v>312</v>
      </c>
      <c r="H284" s="147">
        <v>18.600000000000001</v>
      </c>
      <c r="I284" s="148"/>
      <c r="J284" s="149">
        <f>ROUND(I284*H284,2)</f>
        <v>0</v>
      </c>
      <c r="K284" s="150"/>
      <c r="L284" s="32"/>
      <c r="M284" s="151" t="s">
        <v>1</v>
      </c>
      <c r="N284" s="152" t="s">
        <v>42</v>
      </c>
      <c r="P284" s="153">
        <f>O284*H284</f>
        <v>0</v>
      </c>
      <c r="Q284" s="153">
        <v>0</v>
      </c>
      <c r="R284" s="153">
        <f>Q284*H284</f>
        <v>0</v>
      </c>
      <c r="S284" s="153">
        <v>0</v>
      </c>
      <c r="T284" s="154">
        <f>S284*H284</f>
        <v>0</v>
      </c>
      <c r="AR284" s="155" t="s">
        <v>231</v>
      </c>
      <c r="AT284" s="155" t="s">
        <v>227</v>
      </c>
      <c r="AU284" s="155" t="s">
        <v>89</v>
      </c>
      <c r="AY284" s="17" t="s">
        <v>225</v>
      </c>
      <c r="BE284" s="156">
        <f>IF(N284="základná",J284,0)</f>
        <v>0</v>
      </c>
      <c r="BF284" s="156">
        <f>IF(N284="znížená",J284,0)</f>
        <v>0</v>
      </c>
      <c r="BG284" s="156">
        <f>IF(N284="zákl. prenesená",J284,0)</f>
        <v>0</v>
      </c>
      <c r="BH284" s="156">
        <f>IF(N284="zníž. prenesená",J284,0)</f>
        <v>0</v>
      </c>
      <c r="BI284" s="156">
        <f>IF(N284="nulová",J284,0)</f>
        <v>0</v>
      </c>
      <c r="BJ284" s="17" t="s">
        <v>89</v>
      </c>
      <c r="BK284" s="156">
        <f>ROUND(I284*H284,2)</f>
        <v>0</v>
      </c>
      <c r="BL284" s="17" t="s">
        <v>231</v>
      </c>
      <c r="BM284" s="155" t="s">
        <v>2475</v>
      </c>
    </row>
    <row r="285" spans="2:65" s="1" customFormat="1" ht="24.2" customHeight="1">
      <c r="B285" s="32"/>
      <c r="C285" s="143" t="s">
        <v>595</v>
      </c>
      <c r="D285" s="143" t="s">
        <v>227</v>
      </c>
      <c r="E285" s="144" t="s">
        <v>2476</v>
      </c>
      <c r="F285" s="145" t="s">
        <v>2477</v>
      </c>
      <c r="G285" s="146" t="s">
        <v>292</v>
      </c>
      <c r="H285" s="147">
        <v>0.19</v>
      </c>
      <c r="I285" s="148"/>
      <c r="J285" s="149">
        <f>ROUND(I285*H285,2)</f>
        <v>0</v>
      </c>
      <c r="K285" s="150"/>
      <c r="L285" s="32"/>
      <c r="M285" s="151" t="s">
        <v>1</v>
      </c>
      <c r="N285" s="152" t="s">
        <v>42</v>
      </c>
      <c r="P285" s="153">
        <f>O285*H285</f>
        <v>0</v>
      </c>
      <c r="Q285" s="153">
        <v>1.0165904100000001</v>
      </c>
      <c r="R285" s="153">
        <f>Q285*H285</f>
        <v>0.1931521779</v>
      </c>
      <c r="S285" s="153">
        <v>0</v>
      </c>
      <c r="T285" s="154">
        <f>S285*H285</f>
        <v>0</v>
      </c>
      <c r="AR285" s="155" t="s">
        <v>231</v>
      </c>
      <c r="AT285" s="155" t="s">
        <v>227</v>
      </c>
      <c r="AU285" s="155" t="s">
        <v>89</v>
      </c>
      <c r="AY285" s="17" t="s">
        <v>225</v>
      </c>
      <c r="BE285" s="156">
        <f>IF(N285="základná",J285,0)</f>
        <v>0</v>
      </c>
      <c r="BF285" s="156">
        <f>IF(N285="znížená",J285,0)</f>
        <v>0</v>
      </c>
      <c r="BG285" s="156">
        <f>IF(N285="zákl. prenesená",J285,0)</f>
        <v>0</v>
      </c>
      <c r="BH285" s="156">
        <f>IF(N285="zníž. prenesená",J285,0)</f>
        <v>0</v>
      </c>
      <c r="BI285" s="156">
        <f>IF(N285="nulová",J285,0)</f>
        <v>0</v>
      </c>
      <c r="BJ285" s="17" t="s">
        <v>89</v>
      </c>
      <c r="BK285" s="156">
        <f>ROUND(I285*H285,2)</f>
        <v>0</v>
      </c>
      <c r="BL285" s="17" t="s">
        <v>231</v>
      </c>
      <c r="BM285" s="155" t="s">
        <v>2478</v>
      </c>
    </row>
    <row r="286" spans="2:65" s="12" customFormat="1" ht="11.25">
      <c r="B286" s="157"/>
      <c r="D286" s="158" t="s">
        <v>233</v>
      </c>
      <c r="E286" s="159" t="s">
        <v>1</v>
      </c>
      <c r="F286" s="160" t="s">
        <v>2479</v>
      </c>
      <c r="H286" s="161">
        <v>0.19</v>
      </c>
      <c r="I286" s="162"/>
      <c r="L286" s="157"/>
      <c r="M286" s="163"/>
      <c r="T286" s="164"/>
      <c r="AT286" s="159" t="s">
        <v>233</v>
      </c>
      <c r="AU286" s="159" t="s">
        <v>89</v>
      </c>
      <c r="AV286" s="12" t="s">
        <v>89</v>
      </c>
      <c r="AW286" s="12" t="s">
        <v>31</v>
      </c>
      <c r="AX286" s="12" t="s">
        <v>83</v>
      </c>
      <c r="AY286" s="159" t="s">
        <v>225</v>
      </c>
    </row>
    <row r="287" spans="2:65" s="1" customFormat="1" ht="24.2" customHeight="1">
      <c r="B287" s="32"/>
      <c r="C287" s="143" t="s">
        <v>603</v>
      </c>
      <c r="D287" s="143" t="s">
        <v>227</v>
      </c>
      <c r="E287" s="144" t="s">
        <v>634</v>
      </c>
      <c r="F287" s="145" t="s">
        <v>635</v>
      </c>
      <c r="G287" s="146" t="s">
        <v>230</v>
      </c>
      <c r="H287" s="147">
        <v>13.634</v>
      </c>
      <c r="I287" s="148"/>
      <c r="J287" s="149">
        <f>ROUND(I287*H287,2)</f>
        <v>0</v>
      </c>
      <c r="K287" s="150"/>
      <c r="L287" s="32"/>
      <c r="M287" s="151" t="s">
        <v>1</v>
      </c>
      <c r="N287" s="152" t="s">
        <v>42</v>
      </c>
      <c r="P287" s="153">
        <f>O287*H287</f>
        <v>0</v>
      </c>
      <c r="Q287" s="153">
        <v>2.4018963000000002</v>
      </c>
      <c r="R287" s="153">
        <f>Q287*H287</f>
        <v>32.747454154200007</v>
      </c>
      <c r="S287" s="153">
        <v>0</v>
      </c>
      <c r="T287" s="154">
        <f>S287*H287</f>
        <v>0</v>
      </c>
      <c r="AR287" s="155" t="s">
        <v>231</v>
      </c>
      <c r="AT287" s="155" t="s">
        <v>227</v>
      </c>
      <c r="AU287" s="155" t="s">
        <v>89</v>
      </c>
      <c r="AY287" s="17" t="s">
        <v>225</v>
      </c>
      <c r="BE287" s="156">
        <f>IF(N287="základná",J287,0)</f>
        <v>0</v>
      </c>
      <c r="BF287" s="156">
        <f>IF(N287="znížená",J287,0)</f>
        <v>0</v>
      </c>
      <c r="BG287" s="156">
        <f>IF(N287="zákl. prenesená",J287,0)</f>
        <v>0</v>
      </c>
      <c r="BH287" s="156">
        <f>IF(N287="zníž. prenesená",J287,0)</f>
        <v>0</v>
      </c>
      <c r="BI287" s="156">
        <f>IF(N287="nulová",J287,0)</f>
        <v>0</v>
      </c>
      <c r="BJ287" s="17" t="s">
        <v>89</v>
      </c>
      <c r="BK287" s="156">
        <f>ROUND(I287*H287,2)</f>
        <v>0</v>
      </c>
      <c r="BL287" s="17" t="s">
        <v>231</v>
      </c>
      <c r="BM287" s="155" t="s">
        <v>2480</v>
      </c>
    </row>
    <row r="288" spans="2:65" s="12" customFormat="1" ht="11.25">
      <c r="B288" s="157"/>
      <c r="D288" s="158" t="s">
        <v>233</v>
      </c>
      <c r="E288" s="159" t="s">
        <v>1</v>
      </c>
      <c r="F288" s="160" t="s">
        <v>2481</v>
      </c>
      <c r="H288" s="161">
        <v>13.634</v>
      </c>
      <c r="I288" s="162"/>
      <c r="L288" s="157"/>
      <c r="M288" s="163"/>
      <c r="T288" s="164"/>
      <c r="AT288" s="159" t="s">
        <v>233</v>
      </c>
      <c r="AU288" s="159" t="s">
        <v>89</v>
      </c>
      <c r="AV288" s="12" t="s">
        <v>89</v>
      </c>
      <c r="AW288" s="12" t="s">
        <v>31</v>
      </c>
      <c r="AX288" s="12" t="s">
        <v>83</v>
      </c>
      <c r="AY288" s="159" t="s">
        <v>225</v>
      </c>
    </row>
    <row r="289" spans="2:65" s="1" customFormat="1" ht="16.5" customHeight="1">
      <c r="B289" s="32"/>
      <c r="C289" s="143" t="s">
        <v>620</v>
      </c>
      <c r="D289" s="143" t="s">
        <v>227</v>
      </c>
      <c r="E289" s="144" t="s">
        <v>641</v>
      </c>
      <c r="F289" s="145" t="s">
        <v>642</v>
      </c>
      <c r="G289" s="146" t="s">
        <v>312</v>
      </c>
      <c r="H289" s="147">
        <v>86.757999999999996</v>
      </c>
      <c r="I289" s="148"/>
      <c r="J289" s="149">
        <f>ROUND(I289*H289,2)</f>
        <v>0</v>
      </c>
      <c r="K289" s="150"/>
      <c r="L289" s="32"/>
      <c r="M289" s="151" t="s">
        <v>1</v>
      </c>
      <c r="N289" s="152" t="s">
        <v>42</v>
      </c>
      <c r="P289" s="153">
        <f>O289*H289</f>
        <v>0</v>
      </c>
      <c r="Q289" s="153">
        <v>1.8643900000000001E-3</v>
      </c>
      <c r="R289" s="153">
        <f>Q289*H289</f>
        <v>0.16175074762</v>
      </c>
      <c r="S289" s="153">
        <v>0</v>
      </c>
      <c r="T289" s="154">
        <f>S289*H289</f>
        <v>0</v>
      </c>
      <c r="AR289" s="155" t="s">
        <v>231</v>
      </c>
      <c r="AT289" s="155" t="s">
        <v>227</v>
      </c>
      <c r="AU289" s="155" t="s">
        <v>89</v>
      </c>
      <c r="AY289" s="17" t="s">
        <v>225</v>
      </c>
      <c r="BE289" s="156">
        <f>IF(N289="základná",J289,0)</f>
        <v>0</v>
      </c>
      <c r="BF289" s="156">
        <f>IF(N289="znížená",J289,0)</f>
        <v>0</v>
      </c>
      <c r="BG289" s="156">
        <f>IF(N289="zákl. prenesená",J289,0)</f>
        <v>0</v>
      </c>
      <c r="BH289" s="156">
        <f>IF(N289="zníž. prenesená",J289,0)</f>
        <v>0</v>
      </c>
      <c r="BI289" s="156">
        <f>IF(N289="nulová",J289,0)</f>
        <v>0</v>
      </c>
      <c r="BJ289" s="17" t="s">
        <v>89</v>
      </c>
      <c r="BK289" s="156">
        <f>ROUND(I289*H289,2)</f>
        <v>0</v>
      </c>
      <c r="BL289" s="17" t="s">
        <v>231</v>
      </c>
      <c r="BM289" s="155" t="s">
        <v>2482</v>
      </c>
    </row>
    <row r="290" spans="2:65" s="12" customFormat="1" ht="11.25">
      <c r="B290" s="157"/>
      <c r="D290" s="158" t="s">
        <v>233</v>
      </c>
      <c r="E290" s="159" t="s">
        <v>1</v>
      </c>
      <c r="F290" s="160" t="s">
        <v>2483</v>
      </c>
      <c r="H290" s="161">
        <v>80.734999999999999</v>
      </c>
      <c r="I290" s="162"/>
      <c r="L290" s="157"/>
      <c r="M290" s="163"/>
      <c r="T290" s="164"/>
      <c r="AT290" s="159" t="s">
        <v>233</v>
      </c>
      <c r="AU290" s="159" t="s">
        <v>89</v>
      </c>
      <c r="AV290" s="12" t="s">
        <v>89</v>
      </c>
      <c r="AW290" s="12" t="s">
        <v>31</v>
      </c>
      <c r="AX290" s="12" t="s">
        <v>76</v>
      </c>
      <c r="AY290" s="159" t="s">
        <v>225</v>
      </c>
    </row>
    <row r="291" spans="2:65" s="12" customFormat="1" ht="11.25">
      <c r="B291" s="157"/>
      <c r="D291" s="158" t="s">
        <v>233</v>
      </c>
      <c r="E291" s="159" t="s">
        <v>1</v>
      </c>
      <c r="F291" s="160" t="s">
        <v>2484</v>
      </c>
      <c r="H291" s="161">
        <v>6.0229999999999997</v>
      </c>
      <c r="I291" s="162"/>
      <c r="L291" s="157"/>
      <c r="M291" s="163"/>
      <c r="T291" s="164"/>
      <c r="AT291" s="159" t="s">
        <v>233</v>
      </c>
      <c r="AU291" s="159" t="s">
        <v>89</v>
      </c>
      <c r="AV291" s="12" t="s">
        <v>89</v>
      </c>
      <c r="AW291" s="12" t="s">
        <v>31</v>
      </c>
      <c r="AX291" s="12" t="s">
        <v>76</v>
      </c>
      <c r="AY291" s="159" t="s">
        <v>225</v>
      </c>
    </row>
    <row r="292" spans="2:65" s="13" customFormat="1" ht="11.25">
      <c r="B292" s="165"/>
      <c r="D292" s="158" t="s">
        <v>233</v>
      </c>
      <c r="E292" s="166" t="s">
        <v>1</v>
      </c>
      <c r="F292" s="167" t="s">
        <v>258</v>
      </c>
      <c r="H292" s="168">
        <v>86.757999999999996</v>
      </c>
      <c r="I292" s="169"/>
      <c r="L292" s="165"/>
      <c r="M292" s="170"/>
      <c r="T292" s="171"/>
      <c r="AT292" s="166" t="s">
        <v>233</v>
      </c>
      <c r="AU292" s="166" t="s">
        <v>89</v>
      </c>
      <c r="AV292" s="13" t="s">
        <v>231</v>
      </c>
      <c r="AW292" s="13" t="s">
        <v>31</v>
      </c>
      <c r="AX292" s="13" t="s">
        <v>83</v>
      </c>
      <c r="AY292" s="166" t="s">
        <v>225</v>
      </c>
    </row>
    <row r="293" spans="2:65" s="1" customFormat="1" ht="16.5" customHeight="1">
      <c r="B293" s="32"/>
      <c r="C293" s="143" t="s">
        <v>626</v>
      </c>
      <c r="D293" s="143" t="s">
        <v>227</v>
      </c>
      <c r="E293" s="144" t="s">
        <v>648</v>
      </c>
      <c r="F293" s="145" t="s">
        <v>649</v>
      </c>
      <c r="G293" s="146" t="s">
        <v>312</v>
      </c>
      <c r="H293" s="147">
        <v>86.757999999999996</v>
      </c>
      <c r="I293" s="148"/>
      <c r="J293" s="149">
        <f>ROUND(I293*H293,2)</f>
        <v>0</v>
      </c>
      <c r="K293" s="150"/>
      <c r="L293" s="32"/>
      <c r="M293" s="151" t="s">
        <v>1</v>
      </c>
      <c r="N293" s="152" t="s">
        <v>42</v>
      </c>
      <c r="P293" s="153">
        <f>O293*H293</f>
        <v>0</v>
      </c>
      <c r="Q293" s="153">
        <v>0</v>
      </c>
      <c r="R293" s="153">
        <f>Q293*H293</f>
        <v>0</v>
      </c>
      <c r="S293" s="153">
        <v>0</v>
      </c>
      <c r="T293" s="154">
        <f>S293*H293</f>
        <v>0</v>
      </c>
      <c r="AR293" s="155" t="s">
        <v>231</v>
      </c>
      <c r="AT293" s="155" t="s">
        <v>227</v>
      </c>
      <c r="AU293" s="155" t="s">
        <v>89</v>
      </c>
      <c r="AY293" s="17" t="s">
        <v>225</v>
      </c>
      <c r="BE293" s="156">
        <f>IF(N293="základná",J293,0)</f>
        <v>0</v>
      </c>
      <c r="BF293" s="156">
        <f>IF(N293="znížená",J293,0)</f>
        <v>0</v>
      </c>
      <c r="BG293" s="156">
        <f>IF(N293="zákl. prenesená",J293,0)</f>
        <v>0</v>
      </c>
      <c r="BH293" s="156">
        <f>IF(N293="zníž. prenesená",J293,0)</f>
        <v>0</v>
      </c>
      <c r="BI293" s="156">
        <f>IF(N293="nulová",J293,0)</f>
        <v>0</v>
      </c>
      <c r="BJ293" s="17" t="s">
        <v>89</v>
      </c>
      <c r="BK293" s="156">
        <f>ROUND(I293*H293,2)</f>
        <v>0</v>
      </c>
      <c r="BL293" s="17" t="s">
        <v>231</v>
      </c>
      <c r="BM293" s="155" t="s">
        <v>2485</v>
      </c>
    </row>
    <row r="294" spans="2:65" s="1" customFormat="1" ht="24.2" customHeight="1">
      <c r="B294" s="32"/>
      <c r="C294" s="143" t="s">
        <v>633</v>
      </c>
      <c r="D294" s="143" t="s">
        <v>227</v>
      </c>
      <c r="E294" s="144" t="s">
        <v>652</v>
      </c>
      <c r="F294" s="145" t="s">
        <v>653</v>
      </c>
      <c r="G294" s="146" t="s">
        <v>312</v>
      </c>
      <c r="H294" s="147">
        <v>80.734999999999999</v>
      </c>
      <c r="I294" s="148"/>
      <c r="J294" s="149">
        <f>ROUND(I294*H294,2)</f>
        <v>0</v>
      </c>
      <c r="K294" s="150"/>
      <c r="L294" s="32"/>
      <c r="M294" s="151" t="s">
        <v>1</v>
      </c>
      <c r="N294" s="152" t="s">
        <v>42</v>
      </c>
      <c r="P294" s="153">
        <f>O294*H294</f>
        <v>0</v>
      </c>
      <c r="Q294" s="153">
        <v>3.7525000000000002E-3</v>
      </c>
      <c r="R294" s="153">
        <f>Q294*H294</f>
        <v>0.30295808750000003</v>
      </c>
      <c r="S294" s="153">
        <v>0</v>
      </c>
      <c r="T294" s="154">
        <f>S294*H294</f>
        <v>0</v>
      </c>
      <c r="AR294" s="155" t="s">
        <v>231</v>
      </c>
      <c r="AT294" s="155" t="s">
        <v>227</v>
      </c>
      <c r="AU294" s="155" t="s">
        <v>89</v>
      </c>
      <c r="AY294" s="17" t="s">
        <v>225</v>
      </c>
      <c r="BE294" s="156">
        <f>IF(N294="základná",J294,0)</f>
        <v>0</v>
      </c>
      <c r="BF294" s="156">
        <f>IF(N294="znížená",J294,0)</f>
        <v>0</v>
      </c>
      <c r="BG294" s="156">
        <f>IF(N294="zákl. prenesená",J294,0)</f>
        <v>0</v>
      </c>
      <c r="BH294" s="156">
        <f>IF(N294="zníž. prenesená",J294,0)</f>
        <v>0</v>
      </c>
      <c r="BI294" s="156">
        <f>IF(N294="nulová",J294,0)</f>
        <v>0</v>
      </c>
      <c r="BJ294" s="17" t="s">
        <v>89</v>
      </c>
      <c r="BK294" s="156">
        <f>ROUND(I294*H294,2)</f>
        <v>0</v>
      </c>
      <c r="BL294" s="17" t="s">
        <v>231</v>
      </c>
      <c r="BM294" s="155" t="s">
        <v>2486</v>
      </c>
    </row>
    <row r="295" spans="2:65" s="12" customFormat="1" ht="11.25">
      <c r="B295" s="157"/>
      <c r="D295" s="158" t="s">
        <v>233</v>
      </c>
      <c r="E295" s="159" t="s">
        <v>1</v>
      </c>
      <c r="F295" s="160" t="s">
        <v>2483</v>
      </c>
      <c r="H295" s="161">
        <v>80.734999999999999</v>
      </c>
      <c r="I295" s="162"/>
      <c r="L295" s="157"/>
      <c r="M295" s="163"/>
      <c r="T295" s="164"/>
      <c r="AT295" s="159" t="s">
        <v>233</v>
      </c>
      <c r="AU295" s="159" t="s">
        <v>89</v>
      </c>
      <c r="AV295" s="12" t="s">
        <v>89</v>
      </c>
      <c r="AW295" s="12" t="s">
        <v>31</v>
      </c>
      <c r="AX295" s="12" t="s">
        <v>83</v>
      </c>
      <c r="AY295" s="159" t="s">
        <v>225</v>
      </c>
    </row>
    <row r="296" spans="2:65" s="1" customFormat="1" ht="24.2" customHeight="1">
      <c r="B296" s="32"/>
      <c r="C296" s="143" t="s">
        <v>640</v>
      </c>
      <c r="D296" s="143" t="s">
        <v>227</v>
      </c>
      <c r="E296" s="144" t="s">
        <v>660</v>
      </c>
      <c r="F296" s="145" t="s">
        <v>661</v>
      </c>
      <c r="G296" s="146" t="s">
        <v>312</v>
      </c>
      <c r="H296" s="147">
        <v>80.734999999999999</v>
      </c>
      <c r="I296" s="148"/>
      <c r="J296" s="149">
        <f>ROUND(I296*H296,2)</f>
        <v>0</v>
      </c>
      <c r="K296" s="150"/>
      <c r="L296" s="32"/>
      <c r="M296" s="151" t="s">
        <v>1</v>
      </c>
      <c r="N296" s="152" t="s">
        <v>42</v>
      </c>
      <c r="P296" s="153">
        <f>O296*H296</f>
        <v>0</v>
      </c>
      <c r="Q296" s="153">
        <v>0</v>
      </c>
      <c r="R296" s="153">
        <f>Q296*H296</f>
        <v>0</v>
      </c>
      <c r="S296" s="153">
        <v>0</v>
      </c>
      <c r="T296" s="154">
        <f>S296*H296</f>
        <v>0</v>
      </c>
      <c r="AR296" s="155" t="s">
        <v>231</v>
      </c>
      <c r="AT296" s="155" t="s">
        <v>227</v>
      </c>
      <c r="AU296" s="155" t="s">
        <v>89</v>
      </c>
      <c r="AY296" s="17" t="s">
        <v>225</v>
      </c>
      <c r="BE296" s="156">
        <f>IF(N296="základná",J296,0)</f>
        <v>0</v>
      </c>
      <c r="BF296" s="156">
        <f>IF(N296="znížená",J296,0)</f>
        <v>0</v>
      </c>
      <c r="BG296" s="156">
        <f>IF(N296="zákl. prenesená",J296,0)</f>
        <v>0</v>
      </c>
      <c r="BH296" s="156">
        <f>IF(N296="zníž. prenesená",J296,0)</f>
        <v>0</v>
      </c>
      <c r="BI296" s="156">
        <f>IF(N296="nulová",J296,0)</f>
        <v>0</v>
      </c>
      <c r="BJ296" s="17" t="s">
        <v>89</v>
      </c>
      <c r="BK296" s="156">
        <f>ROUND(I296*H296,2)</f>
        <v>0</v>
      </c>
      <c r="BL296" s="17" t="s">
        <v>231</v>
      </c>
      <c r="BM296" s="155" t="s">
        <v>2487</v>
      </c>
    </row>
    <row r="297" spans="2:65" s="1" customFormat="1" ht="37.9" customHeight="1">
      <c r="B297" s="32"/>
      <c r="C297" s="143" t="s">
        <v>647</v>
      </c>
      <c r="D297" s="143" t="s">
        <v>227</v>
      </c>
      <c r="E297" s="144" t="s">
        <v>672</v>
      </c>
      <c r="F297" s="145" t="s">
        <v>673</v>
      </c>
      <c r="G297" s="146" t="s">
        <v>292</v>
      </c>
      <c r="H297" s="147">
        <v>0.377</v>
      </c>
      <c r="I297" s="148"/>
      <c r="J297" s="149">
        <f>ROUND(I297*H297,2)</f>
        <v>0</v>
      </c>
      <c r="K297" s="150"/>
      <c r="L297" s="32"/>
      <c r="M297" s="151" t="s">
        <v>1</v>
      </c>
      <c r="N297" s="152" t="s">
        <v>42</v>
      </c>
      <c r="P297" s="153">
        <f>O297*H297</f>
        <v>0</v>
      </c>
      <c r="Q297" s="153">
        <v>1.0162834300000001</v>
      </c>
      <c r="R297" s="153">
        <f>Q297*H297</f>
        <v>0.38313885311000007</v>
      </c>
      <c r="S297" s="153">
        <v>0</v>
      </c>
      <c r="T297" s="154">
        <f>S297*H297</f>
        <v>0</v>
      </c>
      <c r="AR297" s="155" t="s">
        <v>231</v>
      </c>
      <c r="AT297" s="155" t="s">
        <v>227</v>
      </c>
      <c r="AU297" s="155" t="s">
        <v>89</v>
      </c>
      <c r="AY297" s="17" t="s">
        <v>225</v>
      </c>
      <c r="BE297" s="156">
        <f>IF(N297="základná",J297,0)</f>
        <v>0</v>
      </c>
      <c r="BF297" s="156">
        <f>IF(N297="znížená",J297,0)</f>
        <v>0</v>
      </c>
      <c r="BG297" s="156">
        <f>IF(N297="zákl. prenesená",J297,0)</f>
        <v>0</v>
      </c>
      <c r="BH297" s="156">
        <f>IF(N297="zníž. prenesená",J297,0)</f>
        <v>0</v>
      </c>
      <c r="BI297" s="156">
        <f>IF(N297="nulová",J297,0)</f>
        <v>0</v>
      </c>
      <c r="BJ297" s="17" t="s">
        <v>89</v>
      </c>
      <c r="BK297" s="156">
        <f>ROUND(I297*H297,2)</f>
        <v>0</v>
      </c>
      <c r="BL297" s="17" t="s">
        <v>231</v>
      </c>
      <c r="BM297" s="155" t="s">
        <v>2488</v>
      </c>
    </row>
    <row r="298" spans="2:65" s="12" customFormat="1" ht="11.25">
      <c r="B298" s="157"/>
      <c r="D298" s="158" t="s">
        <v>233</v>
      </c>
      <c r="E298" s="159" t="s">
        <v>1</v>
      </c>
      <c r="F298" s="160" t="s">
        <v>2489</v>
      </c>
      <c r="H298" s="161">
        <v>0.377</v>
      </c>
      <c r="I298" s="162"/>
      <c r="L298" s="157"/>
      <c r="M298" s="163"/>
      <c r="T298" s="164"/>
      <c r="AT298" s="159" t="s">
        <v>233</v>
      </c>
      <c r="AU298" s="159" t="s">
        <v>89</v>
      </c>
      <c r="AV298" s="12" t="s">
        <v>89</v>
      </c>
      <c r="AW298" s="12" t="s">
        <v>31</v>
      </c>
      <c r="AX298" s="12" t="s">
        <v>83</v>
      </c>
      <c r="AY298" s="159" t="s">
        <v>225</v>
      </c>
    </row>
    <row r="299" spans="2:65" s="1" customFormat="1" ht="37.9" customHeight="1">
      <c r="B299" s="32"/>
      <c r="C299" s="143" t="s">
        <v>651</v>
      </c>
      <c r="D299" s="143" t="s">
        <v>227</v>
      </c>
      <c r="E299" s="144" t="s">
        <v>679</v>
      </c>
      <c r="F299" s="145" t="s">
        <v>680</v>
      </c>
      <c r="G299" s="146" t="s">
        <v>292</v>
      </c>
      <c r="H299" s="147">
        <v>0.187</v>
      </c>
      <c r="I299" s="148"/>
      <c r="J299" s="149">
        <f>ROUND(I299*H299,2)</f>
        <v>0</v>
      </c>
      <c r="K299" s="150"/>
      <c r="L299" s="32"/>
      <c r="M299" s="151" t="s">
        <v>1</v>
      </c>
      <c r="N299" s="152" t="s">
        <v>42</v>
      </c>
      <c r="P299" s="153">
        <f>O299*H299</f>
        <v>0</v>
      </c>
      <c r="Q299" s="153">
        <v>1.2029614</v>
      </c>
      <c r="R299" s="153">
        <f>Q299*H299</f>
        <v>0.2249537818</v>
      </c>
      <c r="S299" s="153">
        <v>0</v>
      </c>
      <c r="T299" s="154">
        <f>S299*H299</f>
        <v>0</v>
      </c>
      <c r="AR299" s="155" t="s">
        <v>231</v>
      </c>
      <c r="AT299" s="155" t="s">
        <v>227</v>
      </c>
      <c r="AU299" s="155" t="s">
        <v>89</v>
      </c>
      <c r="AY299" s="17" t="s">
        <v>225</v>
      </c>
      <c r="BE299" s="156">
        <f>IF(N299="základná",J299,0)</f>
        <v>0</v>
      </c>
      <c r="BF299" s="156">
        <f>IF(N299="znížená",J299,0)</f>
        <v>0</v>
      </c>
      <c r="BG299" s="156">
        <f>IF(N299="zákl. prenesená",J299,0)</f>
        <v>0</v>
      </c>
      <c r="BH299" s="156">
        <f>IF(N299="zníž. prenesená",J299,0)</f>
        <v>0</v>
      </c>
      <c r="BI299" s="156">
        <f>IF(N299="nulová",J299,0)</f>
        <v>0</v>
      </c>
      <c r="BJ299" s="17" t="s">
        <v>89</v>
      </c>
      <c r="BK299" s="156">
        <f>ROUND(I299*H299,2)</f>
        <v>0</v>
      </c>
      <c r="BL299" s="17" t="s">
        <v>231</v>
      </c>
      <c r="BM299" s="155" t="s">
        <v>2490</v>
      </c>
    </row>
    <row r="300" spans="2:65" s="12" customFormat="1" ht="11.25">
      <c r="B300" s="157"/>
      <c r="D300" s="158" t="s">
        <v>233</v>
      </c>
      <c r="E300" s="159" t="s">
        <v>1</v>
      </c>
      <c r="F300" s="160" t="s">
        <v>2491</v>
      </c>
      <c r="H300" s="161">
        <v>0.187</v>
      </c>
      <c r="I300" s="162"/>
      <c r="L300" s="157"/>
      <c r="M300" s="163"/>
      <c r="T300" s="164"/>
      <c r="AT300" s="159" t="s">
        <v>233</v>
      </c>
      <c r="AU300" s="159" t="s">
        <v>89</v>
      </c>
      <c r="AV300" s="12" t="s">
        <v>89</v>
      </c>
      <c r="AW300" s="12" t="s">
        <v>31</v>
      </c>
      <c r="AX300" s="12" t="s">
        <v>83</v>
      </c>
      <c r="AY300" s="159" t="s">
        <v>225</v>
      </c>
    </row>
    <row r="301" spans="2:65" s="1" customFormat="1" ht="33" customHeight="1">
      <c r="B301" s="32"/>
      <c r="C301" s="143" t="s">
        <v>659</v>
      </c>
      <c r="D301" s="143" t="s">
        <v>227</v>
      </c>
      <c r="E301" s="144" t="s">
        <v>2492</v>
      </c>
      <c r="F301" s="145" t="s">
        <v>2493</v>
      </c>
      <c r="G301" s="146" t="s">
        <v>312</v>
      </c>
      <c r="H301" s="147">
        <v>23.158000000000001</v>
      </c>
      <c r="I301" s="148"/>
      <c r="J301" s="149">
        <f>ROUND(I301*H301,2)</f>
        <v>0</v>
      </c>
      <c r="K301" s="150"/>
      <c r="L301" s="32"/>
      <c r="M301" s="151" t="s">
        <v>1</v>
      </c>
      <c r="N301" s="152" t="s">
        <v>42</v>
      </c>
      <c r="P301" s="153">
        <f>O301*H301</f>
        <v>0</v>
      </c>
      <c r="Q301" s="153">
        <v>1.4999999999999999E-4</v>
      </c>
      <c r="R301" s="153">
        <f>Q301*H301</f>
        <v>3.4736999999999997E-3</v>
      </c>
      <c r="S301" s="153">
        <v>0</v>
      </c>
      <c r="T301" s="154">
        <f>S301*H301</f>
        <v>0</v>
      </c>
      <c r="AR301" s="155" t="s">
        <v>231</v>
      </c>
      <c r="AT301" s="155" t="s">
        <v>227</v>
      </c>
      <c r="AU301" s="155" t="s">
        <v>89</v>
      </c>
      <c r="AY301" s="17" t="s">
        <v>225</v>
      </c>
      <c r="BE301" s="156">
        <f>IF(N301="základná",J301,0)</f>
        <v>0</v>
      </c>
      <c r="BF301" s="156">
        <f>IF(N301="znížená",J301,0)</f>
        <v>0</v>
      </c>
      <c r="BG301" s="156">
        <f>IF(N301="zákl. prenesená",J301,0)</f>
        <v>0</v>
      </c>
      <c r="BH301" s="156">
        <f>IF(N301="zníž. prenesená",J301,0)</f>
        <v>0</v>
      </c>
      <c r="BI301" s="156">
        <f>IF(N301="nulová",J301,0)</f>
        <v>0</v>
      </c>
      <c r="BJ301" s="17" t="s">
        <v>89</v>
      </c>
      <c r="BK301" s="156">
        <f>ROUND(I301*H301,2)</f>
        <v>0</v>
      </c>
      <c r="BL301" s="17" t="s">
        <v>231</v>
      </c>
      <c r="BM301" s="155" t="s">
        <v>2494</v>
      </c>
    </row>
    <row r="302" spans="2:65" s="12" customFormat="1" ht="11.25">
      <c r="B302" s="157"/>
      <c r="D302" s="158" t="s">
        <v>233</v>
      </c>
      <c r="E302" s="159" t="s">
        <v>1</v>
      </c>
      <c r="F302" s="160" t="s">
        <v>2495</v>
      </c>
      <c r="H302" s="161">
        <v>4.2530000000000001</v>
      </c>
      <c r="I302" s="162"/>
      <c r="L302" s="157"/>
      <c r="M302" s="163"/>
      <c r="T302" s="164"/>
      <c r="AT302" s="159" t="s">
        <v>233</v>
      </c>
      <c r="AU302" s="159" t="s">
        <v>89</v>
      </c>
      <c r="AV302" s="12" t="s">
        <v>89</v>
      </c>
      <c r="AW302" s="12" t="s">
        <v>31</v>
      </c>
      <c r="AX302" s="12" t="s">
        <v>76</v>
      </c>
      <c r="AY302" s="159" t="s">
        <v>225</v>
      </c>
    </row>
    <row r="303" spans="2:65" s="12" customFormat="1" ht="11.25">
      <c r="B303" s="157"/>
      <c r="D303" s="158" t="s">
        <v>233</v>
      </c>
      <c r="E303" s="159" t="s">
        <v>1</v>
      </c>
      <c r="F303" s="160" t="s">
        <v>2496</v>
      </c>
      <c r="H303" s="161">
        <v>8.0090000000000003</v>
      </c>
      <c r="I303" s="162"/>
      <c r="L303" s="157"/>
      <c r="M303" s="163"/>
      <c r="T303" s="164"/>
      <c r="AT303" s="159" t="s">
        <v>233</v>
      </c>
      <c r="AU303" s="159" t="s">
        <v>89</v>
      </c>
      <c r="AV303" s="12" t="s">
        <v>89</v>
      </c>
      <c r="AW303" s="12" t="s">
        <v>31</v>
      </c>
      <c r="AX303" s="12" t="s">
        <v>76</v>
      </c>
      <c r="AY303" s="159" t="s">
        <v>225</v>
      </c>
    </row>
    <row r="304" spans="2:65" s="12" customFormat="1" ht="11.25">
      <c r="B304" s="157"/>
      <c r="D304" s="158" t="s">
        <v>233</v>
      </c>
      <c r="E304" s="159" t="s">
        <v>1</v>
      </c>
      <c r="F304" s="160" t="s">
        <v>2497</v>
      </c>
      <c r="H304" s="161">
        <v>10.896000000000001</v>
      </c>
      <c r="I304" s="162"/>
      <c r="L304" s="157"/>
      <c r="M304" s="163"/>
      <c r="T304" s="164"/>
      <c r="AT304" s="159" t="s">
        <v>233</v>
      </c>
      <c r="AU304" s="159" t="s">
        <v>89</v>
      </c>
      <c r="AV304" s="12" t="s">
        <v>89</v>
      </c>
      <c r="AW304" s="12" t="s">
        <v>31</v>
      </c>
      <c r="AX304" s="12" t="s">
        <v>76</v>
      </c>
      <c r="AY304" s="159" t="s">
        <v>225</v>
      </c>
    </row>
    <row r="305" spans="2:65" s="13" customFormat="1" ht="11.25">
      <c r="B305" s="165"/>
      <c r="D305" s="158" t="s">
        <v>233</v>
      </c>
      <c r="E305" s="166" t="s">
        <v>1</v>
      </c>
      <c r="F305" s="167" t="s">
        <v>258</v>
      </c>
      <c r="H305" s="168">
        <v>23.158000000000001</v>
      </c>
      <c r="I305" s="169"/>
      <c r="L305" s="165"/>
      <c r="M305" s="170"/>
      <c r="T305" s="171"/>
      <c r="AT305" s="166" t="s">
        <v>233</v>
      </c>
      <c r="AU305" s="166" t="s">
        <v>89</v>
      </c>
      <c r="AV305" s="13" t="s">
        <v>231</v>
      </c>
      <c r="AW305" s="13" t="s">
        <v>31</v>
      </c>
      <c r="AX305" s="13" t="s">
        <v>83</v>
      </c>
      <c r="AY305" s="166" t="s">
        <v>225</v>
      </c>
    </row>
    <row r="306" spans="2:65" s="1" customFormat="1" ht="24.2" customHeight="1">
      <c r="B306" s="32"/>
      <c r="C306" s="179" t="s">
        <v>663</v>
      </c>
      <c r="D306" s="179" t="s">
        <v>304</v>
      </c>
      <c r="E306" s="180" t="s">
        <v>2498</v>
      </c>
      <c r="F306" s="181" t="s">
        <v>2499</v>
      </c>
      <c r="G306" s="182" t="s">
        <v>312</v>
      </c>
      <c r="H306" s="183">
        <v>24.315999999999999</v>
      </c>
      <c r="I306" s="184"/>
      <c r="J306" s="185">
        <f>ROUND(I306*H306,2)</f>
        <v>0</v>
      </c>
      <c r="K306" s="186"/>
      <c r="L306" s="187"/>
      <c r="M306" s="188" t="s">
        <v>1</v>
      </c>
      <c r="N306" s="189" t="s">
        <v>42</v>
      </c>
      <c r="P306" s="153">
        <f>O306*H306</f>
        <v>0</v>
      </c>
      <c r="Q306" s="153">
        <v>1.5E-3</v>
      </c>
      <c r="R306" s="153">
        <f>Q306*H306</f>
        <v>3.6473999999999999E-2</v>
      </c>
      <c r="S306" s="153">
        <v>0</v>
      </c>
      <c r="T306" s="154">
        <f>S306*H306</f>
        <v>0</v>
      </c>
      <c r="AR306" s="155" t="s">
        <v>263</v>
      </c>
      <c r="AT306" s="155" t="s">
        <v>304</v>
      </c>
      <c r="AU306" s="155" t="s">
        <v>89</v>
      </c>
      <c r="AY306" s="17" t="s">
        <v>225</v>
      </c>
      <c r="BE306" s="156">
        <f>IF(N306="základná",J306,0)</f>
        <v>0</v>
      </c>
      <c r="BF306" s="156">
        <f>IF(N306="znížená",J306,0)</f>
        <v>0</v>
      </c>
      <c r="BG306" s="156">
        <f>IF(N306="zákl. prenesená",J306,0)</f>
        <v>0</v>
      </c>
      <c r="BH306" s="156">
        <f>IF(N306="zníž. prenesená",J306,0)</f>
        <v>0</v>
      </c>
      <c r="BI306" s="156">
        <f>IF(N306="nulová",J306,0)</f>
        <v>0</v>
      </c>
      <c r="BJ306" s="17" t="s">
        <v>89</v>
      </c>
      <c r="BK306" s="156">
        <f>ROUND(I306*H306,2)</f>
        <v>0</v>
      </c>
      <c r="BL306" s="17" t="s">
        <v>231</v>
      </c>
      <c r="BM306" s="155" t="s">
        <v>2500</v>
      </c>
    </row>
    <row r="307" spans="2:65" s="12" customFormat="1" ht="11.25">
      <c r="B307" s="157"/>
      <c r="D307" s="158" t="s">
        <v>233</v>
      </c>
      <c r="F307" s="160" t="s">
        <v>2501</v>
      </c>
      <c r="H307" s="161">
        <v>24.315999999999999</v>
      </c>
      <c r="I307" s="162"/>
      <c r="L307" s="157"/>
      <c r="M307" s="163"/>
      <c r="T307" s="164"/>
      <c r="AT307" s="159" t="s">
        <v>233</v>
      </c>
      <c r="AU307" s="159" t="s">
        <v>89</v>
      </c>
      <c r="AV307" s="12" t="s">
        <v>89</v>
      </c>
      <c r="AW307" s="12" t="s">
        <v>4</v>
      </c>
      <c r="AX307" s="12" t="s">
        <v>83</v>
      </c>
      <c r="AY307" s="159" t="s">
        <v>225</v>
      </c>
    </row>
    <row r="308" spans="2:65" s="1" customFormat="1" ht="21.75" customHeight="1">
      <c r="B308" s="32"/>
      <c r="C308" s="143" t="s">
        <v>667</v>
      </c>
      <c r="D308" s="143" t="s">
        <v>227</v>
      </c>
      <c r="E308" s="144" t="s">
        <v>709</v>
      </c>
      <c r="F308" s="145" t="s">
        <v>710</v>
      </c>
      <c r="G308" s="146" t="s">
        <v>230</v>
      </c>
      <c r="H308" s="147">
        <v>0.88</v>
      </c>
      <c r="I308" s="148"/>
      <c r="J308" s="149">
        <f>ROUND(I308*H308,2)</f>
        <v>0</v>
      </c>
      <c r="K308" s="150"/>
      <c r="L308" s="32"/>
      <c r="M308" s="151" t="s">
        <v>1</v>
      </c>
      <c r="N308" s="152" t="s">
        <v>42</v>
      </c>
      <c r="P308" s="153">
        <f>O308*H308</f>
        <v>0</v>
      </c>
      <c r="Q308" s="153">
        <v>2.3255502400000001</v>
      </c>
      <c r="R308" s="153">
        <f>Q308*H308</f>
        <v>2.0464842112000001</v>
      </c>
      <c r="S308" s="153">
        <v>0</v>
      </c>
      <c r="T308" s="154">
        <f>S308*H308</f>
        <v>0</v>
      </c>
      <c r="AR308" s="155" t="s">
        <v>231</v>
      </c>
      <c r="AT308" s="155" t="s">
        <v>227</v>
      </c>
      <c r="AU308" s="155" t="s">
        <v>89</v>
      </c>
      <c r="AY308" s="17" t="s">
        <v>225</v>
      </c>
      <c r="BE308" s="156">
        <f>IF(N308="základná",J308,0)</f>
        <v>0</v>
      </c>
      <c r="BF308" s="156">
        <f>IF(N308="znížená",J308,0)</f>
        <v>0</v>
      </c>
      <c r="BG308" s="156">
        <f>IF(N308="zákl. prenesená",J308,0)</f>
        <v>0</v>
      </c>
      <c r="BH308" s="156">
        <f>IF(N308="zníž. prenesená",J308,0)</f>
        <v>0</v>
      </c>
      <c r="BI308" s="156">
        <f>IF(N308="nulová",J308,0)</f>
        <v>0</v>
      </c>
      <c r="BJ308" s="17" t="s">
        <v>89</v>
      </c>
      <c r="BK308" s="156">
        <f>ROUND(I308*H308,2)</f>
        <v>0</v>
      </c>
      <c r="BL308" s="17" t="s">
        <v>231</v>
      </c>
      <c r="BM308" s="155" t="s">
        <v>2502</v>
      </c>
    </row>
    <row r="309" spans="2:65" s="12" customFormat="1" ht="11.25">
      <c r="B309" s="157"/>
      <c r="D309" s="158" t="s">
        <v>233</v>
      </c>
      <c r="E309" s="159" t="s">
        <v>1</v>
      </c>
      <c r="F309" s="160" t="s">
        <v>2503</v>
      </c>
      <c r="H309" s="161">
        <v>0.65500000000000003</v>
      </c>
      <c r="I309" s="162"/>
      <c r="L309" s="157"/>
      <c r="M309" s="163"/>
      <c r="T309" s="164"/>
      <c r="AT309" s="159" t="s">
        <v>233</v>
      </c>
      <c r="AU309" s="159" t="s">
        <v>89</v>
      </c>
      <c r="AV309" s="12" t="s">
        <v>89</v>
      </c>
      <c r="AW309" s="12" t="s">
        <v>31</v>
      </c>
      <c r="AX309" s="12" t="s">
        <v>76</v>
      </c>
      <c r="AY309" s="159" t="s">
        <v>225</v>
      </c>
    </row>
    <row r="310" spans="2:65" s="12" customFormat="1" ht="11.25">
      <c r="B310" s="157"/>
      <c r="D310" s="158" t="s">
        <v>233</v>
      </c>
      <c r="E310" s="159" t="s">
        <v>1</v>
      </c>
      <c r="F310" s="160" t="s">
        <v>2504</v>
      </c>
      <c r="H310" s="161">
        <v>0.22500000000000001</v>
      </c>
      <c r="I310" s="162"/>
      <c r="L310" s="157"/>
      <c r="M310" s="163"/>
      <c r="T310" s="164"/>
      <c r="AT310" s="159" t="s">
        <v>233</v>
      </c>
      <c r="AU310" s="159" t="s">
        <v>89</v>
      </c>
      <c r="AV310" s="12" t="s">
        <v>89</v>
      </c>
      <c r="AW310" s="12" t="s">
        <v>31</v>
      </c>
      <c r="AX310" s="12" t="s">
        <v>76</v>
      </c>
      <c r="AY310" s="159" t="s">
        <v>225</v>
      </c>
    </row>
    <row r="311" spans="2:65" s="13" customFormat="1" ht="11.25">
      <c r="B311" s="165"/>
      <c r="D311" s="158" t="s">
        <v>233</v>
      </c>
      <c r="E311" s="166" t="s">
        <v>1</v>
      </c>
      <c r="F311" s="167" t="s">
        <v>258</v>
      </c>
      <c r="H311" s="168">
        <v>0.88</v>
      </c>
      <c r="I311" s="169"/>
      <c r="L311" s="165"/>
      <c r="M311" s="170"/>
      <c r="T311" s="171"/>
      <c r="AT311" s="166" t="s">
        <v>233</v>
      </c>
      <c r="AU311" s="166" t="s">
        <v>89</v>
      </c>
      <c r="AV311" s="13" t="s">
        <v>231</v>
      </c>
      <c r="AW311" s="13" t="s">
        <v>31</v>
      </c>
      <c r="AX311" s="13" t="s">
        <v>83</v>
      </c>
      <c r="AY311" s="166" t="s">
        <v>225</v>
      </c>
    </row>
    <row r="312" spans="2:65" s="1" customFormat="1" ht="24.2" customHeight="1">
      <c r="B312" s="32"/>
      <c r="C312" s="143" t="s">
        <v>671</v>
      </c>
      <c r="D312" s="143" t="s">
        <v>227</v>
      </c>
      <c r="E312" s="144" t="s">
        <v>718</v>
      </c>
      <c r="F312" s="145" t="s">
        <v>719</v>
      </c>
      <c r="G312" s="146" t="s">
        <v>292</v>
      </c>
      <c r="H312" s="147">
        <v>0.44</v>
      </c>
      <c r="I312" s="148"/>
      <c r="J312" s="149">
        <f>ROUND(I312*H312,2)</f>
        <v>0</v>
      </c>
      <c r="K312" s="150"/>
      <c r="L312" s="32"/>
      <c r="M312" s="151" t="s">
        <v>1</v>
      </c>
      <c r="N312" s="152" t="s">
        <v>42</v>
      </c>
      <c r="P312" s="153">
        <f>O312*H312</f>
        <v>0</v>
      </c>
      <c r="Q312" s="153">
        <v>1.0165683299999999</v>
      </c>
      <c r="R312" s="153">
        <f>Q312*H312</f>
        <v>0.44729006519999998</v>
      </c>
      <c r="S312" s="153">
        <v>0</v>
      </c>
      <c r="T312" s="154">
        <f>S312*H312</f>
        <v>0</v>
      </c>
      <c r="AR312" s="155" t="s">
        <v>231</v>
      </c>
      <c r="AT312" s="155" t="s">
        <v>227</v>
      </c>
      <c r="AU312" s="155" t="s">
        <v>89</v>
      </c>
      <c r="AY312" s="17" t="s">
        <v>225</v>
      </c>
      <c r="BE312" s="156">
        <f>IF(N312="základná",J312,0)</f>
        <v>0</v>
      </c>
      <c r="BF312" s="156">
        <f>IF(N312="znížená",J312,0)</f>
        <v>0</v>
      </c>
      <c r="BG312" s="156">
        <f>IF(N312="zákl. prenesená",J312,0)</f>
        <v>0</v>
      </c>
      <c r="BH312" s="156">
        <f>IF(N312="zníž. prenesená",J312,0)</f>
        <v>0</v>
      </c>
      <c r="BI312" s="156">
        <f>IF(N312="nulová",J312,0)</f>
        <v>0</v>
      </c>
      <c r="BJ312" s="17" t="s">
        <v>89</v>
      </c>
      <c r="BK312" s="156">
        <f>ROUND(I312*H312,2)</f>
        <v>0</v>
      </c>
      <c r="BL312" s="17" t="s">
        <v>231</v>
      </c>
      <c r="BM312" s="155" t="s">
        <v>2505</v>
      </c>
    </row>
    <row r="313" spans="2:65" s="12" customFormat="1" ht="11.25">
      <c r="B313" s="157"/>
      <c r="D313" s="158" t="s">
        <v>233</v>
      </c>
      <c r="E313" s="159" t="s">
        <v>1</v>
      </c>
      <c r="F313" s="160" t="s">
        <v>2506</v>
      </c>
      <c r="H313" s="161">
        <v>0.33600000000000002</v>
      </c>
      <c r="I313" s="162"/>
      <c r="L313" s="157"/>
      <c r="M313" s="163"/>
      <c r="T313" s="164"/>
      <c r="AT313" s="159" t="s">
        <v>233</v>
      </c>
      <c r="AU313" s="159" t="s">
        <v>89</v>
      </c>
      <c r="AV313" s="12" t="s">
        <v>89</v>
      </c>
      <c r="AW313" s="12" t="s">
        <v>31</v>
      </c>
      <c r="AX313" s="12" t="s">
        <v>76</v>
      </c>
      <c r="AY313" s="159" t="s">
        <v>225</v>
      </c>
    </row>
    <row r="314" spans="2:65" s="12" customFormat="1" ht="11.25">
      <c r="B314" s="157"/>
      <c r="D314" s="158" t="s">
        <v>233</v>
      </c>
      <c r="E314" s="159" t="s">
        <v>1</v>
      </c>
      <c r="F314" s="160" t="s">
        <v>2507</v>
      </c>
      <c r="H314" s="161">
        <v>0.104</v>
      </c>
      <c r="I314" s="162"/>
      <c r="L314" s="157"/>
      <c r="M314" s="163"/>
      <c r="T314" s="164"/>
      <c r="AT314" s="159" t="s">
        <v>233</v>
      </c>
      <c r="AU314" s="159" t="s">
        <v>89</v>
      </c>
      <c r="AV314" s="12" t="s">
        <v>89</v>
      </c>
      <c r="AW314" s="12" t="s">
        <v>31</v>
      </c>
      <c r="AX314" s="12" t="s">
        <v>76</v>
      </c>
      <c r="AY314" s="159" t="s">
        <v>225</v>
      </c>
    </row>
    <row r="315" spans="2:65" s="13" customFormat="1" ht="11.25">
      <c r="B315" s="165"/>
      <c r="D315" s="158" t="s">
        <v>233</v>
      </c>
      <c r="E315" s="166" t="s">
        <v>1</v>
      </c>
      <c r="F315" s="167" t="s">
        <v>258</v>
      </c>
      <c r="H315" s="168">
        <v>0.44</v>
      </c>
      <c r="I315" s="169"/>
      <c r="L315" s="165"/>
      <c r="M315" s="170"/>
      <c r="T315" s="171"/>
      <c r="AT315" s="166" t="s">
        <v>233</v>
      </c>
      <c r="AU315" s="166" t="s">
        <v>89</v>
      </c>
      <c r="AV315" s="13" t="s">
        <v>231</v>
      </c>
      <c r="AW315" s="13" t="s">
        <v>31</v>
      </c>
      <c r="AX315" s="13" t="s">
        <v>83</v>
      </c>
      <c r="AY315" s="166" t="s">
        <v>225</v>
      </c>
    </row>
    <row r="316" spans="2:65" s="1" customFormat="1" ht="33" customHeight="1">
      <c r="B316" s="32"/>
      <c r="C316" s="143" t="s">
        <v>678</v>
      </c>
      <c r="D316" s="143" t="s">
        <v>227</v>
      </c>
      <c r="E316" s="144" t="s">
        <v>728</v>
      </c>
      <c r="F316" s="145" t="s">
        <v>729</v>
      </c>
      <c r="G316" s="146" t="s">
        <v>312</v>
      </c>
      <c r="H316" s="147">
        <v>4.0949999999999998</v>
      </c>
      <c r="I316" s="148"/>
      <c r="J316" s="149">
        <f>ROUND(I316*H316,2)</f>
        <v>0</v>
      </c>
      <c r="K316" s="150"/>
      <c r="L316" s="32"/>
      <c r="M316" s="151" t="s">
        <v>1</v>
      </c>
      <c r="N316" s="152" t="s">
        <v>42</v>
      </c>
      <c r="P316" s="153">
        <f>O316*H316</f>
        <v>0</v>
      </c>
      <c r="Q316" s="153">
        <v>7.8381500000000003E-3</v>
      </c>
      <c r="R316" s="153">
        <f>Q316*H316</f>
        <v>3.209722425E-2</v>
      </c>
      <c r="S316" s="153">
        <v>0</v>
      </c>
      <c r="T316" s="154">
        <f>S316*H316</f>
        <v>0</v>
      </c>
      <c r="AR316" s="155" t="s">
        <v>231</v>
      </c>
      <c r="AT316" s="155" t="s">
        <v>227</v>
      </c>
      <c r="AU316" s="155" t="s">
        <v>89</v>
      </c>
      <c r="AY316" s="17" t="s">
        <v>225</v>
      </c>
      <c r="BE316" s="156">
        <f>IF(N316="základná",J316,0)</f>
        <v>0</v>
      </c>
      <c r="BF316" s="156">
        <f>IF(N316="znížená",J316,0)</f>
        <v>0</v>
      </c>
      <c r="BG316" s="156">
        <f>IF(N316="zákl. prenesená",J316,0)</f>
        <v>0</v>
      </c>
      <c r="BH316" s="156">
        <f>IF(N316="zníž. prenesená",J316,0)</f>
        <v>0</v>
      </c>
      <c r="BI316" s="156">
        <f>IF(N316="nulová",J316,0)</f>
        <v>0</v>
      </c>
      <c r="BJ316" s="17" t="s">
        <v>89</v>
      </c>
      <c r="BK316" s="156">
        <f>ROUND(I316*H316,2)</f>
        <v>0</v>
      </c>
      <c r="BL316" s="17" t="s">
        <v>231</v>
      </c>
      <c r="BM316" s="155" t="s">
        <v>2508</v>
      </c>
    </row>
    <row r="317" spans="2:65" s="12" customFormat="1" ht="11.25">
      <c r="B317" s="157"/>
      <c r="D317" s="158" t="s">
        <v>233</v>
      </c>
      <c r="E317" s="159" t="s">
        <v>1</v>
      </c>
      <c r="F317" s="160" t="s">
        <v>2509</v>
      </c>
      <c r="H317" s="161">
        <v>4.0949999999999998</v>
      </c>
      <c r="I317" s="162"/>
      <c r="L317" s="157"/>
      <c r="M317" s="163"/>
      <c r="T317" s="164"/>
      <c r="AT317" s="159" t="s">
        <v>233</v>
      </c>
      <c r="AU317" s="159" t="s">
        <v>89</v>
      </c>
      <c r="AV317" s="12" t="s">
        <v>89</v>
      </c>
      <c r="AW317" s="12" t="s">
        <v>31</v>
      </c>
      <c r="AX317" s="12" t="s">
        <v>83</v>
      </c>
      <c r="AY317" s="159" t="s">
        <v>225</v>
      </c>
    </row>
    <row r="318" spans="2:65" s="12" customFormat="1" ht="11.25">
      <c r="B318" s="157"/>
      <c r="D318" s="158" t="s">
        <v>233</v>
      </c>
      <c r="E318" s="159" t="s">
        <v>1</v>
      </c>
      <c r="F318" s="160" t="s">
        <v>2504</v>
      </c>
      <c r="H318" s="161">
        <v>0.22500000000000001</v>
      </c>
      <c r="I318" s="162"/>
      <c r="L318" s="157"/>
      <c r="M318" s="163"/>
      <c r="T318" s="164"/>
      <c r="AT318" s="159" t="s">
        <v>233</v>
      </c>
      <c r="AU318" s="159" t="s">
        <v>89</v>
      </c>
      <c r="AV318" s="12" t="s">
        <v>89</v>
      </c>
      <c r="AW318" s="12" t="s">
        <v>31</v>
      </c>
      <c r="AX318" s="12" t="s">
        <v>76</v>
      </c>
      <c r="AY318" s="159" t="s">
        <v>225</v>
      </c>
    </row>
    <row r="319" spans="2:65" s="13" customFormat="1" ht="11.25">
      <c r="B319" s="165"/>
      <c r="D319" s="158" t="s">
        <v>233</v>
      </c>
      <c r="E319" s="166" t="s">
        <v>1</v>
      </c>
      <c r="F319" s="167" t="s">
        <v>258</v>
      </c>
      <c r="H319" s="168">
        <v>4.32</v>
      </c>
      <c r="I319" s="169"/>
      <c r="L319" s="165"/>
      <c r="M319" s="170"/>
      <c r="T319" s="171"/>
      <c r="AT319" s="166" t="s">
        <v>233</v>
      </c>
      <c r="AU319" s="166" t="s">
        <v>89</v>
      </c>
      <c r="AV319" s="13" t="s">
        <v>231</v>
      </c>
      <c r="AW319" s="13" t="s">
        <v>31</v>
      </c>
      <c r="AX319" s="13" t="s">
        <v>76</v>
      </c>
      <c r="AY319" s="166" t="s">
        <v>225</v>
      </c>
    </row>
    <row r="320" spans="2:65" s="1" customFormat="1" ht="33" customHeight="1">
      <c r="B320" s="32"/>
      <c r="C320" s="143" t="s">
        <v>685</v>
      </c>
      <c r="D320" s="143" t="s">
        <v>227</v>
      </c>
      <c r="E320" s="144" t="s">
        <v>735</v>
      </c>
      <c r="F320" s="145" t="s">
        <v>736</v>
      </c>
      <c r="G320" s="146" t="s">
        <v>312</v>
      </c>
      <c r="H320" s="147">
        <v>4.0949999999999998</v>
      </c>
      <c r="I320" s="148"/>
      <c r="J320" s="149">
        <f>ROUND(I320*H320,2)</f>
        <v>0</v>
      </c>
      <c r="K320" s="150"/>
      <c r="L320" s="32"/>
      <c r="M320" s="151" t="s">
        <v>1</v>
      </c>
      <c r="N320" s="152" t="s">
        <v>42</v>
      </c>
      <c r="P320" s="153">
        <f>O320*H320</f>
        <v>0</v>
      </c>
      <c r="Q320" s="153">
        <v>0</v>
      </c>
      <c r="R320" s="153">
        <f>Q320*H320</f>
        <v>0</v>
      </c>
      <c r="S320" s="153">
        <v>0</v>
      </c>
      <c r="T320" s="154">
        <f>S320*H320</f>
        <v>0</v>
      </c>
      <c r="AR320" s="155" t="s">
        <v>231</v>
      </c>
      <c r="AT320" s="155" t="s">
        <v>227</v>
      </c>
      <c r="AU320" s="155" t="s">
        <v>89</v>
      </c>
      <c r="AY320" s="17" t="s">
        <v>225</v>
      </c>
      <c r="BE320" s="156">
        <f>IF(N320="základná",J320,0)</f>
        <v>0</v>
      </c>
      <c r="BF320" s="156">
        <f>IF(N320="znížená",J320,0)</f>
        <v>0</v>
      </c>
      <c r="BG320" s="156">
        <f>IF(N320="zákl. prenesená",J320,0)</f>
        <v>0</v>
      </c>
      <c r="BH320" s="156">
        <f>IF(N320="zníž. prenesená",J320,0)</f>
        <v>0</v>
      </c>
      <c r="BI320" s="156">
        <f>IF(N320="nulová",J320,0)</f>
        <v>0</v>
      </c>
      <c r="BJ320" s="17" t="s">
        <v>89</v>
      </c>
      <c r="BK320" s="156">
        <f>ROUND(I320*H320,2)</f>
        <v>0</v>
      </c>
      <c r="BL320" s="17" t="s">
        <v>231</v>
      </c>
      <c r="BM320" s="155" t="s">
        <v>2510</v>
      </c>
    </row>
    <row r="321" spans="2:65" s="1" customFormat="1" ht="24.2" customHeight="1">
      <c r="B321" s="32"/>
      <c r="C321" s="143" t="s">
        <v>694</v>
      </c>
      <c r="D321" s="143" t="s">
        <v>227</v>
      </c>
      <c r="E321" s="144" t="s">
        <v>739</v>
      </c>
      <c r="F321" s="145" t="s">
        <v>740</v>
      </c>
      <c r="G321" s="146" t="s">
        <v>312</v>
      </c>
      <c r="H321" s="147">
        <v>4.1769999999999996</v>
      </c>
      <c r="I321" s="148"/>
      <c r="J321" s="149">
        <f>ROUND(I321*H321,2)</f>
        <v>0</v>
      </c>
      <c r="K321" s="150"/>
      <c r="L321" s="32"/>
      <c r="M321" s="151" t="s">
        <v>1</v>
      </c>
      <c r="N321" s="152" t="s">
        <v>42</v>
      </c>
      <c r="P321" s="153">
        <f>O321*H321</f>
        <v>0</v>
      </c>
      <c r="Q321" s="153">
        <v>3.9622599999999996E-3</v>
      </c>
      <c r="R321" s="153">
        <f>Q321*H321</f>
        <v>1.6550360019999998E-2</v>
      </c>
      <c r="S321" s="153">
        <v>0</v>
      </c>
      <c r="T321" s="154">
        <f>S321*H321</f>
        <v>0</v>
      </c>
      <c r="AR321" s="155" t="s">
        <v>231</v>
      </c>
      <c r="AT321" s="155" t="s">
        <v>227</v>
      </c>
      <c r="AU321" s="155" t="s">
        <v>89</v>
      </c>
      <c r="AY321" s="17" t="s">
        <v>225</v>
      </c>
      <c r="BE321" s="156">
        <f>IF(N321="základná",J321,0)</f>
        <v>0</v>
      </c>
      <c r="BF321" s="156">
        <f>IF(N321="znížená",J321,0)</f>
        <v>0</v>
      </c>
      <c r="BG321" s="156">
        <f>IF(N321="zákl. prenesená",J321,0)</f>
        <v>0</v>
      </c>
      <c r="BH321" s="156">
        <f>IF(N321="zníž. prenesená",J321,0)</f>
        <v>0</v>
      </c>
      <c r="BI321" s="156">
        <f>IF(N321="nulová",J321,0)</f>
        <v>0</v>
      </c>
      <c r="BJ321" s="17" t="s">
        <v>89</v>
      </c>
      <c r="BK321" s="156">
        <f>ROUND(I321*H321,2)</f>
        <v>0</v>
      </c>
      <c r="BL321" s="17" t="s">
        <v>231</v>
      </c>
      <c r="BM321" s="155" t="s">
        <v>2511</v>
      </c>
    </row>
    <row r="322" spans="2:65" s="12" customFormat="1" ht="11.25">
      <c r="B322" s="157"/>
      <c r="D322" s="158" t="s">
        <v>233</v>
      </c>
      <c r="E322" s="159" t="s">
        <v>1</v>
      </c>
      <c r="F322" s="160" t="s">
        <v>2512</v>
      </c>
      <c r="H322" s="161">
        <v>4.1769999999999996</v>
      </c>
      <c r="I322" s="162"/>
      <c r="L322" s="157"/>
      <c r="M322" s="163"/>
      <c r="T322" s="164"/>
      <c r="AT322" s="159" t="s">
        <v>233</v>
      </c>
      <c r="AU322" s="159" t="s">
        <v>89</v>
      </c>
      <c r="AV322" s="12" t="s">
        <v>89</v>
      </c>
      <c r="AW322" s="12" t="s">
        <v>31</v>
      </c>
      <c r="AX322" s="12" t="s">
        <v>83</v>
      </c>
      <c r="AY322" s="159" t="s">
        <v>225</v>
      </c>
    </row>
    <row r="323" spans="2:65" s="1" customFormat="1" ht="24.2" customHeight="1">
      <c r="B323" s="32"/>
      <c r="C323" s="143" t="s">
        <v>699</v>
      </c>
      <c r="D323" s="143" t="s">
        <v>227</v>
      </c>
      <c r="E323" s="144" t="s">
        <v>745</v>
      </c>
      <c r="F323" s="145" t="s">
        <v>746</v>
      </c>
      <c r="G323" s="146" t="s">
        <v>312</v>
      </c>
      <c r="H323" s="147">
        <v>4.1769999999999996</v>
      </c>
      <c r="I323" s="148"/>
      <c r="J323" s="149">
        <f>ROUND(I323*H323,2)</f>
        <v>0</v>
      </c>
      <c r="K323" s="150"/>
      <c r="L323" s="32"/>
      <c r="M323" s="151" t="s">
        <v>1</v>
      </c>
      <c r="N323" s="152" t="s">
        <v>42</v>
      </c>
      <c r="P323" s="153">
        <f>O323*H323</f>
        <v>0</v>
      </c>
      <c r="Q323" s="153">
        <v>0</v>
      </c>
      <c r="R323" s="153">
        <f>Q323*H323</f>
        <v>0</v>
      </c>
      <c r="S323" s="153">
        <v>0</v>
      </c>
      <c r="T323" s="154">
        <f>S323*H323</f>
        <v>0</v>
      </c>
      <c r="AR323" s="155" t="s">
        <v>231</v>
      </c>
      <c r="AT323" s="155" t="s">
        <v>227</v>
      </c>
      <c r="AU323" s="155" t="s">
        <v>89</v>
      </c>
      <c r="AY323" s="17" t="s">
        <v>225</v>
      </c>
      <c r="BE323" s="156">
        <f>IF(N323="základná",J323,0)</f>
        <v>0</v>
      </c>
      <c r="BF323" s="156">
        <f>IF(N323="znížená",J323,0)</f>
        <v>0</v>
      </c>
      <c r="BG323" s="156">
        <f>IF(N323="zákl. prenesená",J323,0)</f>
        <v>0</v>
      </c>
      <c r="BH323" s="156">
        <f>IF(N323="zníž. prenesená",J323,0)</f>
        <v>0</v>
      </c>
      <c r="BI323" s="156">
        <f>IF(N323="nulová",J323,0)</f>
        <v>0</v>
      </c>
      <c r="BJ323" s="17" t="s">
        <v>89</v>
      </c>
      <c r="BK323" s="156">
        <f>ROUND(I323*H323,2)</f>
        <v>0</v>
      </c>
      <c r="BL323" s="17" t="s">
        <v>231</v>
      </c>
      <c r="BM323" s="155" t="s">
        <v>2513</v>
      </c>
    </row>
    <row r="324" spans="2:65" s="11" customFormat="1" ht="22.9" customHeight="1">
      <c r="B324" s="131"/>
      <c r="D324" s="132" t="s">
        <v>75</v>
      </c>
      <c r="E324" s="141" t="s">
        <v>251</v>
      </c>
      <c r="F324" s="141" t="s">
        <v>764</v>
      </c>
      <c r="I324" s="134"/>
      <c r="J324" s="142">
        <f>BK324</f>
        <v>0</v>
      </c>
      <c r="L324" s="131"/>
      <c r="M324" s="136"/>
      <c r="P324" s="137">
        <f>SUM(P325:P425)</f>
        <v>0</v>
      </c>
      <c r="R324" s="137">
        <f>SUM(R325:R425)</f>
        <v>55.308134767799991</v>
      </c>
      <c r="T324" s="138">
        <f>SUM(T325:T425)</f>
        <v>0</v>
      </c>
      <c r="AR324" s="132" t="s">
        <v>83</v>
      </c>
      <c r="AT324" s="139" t="s">
        <v>75</v>
      </c>
      <c r="AU324" s="139" t="s">
        <v>83</v>
      </c>
      <c r="AY324" s="132" t="s">
        <v>225</v>
      </c>
      <c r="BK324" s="140">
        <f>SUM(BK325:BK425)</f>
        <v>0</v>
      </c>
    </row>
    <row r="325" spans="2:65" s="1" customFormat="1" ht="24.2" customHeight="1">
      <c r="B325" s="32"/>
      <c r="C325" s="143" t="s">
        <v>704</v>
      </c>
      <c r="D325" s="143" t="s">
        <v>227</v>
      </c>
      <c r="E325" s="144" t="s">
        <v>766</v>
      </c>
      <c r="F325" s="145" t="s">
        <v>767</v>
      </c>
      <c r="G325" s="146" t="s">
        <v>312</v>
      </c>
      <c r="H325" s="147">
        <v>69.73</v>
      </c>
      <c r="I325" s="148"/>
      <c r="J325" s="149">
        <f>ROUND(I325*H325,2)</f>
        <v>0</v>
      </c>
      <c r="K325" s="150"/>
      <c r="L325" s="32"/>
      <c r="M325" s="151" t="s">
        <v>1</v>
      </c>
      <c r="N325" s="152" t="s">
        <v>42</v>
      </c>
      <c r="P325" s="153">
        <f>O325*H325</f>
        <v>0</v>
      </c>
      <c r="Q325" s="153">
        <v>1.9136000000000001E-4</v>
      </c>
      <c r="R325" s="153">
        <f>Q325*H325</f>
        <v>1.3343532800000002E-2</v>
      </c>
      <c r="S325" s="153">
        <v>0</v>
      </c>
      <c r="T325" s="154">
        <f>S325*H325</f>
        <v>0</v>
      </c>
      <c r="AR325" s="155" t="s">
        <v>231</v>
      </c>
      <c r="AT325" s="155" t="s">
        <v>227</v>
      </c>
      <c r="AU325" s="155" t="s">
        <v>89</v>
      </c>
      <c r="AY325" s="17" t="s">
        <v>225</v>
      </c>
      <c r="BE325" s="156">
        <f>IF(N325="základná",J325,0)</f>
        <v>0</v>
      </c>
      <c r="BF325" s="156">
        <f>IF(N325="znížená",J325,0)</f>
        <v>0</v>
      </c>
      <c r="BG325" s="156">
        <f>IF(N325="zákl. prenesená",J325,0)</f>
        <v>0</v>
      </c>
      <c r="BH325" s="156">
        <f>IF(N325="zníž. prenesená",J325,0)</f>
        <v>0</v>
      </c>
      <c r="BI325" s="156">
        <f>IF(N325="nulová",J325,0)</f>
        <v>0</v>
      </c>
      <c r="BJ325" s="17" t="s">
        <v>89</v>
      </c>
      <c r="BK325" s="156">
        <f>ROUND(I325*H325,2)</f>
        <v>0</v>
      </c>
      <c r="BL325" s="17" t="s">
        <v>231</v>
      </c>
      <c r="BM325" s="155" t="s">
        <v>2514</v>
      </c>
    </row>
    <row r="326" spans="2:65" s="12" customFormat="1" ht="11.25">
      <c r="B326" s="157"/>
      <c r="D326" s="158" t="s">
        <v>233</v>
      </c>
      <c r="E326" s="159" t="s">
        <v>1</v>
      </c>
      <c r="F326" s="160" t="s">
        <v>2515</v>
      </c>
      <c r="H326" s="161">
        <v>6.24</v>
      </c>
      <c r="I326" s="162"/>
      <c r="L326" s="157"/>
      <c r="M326" s="163"/>
      <c r="T326" s="164"/>
      <c r="AT326" s="159" t="s">
        <v>233</v>
      </c>
      <c r="AU326" s="159" t="s">
        <v>89</v>
      </c>
      <c r="AV326" s="12" t="s">
        <v>89</v>
      </c>
      <c r="AW326" s="12" t="s">
        <v>31</v>
      </c>
      <c r="AX326" s="12" t="s">
        <v>76</v>
      </c>
      <c r="AY326" s="159" t="s">
        <v>225</v>
      </c>
    </row>
    <row r="327" spans="2:65" s="12" customFormat="1" ht="11.25">
      <c r="B327" s="157"/>
      <c r="D327" s="158" t="s">
        <v>233</v>
      </c>
      <c r="E327" s="159" t="s">
        <v>1</v>
      </c>
      <c r="F327" s="160" t="s">
        <v>2516</v>
      </c>
      <c r="H327" s="161">
        <v>63.49</v>
      </c>
      <c r="I327" s="162"/>
      <c r="L327" s="157"/>
      <c r="M327" s="163"/>
      <c r="T327" s="164"/>
      <c r="AT327" s="159" t="s">
        <v>233</v>
      </c>
      <c r="AU327" s="159" t="s">
        <v>89</v>
      </c>
      <c r="AV327" s="12" t="s">
        <v>89</v>
      </c>
      <c r="AW327" s="12" t="s">
        <v>31</v>
      </c>
      <c r="AX327" s="12" t="s">
        <v>76</v>
      </c>
      <c r="AY327" s="159" t="s">
        <v>225</v>
      </c>
    </row>
    <row r="328" spans="2:65" s="13" customFormat="1" ht="11.25">
      <c r="B328" s="165"/>
      <c r="D328" s="158" t="s">
        <v>233</v>
      </c>
      <c r="E328" s="166" t="s">
        <v>1</v>
      </c>
      <c r="F328" s="167" t="s">
        <v>258</v>
      </c>
      <c r="H328" s="168">
        <v>69.73</v>
      </c>
      <c r="I328" s="169"/>
      <c r="L328" s="165"/>
      <c r="M328" s="170"/>
      <c r="T328" s="171"/>
      <c r="AT328" s="166" t="s">
        <v>233</v>
      </c>
      <c r="AU328" s="166" t="s">
        <v>89</v>
      </c>
      <c r="AV328" s="13" t="s">
        <v>231</v>
      </c>
      <c r="AW328" s="13" t="s">
        <v>31</v>
      </c>
      <c r="AX328" s="13" t="s">
        <v>83</v>
      </c>
      <c r="AY328" s="166" t="s">
        <v>225</v>
      </c>
    </row>
    <row r="329" spans="2:65" s="1" customFormat="1" ht="24.2" customHeight="1">
      <c r="B329" s="32"/>
      <c r="C329" s="143" t="s">
        <v>708</v>
      </c>
      <c r="D329" s="143" t="s">
        <v>227</v>
      </c>
      <c r="E329" s="144" t="s">
        <v>2517</v>
      </c>
      <c r="F329" s="145" t="s">
        <v>2518</v>
      </c>
      <c r="G329" s="146" t="s">
        <v>312</v>
      </c>
      <c r="H329" s="147">
        <v>77.650000000000006</v>
      </c>
      <c r="I329" s="148"/>
      <c r="J329" s="149">
        <f>ROUND(I329*H329,2)</f>
        <v>0</v>
      </c>
      <c r="K329" s="150"/>
      <c r="L329" s="32"/>
      <c r="M329" s="151" t="s">
        <v>1</v>
      </c>
      <c r="N329" s="152" t="s">
        <v>42</v>
      </c>
      <c r="P329" s="153">
        <f>O329*H329</f>
        <v>0</v>
      </c>
      <c r="Q329" s="153">
        <v>5.1700000000000001E-3</v>
      </c>
      <c r="R329" s="153">
        <f>Q329*H329</f>
        <v>0.40145050000000004</v>
      </c>
      <c r="S329" s="153">
        <v>0</v>
      </c>
      <c r="T329" s="154">
        <f>S329*H329</f>
        <v>0</v>
      </c>
      <c r="AR329" s="155" t="s">
        <v>231</v>
      </c>
      <c r="AT329" s="155" t="s">
        <v>227</v>
      </c>
      <c r="AU329" s="155" t="s">
        <v>89</v>
      </c>
      <c r="AY329" s="17" t="s">
        <v>225</v>
      </c>
      <c r="BE329" s="156">
        <f>IF(N329="základná",J329,0)</f>
        <v>0</v>
      </c>
      <c r="BF329" s="156">
        <f>IF(N329="znížená",J329,0)</f>
        <v>0</v>
      </c>
      <c r="BG329" s="156">
        <f>IF(N329="zákl. prenesená",J329,0)</f>
        <v>0</v>
      </c>
      <c r="BH329" s="156">
        <f>IF(N329="zníž. prenesená",J329,0)</f>
        <v>0</v>
      </c>
      <c r="BI329" s="156">
        <f>IF(N329="nulová",J329,0)</f>
        <v>0</v>
      </c>
      <c r="BJ329" s="17" t="s">
        <v>89</v>
      </c>
      <c r="BK329" s="156">
        <f>ROUND(I329*H329,2)</f>
        <v>0</v>
      </c>
      <c r="BL329" s="17" t="s">
        <v>231</v>
      </c>
      <c r="BM329" s="155" t="s">
        <v>2519</v>
      </c>
    </row>
    <row r="330" spans="2:65" s="12" customFormat="1" ht="22.5">
      <c r="B330" s="157"/>
      <c r="D330" s="158" t="s">
        <v>233</v>
      </c>
      <c r="E330" s="159" t="s">
        <v>1</v>
      </c>
      <c r="F330" s="160" t="s">
        <v>2520</v>
      </c>
      <c r="H330" s="161">
        <v>77.650000000000006</v>
      </c>
      <c r="I330" s="162"/>
      <c r="L330" s="157"/>
      <c r="M330" s="163"/>
      <c r="T330" s="164"/>
      <c r="AT330" s="159" t="s">
        <v>233</v>
      </c>
      <c r="AU330" s="159" t="s">
        <v>89</v>
      </c>
      <c r="AV330" s="12" t="s">
        <v>89</v>
      </c>
      <c r="AW330" s="12" t="s">
        <v>31</v>
      </c>
      <c r="AX330" s="12" t="s">
        <v>83</v>
      </c>
      <c r="AY330" s="159" t="s">
        <v>225</v>
      </c>
    </row>
    <row r="331" spans="2:65" s="1" customFormat="1" ht="16.5" customHeight="1">
      <c r="B331" s="32"/>
      <c r="C331" s="143" t="s">
        <v>717</v>
      </c>
      <c r="D331" s="143" t="s">
        <v>227</v>
      </c>
      <c r="E331" s="144" t="s">
        <v>802</v>
      </c>
      <c r="F331" s="145" t="s">
        <v>803</v>
      </c>
      <c r="G331" s="146" t="s">
        <v>312</v>
      </c>
      <c r="H331" s="147">
        <v>77.650000000000006</v>
      </c>
      <c r="I331" s="148"/>
      <c r="J331" s="149">
        <f>ROUND(I331*H331,2)</f>
        <v>0</v>
      </c>
      <c r="K331" s="150"/>
      <c r="L331" s="32"/>
      <c r="M331" s="151" t="s">
        <v>1</v>
      </c>
      <c r="N331" s="152" t="s">
        <v>42</v>
      </c>
      <c r="P331" s="153">
        <f>O331*H331</f>
        <v>0</v>
      </c>
      <c r="Q331" s="153">
        <v>1.4024999999999999E-2</v>
      </c>
      <c r="R331" s="153">
        <f>Q331*H331</f>
        <v>1.08904125</v>
      </c>
      <c r="S331" s="153">
        <v>0</v>
      </c>
      <c r="T331" s="154">
        <f>S331*H331</f>
        <v>0</v>
      </c>
      <c r="AR331" s="155" t="s">
        <v>231</v>
      </c>
      <c r="AT331" s="155" t="s">
        <v>227</v>
      </c>
      <c r="AU331" s="155" t="s">
        <v>89</v>
      </c>
      <c r="AY331" s="17" t="s">
        <v>225</v>
      </c>
      <c r="BE331" s="156">
        <f>IF(N331="základná",J331,0)</f>
        <v>0</v>
      </c>
      <c r="BF331" s="156">
        <f>IF(N331="znížená",J331,0)</f>
        <v>0</v>
      </c>
      <c r="BG331" s="156">
        <f>IF(N331="zákl. prenesená",J331,0)</f>
        <v>0</v>
      </c>
      <c r="BH331" s="156">
        <f>IF(N331="zníž. prenesená",J331,0)</f>
        <v>0</v>
      </c>
      <c r="BI331" s="156">
        <f>IF(N331="nulová",J331,0)</f>
        <v>0</v>
      </c>
      <c r="BJ331" s="17" t="s">
        <v>89</v>
      </c>
      <c r="BK331" s="156">
        <f>ROUND(I331*H331,2)</f>
        <v>0</v>
      </c>
      <c r="BL331" s="17" t="s">
        <v>231</v>
      </c>
      <c r="BM331" s="155" t="s">
        <v>2521</v>
      </c>
    </row>
    <row r="332" spans="2:65" s="12" customFormat="1" ht="22.5">
      <c r="B332" s="157"/>
      <c r="D332" s="158" t="s">
        <v>233</v>
      </c>
      <c r="E332" s="159" t="s">
        <v>1</v>
      </c>
      <c r="F332" s="160" t="s">
        <v>2520</v>
      </c>
      <c r="H332" s="161">
        <v>77.650000000000006</v>
      </c>
      <c r="I332" s="162"/>
      <c r="L332" s="157"/>
      <c r="M332" s="163"/>
      <c r="T332" s="164"/>
      <c r="AT332" s="159" t="s">
        <v>233</v>
      </c>
      <c r="AU332" s="159" t="s">
        <v>89</v>
      </c>
      <c r="AV332" s="12" t="s">
        <v>89</v>
      </c>
      <c r="AW332" s="12" t="s">
        <v>31</v>
      </c>
      <c r="AX332" s="12" t="s">
        <v>83</v>
      </c>
      <c r="AY332" s="159" t="s">
        <v>225</v>
      </c>
    </row>
    <row r="333" spans="2:65" s="1" customFormat="1" ht="24.2" customHeight="1">
      <c r="B333" s="32"/>
      <c r="C333" s="143" t="s">
        <v>727</v>
      </c>
      <c r="D333" s="143" t="s">
        <v>227</v>
      </c>
      <c r="E333" s="144" t="s">
        <v>807</v>
      </c>
      <c r="F333" s="145" t="s">
        <v>808</v>
      </c>
      <c r="G333" s="146" t="s">
        <v>312</v>
      </c>
      <c r="H333" s="147">
        <v>159.08699999999999</v>
      </c>
      <c r="I333" s="148"/>
      <c r="J333" s="149">
        <f>ROUND(I333*H333,2)</f>
        <v>0</v>
      </c>
      <c r="K333" s="150"/>
      <c r="L333" s="32"/>
      <c r="M333" s="151" t="s">
        <v>1</v>
      </c>
      <c r="N333" s="152" t="s">
        <v>42</v>
      </c>
      <c r="P333" s="153">
        <f>O333*H333</f>
        <v>0</v>
      </c>
      <c r="Q333" s="153">
        <v>1.98E-3</v>
      </c>
      <c r="R333" s="153">
        <f>Q333*H333</f>
        <v>0.31499225999999997</v>
      </c>
      <c r="S333" s="153">
        <v>0</v>
      </c>
      <c r="T333" s="154">
        <f>S333*H333</f>
        <v>0</v>
      </c>
      <c r="AR333" s="155" t="s">
        <v>231</v>
      </c>
      <c r="AT333" s="155" t="s">
        <v>227</v>
      </c>
      <c r="AU333" s="155" t="s">
        <v>89</v>
      </c>
      <c r="AY333" s="17" t="s">
        <v>225</v>
      </c>
      <c r="BE333" s="156">
        <f>IF(N333="základná",J333,0)</f>
        <v>0</v>
      </c>
      <c r="BF333" s="156">
        <f>IF(N333="znížená",J333,0)</f>
        <v>0</v>
      </c>
      <c r="BG333" s="156">
        <f>IF(N333="zákl. prenesená",J333,0)</f>
        <v>0</v>
      </c>
      <c r="BH333" s="156">
        <f>IF(N333="zníž. prenesená",J333,0)</f>
        <v>0</v>
      </c>
      <c r="BI333" s="156">
        <f>IF(N333="nulová",J333,0)</f>
        <v>0</v>
      </c>
      <c r="BJ333" s="17" t="s">
        <v>89</v>
      </c>
      <c r="BK333" s="156">
        <f>ROUND(I333*H333,2)</f>
        <v>0</v>
      </c>
      <c r="BL333" s="17" t="s">
        <v>231</v>
      </c>
      <c r="BM333" s="155" t="s">
        <v>2522</v>
      </c>
    </row>
    <row r="334" spans="2:65" s="12" customFormat="1" ht="11.25">
      <c r="B334" s="157"/>
      <c r="D334" s="158" t="s">
        <v>233</v>
      </c>
      <c r="E334" s="159" t="s">
        <v>1</v>
      </c>
      <c r="F334" s="160" t="s">
        <v>2523</v>
      </c>
      <c r="H334" s="161">
        <v>69.56</v>
      </c>
      <c r="I334" s="162"/>
      <c r="L334" s="157"/>
      <c r="M334" s="163"/>
      <c r="T334" s="164"/>
      <c r="AT334" s="159" t="s">
        <v>233</v>
      </c>
      <c r="AU334" s="159" t="s">
        <v>89</v>
      </c>
      <c r="AV334" s="12" t="s">
        <v>89</v>
      </c>
      <c r="AW334" s="12" t="s">
        <v>31</v>
      </c>
      <c r="AX334" s="12" t="s">
        <v>76</v>
      </c>
      <c r="AY334" s="159" t="s">
        <v>225</v>
      </c>
    </row>
    <row r="335" spans="2:65" s="12" customFormat="1" ht="11.25">
      <c r="B335" s="157"/>
      <c r="D335" s="158" t="s">
        <v>233</v>
      </c>
      <c r="E335" s="159" t="s">
        <v>1</v>
      </c>
      <c r="F335" s="160" t="s">
        <v>2524</v>
      </c>
      <c r="H335" s="161">
        <v>72.09</v>
      </c>
      <c r="I335" s="162"/>
      <c r="L335" s="157"/>
      <c r="M335" s="163"/>
      <c r="T335" s="164"/>
      <c r="AT335" s="159" t="s">
        <v>233</v>
      </c>
      <c r="AU335" s="159" t="s">
        <v>89</v>
      </c>
      <c r="AV335" s="12" t="s">
        <v>89</v>
      </c>
      <c r="AW335" s="12" t="s">
        <v>31</v>
      </c>
      <c r="AX335" s="12" t="s">
        <v>76</v>
      </c>
      <c r="AY335" s="159" t="s">
        <v>225</v>
      </c>
    </row>
    <row r="336" spans="2:65" s="12" customFormat="1" ht="11.25">
      <c r="B336" s="157"/>
      <c r="D336" s="158" t="s">
        <v>233</v>
      </c>
      <c r="E336" s="159" t="s">
        <v>1</v>
      </c>
      <c r="F336" s="160" t="s">
        <v>2525</v>
      </c>
      <c r="H336" s="161">
        <v>9.36</v>
      </c>
      <c r="I336" s="162"/>
      <c r="L336" s="157"/>
      <c r="M336" s="163"/>
      <c r="T336" s="164"/>
      <c r="AT336" s="159" t="s">
        <v>233</v>
      </c>
      <c r="AU336" s="159" t="s">
        <v>89</v>
      </c>
      <c r="AV336" s="12" t="s">
        <v>89</v>
      </c>
      <c r="AW336" s="12" t="s">
        <v>31</v>
      </c>
      <c r="AX336" s="12" t="s">
        <v>76</v>
      </c>
      <c r="AY336" s="159" t="s">
        <v>225</v>
      </c>
    </row>
    <row r="337" spans="2:65" s="12" customFormat="1" ht="11.25">
      <c r="B337" s="157"/>
      <c r="D337" s="158" t="s">
        <v>233</v>
      </c>
      <c r="E337" s="159" t="s">
        <v>1</v>
      </c>
      <c r="F337" s="160" t="s">
        <v>2526</v>
      </c>
      <c r="H337" s="161">
        <v>8.077</v>
      </c>
      <c r="I337" s="162"/>
      <c r="L337" s="157"/>
      <c r="M337" s="163"/>
      <c r="T337" s="164"/>
      <c r="AT337" s="159" t="s">
        <v>233</v>
      </c>
      <c r="AU337" s="159" t="s">
        <v>89</v>
      </c>
      <c r="AV337" s="12" t="s">
        <v>89</v>
      </c>
      <c r="AW337" s="12" t="s">
        <v>31</v>
      </c>
      <c r="AX337" s="12" t="s">
        <v>76</v>
      </c>
      <c r="AY337" s="159" t="s">
        <v>225</v>
      </c>
    </row>
    <row r="338" spans="2:65" s="13" customFormat="1" ht="11.25">
      <c r="B338" s="165"/>
      <c r="D338" s="158" t="s">
        <v>233</v>
      </c>
      <c r="E338" s="166" t="s">
        <v>1</v>
      </c>
      <c r="F338" s="167" t="s">
        <v>258</v>
      </c>
      <c r="H338" s="168">
        <v>159.08699999999999</v>
      </c>
      <c r="I338" s="169"/>
      <c r="L338" s="165"/>
      <c r="M338" s="170"/>
      <c r="T338" s="171"/>
      <c r="AT338" s="166" t="s">
        <v>233</v>
      </c>
      <c r="AU338" s="166" t="s">
        <v>89</v>
      </c>
      <c r="AV338" s="13" t="s">
        <v>231</v>
      </c>
      <c r="AW338" s="13" t="s">
        <v>31</v>
      </c>
      <c r="AX338" s="13" t="s">
        <v>83</v>
      </c>
      <c r="AY338" s="166" t="s">
        <v>225</v>
      </c>
    </row>
    <row r="339" spans="2:65" s="1" customFormat="1" ht="24.2" customHeight="1">
      <c r="B339" s="32"/>
      <c r="C339" s="143" t="s">
        <v>734</v>
      </c>
      <c r="D339" s="143" t="s">
        <v>227</v>
      </c>
      <c r="E339" s="144" t="s">
        <v>812</v>
      </c>
      <c r="F339" s="145" t="s">
        <v>813</v>
      </c>
      <c r="G339" s="146" t="s">
        <v>312</v>
      </c>
      <c r="H339" s="147">
        <v>835.529</v>
      </c>
      <c r="I339" s="148"/>
      <c r="J339" s="149">
        <f>ROUND(I339*H339,2)</f>
        <v>0</v>
      </c>
      <c r="K339" s="150"/>
      <c r="L339" s="32"/>
      <c r="M339" s="151" t="s">
        <v>1</v>
      </c>
      <c r="N339" s="152" t="s">
        <v>42</v>
      </c>
      <c r="P339" s="153">
        <f>O339*H339</f>
        <v>0</v>
      </c>
      <c r="Q339" s="153">
        <v>2.2499999999999999E-4</v>
      </c>
      <c r="R339" s="153">
        <f>Q339*H339</f>
        <v>0.18799402499999998</v>
      </c>
      <c r="S339" s="153">
        <v>0</v>
      </c>
      <c r="T339" s="154">
        <f>S339*H339</f>
        <v>0</v>
      </c>
      <c r="AR339" s="155" t="s">
        <v>231</v>
      </c>
      <c r="AT339" s="155" t="s">
        <v>227</v>
      </c>
      <c r="AU339" s="155" t="s">
        <v>89</v>
      </c>
      <c r="AY339" s="17" t="s">
        <v>225</v>
      </c>
      <c r="BE339" s="156">
        <f>IF(N339="základná",J339,0)</f>
        <v>0</v>
      </c>
      <c r="BF339" s="156">
        <f>IF(N339="znížená",J339,0)</f>
        <v>0</v>
      </c>
      <c r="BG339" s="156">
        <f>IF(N339="zákl. prenesená",J339,0)</f>
        <v>0</v>
      </c>
      <c r="BH339" s="156">
        <f>IF(N339="zníž. prenesená",J339,0)</f>
        <v>0</v>
      </c>
      <c r="BI339" s="156">
        <f>IF(N339="nulová",J339,0)</f>
        <v>0</v>
      </c>
      <c r="BJ339" s="17" t="s">
        <v>89</v>
      </c>
      <c r="BK339" s="156">
        <f>ROUND(I339*H339,2)</f>
        <v>0</v>
      </c>
      <c r="BL339" s="17" t="s">
        <v>231</v>
      </c>
      <c r="BM339" s="155" t="s">
        <v>2527</v>
      </c>
    </row>
    <row r="340" spans="2:65" s="12" customFormat="1" ht="22.5">
      <c r="B340" s="157"/>
      <c r="D340" s="158" t="s">
        <v>233</v>
      </c>
      <c r="E340" s="159" t="s">
        <v>1</v>
      </c>
      <c r="F340" s="160" t="s">
        <v>2528</v>
      </c>
      <c r="H340" s="161">
        <v>105.96</v>
      </c>
      <c r="I340" s="162"/>
      <c r="L340" s="157"/>
      <c r="M340" s="163"/>
      <c r="T340" s="164"/>
      <c r="AT340" s="159" t="s">
        <v>233</v>
      </c>
      <c r="AU340" s="159" t="s">
        <v>89</v>
      </c>
      <c r="AV340" s="12" t="s">
        <v>89</v>
      </c>
      <c r="AW340" s="12" t="s">
        <v>31</v>
      </c>
      <c r="AX340" s="12" t="s">
        <v>76</v>
      </c>
      <c r="AY340" s="159" t="s">
        <v>225</v>
      </c>
    </row>
    <row r="341" spans="2:65" s="12" customFormat="1" ht="11.25">
      <c r="B341" s="157"/>
      <c r="D341" s="158" t="s">
        <v>233</v>
      </c>
      <c r="E341" s="159" t="s">
        <v>1</v>
      </c>
      <c r="F341" s="160" t="s">
        <v>2529</v>
      </c>
      <c r="H341" s="161">
        <v>48.3</v>
      </c>
      <c r="I341" s="162"/>
      <c r="L341" s="157"/>
      <c r="M341" s="163"/>
      <c r="T341" s="164"/>
      <c r="AT341" s="159" t="s">
        <v>233</v>
      </c>
      <c r="AU341" s="159" t="s">
        <v>89</v>
      </c>
      <c r="AV341" s="12" t="s">
        <v>89</v>
      </c>
      <c r="AW341" s="12" t="s">
        <v>31</v>
      </c>
      <c r="AX341" s="12" t="s">
        <v>76</v>
      </c>
      <c r="AY341" s="159" t="s">
        <v>225</v>
      </c>
    </row>
    <row r="342" spans="2:65" s="12" customFormat="1" ht="11.25">
      <c r="B342" s="157"/>
      <c r="D342" s="158" t="s">
        <v>233</v>
      </c>
      <c r="E342" s="159" t="s">
        <v>1</v>
      </c>
      <c r="F342" s="160" t="s">
        <v>2530</v>
      </c>
      <c r="H342" s="161">
        <v>40.799999999999997</v>
      </c>
      <c r="I342" s="162"/>
      <c r="L342" s="157"/>
      <c r="M342" s="163"/>
      <c r="T342" s="164"/>
      <c r="AT342" s="159" t="s">
        <v>233</v>
      </c>
      <c r="AU342" s="159" t="s">
        <v>89</v>
      </c>
      <c r="AV342" s="12" t="s">
        <v>89</v>
      </c>
      <c r="AW342" s="12" t="s">
        <v>31</v>
      </c>
      <c r="AX342" s="12" t="s">
        <v>76</v>
      </c>
      <c r="AY342" s="159" t="s">
        <v>225</v>
      </c>
    </row>
    <row r="343" spans="2:65" s="12" customFormat="1" ht="11.25">
      <c r="B343" s="157"/>
      <c r="D343" s="158" t="s">
        <v>233</v>
      </c>
      <c r="E343" s="159" t="s">
        <v>1</v>
      </c>
      <c r="F343" s="160" t="s">
        <v>2531</v>
      </c>
      <c r="H343" s="161">
        <v>89.52</v>
      </c>
      <c r="I343" s="162"/>
      <c r="L343" s="157"/>
      <c r="M343" s="163"/>
      <c r="T343" s="164"/>
      <c r="AT343" s="159" t="s">
        <v>233</v>
      </c>
      <c r="AU343" s="159" t="s">
        <v>89</v>
      </c>
      <c r="AV343" s="12" t="s">
        <v>89</v>
      </c>
      <c r="AW343" s="12" t="s">
        <v>31</v>
      </c>
      <c r="AX343" s="12" t="s">
        <v>76</v>
      </c>
      <c r="AY343" s="159" t="s">
        <v>225</v>
      </c>
    </row>
    <row r="344" spans="2:65" s="14" customFormat="1" ht="11.25">
      <c r="B344" s="172"/>
      <c r="D344" s="158" t="s">
        <v>233</v>
      </c>
      <c r="E344" s="173" t="s">
        <v>1</v>
      </c>
      <c r="F344" s="174" t="s">
        <v>611</v>
      </c>
      <c r="H344" s="175">
        <v>284.58</v>
      </c>
      <c r="I344" s="176"/>
      <c r="L344" s="172"/>
      <c r="M344" s="177"/>
      <c r="T344" s="178"/>
      <c r="AT344" s="173" t="s">
        <v>233</v>
      </c>
      <c r="AU344" s="173" t="s">
        <v>89</v>
      </c>
      <c r="AV344" s="14" t="s">
        <v>239</v>
      </c>
      <c r="AW344" s="14" t="s">
        <v>31</v>
      </c>
      <c r="AX344" s="14" t="s">
        <v>76</v>
      </c>
      <c r="AY344" s="173" t="s">
        <v>225</v>
      </c>
    </row>
    <row r="345" spans="2:65" s="12" customFormat="1" ht="11.25">
      <c r="B345" s="157"/>
      <c r="D345" s="158" t="s">
        <v>233</v>
      </c>
      <c r="E345" s="159" t="s">
        <v>1</v>
      </c>
      <c r="F345" s="160" t="s">
        <v>2532</v>
      </c>
      <c r="H345" s="161">
        <v>91.74</v>
      </c>
      <c r="I345" s="162"/>
      <c r="L345" s="157"/>
      <c r="M345" s="163"/>
      <c r="T345" s="164"/>
      <c r="AT345" s="159" t="s">
        <v>233</v>
      </c>
      <c r="AU345" s="159" t="s">
        <v>89</v>
      </c>
      <c r="AV345" s="12" t="s">
        <v>89</v>
      </c>
      <c r="AW345" s="12" t="s">
        <v>31</v>
      </c>
      <c r="AX345" s="12" t="s">
        <v>76</v>
      </c>
      <c r="AY345" s="159" t="s">
        <v>225</v>
      </c>
    </row>
    <row r="346" spans="2:65" s="12" customFormat="1" ht="11.25">
      <c r="B346" s="157"/>
      <c r="D346" s="158" t="s">
        <v>233</v>
      </c>
      <c r="E346" s="159" t="s">
        <v>1</v>
      </c>
      <c r="F346" s="160" t="s">
        <v>2533</v>
      </c>
      <c r="H346" s="161">
        <v>57.76</v>
      </c>
      <c r="I346" s="162"/>
      <c r="L346" s="157"/>
      <c r="M346" s="163"/>
      <c r="T346" s="164"/>
      <c r="AT346" s="159" t="s">
        <v>233</v>
      </c>
      <c r="AU346" s="159" t="s">
        <v>89</v>
      </c>
      <c r="AV346" s="12" t="s">
        <v>89</v>
      </c>
      <c r="AW346" s="12" t="s">
        <v>31</v>
      </c>
      <c r="AX346" s="12" t="s">
        <v>76</v>
      </c>
      <c r="AY346" s="159" t="s">
        <v>225</v>
      </c>
    </row>
    <row r="347" spans="2:65" s="12" customFormat="1" ht="11.25">
      <c r="B347" s="157"/>
      <c r="D347" s="158" t="s">
        <v>233</v>
      </c>
      <c r="E347" s="159" t="s">
        <v>1</v>
      </c>
      <c r="F347" s="160" t="s">
        <v>2534</v>
      </c>
      <c r="H347" s="161">
        <v>56.755000000000003</v>
      </c>
      <c r="I347" s="162"/>
      <c r="L347" s="157"/>
      <c r="M347" s="163"/>
      <c r="T347" s="164"/>
      <c r="AT347" s="159" t="s">
        <v>233</v>
      </c>
      <c r="AU347" s="159" t="s">
        <v>89</v>
      </c>
      <c r="AV347" s="12" t="s">
        <v>89</v>
      </c>
      <c r="AW347" s="12" t="s">
        <v>31</v>
      </c>
      <c r="AX347" s="12" t="s">
        <v>76</v>
      </c>
      <c r="AY347" s="159" t="s">
        <v>225</v>
      </c>
    </row>
    <row r="348" spans="2:65" s="12" customFormat="1" ht="11.25">
      <c r="B348" s="157"/>
      <c r="D348" s="158" t="s">
        <v>233</v>
      </c>
      <c r="E348" s="159" t="s">
        <v>1</v>
      </c>
      <c r="F348" s="160" t="s">
        <v>2535</v>
      </c>
      <c r="H348" s="161">
        <v>33.496000000000002</v>
      </c>
      <c r="I348" s="162"/>
      <c r="L348" s="157"/>
      <c r="M348" s="163"/>
      <c r="T348" s="164"/>
      <c r="AT348" s="159" t="s">
        <v>233</v>
      </c>
      <c r="AU348" s="159" t="s">
        <v>89</v>
      </c>
      <c r="AV348" s="12" t="s">
        <v>89</v>
      </c>
      <c r="AW348" s="12" t="s">
        <v>31</v>
      </c>
      <c r="AX348" s="12" t="s">
        <v>76</v>
      </c>
      <c r="AY348" s="159" t="s">
        <v>225</v>
      </c>
    </row>
    <row r="349" spans="2:65" s="12" customFormat="1" ht="11.25">
      <c r="B349" s="157"/>
      <c r="D349" s="158" t="s">
        <v>233</v>
      </c>
      <c r="E349" s="159" t="s">
        <v>1</v>
      </c>
      <c r="F349" s="160" t="s">
        <v>2536</v>
      </c>
      <c r="H349" s="161">
        <v>49.27</v>
      </c>
      <c r="I349" s="162"/>
      <c r="L349" s="157"/>
      <c r="M349" s="163"/>
      <c r="T349" s="164"/>
      <c r="AT349" s="159" t="s">
        <v>233</v>
      </c>
      <c r="AU349" s="159" t="s">
        <v>89</v>
      </c>
      <c r="AV349" s="12" t="s">
        <v>89</v>
      </c>
      <c r="AW349" s="12" t="s">
        <v>31</v>
      </c>
      <c r="AX349" s="12" t="s">
        <v>76</v>
      </c>
      <c r="AY349" s="159" t="s">
        <v>225</v>
      </c>
    </row>
    <row r="350" spans="2:65" s="14" customFormat="1" ht="11.25">
      <c r="B350" s="172"/>
      <c r="D350" s="158" t="s">
        <v>233</v>
      </c>
      <c r="E350" s="173" t="s">
        <v>1</v>
      </c>
      <c r="F350" s="174" t="s">
        <v>2537</v>
      </c>
      <c r="H350" s="175">
        <v>289.02100000000002</v>
      </c>
      <c r="I350" s="176"/>
      <c r="L350" s="172"/>
      <c r="M350" s="177"/>
      <c r="T350" s="178"/>
      <c r="AT350" s="173" t="s">
        <v>233</v>
      </c>
      <c r="AU350" s="173" t="s">
        <v>89</v>
      </c>
      <c r="AV350" s="14" t="s">
        <v>239</v>
      </c>
      <c r="AW350" s="14" t="s">
        <v>31</v>
      </c>
      <c r="AX350" s="14" t="s">
        <v>76</v>
      </c>
      <c r="AY350" s="173" t="s">
        <v>225</v>
      </c>
    </row>
    <row r="351" spans="2:65" s="12" customFormat="1" ht="22.5">
      <c r="B351" s="157"/>
      <c r="D351" s="158" t="s">
        <v>233</v>
      </c>
      <c r="E351" s="159" t="s">
        <v>1</v>
      </c>
      <c r="F351" s="160" t="s">
        <v>2538</v>
      </c>
      <c r="H351" s="161">
        <v>106.247</v>
      </c>
      <c r="I351" s="162"/>
      <c r="L351" s="157"/>
      <c r="M351" s="163"/>
      <c r="T351" s="164"/>
      <c r="AT351" s="159" t="s">
        <v>233</v>
      </c>
      <c r="AU351" s="159" t="s">
        <v>89</v>
      </c>
      <c r="AV351" s="12" t="s">
        <v>89</v>
      </c>
      <c r="AW351" s="12" t="s">
        <v>31</v>
      </c>
      <c r="AX351" s="12" t="s">
        <v>76</v>
      </c>
      <c r="AY351" s="159" t="s">
        <v>225</v>
      </c>
    </row>
    <row r="352" spans="2:65" s="12" customFormat="1" ht="11.25">
      <c r="B352" s="157"/>
      <c r="D352" s="158" t="s">
        <v>233</v>
      </c>
      <c r="E352" s="159" t="s">
        <v>1</v>
      </c>
      <c r="F352" s="160" t="s">
        <v>2539</v>
      </c>
      <c r="H352" s="161">
        <v>47.435000000000002</v>
      </c>
      <c r="I352" s="162"/>
      <c r="L352" s="157"/>
      <c r="M352" s="163"/>
      <c r="T352" s="164"/>
      <c r="AT352" s="159" t="s">
        <v>233</v>
      </c>
      <c r="AU352" s="159" t="s">
        <v>89</v>
      </c>
      <c r="AV352" s="12" t="s">
        <v>89</v>
      </c>
      <c r="AW352" s="12" t="s">
        <v>31</v>
      </c>
      <c r="AX352" s="12" t="s">
        <v>76</v>
      </c>
      <c r="AY352" s="159" t="s">
        <v>225</v>
      </c>
    </row>
    <row r="353" spans="2:65" s="12" customFormat="1" ht="11.25">
      <c r="B353" s="157"/>
      <c r="D353" s="158" t="s">
        <v>233</v>
      </c>
      <c r="E353" s="159" t="s">
        <v>1</v>
      </c>
      <c r="F353" s="160" t="s">
        <v>2540</v>
      </c>
      <c r="H353" s="161">
        <v>31.992000000000001</v>
      </c>
      <c r="I353" s="162"/>
      <c r="L353" s="157"/>
      <c r="M353" s="163"/>
      <c r="T353" s="164"/>
      <c r="AT353" s="159" t="s">
        <v>233</v>
      </c>
      <c r="AU353" s="159" t="s">
        <v>89</v>
      </c>
      <c r="AV353" s="12" t="s">
        <v>89</v>
      </c>
      <c r="AW353" s="12" t="s">
        <v>31</v>
      </c>
      <c r="AX353" s="12" t="s">
        <v>76</v>
      </c>
      <c r="AY353" s="159" t="s">
        <v>225</v>
      </c>
    </row>
    <row r="354" spans="2:65" s="12" customFormat="1" ht="11.25">
      <c r="B354" s="157"/>
      <c r="D354" s="158" t="s">
        <v>233</v>
      </c>
      <c r="E354" s="159" t="s">
        <v>1</v>
      </c>
      <c r="F354" s="160" t="s">
        <v>2541</v>
      </c>
      <c r="H354" s="161">
        <v>27.818999999999999</v>
      </c>
      <c r="I354" s="162"/>
      <c r="L354" s="157"/>
      <c r="M354" s="163"/>
      <c r="T354" s="164"/>
      <c r="AT354" s="159" t="s">
        <v>233</v>
      </c>
      <c r="AU354" s="159" t="s">
        <v>89</v>
      </c>
      <c r="AV354" s="12" t="s">
        <v>89</v>
      </c>
      <c r="AW354" s="12" t="s">
        <v>31</v>
      </c>
      <c r="AX354" s="12" t="s">
        <v>76</v>
      </c>
      <c r="AY354" s="159" t="s">
        <v>225</v>
      </c>
    </row>
    <row r="355" spans="2:65" s="12" customFormat="1" ht="11.25">
      <c r="B355" s="157"/>
      <c r="D355" s="158" t="s">
        <v>233</v>
      </c>
      <c r="E355" s="159" t="s">
        <v>1</v>
      </c>
      <c r="F355" s="160" t="s">
        <v>2542</v>
      </c>
      <c r="H355" s="161">
        <v>18.239999999999998</v>
      </c>
      <c r="I355" s="162"/>
      <c r="L355" s="157"/>
      <c r="M355" s="163"/>
      <c r="T355" s="164"/>
      <c r="AT355" s="159" t="s">
        <v>233</v>
      </c>
      <c r="AU355" s="159" t="s">
        <v>89</v>
      </c>
      <c r="AV355" s="12" t="s">
        <v>89</v>
      </c>
      <c r="AW355" s="12" t="s">
        <v>31</v>
      </c>
      <c r="AX355" s="12" t="s">
        <v>76</v>
      </c>
      <c r="AY355" s="159" t="s">
        <v>225</v>
      </c>
    </row>
    <row r="356" spans="2:65" s="14" customFormat="1" ht="11.25">
      <c r="B356" s="172"/>
      <c r="D356" s="158" t="s">
        <v>233</v>
      </c>
      <c r="E356" s="173" t="s">
        <v>1</v>
      </c>
      <c r="F356" s="174" t="s">
        <v>657</v>
      </c>
      <c r="H356" s="175">
        <v>231.733</v>
      </c>
      <c r="I356" s="176"/>
      <c r="L356" s="172"/>
      <c r="M356" s="177"/>
      <c r="T356" s="178"/>
      <c r="AT356" s="173" t="s">
        <v>233</v>
      </c>
      <c r="AU356" s="173" t="s">
        <v>89</v>
      </c>
      <c r="AV356" s="14" t="s">
        <v>239</v>
      </c>
      <c r="AW356" s="14" t="s">
        <v>31</v>
      </c>
      <c r="AX356" s="14" t="s">
        <v>76</v>
      </c>
      <c r="AY356" s="173" t="s">
        <v>225</v>
      </c>
    </row>
    <row r="357" spans="2:65" s="12" customFormat="1" ht="22.5">
      <c r="B357" s="157"/>
      <c r="D357" s="158" t="s">
        <v>233</v>
      </c>
      <c r="E357" s="159" t="s">
        <v>1</v>
      </c>
      <c r="F357" s="160" t="s">
        <v>2543</v>
      </c>
      <c r="H357" s="161">
        <v>21.715</v>
      </c>
      <c r="I357" s="162"/>
      <c r="L357" s="157"/>
      <c r="M357" s="163"/>
      <c r="T357" s="164"/>
      <c r="AT357" s="159" t="s">
        <v>233</v>
      </c>
      <c r="AU357" s="159" t="s">
        <v>89</v>
      </c>
      <c r="AV357" s="12" t="s">
        <v>89</v>
      </c>
      <c r="AW357" s="12" t="s">
        <v>31</v>
      </c>
      <c r="AX357" s="12" t="s">
        <v>76</v>
      </c>
      <c r="AY357" s="159" t="s">
        <v>225</v>
      </c>
    </row>
    <row r="358" spans="2:65" s="12" customFormat="1" ht="11.25">
      <c r="B358" s="157"/>
      <c r="D358" s="158" t="s">
        <v>233</v>
      </c>
      <c r="E358" s="159" t="s">
        <v>1</v>
      </c>
      <c r="F358" s="160" t="s">
        <v>2544</v>
      </c>
      <c r="H358" s="161">
        <v>8.48</v>
      </c>
      <c r="I358" s="162"/>
      <c r="L358" s="157"/>
      <c r="M358" s="163"/>
      <c r="T358" s="164"/>
      <c r="AT358" s="159" t="s">
        <v>233</v>
      </c>
      <c r="AU358" s="159" t="s">
        <v>89</v>
      </c>
      <c r="AV358" s="12" t="s">
        <v>89</v>
      </c>
      <c r="AW358" s="12" t="s">
        <v>31</v>
      </c>
      <c r="AX358" s="12" t="s">
        <v>76</v>
      </c>
      <c r="AY358" s="159" t="s">
        <v>225</v>
      </c>
    </row>
    <row r="359" spans="2:65" s="13" customFormat="1" ht="11.25">
      <c r="B359" s="165"/>
      <c r="D359" s="158" t="s">
        <v>233</v>
      </c>
      <c r="E359" s="166" t="s">
        <v>1</v>
      </c>
      <c r="F359" s="167" t="s">
        <v>258</v>
      </c>
      <c r="H359" s="168">
        <v>835.529</v>
      </c>
      <c r="I359" s="169"/>
      <c r="L359" s="165"/>
      <c r="M359" s="170"/>
      <c r="T359" s="171"/>
      <c r="AT359" s="166" t="s">
        <v>233</v>
      </c>
      <c r="AU359" s="166" t="s">
        <v>89</v>
      </c>
      <c r="AV359" s="13" t="s">
        <v>231</v>
      </c>
      <c r="AW359" s="13" t="s">
        <v>31</v>
      </c>
      <c r="AX359" s="13" t="s">
        <v>83</v>
      </c>
      <c r="AY359" s="166" t="s">
        <v>225</v>
      </c>
    </row>
    <row r="360" spans="2:65" s="1" customFormat="1" ht="24.2" customHeight="1">
      <c r="B360" s="32"/>
      <c r="C360" s="143" t="s">
        <v>738</v>
      </c>
      <c r="D360" s="143" t="s">
        <v>227</v>
      </c>
      <c r="E360" s="144" t="s">
        <v>834</v>
      </c>
      <c r="F360" s="145" t="s">
        <v>2545</v>
      </c>
      <c r="G360" s="146" t="s">
        <v>312</v>
      </c>
      <c r="H360" s="147">
        <v>835.529</v>
      </c>
      <c r="I360" s="148"/>
      <c r="J360" s="149">
        <f>ROUND(I360*H360,2)</f>
        <v>0</v>
      </c>
      <c r="K360" s="150"/>
      <c r="L360" s="32"/>
      <c r="M360" s="151" t="s">
        <v>1</v>
      </c>
      <c r="N360" s="152" t="s">
        <v>42</v>
      </c>
      <c r="P360" s="153">
        <f>O360*H360</f>
        <v>0</v>
      </c>
      <c r="Q360" s="153">
        <v>1.575E-2</v>
      </c>
      <c r="R360" s="153">
        <f>Q360*H360</f>
        <v>13.159581749999999</v>
      </c>
      <c r="S360" s="153">
        <v>0</v>
      </c>
      <c r="T360" s="154">
        <f>S360*H360</f>
        <v>0</v>
      </c>
      <c r="AR360" s="155" t="s">
        <v>231</v>
      </c>
      <c r="AT360" s="155" t="s">
        <v>227</v>
      </c>
      <c r="AU360" s="155" t="s">
        <v>89</v>
      </c>
      <c r="AY360" s="17" t="s">
        <v>225</v>
      </c>
      <c r="BE360" s="156">
        <f>IF(N360="základná",J360,0)</f>
        <v>0</v>
      </c>
      <c r="BF360" s="156">
        <f>IF(N360="znížená",J360,0)</f>
        <v>0</v>
      </c>
      <c r="BG360" s="156">
        <f>IF(N360="zákl. prenesená",J360,0)</f>
        <v>0</v>
      </c>
      <c r="BH360" s="156">
        <f>IF(N360="zníž. prenesená",J360,0)</f>
        <v>0</v>
      </c>
      <c r="BI360" s="156">
        <f>IF(N360="nulová",J360,0)</f>
        <v>0</v>
      </c>
      <c r="BJ360" s="17" t="s">
        <v>89</v>
      </c>
      <c r="BK360" s="156">
        <f>ROUND(I360*H360,2)</f>
        <v>0</v>
      </c>
      <c r="BL360" s="17" t="s">
        <v>231</v>
      </c>
      <c r="BM360" s="155" t="s">
        <v>2546</v>
      </c>
    </row>
    <row r="361" spans="2:65" s="1" customFormat="1" ht="16.5" customHeight="1">
      <c r="B361" s="32"/>
      <c r="C361" s="143" t="s">
        <v>744</v>
      </c>
      <c r="D361" s="143" t="s">
        <v>227</v>
      </c>
      <c r="E361" s="144" t="s">
        <v>845</v>
      </c>
      <c r="F361" s="145" t="s">
        <v>846</v>
      </c>
      <c r="G361" s="146" t="s">
        <v>312</v>
      </c>
      <c r="H361" s="147">
        <v>768.47199999999998</v>
      </c>
      <c r="I361" s="148"/>
      <c r="J361" s="149">
        <f>ROUND(I361*H361,2)</f>
        <v>0</v>
      </c>
      <c r="K361" s="150"/>
      <c r="L361" s="32"/>
      <c r="M361" s="151" t="s">
        <v>1</v>
      </c>
      <c r="N361" s="152" t="s">
        <v>42</v>
      </c>
      <c r="P361" s="153">
        <f>O361*H361</f>
        <v>0</v>
      </c>
      <c r="Q361" s="153">
        <v>4.4625000000000003E-3</v>
      </c>
      <c r="R361" s="153">
        <f>Q361*H361</f>
        <v>3.4293063000000004</v>
      </c>
      <c r="S361" s="153">
        <v>0</v>
      </c>
      <c r="T361" s="154">
        <f>S361*H361</f>
        <v>0</v>
      </c>
      <c r="AR361" s="155" t="s">
        <v>231</v>
      </c>
      <c r="AT361" s="155" t="s">
        <v>227</v>
      </c>
      <c r="AU361" s="155" t="s">
        <v>89</v>
      </c>
      <c r="AY361" s="17" t="s">
        <v>225</v>
      </c>
      <c r="BE361" s="156">
        <f>IF(N361="základná",J361,0)</f>
        <v>0</v>
      </c>
      <c r="BF361" s="156">
        <f>IF(N361="znížená",J361,0)</f>
        <v>0</v>
      </c>
      <c r="BG361" s="156">
        <f>IF(N361="zákl. prenesená",J361,0)</f>
        <v>0</v>
      </c>
      <c r="BH361" s="156">
        <f>IF(N361="zníž. prenesená",J361,0)</f>
        <v>0</v>
      </c>
      <c r="BI361" s="156">
        <f>IF(N361="nulová",J361,0)</f>
        <v>0</v>
      </c>
      <c r="BJ361" s="17" t="s">
        <v>89</v>
      </c>
      <c r="BK361" s="156">
        <f>ROUND(I361*H361,2)</f>
        <v>0</v>
      </c>
      <c r="BL361" s="17" t="s">
        <v>231</v>
      </c>
      <c r="BM361" s="155" t="s">
        <v>2547</v>
      </c>
    </row>
    <row r="362" spans="2:65" s="12" customFormat="1" ht="22.5">
      <c r="B362" s="157"/>
      <c r="D362" s="158" t="s">
        <v>233</v>
      </c>
      <c r="E362" s="159" t="s">
        <v>1</v>
      </c>
      <c r="F362" s="160" t="s">
        <v>2528</v>
      </c>
      <c r="H362" s="161">
        <v>105.96</v>
      </c>
      <c r="I362" s="162"/>
      <c r="L362" s="157"/>
      <c r="M362" s="163"/>
      <c r="T362" s="164"/>
      <c r="AT362" s="159" t="s">
        <v>233</v>
      </c>
      <c r="AU362" s="159" t="s">
        <v>89</v>
      </c>
      <c r="AV362" s="12" t="s">
        <v>89</v>
      </c>
      <c r="AW362" s="12" t="s">
        <v>31</v>
      </c>
      <c r="AX362" s="12" t="s">
        <v>76</v>
      </c>
      <c r="AY362" s="159" t="s">
        <v>225</v>
      </c>
    </row>
    <row r="363" spans="2:65" s="12" customFormat="1" ht="11.25">
      <c r="B363" s="157"/>
      <c r="D363" s="158" t="s">
        <v>233</v>
      </c>
      <c r="E363" s="159" t="s">
        <v>1</v>
      </c>
      <c r="F363" s="160" t="s">
        <v>2529</v>
      </c>
      <c r="H363" s="161">
        <v>48.3</v>
      </c>
      <c r="I363" s="162"/>
      <c r="L363" s="157"/>
      <c r="M363" s="163"/>
      <c r="T363" s="164"/>
      <c r="AT363" s="159" t="s">
        <v>233</v>
      </c>
      <c r="AU363" s="159" t="s">
        <v>89</v>
      </c>
      <c r="AV363" s="12" t="s">
        <v>89</v>
      </c>
      <c r="AW363" s="12" t="s">
        <v>31</v>
      </c>
      <c r="AX363" s="12" t="s">
        <v>76</v>
      </c>
      <c r="AY363" s="159" t="s">
        <v>225</v>
      </c>
    </row>
    <row r="364" spans="2:65" s="12" customFormat="1" ht="11.25">
      <c r="B364" s="157"/>
      <c r="D364" s="158" t="s">
        <v>233</v>
      </c>
      <c r="E364" s="159" t="s">
        <v>1</v>
      </c>
      <c r="F364" s="160" t="s">
        <v>2530</v>
      </c>
      <c r="H364" s="161">
        <v>40.799999999999997</v>
      </c>
      <c r="I364" s="162"/>
      <c r="L364" s="157"/>
      <c r="M364" s="163"/>
      <c r="T364" s="164"/>
      <c r="AT364" s="159" t="s">
        <v>233</v>
      </c>
      <c r="AU364" s="159" t="s">
        <v>89</v>
      </c>
      <c r="AV364" s="12" t="s">
        <v>89</v>
      </c>
      <c r="AW364" s="12" t="s">
        <v>31</v>
      </c>
      <c r="AX364" s="12" t="s">
        <v>76</v>
      </c>
      <c r="AY364" s="159" t="s">
        <v>225</v>
      </c>
    </row>
    <row r="365" spans="2:65" s="12" customFormat="1" ht="11.25">
      <c r="B365" s="157"/>
      <c r="D365" s="158" t="s">
        <v>233</v>
      </c>
      <c r="E365" s="159" t="s">
        <v>1</v>
      </c>
      <c r="F365" s="160" t="s">
        <v>2531</v>
      </c>
      <c r="H365" s="161">
        <v>89.52</v>
      </c>
      <c r="I365" s="162"/>
      <c r="L365" s="157"/>
      <c r="M365" s="163"/>
      <c r="T365" s="164"/>
      <c r="AT365" s="159" t="s">
        <v>233</v>
      </c>
      <c r="AU365" s="159" t="s">
        <v>89</v>
      </c>
      <c r="AV365" s="12" t="s">
        <v>89</v>
      </c>
      <c r="AW365" s="12" t="s">
        <v>31</v>
      </c>
      <c r="AX365" s="12" t="s">
        <v>76</v>
      </c>
      <c r="AY365" s="159" t="s">
        <v>225</v>
      </c>
    </row>
    <row r="366" spans="2:65" s="14" customFormat="1" ht="11.25">
      <c r="B366" s="172"/>
      <c r="D366" s="158" t="s">
        <v>233</v>
      </c>
      <c r="E366" s="173" t="s">
        <v>1</v>
      </c>
      <c r="F366" s="174" t="s">
        <v>611</v>
      </c>
      <c r="H366" s="175">
        <v>284.58</v>
      </c>
      <c r="I366" s="176"/>
      <c r="L366" s="172"/>
      <c r="M366" s="177"/>
      <c r="T366" s="178"/>
      <c r="AT366" s="173" t="s">
        <v>233</v>
      </c>
      <c r="AU366" s="173" t="s">
        <v>89</v>
      </c>
      <c r="AV366" s="14" t="s">
        <v>239</v>
      </c>
      <c r="AW366" s="14" t="s">
        <v>31</v>
      </c>
      <c r="AX366" s="14" t="s">
        <v>76</v>
      </c>
      <c r="AY366" s="173" t="s">
        <v>225</v>
      </c>
    </row>
    <row r="367" spans="2:65" s="12" customFormat="1" ht="11.25">
      <c r="B367" s="157"/>
      <c r="D367" s="158" t="s">
        <v>233</v>
      </c>
      <c r="E367" s="159" t="s">
        <v>1</v>
      </c>
      <c r="F367" s="160" t="s">
        <v>2532</v>
      </c>
      <c r="H367" s="161">
        <v>91.74</v>
      </c>
      <c r="I367" s="162"/>
      <c r="L367" s="157"/>
      <c r="M367" s="163"/>
      <c r="T367" s="164"/>
      <c r="AT367" s="159" t="s">
        <v>233</v>
      </c>
      <c r="AU367" s="159" t="s">
        <v>89</v>
      </c>
      <c r="AV367" s="12" t="s">
        <v>89</v>
      </c>
      <c r="AW367" s="12" t="s">
        <v>31</v>
      </c>
      <c r="AX367" s="12" t="s">
        <v>76</v>
      </c>
      <c r="AY367" s="159" t="s">
        <v>225</v>
      </c>
    </row>
    <row r="368" spans="2:65" s="12" customFormat="1" ht="11.25">
      <c r="B368" s="157"/>
      <c r="D368" s="158" t="s">
        <v>233</v>
      </c>
      <c r="E368" s="159" t="s">
        <v>1</v>
      </c>
      <c r="F368" s="160" t="s">
        <v>2533</v>
      </c>
      <c r="H368" s="161">
        <v>57.76</v>
      </c>
      <c r="I368" s="162"/>
      <c r="L368" s="157"/>
      <c r="M368" s="163"/>
      <c r="T368" s="164"/>
      <c r="AT368" s="159" t="s">
        <v>233</v>
      </c>
      <c r="AU368" s="159" t="s">
        <v>89</v>
      </c>
      <c r="AV368" s="12" t="s">
        <v>89</v>
      </c>
      <c r="AW368" s="12" t="s">
        <v>31</v>
      </c>
      <c r="AX368" s="12" t="s">
        <v>76</v>
      </c>
      <c r="AY368" s="159" t="s">
        <v>225</v>
      </c>
    </row>
    <row r="369" spans="2:65" s="12" customFormat="1" ht="11.25">
      <c r="B369" s="157"/>
      <c r="D369" s="158" t="s">
        <v>233</v>
      </c>
      <c r="E369" s="159" t="s">
        <v>1</v>
      </c>
      <c r="F369" s="160" t="s">
        <v>2534</v>
      </c>
      <c r="H369" s="161">
        <v>56.755000000000003</v>
      </c>
      <c r="I369" s="162"/>
      <c r="L369" s="157"/>
      <c r="M369" s="163"/>
      <c r="T369" s="164"/>
      <c r="AT369" s="159" t="s">
        <v>233</v>
      </c>
      <c r="AU369" s="159" t="s">
        <v>89</v>
      </c>
      <c r="AV369" s="12" t="s">
        <v>89</v>
      </c>
      <c r="AW369" s="12" t="s">
        <v>31</v>
      </c>
      <c r="AX369" s="12" t="s">
        <v>76</v>
      </c>
      <c r="AY369" s="159" t="s">
        <v>225</v>
      </c>
    </row>
    <row r="370" spans="2:65" s="12" customFormat="1" ht="11.25">
      <c r="B370" s="157"/>
      <c r="D370" s="158" t="s">
        <v>233</v>
      </c>
      <c r="E370" s="159" t="s">
        <v>1</v>
      </c>
      <c r="F370" s="160" t="s">
        <v>2535</v>
      </c>
      <c r="H370" s="161">
        <v>33.496000000000002</v>
      </c>
      <c r="I370" s="162"/>
      <c r="L370" s="157"/>
      <c r="M370" s="163"/>
      <c r="T370" s="164"/>
      <c r="AT370" s="159" t="s">
        <v>233</v>
      </c>
      <c r="AU370" s="159" t="s">
        <v>89</v>
      </c>
      <c r="AV370" s="12" t="s">
        <v>89</v>
      </c>
      <c r="AW370" s="12" t="s">
        <v>31</v>
      </c>
      <c r="AX370" s="12" t="s">
        <v>76</v>
      </c>
      <c r="AY370" s="159" t="s">
        <v>225</v>
      </c>
    </row>
    <row r="371" spans="2:65" s="12" customFormat="1" ht="11.25">
      <c r="B371" s="157"/>
      <c r="D371" s="158" t="s">
        <v>233</v>
      </c>
      <c r="E371" s="159" t="s">
        <v>1</v>
      </c>
      <c r="F371" s="160" t="s">
        <v>2548</v>
      </c>
      <c r="H371" s="161">
        <v>10.56</v>
      </c>
      <c r="I371" s="162"/>
      <c r="L371" s="157"/>
      <c r="M371" s="163"/>
      <c r="T371" s="164"/>
      <c r="AT371" s="159" t="s">
        <v>233</v>
      </c>
      <c r="AU371" s="159" t="s">
        <v>89</v>
      </c>
      <c r="AV371" s="12" t="s">
        <v>89</v>
      </c>
      <c r="AW371" s="12" t="s">
        <v>31</v>
      </c>
      <c r="AX371" s="12" t="s">
        <v>76</v>
      </c>
      <c r="AY371" s="159" t="s">
        <v>225</v>
      </c>
    </row>
    <row r="372" spans="2:65" s="14" customFormat="1" ht="11.25">
      <c r="B372" s="172"/>
      <c r="D372" s="158" t="s">
        <v>233</v>
      </c>
      <c r="E372" s="173" t="s">
        <v>1</v>
      </c>
      <c r="F372" s="174" t="s">
        <v>2537</v>
      </c>
      <c r="H372" s="175">
        <v>250.31100000000001</v>
      </c>
      <c r="I372" s="176"/>
      <c r="L372" s="172"/>
      <c r="M372" s="177"/>
      <c r="T372" s="178"/>
      <c r="AT372" s="173" t="s">
        <v>233</v>
      </c>
      <c r="AU372" s="173" t="s">
        <v>89</v>
      </c>
      <c r="AV372" s="14" t="s">
        <v>239</v>
      </c>
      <c r="AW372" s="14" t="s">
        <v>31</v>
      </c>
      <c r="AX372" s="14" t="s">
        <v>76</v>
      </c>
      <c r="AY372" s="173" t="s">
        <v>225</v>
      </c>
    </row>
    <row r="373" spans="2:65" s="12" customFormat="1" ht="22.5">
      <c r="B373" s="157"/>
      <c r="D373" s="158" t="s">
        <v>233</v>
      </c>
      <c r="E373" s="159" t="s">
        <v>1</v>
      </c>
      <c r="F373" s="160" t="s">
        <v>2538</v>
      </c>
      <c r="H373" s="161">
        <v>106.247</v>
      </c>
      <c r="I373" s="162"/>
      <c r="L373" s="157"/>
      <c r="M373" s="163"/>
      <c r="T373" s="164"/>
      <c r="AT373" s="159" t="s">
        <v>233</v>
      </c>
      <c r="AU373" s="159" t="s">
        <v>89</v>
      </c>
      <c r="AV373" s="12" t="s">
        <v>89</v>
      </c>
      <c r="AW373" s="12" t="s">
        <v>31</v>
      </c>
      <c r="AX373" s="12" t="s">
        <v>76</v>
      </c>
      <c r="AY373" s="159" t="s">
        <v>225</v>
      </c>
    </row>
    <row r="374" spans="2:65" s="12" customFormat="1" ht="11.25">
      <c r="B374" s="157"/>
      <c r="D374" s="158" t="s">
        <v>233</v>
      </c>
      <c r="E374" s="159" t="s">
        <v>1</v>
      </c>
      <c r="F374" s="160" t="s">
        <v>2539</v>
      </c>
      <c r="H374" s="161">
        <v>47.435000000000002</v>
      </c>
      <c r="I374" s="162"/>
      <c r="L374" s="157"/>
      <c r="M374" s="163"/>
      <c r="T374" s="164"/>
      <c r="AT374" s="159" t="s">
        <v>233</v>
      </c>
      <c r="AU374" s="159" t="s">
        <v>89</v>
      </c>
      <c r="AV374" s="12" t="s">
        <v>89</v>
      </c>
      <c r="AW374" s="12" t="s">
        <v>31</v>
      </c>
      <c r="AX374" s="12" t="s">
        <v>76</v>
      </c>
      <c r="AY374" s="159" t="s">
        <v>225</v>
      </c>
    </row>
    <row r="375" spans="2:65" s="12" customFormat="1" ht="11.25">
      <c r="B375" s="157"/>
      <c r="D375" s="158" t="s">
        <v>233</v>
      </c>
      <c r="E375" s="159" t="s">
        <v>1</v>
      </c>
      <c r="F375" s="160" t="s">
        <v>2540</v>
      </c>
      <c r="H375" s="161">
        <v>31.992000000000001</v>
      </c>
      <c r="I375" s="162"/>
      <c r="L375" s="157"/>
      <c r="M375" s="163"/>
      <c r="T375" s="164"/>
      <c r="AT375" s="159" t="s">
        <v>233</v>
      </c>
      <c r="AU375" s="159" t="s">
        <v>89</v>
      </c>
      <c r="AV375" s="12" t="s">
        <v>89</v>
      </c>
      <c r="AW375" s="12" t="s">
        <v>31</v>
      </c>
      <c r="AX375" s="12" t="s">
        <v>76</v>
      </c>
      <c r="AY375" s="159" t="s">
        <v>225</v>
      </c>
    </row>
    <row r="376" spans="2:65" s="12" customFormat="1" ht="11.25">
      <c r="B376" s="157"/>
      <c r="D376" s="158" t="s">
        <v>233</v>
      </c>
      <c r="E376" s="159" t="s">
        <v>1</v>
      </c>
      <c r="F376" s="160" t="s">
        <v>2549</v>
      </c>
      <c r="H376" s="161">
        <v>5.952</v>
      </c>
      <c r="I376" s="162"/>
      <c r="L376" s="157"/>
      <c r="M376" s="163"/>
      <c r="T376" s="164"/>
      <c r="AT376" s="159" t="s">
        <v>233</v>
      </c>
      <c r="AU376" s="159" t="s">
        <v>89</v>
      </c>
      <c r="AV376" s="12" t="s">
        <v>89</v>
      </c>
      <c r="AW376" s="12" t="s">
        <v>31</v>
      </c>
      <c r="AX376" s="12" t="s">
        <v>76</v>
      </c>
      <c r="AY376" s="159" t="s">
        <v>225</v>
      </c>
    </row>
    <row r="377" spans="2:65" s="12" customFormat="1" ht="11.25">
      <c r="B377" s="157"/>
      <c r="D377" s="158" t="s">
        <v>233</v>
      </c>
      <c r="E377" s="159" t="s">
        <v>1</v>
      </c>
      <c r="F377" s="160" t="s">
        <v>2550</v>
      </c>
      <c r="H377" s="161">
        <v>11.76</v>
      </c>
      <c r="I377" s="162"/>
      <c r="L377" s="157"/>
      <c r="M377" s="163"/>
      <c r="T377" s="164"/>
      <c r="AT377" s="159" t="s">
        <v>233</v>
      </c>
      <c r="AU377" s="159" t="s">
        <v>89</v>
      </c>
      <c r="AV377" s="12" t="s">
        <v>89</v>
      </c>
      <c r="AW377" s="12" t="s">
        <v>31</v>
      </c>
      <c r="AX377" s="12" t="s">
        <v>76</v>
      </c>
      <c r="AY377" s="159" t="s">
        <v>225</v>
      </c>
    </row>
    <row r="378" spans="2:65" s="14" customFormat="1" ht="11.25">
      <c r="B378" s="172"/>
      <c r="D378" s="158" t="s">
        <v>233</v>
      </c>
      <c r="E378" s="173" t="s">
        <v>1</v>
      </c>
      <c r="F378" s="174" t="s">
        <v>657</v>
      </c>
      <c r="H378" s="175">
        <v>203.386</v>
      </c>
      <c r="I378" s="176"/>
      <c r="L378" s="172"/>
      <c r="M378" s="177"/>
      <c r="T378" s="178"/>
      <c r="AT378" s="173" t="s">
        <v>233</v>
      </c>
      <c r="AU378" s="173" t="s">
        <v>89</v>
      </c>
      <c r="AV378" s="14" t="s">
        <v>239</v>
      </c>
      <c r="AW378" s="14" t="s">
        <v>31</v>
      </c>
      <c r="AX378" s="14" t="s">
        <v>76</v>
      </c>
      <c r="AY378" s="173" t="s">
        <v>225</v>
      </c>
    </row>
    <row r="379" spans="2:65" s="12" customFormat="1" ht="22.5">
      <c r="B379" s="157"/>
      <c r="D379" s="158" t="s">
        <v>233</v>
      </c>
      <c r="E379" s="159" t="s">
        <v>1</v>
      </c>
      <c r="F379" s="160" t="s">
        <v>2543</v>
      </c>
      <c r="H379" s="161">
        <v>21.715</v>
      </c>
      <c r="I379" s="162"/>
      <c r="L379" s="157"/>
      <c r="M379" s="163"/>
      <c r="T379" s="164"/>
      <c r="AT379" s="159" t="s">
        <v>233</v>
      </c>
      <c r="AU379" s="159" t="s">
        <v>89</v>
      </c>
      <c r="AV379" s="12" t="s">
        <v>89</v>
      </c>
      <c r="AW379" s="12" t="s">
        <v>31</v>
      </c>
      <c r="AX379" s="12" t="s">
        <v>76</v>
      </c>
      <c r="AY379" s="159" t="s">
        <v>225</v>
      </c>
    </row>
    <row r="380" spans="2:65" s="12" customFormat="1" ht="11.25">
      <c r="B380" s="157"/>
      <c r="D380" s="158" t="s">
        <v>233</v>
      </c>
      <c r="E380" s="159" t="s">
        <v>1</v>
      </c>
      <c r="F380" s="160" t="s">
        <v>2544</v>
      </c>
      <c r="H380" s="161">
        <v>8.48</v>
      </c>
      <c r="I380" s="162"/>
      <c r="L380" s="157"/>
      <c r="M380" s="163"/>
      <c r="T380" s="164"/>
      <c r="AT380" s="159" t="s">
        <v>233</v>
      </c>
      <c r="AU380" s="159" t="s">
        <v>89</v>
      </c>
      <c r="AV380" s="12" t="s">
        <v>89</v>
      </c>
      <c r="AW380" s="12" t="s">
        <v>31</v>
      </c>
      <c r="AX380" s="12" t="s">
        <v>76</v>
      </c>
      <c r="AY380" s="159" t="s">
        <v>225</v>
      </c>
    </row>
    <row r="381" spans="2:65" s="13" customFormat="1" ht="11.25">
      <c r="B381" s="165"/>
      <c r="D381" s="158" t="s">
        <v>233</v>
      </c>
      <c r="E381" s="166" t="s">
        <v>1</v>
      </c>
      <c r="F381" s="167" t="s">
        <v>258</v>
      </c>
      <c r="H381" s="168">
        <v>768.47199999999998</v>
      </c>
      <c r="I381" s="169"/>
      <c r="L381" s="165"/>
      <c r="M381" s="170"/>
      <c r="T381" s="171"/>
      <c r="AT381" s="166" t="s">
        <v>233</v>
      </c>
      <c r="AU381" s="166" t="s">
        <v>89</v>
      </c>
      <c r="AV381" s="13" t="s">
        <v>231</v>
      </c>
      <c r="AW381" s="13" t="s">
        <v>31</v>
      </c>
      <c r="AX381" s="13" t="s">
        <v>83</v>
      </c>
      <c r="AY381" s="166" t="s">
        <v>225</v>
      </c>
    </row>
    <row r="382" spans="2:65" s="1" customFormat="1" ht="24.2" customHeight="1">
      <c r="B382" s="32"/>
      <c r="C382" s="143" t="s">
        <v>750</v>
      </c>
      <c r="D382" s="143" t="s">
        <v>227</v>
      </c>
      <c r="E382" s="144" t="s">
        <v>904</v>
      </c>
      <c r="F382" s="145" t="s">
        <v>905</v>
      </c>
      <c r="G382" s="146" t="s">
        <v>312</v>
      </c>
      <c r="H382" s="147">
        <v>125.25</v>
      </c>
      <c r="I382" s="148"/>
      <c r="J382" s="149">
        <f>ROUND(I382*H382,2)</f>
        <v>0</v>
      </c>
      <c r="K382" s="150"/>
      <c r="L382" s="32"/>
      <c r="M382" s="151" t="s">
        <v>1</v>
      </c>
      <c r="N382" s="152" t="s">
        <v>42</v>
      </c>
      <c r="P382" s="153">
        <f>O382*H382</f>
        <v>0</v>
      </c>
      <c r="Q382" s="153">
        <v>5.1539999999999997E-3</v>
      </c>
      <c r="R382" s="153">
        <f>Q382*H382</f>
        <v>0.64553850000000002</v>
      </c>
      <c r="S382" s="153">
        <v>0</v>
      </c>
      <c r="T382" s="154">
        <f>S382*H382</f>
        <v>0</v>
      </c>
      <c r="AR382" s="155" t="s">
        <v>231</v>
      </c>
      <c r="AT382" s="155" t="s">
        <v>227</v>
      </c>
      <c r="AU382" s="155" t="s">
        <v>89</v>
      </c>
      <c r="AY382" s="17" t="s">
        <v>225</v>
      </c>
      <c r="BE382" s="156">
        <f>IF(N382="základná",J382,0)</f>
        <v>0</v>
      </c>
      <c r="BF382" s="156">
        <f>IF(N382="znížená",J382,0)</f>
        <v>0</v>
      </c>
      <c r="BG382" s="156">
        <f>IF(N382="zákl. prenesená",J382,0)</f>
        <v>0</v>
      </c>
      <c r="BH382" s="156">
        <f>IF(N382="zníž. prenesená",J382,0)</f>
        <v>0</v>
      </c>
      <c r="BI382" s="156">
        <f>IF(N382="nulová",J382,0)</f>
        <v>0</v>
      </c>
      <c r="BJ382" s="17" t="s">
        <v>89</v>
      </c>
      <c r="BK382" s="156">
        <f>ROUND(I382*H382,2)</f>
        <v>0</v>
      </c>
      <c r="BL382" s="17" t="s">
        <v>231</v>
      </c>
      <c r="BM382" s="155" t="s">
        <v>2551</v>
      </c>
    </row>
    <row r="383" spans="2:65" s="12" customFormat="1" ht="11.25">
      <c r="B383" s="157"/>
      <c r="D383" s="158" t="s">
        <v>233</v>
      </c>
      <c r="E383" s="159" t="s">
        <v>1</v>
      </c>
      <c r="F383" s="160" t="s">
        <v>2552</v>
      </c>
      <c r="H383" s="161">
        <v>125.25</v>
      </c>
      <c r="I383" s="162"/>
      <c r="L383" s="157"/>
      <c r="M383" s="163"/>
      <c r="T383" s="164"/>
      <c r="AT383" s="159" t="s">
        <v>233</v>
      </c>
      <c r="AU383" s="159" t="s">
        <v>89</v>
      </c>
      <c r="AV383" s="12" t="s">
        <v>89</v>
      </c>
      <c r="AW383" s="12" t="s">
        <v>31</v>
      </c>
      <c r="AX383" s="12" t="s">
        <v>83</v>
      </c>
      <c r="AY383" s="159" t="s">
        <v>225</v>
      </c>
    </row>
    <row r="384" spans="2:65" s="1" customFormat="1" ht="24.2" customHeight="1">
      <c r="B384" s="32"/>
      <c r="C384" s="143" t="s">
        <v>755</v>
      </c>
      <c r="D384" s="143" t="s">
        <v>227</v>
      </c>
      <c r="E384" s="144" t="s">
        <v>946</v>
      </c>
      <c r="F384" s="145" t="s">
        <v>947</v>
      </c>
      <c r="G384" s="146" t="s">
        <v>312</v>
      </c>
      <c r="H384" s="147">
        <v>198.56100000000001</v>
      </c>
      <c r="I384" s="148"/>
      <c r="J384" s="149">
        <f>ROUND(I384*H384,2)</f>
        <v>0</v>
      </c>
      <c r="K384" s="150"/>
      <c r="L384" s="32"/>
      <c r="M384" s="151" t="s">
        <v>1</v>
      </c>
      <c r="N384" s="152" t="s">
        <v>42</v>
      </c>
      <c r="P384" s="153">
        <f>O384*H384</f>
        <v>0</v>
      </c>
      <c r="Q384" s="153">
        <v>3.9199999999999999E-3</v>
      </c>
      <c r="R384" s="153">
        <f>Q384*H384</f>
        <v>0.77835911999999996</v>
      </c>
      <c r="S384" s="153">
        <v>0</v>
      </c>
      <c r="T384" s="154">
        <f>S384*H384</f>
        <v>0</v>
      </c>
      <c r="AR384" s="155" t="s">
        <v>231</v>
      </c>
      <c r="AT384" s="155" t="s">
        <v>227</v>
      </c>
      <c r="AU384" s="155" t="s">
        <v>89</v>
      </c>
      <c r="AY384" s="17" t="s">
        <v>225</v>
      </c>
      <c r="BE384" s="156">
        <f>IF(N384="základná",J384,0)</f>
        <v>0</v>
      </c>
      <c r="BF384" s="156">
        <f>IF(N384="znížená",J384,0)</f>
        <v>0</v>
      </c>
      <c r="BG384" s="156">
        <f>IF(N384="zákl. prenesená",J384,0)</f>
        <v>0</v>
      </c>
      <c r="BH384" s="156">
        <f>IF(N384="zníž. prenesená",J384,0)</f>
        <v>0</v>
      </c>
      <c r="BI384" s="156">
        <f>IF(N384="nulová",J384,0)</f>
        <v>0</v>
      </c>
      <c r="BJ384" s="17" t="s">
        <v>89</v>
      </c>
      <c r="BK384" s="156">
        <f>ROUND(I384*H384,2)</f>
        <v>0</v>
      </c>
      <c r="BL384" s="17" t="s">
        <v>231</v>
      </c>
      <c r="BM384" s="155" t="s">
        <v>2553</v>
      </c>
    </row>
    <row r="385" spans="2:65" s="12" customFormat="1" ht="11.25">
      <c r="B385" s="157"/>
      <c r="D385" s="158" t="s">
        <v>233</v>
      </c>
      <c r="E385" s="159" t="s">
        <v>1</v>
      </c>
      <c r="F385" s="160" t="s">
        <v>2554</v>
      </c>
      <c r="H385" s="161">
        <v>209.15299999999999</v>
      </c>
      <c r="I385" s="162"/>
      <c r="L385" s="157"/>
      <c r="M385" s="163"/>
      <c r="T385" s="164"/>
      <c r="AT385" s="159" t="s">
        <v>233</v>
      </c>
      <c r="AU385" s="159" t="s">
        <v>89</v>
      </c>
      <c r="AV385" s="12" t="s">
        <v>89</v>
      </c>
      <c r="AW385" s="12" t="s">
        <v>31</v>
      </c>
      <c r="AX385" s="12" t="s">
        <v>76</v>
      </c>
      <c r="AY385" s="159" t="s">
        <v>225</v>
      </c>
    </row>
    <row r="386" spans="2:65" s="12" customFormat="1" ht="11.25">
      <c r="B386" s="157"/>
      <c r="D386" s="158" t="s">
        <v>233</v>
      </c>
      <c r="E386" s="159" t="s">
        <v>1</v>
      </c>
      <c r="F386" s="160" t="s">
        <v>2555</v>
      </c>
      <c r="H386" s="161">
        <v>17.399999999999999</v>
      </c>
      <c r="I386" s="162"/>
      <c r="L386" s="157"/>
      <c r="M386" s="163"/>
      <c r="T386" s="164"/>
      <c r="AT386" s="159" t="s">
        <v>233</v>
      </c>
      <c r="AU386" s="159" t="s">
        <v>89</v>
      </c>
      <c r="AV386" s="12" t="s">
        <v>89</v>
      </c>
      <c r="AW386" s="12" t="s">
        <v>31</v>
      </c>
      <c r="AX386" s="12" t="s">
        <v>76</v>
      </c>
      <c r="AY386" s="159" t="s">
        <v>225</v>
      </c>
    </row>
    <row r="387" spans="2:65" s="12" customFormat="1" ht="11.25">
      <c r="B387" s="157"/>
      <c r="D387" s="158" t="s">
        <v>233</v>
      </c>
      <c r="E387" s="159" t="s">
        <v>1</v>
      </c>
      <c r="F387" s="160" t="s">
        <v>2556</v>
      </c>
      <c r="H387" s="161">
        <v>17.25</v>
      </c>
      <c r="I387" s="162"/>
      <c r="L387" s="157"/>
      <c r="M387" s="163"/>
      <c r="T387" s="164"/>
      <c r="AT387" s="159" t="s">
        <v>233</v>
      </c>
      <c r="AU387" s="159" t="s">
        <v>89</v>
      </c>
      <c r="AV387" s="12" t="s">
        <v>89</v>
      </c>
      <c r="AW387" s="12" t="s">
        <v>31</v>
      </c>
      <c r="AX387" s="12" t="s">
        <v>76</v>
      </c>
      <c r="AY387" s="159" t="s">
        <v>225</v>
      </c>
    </row>
    <row r="388" spans="2:65" s="12" customFormat="1" ht="11.25">
      <c r="B388" s="157"/>
      <c r="D388" s="158" t="s">
        <v>233</v>
      </c>
      <c r="E388" s="159" t="s">
        <v>1</v>
      </c>
      <c r="F388" s="160" t="s">
        <v>2557</v>
      </c>
      <c r="H388" s="161">
        <v>-40.32</v>
      </c>
      <c r="I388" s="162"/>
      <c r="L388" s="157"/>
      <c r="M388" s="163"/>
      <c r="T388" s="164"/>
      <c r="AT388" s="159" t="s">
        <v>233</v>
      </c>
      <c r="AU388" s="159" t="s">
        <v>89</v>
      </c>
      <c r="AV388" s="12" t="s">
        <v>89</v>
      </c>
      <c r="AW388" s="12" t="s">
        <v>31</v>
      </c>
      <c r="AX388" s="12" t="s">
        <v>76</v>
      </c>
      <c r="AY388" s="159" t="s">
        <v>225</v>
      </c>
    </row>
    <row r="389" spans="2:65" s="12" customFormat="1" ht="11.25">
      <c r="B389" s="157"/>
      <c r="D389" s="158" t="s">
        <v>233</v>
      </c>
      <c r="E389" s="159" t="s">
        <v>1</v>
      </c>
      <c r="F389" s="160" t="s">
        <v>2558</v>
      </c>
      <c r="H389" s="161">
        <v>-18.422000000000001</v>
      </c>
      <c r="I389" s="162"/>
      <c r="L389" s="157"/>
      <c r="M389" s="163"/>
      <c r="T389" s="164"/>
      <c r="AT389" s="159" t="s">
        <v>233</v>
      </c>
      <c r="AU389" s="159" t="s">
        <v>89</v>
      </c>
      <c r="AV389" s="12" t="s">
        <v>89</v>
      </c>
      <c r="AW389" s="12" t="s">
        <v>31</v>
      </c>
      <c r="AX389" s="12" t="s">
        <v>76</v>
      </c>
      <c r="AY389" s="159" t="s">
        <v>225</v>
      </c>
    </row>
    <row r="390" spans="2:65" s="12" customFormat="1" ht="11.25">
      <c r="B390" s="157"/>
      <c r="D390" s="158" t="s">
        <v>233</v>
      </c>
      <c r="E390" s="159" t="s">
        <v>1</v>
      </c>
      <c r="F390" s="160" t="s">
        <v>2559</v>
      </c>
      <c r="H390" s="161">
        <v>13.5</v>
      </c>
      <c r="I390" s="162"/>
      <c r="L390" s="157"/>
      <c r="M390" s="163"/>
      <c r="T390" s="164"/>
      <c r="AT390" s="159" t="s">
        <v>233</v>
      </c>
      <c r="AU390" s="159" t="s">
        <v>89</v>
      </c>
      <c r="AV390" s="12" t="s">
        <v>89</v>
      </c>
      <c r="AW390" s="12" t="s">
        <v>31</v>
      </c>
      <c r="AX390" s="12" t="s">
        <v>76</v>
      </c>
      <c r="AY390" s="159" t="s">
        <v>225</v>
      </c>
    </row>
    <row r="391" spans="2:65" s="13" customFormat="1" ht="11.25">
      <c r="B391" s="165"/>
      <c r="D391" s="158" t="s">
        <v>233</v>
      </c>
      <c r="E391" s="166" t="s">
        <v>1</v>
      </c>
      <c r="F391" s="167" t="s">
        <v>258</v>
      </c>
      <c r="H391" s="168">
        <v>198.56100000000001</v>
      </c>
      <c r="I391" s="169"/>
      <c r="L391" s="165"/>
      <c r="M391" s="170"/>
      <c r="T391" s="171"/>
      <c r="AT391" s="166" t="s">
        <v>233</v>
      </c>
      <c r="AU391" s="166" t="s">
        <v>89</v>
      </c>
      <c r="AV391" s="13" t="s">
        <v>231</v>
      </c>
      <c r="AW391" s="13" t="s">
        <v>31</v>
      </c>
      <c r="AX391" s="13" t="s">
        <v>83</v>
      </c>
      <c r="AY391" s="166" t="s">
        <v>225</v>
      </c>
    </row>
    <row r="392" spans="2:65" s="1" customFormat="1" ht="33" customHeight="1">
      <c r="B392" s="32"/>
      <c r="C392" s="143" t="s">
        <v>759</v>
      </c>
      <c r="D392" s="143" t="s">
        <v>227</v>
      </c>
      <c r="E392" s="144" t="s">
        <v>957</v>
      </c>
      <c r="F392" s="145" t="s">
        <v>958</v>
      </c>
      <c r="G392" s="146" t="s">
        <v>312</v>
      </c>
      <c r="H392" s="147">
        <v>18.422000000000001</v>
      </c>
      <c r="I392" s="148"/>
      <c r="J392" s="149">
        <f>ROUND(I392*H392,2)</f>
        <v>0</v>
      </c>
      <c r="K392" s="150"/>
      <c r="L392" s="32"/>
      <c r="M392" s="151" t="s">
        <v>1</v>
      </c>
      <c r="N392" s="152" t="s">
        <v>42</v>
      </c>
      <c r="P392" s="153">
        <f>O392*H392</f>
        <v>0</v>
      </c>
      <c r="Q392" s="153">
        <v>1.3998999999999999E-2</v>
      </c>
      <c r="R392" s="153">
        <f>Q392*H392</f>
        <v>0.25788957800000001</v>
      </c>
      <c r="S392" s="153">
        <v>0</v>
      </c>
      <c r="T392" s="154">
        <f>S392*H392</f>
        <v>0</v>
      </c>
      <c r="AR392" s="155" t="s">
        <v>231</v>
      </c>
      <c r="AT392" s="155" t="s">
        <v>227</v>
      </c>
      <c r="AU392" s="155" t="s">
        <v>89</v>
      </c>
      <c r="AY392" s="17" t="s">
        <v>225</v>
      </c>
      <c r="BE392" s="156">
        <f>IF(N392="základná",J392,0)</f>
        <v>0</v>
      </c>
      <c r="BF392" s="156">
        <f>IF(N392="znížená",J392,0)</f>
        <v>0</v>
      </c>
      <c r="BG392" s="156">
        <f>IF(N392="zákl. prenesená",J392,0)</f>
        <v>0</v>
      </c>
      <c r="BH392" s="156">
        <f>IF(N392="zníž. prenesená",J392,0)</f>
        <v>0</v>
      </c>
      <c r="BI392" s="156">
        <f>IF(N392="nulová",J392,0)</f>
        <v>0</v>
      </c>
      <c r="BJ392" s="17" t="s">
        <v>89</v>
      </c>
      <c r="BK392" s="156">
        <f>ROUND(I392*H392,2)</f>
        <v>0</v>
      </c>
      <c r="BL392" s="17" t="s">
        <v>231</v>
      </c>
      <c r="BM392" s="155" t="s">
        <v>2560</v>
      </c>
    </row>
    <row r="393" spans="2:65" s="12" customFormat="1" ht="11.25">
      <c r="B393" s="157"/>
      <c r="D393" s="158" t="s">
        <v>233</v>
      </c>
      <c r="E393" s="159" t="s">
        <v>1</v>
      </c>
      <c r="F393" s="160" t="s">
        <v>2561</v>
      </c>
      <c r="H393" s="161">
        <v>18.422000000000001</v>
      </c>
      <c r="I393" s="162"/>
      <c r="L393" s="157"/>
      <c r="M393" s="163"/>
      <c r="T393" s="164"/>
      <c r="AT393" s="159" t="s">
        <v>233</v>
      </c>
      <c r="AU393" s="159" t="s">
        <v>89</v>
      </c>
      <c r="AV393" s="12" t="s">
        <v>89</v>
      </c>
      <c r="AW393" s="12" t="s">
        <v>31</v>
      </c>
      <c r="AX393" s="12" t="s">
        <v>83</v>
      </c>
      <c r="AY393" s="159" t="s">
        <v>225</v>
      </c>
    </row>
    <row r="394" spans="2:65" s="1" customFormat="1" ht="24.2" customHeight="1">
      <c r="B394" s="32"/>
      <c r="C394" s="143" t="s">
        <v>765</v>
      </c>
      <c r="D394" s="143" t="s">
        <v>227</v>
      </c>
      <c r="E394" s="144" t="s">
        <v>961</v>
      </c>
      <c r="F394" s="145" t="s">
        <v>962</v>
      </c>
      <c r="G394" s="146" t="s">
        <v>312</v>
      </c>
      <c r="H394" s="147">
        <v>81.900000000000006</v>
      </c>
      <c r="I394" s="148"/>
      <c r="J394" s="149">
        <f>ROUND(I394*H394,2)</f>
        <v>0</v>
      </c>
      <c r="K394" s="150"/>
      <c r="L394" s="32"/>
      <c r="M394" s="151" t="s">
        <v>1</v>
      </c>
      <c r="N394" s="152" t="s">
        <v>42</v>
      </c>
      <c r="P394" s="153">
        <f>O394*H394</f>
        <v>0</v>
      </c>
      <c r="Q394" s="153">
        <v>1.4944000000000001E-2</v>
      </c>
      <c r="R394" s="153">
        <f>Q394*H394</f>
        <v>1.2239136000000002</v>
      </c>
      <c r="S394" s="153">
        <v>0</v>
      </c>
      <c r="T394" s="154">
        <f>S394*H394</f>
        <v>0</v>
      </c>
      <c r="AR394" s="155" t="s">
        <v>231</v>
      </c>
      <c r="AT394" s="155" t="s">
        <v>227</v>
      </c>
      <c r="AU394" s="155" t="s">
        <v>89</v>
      </c>
      <c r="AY394" s="17" t="s">
        <v>225</v>
      </c>
      <c r="BE394" s="156">
        <f>IF(N394="základná",J394,0)</f>
        <v>0</v>
      </c>
      <c r="BF394" s="156">
        <f>IF(N394="znížená",J394,0)</f>
        <v>0</v>
      </c>
      <c r="BG394" s="156">
        <f>IF(N394="zákl. prenesená",J394,0)</f>
        <v>0</v>
      </c>
      <c r="BH394" s="156">
        <f>IF(N394="zníž. prenesená",J394,0)</f>
        <v>0</v>
      </c>
      <c r="BI394" s="156">
        <f>IF(N394="nulová",J394,0)</f>
        <v>0</v>
      </c>
      <c r="BJ394" s="17" t="s">
        <v>89</v>
      </c>
      <c r="BK394" s="156">
        <f>ROUND(I394*H394,2)</f>
        <v>0</v>
      </c>
      <c r="BL394" s="17" t="s">
        <v>231</v>
      </c>
      <c r="BM394" s="155" t="s">
        <v>2562</v>
      </c>
    </row>
    <row r="395" spans="2:65" s="12" customFormat="1" ht="11.25">
      <c r="B395" s="157"/>
      <c r="D395" s="158" t="s">
        <v>233</v>
      </c>
      <c r="E395" s="159" t="s">
        <v>1</v>
      </c>
      <c r="F395" s="160" t="s">
        <v>2563</v>
      </c>
      <c r="H395" s="161">
        <v>81.900000000000006</v>
      </c>
      <c r="I395" s="162"/>
      <c r="L395" s="157"/>
      <c r="M395" s="163"/>
      <c r="T395" s="164"/>
      <c r="AT395" s="159" t="s">
        <v>233</v>
      </c>
      <c r="AU395" s="159" t="s">
        <v>89</v>
      </c>
      <c r="AV395" s="12" t="s">
        <v>89</v>
      </c>
      <c r="AW395" s="12" t="s">
        <v>31</v>
      </c>
      <c r="AX395" s="12" t="s">
        <v>83</v>
      </c>
      <c r="AY395" s="159" t="s">
        <v>225</v>
      </c>
    </row>
    <row r="396" spans="2:65" s="1" customFormat="1" ht="24.2" customHeight="1">
      <c r="B396" s="32"/>
      <c r="C396" s="143" t="s">
        <v>778</v>
      </c>
      <c r="D396" s="143" t="s">
        <v>227</v>
      </c>
      <c r="E396" s="144" t="s">
        <v>965</v>
      </c>
      <c r="F396" s="145" t="s">
        <v>966</v>
      </c>
      <c r="G396" s="146" t="s">
        <v>312</v>
      </c>
      <c r="H396" s="147">
        <v>209.15299999999999</v>
      </c>
      <c r="I396" s="148"/>
      <c r="J396" s="149">
        <f>ROUND(I396*H396,2)</f>
        <v>0</v>
      </c>
      <c r="K396" s="150"/>
      <c r="L396" s="32"/>
      <c r="M396" s="151" t="s">
        <v>1</v>
      </c>
      <c r="N396" s="152" t="s">
        <v>42</v>
      </c>
      <c r="P396" s="153">
        <f>O396*H396</f>
        <v>0</v>
      </c>
      <c r="Q396" s="153">
        <v>3.4894000000000001E-2</v>
      </c>
      <c r="R396" s="153">
        <f>Q396*H396</f>
        <v>7.2981847819999999</v>
      </c>
      <c r="S396" s="153">
        <v>0</v>
      </c>
      <c r="T396" s="154">
        <f>S396*H396</f>
        <v>0</v>
      </c>
      <c r="AR396" s="155" t="s">
        <v>231</v>
      </c>
      <c r="AT396" s="155" t="s">
        <v>227</v>
      </c>
      <c r="AU396" s="155" t="s">
        <v>89</v>
      </c>
      <c r="AY396" s="17" t="s">
        <v>225</v>
      </c>
      <c r="BE396" s="156">
        <f>IF(N396="základná",J396,0)</f>
        <v>0</v>
      </c>
      <c r="BF396" s="156">
        <f>IF(N396="znížená",J396,0)</f>
        <v>0</v>
      </c>
      <c r="BG396" s="156">
        <f>IF(N396="zákl. prenesená",J396,0)</f>
        <v>0</v>
      </c>
      <c r="BH396" s="156">
        <f>IF(N396="zníž. prenesená",J396,0)</f>
        <v>0</v>
      </c>
      <c r="BI396" s="156">
        <f>IF(N396="nulová",J396,0)</f>
        <v>0</v>
      </c>
      <c r="BJ396" s="17" t="s">
        <v>89</v>
      </c>
      <c r="BK396" s="156">
        <f>ROUND(I396*H396,2)</f>
        <v>0</v>
      </c>
      <c r="BL396" s="17" t="s">
        <v>231</v>
      </c>
      <c r="BM396" s="155" t="s">
        <v>2564</v>
      </c>
    </row>
    <row r="397" spans="2:65" s="12" customFormat="1" ht="11.25">
      <c r="B397" s="157"/>
      <c r="D397" s="158" t="s">
        <v>233</v>
      </c>
      <c r="E397" s="159" t="s">
        <v>1</v>
      </c>
      <c r="F397" s="160" t="s">
        <v>2565</v>
      </c>
      <c r="H397" s="161">
        <v>262.44</v>
      </c>
      <c r="I397" s="162"/>
      <c r="L397" s="157"/>
      <c r="M397" s="163"/>
      <c r="T397" s="164"/>
      <c r="AT397" s="159" t="s">
        <v>233</v>
      </c>
      <c r="AU397" s="159" t="s">
        <v>89</v>
      </c>
      <c r="AV397" s="12" t="s">
        <v>89</v>
      </c>
      <c r="AW397" s="12" t="s">
        <v>31</v>
      </c>
      <c r="AX397" s="12" t="s">
        <v>76</v>
      </c>
      <c r="AY397" s="159" t="s">
        <v>225</v>
      </c>
    </row>
    <row r="398" spans="2:65" s="12" customFormat="1" ht="11.25">
      <c r="B398" s="157"/>
      <c r="D398" s="158" t="s">
        <v>233</v>
      </c>
      <c r="E398" s="159" t="s">
        <v>1</v>
      </c>
      <c r="F398" s="160" t="s">
        <v>2566</v>
      </c>
      <c r="H398" s="161">
        <v>-3.12</v>
      </c>
      <c r="I398" s="162"/>
      <c r="L398" s="157"/>
      <c r="M398" s="163"/>
      <c r="T398" s="164"/>
      <c r="AT398" s="159" t="s">
        <v>233</v>
      </c>
      <c r="AU398" s="159" t="s">
        <v>89</v>
      </c>
      <c r="AV398" s="12" t="s">
        <v>89</v>
      </c>
      <c r="AW398" s="12" t="s">
        <v>31</v>
      </c>
      <c r="AX398" s="12" t="s">
        <v>76</v>
      </c>
      <c r="AY398" s="159" t="s">
        <v>225</v>
      </c>
    </row>
    <row r="399" spans="2:65" s="12" customFormat="1" ht="11.25">
      <c r="B399" s="157"/>
      <c r="D399" s="158" t="s">
        <v>233</v>
      </c>
      <c r="E399" s="159" t="s">
        <v>1</v>
      </c>
      <c r="F399" s="160" t="s">
        <v>2567</v>
      </c>
      <c r="H399" s="161">
        <v>-18.422000000000001</v>
      </c>
      <c r="I399" s="162"/>
      <c r="L399" s="157"/>
      <c r="M399" s="163"/>
      <c r="T399" s="164"/>
      <c r="AT399" s="159" t="s">
        <v>233</v>
      </c>
      <c r="AU399" s="159" t="s">
        <v>89</v>
      </c>
      <c r="AV399" s="12" t="s">
        <v>89</v>
      </c>
      <c r="AW399" s="12" t="s">
        <v>31</v>
      </c>
      <c r="AX399" s="12" t="s">
        <v>76</v>
      </c>
      <c r="AY399" s="159" t="s">
        <v>225</v>
      </c>
    </row>
    <row r="400" spans="2:65" s="12" customFormat="1" ht="11.25">
      <c r="B400" s="157"/>
      <c r="D400" s="158" t="s">
        <v>233</v>
      </c>
      <c r="E400" s="159" t="s">
        <v>1</v>
      </c>
      <c r="F400" s="160" t="s">
        <v>2568</v>
      </c>
      <c r="H400" s="161">
        <v>-31.745000000000001</v>
      </c>
      <c r="I400" s="162"/>
      <c r="L400" s="157"/>
      <c r="M400" s="163"/>
      <c r="T400" s="164"/>
      <c r="AT400" s="159" t="s">
        <v>233</v>
      </c>
      <c r="AU400" s="159" t="s">
        <v>89</v>
      </c>
      <c r="AV400" s="12" t="s">
        <v>89</v>
      </c>
      <c r="AW400" s="12" t="s">
        <v>31</v>
      </c>
      <c r="AX400" s="12" t="s">
        <v>76</v>
      </c>
      <c r="AY400" s="159" t="s">
        <v>225</v>
      </c>
    </row>
    <row r="401" spans="2:65" s="13" customFormat="1" ht="11.25">
      <c r="B401" s="165"/>
      <c r="D401" s="158" t="s">
        <v>233</v>
      </c>
      <c r="E401" s="166" t="s">
        <v>1</v>
      </c>
      <c r="F401" s="167" t="s">
        <v>258</v>
      </c>
      <c r="H401" s="168">
        <v>209.15299999999999</v>
      </c>
      <c r="I401" s="169"/>
      <c r="L401" s="165"/>
      <c r="M401" s="170"/>
      <c r="T401" s="171"/>
      <c r="AT401" s="166" t="s">
        <v>233</v>
      </c>
      <c r="AU401" s="166" t="s">
        <v>89</v>
      </c>
      <c r="AV401" s="13" t="s">
        <v>231</v>
      </c>
      <c r="AW401" s="13" t="s">
        <v>31</v>
      </c>
      <c r="AX401" s="13" t="s">
        <v>83</v>
      </c>
      <c r="AY401" s="166" t="s">
        <v>225</v>
      </c>
    </row>
    <row r="402" spans="2:65" s="1" customFormat="1" ht="24.2" customHeight="1">
      <c r="B402" s="32"/>
      <c r="C402" s="143" t="s">
        <v>783</v>
      </c>
      <c r="D402" s="143" t="s">
        <v>227</v>
      </c>
      <c r="E402" s="144" t="s">
        <v>970</v>
      </c>
      <c r="F402" s="145" t="s">
        <v>971</v>
      </c>
      <c r="G402" s="146" t="s">
        <v>312</v>
      </c>
      <c r="H402" s="147">
        <v>17.399999999999999</v>
      </c>
      <c r="I402" s="148"/>
      <c r="J402" s="149">
        <f>ROUND(I402*H402,2)</f>
        <v>0</v>
      </c>
      <c r="K402" s="150"/>
      <c r="L402" s="32"/>
      <c r="M402" s="151" t="s">
        <v>1</v>
      </c>
      <c r="N402" s="152" t="s">
        <v>42</v>
      </c>
      <c r="P402" s="153">
        <f>O402*H402</f>
        <v>0</v>
      </c>
      <c r="Q402" s="153">
        <v>1.7510499999999998E-2</v>
      </c>
      <c r="R402" s="153">
        <f>Q402*H402</f>
        <v>0.30468269999999997</v>
      </c>
      <c r="S402" s="153">
        <v>0</v>
      </c>
      <c r="T402" s="154">
        <f>S402*H402</f>
        <v>0</v>
      </c>
      <c r="AR402" s="155" t="s">
        <v>231</v>
      </c>
      <c r="AT402" s="155" t="s">
        <v>227</v>
      </c>
      <c r="AU402" s="155" t="s">
        <v>89</v>
      </c>
      <c r="AY402" s="17" t="s">
        <v>225</v>
      </c>
      <c r="BE402" s="156">
        <f>IF(N402="základná",J402,0)</f>
        <v>0</v>
      </c>
      <c r="BF402" s="156">
        <f>IF(N402="znížená",J402,0)</f>
        <v>0</v>
      </c>
      <c r="BG402" s="156">
        <f>IF(N402="zákl. prenesená",J402,0)</f>
        <v>0</v>
      </c>
      <c r="BH402" s="156">
        <f>IF(N402="zníž. prenesená",J402,0)</f>
        <v>0</v>
      </c>
      <c r="BI402" s="156">
        <f>IF(N402="nulová",J402,0)</f>
        <v>0</v>
      </c>
      <c r="BJ402" s="17" t="s">
        <v>89</v>
      </c>
      <c r="BK402" s="156">
        <f>ROUND(I402*H402,2)</f>
        <v>0</v>
      </c>
      <c r="BL402" s="17" t="s">
        <v>231</v>
      </c>
      <c r="BM402" s="155" t="s">
        <v>2569</v>
      </c>
    </row>
    <row r="403" spans="2:65" s="12" customFormat="1" ht="11.25">
      <c r="B403" s="157"/>
      <c r="D403" s="158" t="s">
        <v>233</v>
      </c>
      <c r="E403" s="159" t="s">
        <v>1</v>
      </c>
      <c r="F403" s="160" t="s">
        <v>2570</v>
      </c>
      <c r="H403" s="161">
        <v>1.28</v>
      </c>
      <c r="I403" s="162"/>
      <c r="L403" s="157"/>
      <c r="M403" s="163"/>
      <c r="T403" s="164"/>
      <c r="AT403" s="159" t="s">
        <v>233</v>
      </c>
      <c r="AU403" s="159" t="s">
        <v>89</v>
      </c>
      <c r="AV403" s="12" t="s">
        <v>89</v>
      </c>
      <c r="AW403" s="12" t="s">
        <v>31</v>
      </c>
      <c r="AX403" s="12" t="s">
        <v>76</v>
      </c>
      <c r="AY403" s="159" t="s">
        <v>225</v>
      </c>
    </row>
    <row r="404" spans="2:65" s="12" customFormat="1" ht="11.25">
      <c r="B404" s="157"/>
      <c r="D404" s="158" t="s">
        <v>233</v>
      </c>
      <c r="E404" s="159" t="s">
        <v>1</v>
      </c>
      <c r="F404" s="160" t="s">
        <v>2571</v>
      </c>
      <c r="H404" s="161">
        <v>16.12</v>
      </c>
      <c r="I404" s="162"/>
      <c r="L404" s="157"/>
      <c r="M404" s="163"/>
      <c r="T404" s="164"/>
      <c r="AT404" s="159" t="s">
        <v>233</v>
      </c>
      <c r="AU404" s="159" t="s">
        <v>89</v>
      </c>
      <c r="AV404" s="12" t="s">
        <v>89</v>
      </c>
      <c r="AW404" s="12" t="s">
        <v>31</v>
      </c>
      <c r="AX404" s="12" t="s">
        <v>76</v>
      </c>
      <c r="AY404" s="159" t="s">
        <v>225</v>
      </c>
    </row>
    <row r="405" spans="2:65" s="13" customFormat="1" ht="11.25">
      <c r="B405" s="165"/>
      <c r="D405" s="158" t="s">
        <v>233</v>
      </c>
      <c r="E405" s="166" t="s">
        <v>1</v>
      </c>
      <c r="F405" s="167" t="s">
        <v>258</v>
      </c>
      <c r="H405" s="168">
        <v>17.399999999999999</v>
      </c>
      <c r="I405" s="169"/>
      <c r="L405" s="165"/>
      <c r="M405" s="170"/>
      <c r="T405" s="171"/>
      <c r="AT405" s="166" t="s">
        <v>233</v>
      </c>
      <c r="AU405" s="166" t="s">
        <v>89</v>
      </c>
      <c r="AV405" s="13" t="s">
        <v>231</v>
      </c>
      <c r="AW405" s="13" t="s">
        <v>31</v>
      </c>
      <c r="AX405" s="13" t="s">
        <v>83</v>
      </c>
      <c r="AY405" s="166" t="s">
        <v>225</v>
      </c>
    </row>
    <row r="406" spans="2:65" s="1" customFormat="1" ht="33" customHeight="1">
      <c r="B406" s="32"/>
      <c r="C406" s="143" t="s">
        <v>793</v>
      </c>
      <c r="D406" s="143" t="s">
        <v>227</v>
      </c>
      <c r="E406" s="144" t="s">
        <v>2572</v>
      </c>
      <c r="F406" s="145" t="s">
        <v>2573</v>
      </c>
      <c r="G406" s="146" t="s">
        <v>312</v>
      </c>
      <c r="H406" s="147">
        <v>96.31</v>
      </c>
      <c r="I406" s="148"/>
      <c r="J406" s="149">
        <f>ROUND(I406*H406,2)</f>
        <v>0</v>
      </c>
      <c r="K406" s="150"/>
      <c r="L406" s="32"/>
      <c r="M406" s="151" t="s">
        <v>1</v>
      </c>
      <c r="N406" s="152" t="s">
        <v>42</v>
      </c>
      <c r="P406" s="153">
        <f>O406*H406</f>
        <v>0</v>
      </c>
      <c r="Q406" s="153">
        <v>9.5699999999999995E-4</v>
      </c>
      <c r="R406" s="153">
        <f>Q406*H406</f>
        <v>9.2168669999999994E-2</v>
      </c>
      <c r="S406" s="153">
        <v>0</v>
      </c>
      <c r="T406" s="154">
        <f>S406*H406</f>
        <v>0</v>
      </c>
      <c r="AR406" s="155" t="s">
        <v>231</v>
      </c>
      <c r="AT406" s="155" t="s">
        <v>227</v>
      </c>
      <c r="AU406" s="155" t="s">
        <v>89</v>
      </c>
      <c r="AY406" s="17" t="s">
        <v>225</v>
      </c>
      <c r="BE406" s="156">
        <f>IF(N406="základná",J406,0)</f>
        <v>0</v>
      </c>
      <c r="BF406" s="156">
        <f>IF(N406="znížená",J406,0)</f>
        <v>0</v>
      </c>
      <c r="BG406" s="156">
        <f>IF(N406="zákl. prenesená",J406,0)</f>
        <v>0</v>
      </c>
      <c r="BH406" s="156">
        <f>IF(N406="zníž. prenesená",J406,0)</f>
        <v>0</v>
      </c>
      <c r="BI406" s="156">
        <f>IF(N406="nulová",J406,0)</f>
        <v>0</v>
      </c>
      <c r="BJ406" s="17" t="s">
        <v>89</v>
      </c>
      <c r="BK406" s="156">
        <f>ROUND(I406*H406,2)</f>
        <v>0</v>
      </c>
      <c r="BL406" s="17" t="s">
        <v>231</v>
      </c>
      <c r="BM406" s="155" t="s">
        <v>2574</v>
      </c>
    </row>
    <row r="407" spans="2:65" s="12" customFormat="1" ht="11.25">
      <c r="B407" s="157"/>
      <c r="D407" s="158" t="s">
        <v>233</v>
      </c>
      <c r="E407" s="159" t="s">
        <v>1</v>
      </c>
      <c r="F407" s="160" t="s">
        <v>2575</v>
      </c>
      <c r="H407" s="161">
        <v>96.31</v>
      </c>
      <c r="I407" s="162"/>
      <c r="L407" s="157"/>
      <c r="M407" s="163"/>
      <c r="T407" s="164"/>
      <c r="AT407" s="159" t="s">
        <v>233</v>
      </c>
      <c r="AU407" s="159" t="s">
        <v>89</v>
      </c>
      <c r="AV407" s="12" t="s">
        <v>89</v>
      </c>
      <c r="AW407" s="12" t="s">
        <v>31</v>
      </c>
      <c r="AX407" s="12" t="s">
        <v>83</v>
      </c>
      <c r="AY407" s="159" t="s">
        <v>225</v>
      </c>
    </row>
    <row r="408" spans="2:65" s="1" customFormat="1" ht="24.2" customHeight="1">
      <c r="B408" s="32"/>
      <c r="C408" s="143" t="s">
        <v>801</v>
      </c>
      <c r="D408" s="143" t="s">
        <v>227</v>
      </c>
      <c r="E408" s="144" t="s">
        <v>974</v>
      </c>
      <c r="F408" s="145" t="s">
        <v>975</v>
      </c>
      <c r="G408" s="146" t="s">
        <v>312</v>
      </c>
      <c r="H408" s="147">
        <v>236.42</v>
      </c>
      <c r="I408" s="148"/>
      <c r="J408" s="149">
        <f>ROUND(I408*H408,2)</f>
        <v>0</v>
      </c>
      <c r="K408" s="150"/>
      <c r="L408" s="32"/>
      <c r="M408" s="151" t="s">
        <v>1</v>
      </c>
      <c r="N408" s="152" t="s">
        <v>42</v>
      </c>
      <c r="P408" s="153">
        <f>O408*H408</f>
        <v>0</v>
      </c>
      <c r="Q408" s="153">
        <v>0</v>
      </c>
      <c r="R408" s="153">
        <f>Q408*H408</f>
        <v>0</v>
      </c>
      <c r="S408" s="153">
        <v>0</v>
      </c>
      <c r="T408" s="154">
        <f>S408*H408</f>
        <v>0</v>
      </c>
      <c r="AR408" s="155" t="s">
        <v>231</v>
      </c>
      <c r="AT408" s="155" t="s">
        <v>227</v>
      </c>
      <c r="AU408" s="155" t="s">
        <v>89</v>
      </c>
      <c r="AY408" s="17" t="s">
        <v>225</v>
      </c>
      <c r="BE408" s="156">
        <f>IF(N408="základná",J408,0)</f>
        <v>0</v>
      </c>
      <c r="BF408" s="156">
        <f>IF(N408="znížená",J408,0)</f>
        <v>0</v>
      </c>
      <c r="BG408" s="156">
        <f>IF(N408="zákl. prenesená",J408,0)</f>
        <v>0</v>
      </c>
      <c r="BH408" s="156">
        <f>IF(N408="zníž. prenesená",J408,0)</f>
        <v>0</v>
      </c>
      <c r="BI408" s="156">
        <f>IF(N408="nulová",J408,0)</f>
        <v>0</v>
      </c>
      <c r="BJ408" s="17" t="s">
        <v>89</v>
      </c>
      <c r="BK408" s="156">
        <f>ROUND(I408*H408,2)</f>
        <v>0</v>
      </c>
      <c r="BL408" s="17" t="s">
        <v>231</v>
      </c>
      <c r="BM408" s="155" t="s">
        <v>2576</v>
      </c>
    </row>
    <row r="409" spans="2:65" s="12" customFormat="1" ht="11.25">
      <c r="B409" s="157"/>
      <c r="D409" s="158" t="s">
        <v>233</v>
      </c>
      <c r="E409" s="159" t="s">
        <v>1</v>
      </c>
      <c r="F409" s="160" t="s">
        <v>2577</v>
      </c>
      <c r="H409" s="161">
        <v>77.650000000000006</v>
      </c>
      <c r="I409" s="162"/>
      <c r="L409" s="157"/>
      <c r="M409" s="163"/>
      <c r="T409" s="164"/>
      <c r="AT409" s="159" t="s">
        <v>233</v>
      </c>
      <c r="AU409" s="159" t="s">
        <v>89</v>
      </c>
      <c r="AV409" s="12" t="s">
        <v>89</v>
      </c>
      <c r="AW409" s="12" t="s">
        <v>31</v>
      </c>
      <c r="AX409" s="12" t="s">
        <v>76</v>
      </c>
      <c r="AY409" s="159" t="s">
        <v>225</v>
      </c>
    </row>
    <row r="410" spans="2:65" s="12" customFormat="1" ht="11.25">
      <c r="B410" s="157"/>
      <c r="D410" s="158" t="s">
        <v>233</v>
      </c>
      <c r="E410" s="159" t="s">
        <v>1</v>
      </c>
      <c r="F410" s="160" t="s">
        <v>2578</v>
      </c>
      <c r="H410" s="161">
        <v>78.739999999999995</v>
      </c>
      <c r="I410" s="162"/>
      <c r="L410" s="157"/>
      <c r="M410" s="163"/>
      <c r="T410" s="164"/>
      <c r="AT410" s="159" t="s">
        <v>233</v>
      </c>
      <c r="AU410" s="159" t="s">
        <v>89</v>
      </c>
      <c r="AV410" s="12" t="s">
        <v>89</v>
      </c>
      <c r="AW410" s="12" t="s">
        <v>31</v>
      </c>
      <c r="AX410" s="12" t="s">
        <v>76</v>
      </c>
      <c r="AY410" s="159" t="s">
        <v>225</v>
      </c>
    </row>
    <row r="411" spans="2:65" s="12" customFormat="1" ht="11.25">
      <c r="B411" s="157"/>
      <c r="D411" s="158" t="s">
        <v>233</v>
      </c>
      <c r="E411" s="159" t="s">
        <v>1</v>
      </c>
      <c r="F411" s="160" t="s">
        <v>2579</v>
      </c>
      <c r="H411" s="161">
        <v>80.03</v>
      </c>
      <c r="I411" s="162"/>
      <c r="L411" s="157"/>
      <c r="M411" s="163"/>
      <c r="T411" s="164"/>
      <c r="AT411" s="159" t="s">
        <v>233</v>
      </c>
      <c r="AU411" s="159" t="s">
        <v>89</v>
      </c>
      <c r="AV411" s="12" t="s">
        <v>89</v>
      </c>
      <c r="AW411" s="12" t="s">
        <v>31</v>
      </c>
      <c r="AX411" s="12" t="s">
        <v>76</v>
      </c>
      <c r="AY411" s="159" t="s">
        <v>225</v>
      </c>
    </row>
    <row r="412" spans="2:65" s="13" customFormat="1" ht="11.25">
      <c r="B412" s="165"/>
      <c r="D412" s="158" t="s">
        <v>233</v>
      </c>
      <c r="E412" s="166" t="s">
        <v>1</v>
      </c>
      <c r="F412" s="167" t="s">
        <v>258</v>
      </c>
      <c r="H412" s="168">
        <v>236.42</v>
      </c>
      <c r="I412" s="169"/>
      <c r="L412" s="165"/>
      <c r="M412" s="170"/>
      <c r="T412" s="171"/>
      <c r="AT412" s="166" t="s">
        <v>233</v>
      </c>
      <c r="AU412" s="166" t="s">
        <v>89</v>
      </c>
      <c r="AV412" s="13" t="s">
        <v>231</v>
      </c>
      <c r="AW412" s="13" t="s">
        <v>31</v>
      </c>
      <c r="AX412" s="13" t="s">
        <v>83</v>
      </c>
      <c r="AY412" s="166" t="s">
        <v>225</v>
      </c>
    </row>
    <row r="413" spans="2:65" s="1" customFormat="1" ht="24.2" customHeight="1">
      <c r="B413" s="32"/>
      <c r="C413" s="179" t="s">
        <v>806</v>
      </c>
      <c r="D413" s="179" t="s">
        <v>304</v>
      </c>
      <c r="E413" s="180" t="s">
        <v>981</v>
      </c>
      <c r="F413" s="181" t="s">
        <v>982</v>
      </c>
      <c r="G413" s="182" t="s">
        <v>983</v>
      </c>
      <c r="H413" s="183">
        <v>52.012</v>
      </c>
      <c r="I413" s="184"/>
      <c r="J413" s="185">
        <f>ROUND(I413*H413,2)</f>
        <v>0</v>
      </c>
      <c r="K413" s="186"/>
      <c r="L413" s="187"/>
      <c r="M413" s="188" t="s">
        <v>1</v>
      </c>
      <c r="N413" s="189" t="s">
        <v>42</v>
      </c>
      <c r="P413" s="153">
        <f>O413*H413</f>
        <v>0</v>
      </c>
      <c r="Q413" s="153">
        <v>1E-3</v>
      </c>
      <c r="R413" s="153">
        <f>Q413*H413</f>
        <v>5.2012000000000003E-2</v>
      </c>
      <c r="S413" s="153">
        <v>0</v>
      </c>
      <c r="T413" s="154">
        <f>S413*H413</f>
        <v>0</v>
      </c>
      <c r="AR413" s="155" t="s">
        <v>263</v>
      </c>
      <c r="AT413" s="155" t="s">
        <v>304</v>
      </c>
      <c r="AU413" s="155" t="s">
        <v>89</v>
      </c>
      <c r="AY413" s="17" t="s">
        <v>225</v>
      </c>
      <c r="BE413" s="156">
        <f>IF(N413="základná",J413,0)</f>
        <v>0</v>
      </c>
      <c r="BF413" s="156">
        <f>IF(N413="znížená",J413,0)</f>
        <v>0</v>
      </c>
      <c r="BG413" s="156">
        <f>IF(N413="zákl. prenesená",J413,0)</f>
        <v>0</v>
      </c>
      <c r="BH413" s="156">
        <f>IF(N413="zníž. prenesená",J413,0)</f>
        <v>0</v>
      </c>
      <c r="BI413" s="156">
        <f>IF(N413="nulová",J413,0)</f>
        <v>0</v>
      </c>
      <c r="BJ413" s="17" t="s">
        <v>89</v>
      </c>
      <c r="BK413" s="156">
        <f>ROUND(I413*H413,2)</f>
        <v>0</v>
      </c>
      <c r="BL413" s="17" t="s">
        <v>231</v>
      </c>
      <c r="BM413" s="155" t="s">
        <v>2580</v>
      </c>
    </row>
    <row r="414" spans="2:65" s="12" customFormat="1" ht="11.25">
      <c r="B414" s="157"/>
      <c r="D414" s="158" t="s">
        <v>233</v>
      </c>
      <c r="E414" s="159" t="s">
        <v>1</v>
      </c>
      <c r="F414" s="160" t="s">
        <v>2581</v>
      </c>
      <c r="H414" s="161">
        <v>52.012</v>
      </c>
      <c r="I414" s="162"/>
      <c r="L414" s="157"/>
      <c r="M414" s="163"/>
      <c r="T414" s="164"/>
      <c r="AT414" s="159" t="s">
        <v>233</v>
      </c>
      <c r="AU414" s="159" t="s">
        <v>89</v>
      </c>
      <c r="AV414" s="12" t="s">
        <v>89</v>
      </c>
      <c r="AW414" s="12" t="s">
        <v>31</v>
      </c>
      <c r="AX414" s="12" t="s">
        <v>83</v>
      </c>
      <c r="AY414" s="159" t="s">
        <v>225</v>
      </c>
    </row>
    <row r="415" spans="2:65" s="1" customFormat="1" ht="21.75" customHeight="1">
      <c r="B415" s="32"/>
      <c r="C415" s="143" t="s">
        <v>811</v>
      </c>
      <c r="D415" s="143" t="s">
        <v>227</v>
      </c>
      <c r="E415" s="144" t="s">
        <v>987</v>
      </c>
      <c r="F415" s="145" t="s">
        <v>988</v>
      </c>
      <c r="G415" s="146" t="s">
        <v>312</v>
      </c>
      <c r="H415" s="147">
        <v>232.80699999999999</v>
      </c>
      <c r="I415" s="148"/>
      <c r="J415" s="149">
        <f>ROUND(I415*H415,2)</f>
        <v>0</v>
      </c>
      <c r="K415" s="150"/>
      <c r="L415" s="32"/>
      <c r="M415" s="151" t="s">
        <v>1</v>
      </c>
      <c r="N415" s="152" t="s">
        <v>42</v>
      </c>
      <c r="P415" s="153">
        <f>O415*H415</f>
        <v>0</v>
      </c>
      <c r="Q415" s="153">
        <v>0.10299999999999999</v>
      </c>
      <c r="R415" s="153">
        <f>Q415*H415</f>
        <v>23.979120999999996</v>
      </c>
      <c r="S415" s="153">
        <v>0</v>
      </c>
      <c r="T415" s="154">
        <f>S415*H415</f>
        <v>0</v>
      </c>
      <c r="AR415" s="155" t="s">
        <v>231</v>
      </c>
      <c r="AT415" s="155" t="s">
        <v>227</v>
      </c>
      <c r="AU415" s="155" t="s">
        <v>89</v>
      </c>
      <c r="AY415" s="17" t="s">
        <v>225</v>
      </c>
      <c r="BE415" s="156">
        <f>IF(N415="základná",J415,0)</f>
        <v>0</v>
      </c>
      <c r="BF415" s="156">
        <f>IF(N415="znížená",J415,0)</f>
        <v>0</v>
      </c>
      <c r="BG415" s="156">
        <f>IF(N415="zákl. prenesená",J415,0)</f>
        <v>0</v>
      </c>
      <c r="BH415" s="156">
        <f>IF(N415="zníž. prenesená",J415,0)</f>
        <v>0</v>
      </c>
      <c r="BI415" s="156">
        <f>IF(N415="nulová",J415,0)</f>
        <v>0</v>
      </c>
      <c r="BJ415" s="17" t="s">
        <v>89</v>
      </c>
      <c r="BK415" s="156">
        <f>ROUND(I415*H415,2)</f>
        <v>0</v>
      </c>
      <c r="BL415" s="17" t="s">
        <v>231</v>
      </c>
      <c r="BM415" s="155" t="s">
        <v>2582</v>
      </c>
    </row>
    <row r="416" spans="2:65" s="12" customFormat="1" ht="22.5">
      <c r="B416" s="157"/>
      <c r="D416" s="158" t="s">
        <v>233</v>
      </c>
      <c r="E416" s="159" t="s">
        <v>1</v>
      </c>
      <c r="F416" s="160" t="s">
        <v>2583</v>
      </c>
      <c r="H416" s="161">
        <v>77.650000000000006</v>
      </c>
      <c r="I416" s="162"/>
      <c r="L416" s="157"/>
      <c r="M416" s="163"/>
      <c r="T416" s="164"/>
      <c r="AT416" s="159" t="s">
        <v>233</v>
      </c>
      <c r="AU416" s="159" t="s">
        <v>89</v>
      </c>
      <c r="AV416" s="12" t="s">
        <v>89</v>
      </c>
      <c r="AW416" s="12" t="s">
        <v>31</v>
      </c>
      <c r="AX416" s="12" t="s">
        <v>76</v>
      </c>
      <c r="AY416" s="159" t="s">
        <v>225</v>
      </c>
    </row>
    <row r="417" spans="2:65" s="12" customFormat="1" ht="11.25">
      <c r="B417" s="157"/>
      <c r="D417" s="158" t="s">
        <v>233</v>
      </c>
      <c r="E417" s="159" t="s">
        <v>1</v>
      </c>
      <c r="F417" s="160" t="s">
        <v>2584</v>
      </c>
      <c r="H417" s="161">
        <v>65.63</v>
      </c>
      <c r="I417" s="162"/>
      <c r="L417" s="157"/>
      <c r="M417" s="163"/>
      <c r="T417" s="164"/>
      <c r="AT417" s="159" t="s">
        <v>233</v>
      </c>
      <c r="AU417" s="159" t="s">
        <v>89</v>
      </c>
      <c r="AV417" s="12" t="s">
        <v>89</v>
      </c>
      <c r="AW417" s="12" t="s">
        <v>31</v>
      </c>
      <c r="AX417" s="12" t="s">
        <v>76</v>
      </c>
      <c r="AY417" s="159" t="s">
        <v>225</v>
      </c>
    </row>
    <row r="418" spans="2:65" s="12" customFormat="1" ht="11.25">
      <c r="B418" s="157"/>
      <c r="D418" s="158" t="s">
        <v>233</v>
      </c>
      <c r="E418" s="159" t="s">
        <v>1</v>
      </c>
      <c r="F418" s="160" t="s">
        <v>2585</v>
      </c>
      <c r="H418" s="161">
        <v>9.36</v>
      </c>
      <c r="I418" s="162"/>
      <c r="L418" s="157"/>
      <c r="M418" s="163"/>
      <c r="T418" s="164"/>
      <c r="AT418" s="159" t="s">
        <v>233</v>
      </c>
      <c r="AU418" s="159" t="s">
        <v>89</v>
      </c>
      <c r="AV418" s="12" t="s">
        <v>89</v>
      </c>
      <c r="AW418" s="12" t="s">
        <v>31</v>
      </c>
      <c r="AX418" s="12" t="s">
        <v>76</v>
      </c>
      <c r="AY418" s="159" t="s">
        <v>225</v>
      </c>
    </row>
    <row r="419" spans="2:65" s="12" customFormat="1" ht="11.25">
      <c r="B419" s="157"/>
      <c r="D419" s="158" t="s">
        <v>233</v>
      </c>
      <c r="E419" s="159" t="s">
        <v>1</v>
      </c>
      <c r="F419" s="160" t="s">
        <v>2586</v>
      </c>
      <c r="H419" s="161">
        <v>72.09</v>
      </c>
      <c r="I419" s="162"/>
      <c r="L419" s="157"/>
      <c r="M419" s="163"/>
      <c r="T419" s="164"/>
      <c r="AT419" s="159" t="s">
        <v>233</v>
      </c>
      <c r="AU419" s="159" t="s">
        <v>89</v>
      </c>
      <c r="AV419" s="12" t="s">
        <v>89</v>
      </c>
      <c r="AW419" s="12" t="s">
        <v>31</v>
      </c>
      <c r="AX419" s="12" t="s">
        <v>76</v>
      </c>
      <c r="AY419" s="159" t="s">
        <v>225</v>
      </c>
    </row>
    <row r="420" spans="2:65" s="12" customFormat="1" ht="11.25">
      <c r="B420" s="157"/>
      <c r="D420" s="158" t="s">
        <v>233</v>
      </c>
      <c r="E420" s="159" t="s">
        <v>1</v>
      </c>
      <c r="F420" s="160" t="s">
        <v>2587</v>
      </c>
      <c r="H420" s="161">
        <v>8.077</v>
      </c>
      <c r="I420" s="162"/>
      <c r="L420" s="157"/>
      <c r="M420" s="163"/>
      <c r="T420" s="164"/>
      <c r="AT420" s="159" t="s">
        <v>233</v>
      </c>
      <c r="AU420" s="159" t="s">
        <v>89</v>
      </c>
      <c r="AV420" s="12" t="s">
        <v>89</v>
      </c>
      <c r="AW420" s="12" t="s">
        <v>31</v>
      </c>
      <c r="AX420" s="12" t="s">
        <v>76</v>
      </c>
      <c r="AY420" s="159" t="s">
        <v>225</v>
      </c>
    </row>
    <row r="421" spans="2:65" s="13" customFormat="1" ht="11.25">
      <c r="B421" s="165"/>
      <c r="D421" s="158" t="s">
        <v>233</v>
      </c>
      <c r="E421" s="166" t="s">
        <v>1</v>
      </c>
      <c r="F421" s="167" t="s">
        <v>258</v>
      </c>
      <c r="H421" s="168">
        <v>232.80699999999999</v>
      </c>
      <c r="I421" s="169"/>
      <c r="L421" s="165"/>
      <c r="M421" s="170"/>
      <c r="T421" s="171"/>
      <c r="AT421" s="166" t="s">
        <v>233</v>
      </c>
      <c r="AU421" s="166" t="s">
        <v>89</v>
      </c>
      <c r="AV421" s="13" t="s">
        <v>231</v>
      </c>
      <c r="AW421" s="13" t="s">
        <v>31</v>
      </c>
      <c r="AX421" s="13" t="s">
        <v>83</v>
      </c>
      <c r="AY421" s="166" t="s">
        <v>225</v>
      </c>
    </row>
    <row r="422" spans="2:65" s="1" customFormat="1" ht="24.2" customHeight="1">
      <c r="B422" s="32"/>
      <c r="C422" s="143" t="s">
        <v>833</v>
      </c>
      <c r="D422" s="143" t="s">
        <v>227</v>
      </c>
      <c r="E422" s="144" t="s">
        <v>995</v>
      </c>
      <c r="F422" s="145" t="s">
        <v>996</v>
      </c>
      <c r="G422" s="146" t="s">
        <v>312</v>
      </c>
      <c r="H422" s="147">
        <v>141.65</v>
      </c>
      <c r="I422" s="148"/>
      <c r="J422" s="149">
        <f>ROUND(I422*H422,2)</f>
        <v>0</v>
      </c>
      <c r="K422" s="150"/>
      <c r="L422" s="32"/>
      <c r="M422" s="151" t="s">
        <v>1</v>
      </c>
      <c r="N422" s="152" t="s">
        <v>42</v>
      </c>
      <c r="P422" s="153">
        <f>O422*H422</f>
        <v>0</v>
      </c>
      <c r="Q422" s="153">
        <v>1.4688E-2</v>
      </c>
      <c r="R422" s="153">
        <f>Q422*H422</f>
        <v>2.0805552</v>
      </c>
      <c r="S422" s="153">
        <v>0</v>
      </c>
      <c r="T422" s="154">
        <f>S422*H422</f>
        <v>0</v>
      </c>
      <c r="AR422" s="155" t="s">
        <v>231</v>
      </c>
      <c r="AT422" s="155" t="s">
        <v>227</v>
      </c>
      <c r="AU422" s="155" t="s">
        <v>89</v>
      </c>
      <c r="AY422" s="17" t="s">
        <v>225</v>
      </c>
      <c r="BE422" s="156">
        <f>IF(N422="základná",J422,0)</f>
        <v>0</v>
      </c>
      <c r="BF422" s="156">
        <f>IF(N422="znížená",J422,0)</f>
        <v>0</v>
      </c>
      <c r="BG422" s="156">
        <f>IF(N422="zákl. prenesená",J422,0)</f>
        <v>0</v>
      </c>
      <c r="BH422" s="156">
        <f>IF(N422="zníž. prenesená",J422,0)</f>
        <v>0</v>
      </c>
      <c r="BI422" s="156">
        <f>IF(N422="nulová",J422,0)</f>
        <v>0</v>
      </c>
      <c r="BJ422" s="17" t="s">
        <v>89</v>
      </c>
      <c r="BK422" s="156">
        <f>ROUND(I422*H422,2)</f>
        <v>0</v>
      </c>
      <c r="BL422" s="17" t="s">
        <v>231</v>
      </c>
      <c r="BM422" s="155" t="s">
        <v>2588</v>
      </c>
    </row>
    <row r="423" spans="2:65" s="12" customFormat="1" ht="11.25">
      <c r="B423" s="157"/>
      <c r="D423" s="158" t="s">
        <v>233</v>
      </c>
      <c r="E423" s="159" t="s">
        <v>1</v>
      </c>
      <c r="F423" s="160" t="s">
        <v>2589</v>
      </c>
      <c r="H423" s="161">
        <v>69.56</v>
      </c>
      <c r="I423" s="162"/>
      <c r="L423" s="157"/>
      <c r="M423" s="163"/>
      <c r="T423" s="164"/>
      <c r="AT423" s="159" t="s">
        <v>233</v>
      </c>
      <c r="AU423" s="159" t="s">
        <v>89</v>
      </c>
      <c r="AV423" s="12" t="s">
        <v>89</v>
      </c>
      <c r="AW423" s="12" t="s">
        <v>31</v>
      </c>
      <c r="AX423" s="12" t="s">
        <v>76</v>
      </c>
      <c r="AY423" s="159" t="s">
        <v>225</v>
      </c>
    </row>
    <row r="424" spans="2:65" s="12" customFormat="1" ht="11.25">
      <c r="B424" s="157"/>
      <c r="D424" s="158" t="s">
        <v>233</v>
      </c>
      <c r="E424" s="159" t="s">
        <v>1</v>
      </c>
      <c r="F424" s="160" t="s">
        <v>2586</v>
      </c>
      <c r="H424" s="161">
        <v>72.09</v>
      </c>
      <c r="I424" s="162"/>
      <c r="L424" s="157"/>
      <c r="M424" s="163"/>
      <c r="T424" s="164"/>
      <c r="AT424" s="159" t="s">
        <v>233</v>
      </c>
      <c r="AU424" s="159" t="s">
        <v>89</v>
      </c>
      <c r="AV424" s="12" t="s">
        <v>89</v>
      </c>
      <c r="AW424" s="12" t="s">
        <v>31</v>
      </c>
      <c r="AX424" s="12" t="s">
        <v>76</v>
      </c>
      <c r="AY424" s="159" t="s">
        <v>225</v>
      </c>
    </row>
    <row r="425" spans="2:65" s="13" customFormat="1" ht="11.25">
      <c r="B425" s="165"/>
      <c r="D425" s="158" t="s">
        <v>233</v>
      </c>
      <c r="E425" s="166" t="s">
        <v>1</v>
      </c>
      <c r="F425" s="167" t="s">
        <v>258</v>
      </c>
      <c r="H425" s="168">
        <v>141.65</v>
      </c>
      <c r="I425" s="169"/>
      <c r="L425" s="165"/>
      <c r="M425" s="170"/>
      <c r="T425" s="171"/>
      <c r="AT425" s="166" t="s">
        <v>233</v>
      </c>
      <c r="AU425" s="166" t="s">
        <v>89</v>
      </c>
      <c r="AV425" s="13" t="s">
        <v>231</v>
      </c>
      <c r="AW425" s="13" t="s">
        <v>31</v>
      </c>
      <c r="AX425" s="13" t="s">
        <v>83</v>
      </c>
      <c r="AY425" s="166" t="s">
        <v>225</v>
      </c>
    </row>
    <row r="426" spans="2:65" s="11" customFormat="1" ht="22.9" customHeight="1">
      <c r="B426" s="131"/>
      <c r="D426" s="132" t="s">
        <v>75</v>
      </c>
      <c r="E426" s="141" t="s">
        <v>272</v>
      </c>
      <c r="F426" s="141" t="s">
        <v>1012</v>
      </c>
      <c r="I426" s="134"/>
      <c r="J426" s="142">
        <f>BK426</f>
        <v>0</v>
      </c>
      <c r="L426" s="131"/>
      <c r="M426" s="136"/>
      <c r="P426" s="137">
        <f>SUM(P427:P446)</f>
        <v>0</v>
      </c>
      <c r="R426" s="137">
        <f>SUM(R427:R446)</f>
        <v>16.334750269200001</v>
      </c>
      <c r="T426" s="138">
        <f>SUM(T427:T446)</f>
        <v>0</v>
      </c>
      <c r="AR426" s="132" t="s">
        <v>83</v>
      </c>
      <c r="AT426" s="139" t="s">
        <v>75</v>
      </c>
      <c r="AU426" s="139" t="s">
        <v>83</v>
      </c>
      <c r="AY426" s="132" t="s">
        <v>225</v>
      </c>
      <c r="BK426" s="140">
        <f>SUM(BK427:BK446)</f>
        <v>0</v>
      </c>
    </row>
    <row r="427" spans="2:65" s="1" customFormat="1" ht="24.2" customHeight="1">
      <c r="B427" s="32"/>
      <c r="C427" s="143" t="s">
        <v>838</v>
      </c>
      <c r="D427" s="143" t="s">
        <v>227</v>
      </c>
      <c r="E427" s="144" t="s">
        <v>2590</v>
      </c>
      <c r="F427" s="145" t="s">
        <v>2591</v>
      </c>
      <c r="G427" s="146" t="s">
        <v>312</v>
      </c>
      <c r="H427" s="147">
        <v>124.77</v>
      </c>
      <c r="I427" s="148"/>
      <c r="J427" s="149">
        <f>ROUND(I427*H427,2)</f>
        <v>0</v>
      </c>
      <c r="K427" s="150"/>
      <c r="L427" s="32"/>
      <c r="M427" s="151" t="s">
        <v>1</v>
      </c>
      <c r="N427" s="152" t="s">
        <v>42</v>
      </c>
      <c r="P427" s="153">
        <f>O427*H427</f>
        <v>0</v>
      </c>
      <c r="Q427" s="153">
        <v>2.001E-2</v>
      </c>
      <c r="R427" s="153">
        <f>Q427*H427</f>
        <v>2.4966477</v>
      </c>
      <c r="S427" s="153">
        <v>0</v>
      </c>
      <c r="T427" s="154">
        <f>S427*H427</f>
        <v>0</v>
      </c>
      <c r="AR427" s="155" t="s">
        <v>231</v>
      </c>
      <c r="AT427" s="155" t="s">
        <v>227</v>
      </c>
      <c r="AU427" s="155" t="s">
        <v>89</v>
      </c>
      <c r="AY427" s="17" t="s">
        <v>225</v>
      </c>
      <c r="BE427" s="156">
        <f>IF(N427="základná",J427,0)</f>
        <v>0</v>
      </c>
      <c r="BF427" s="156">
        <f>IF(N427="znížená",J427,0)</f>
        <v>0</v>
      </c>
      <c r="BG427" s="156">
        <f>IF(N427="zákl. prenesená",J427,0)</f>
        <v>0</v>
      </c>
      <c r="BH427" s="156">
        <f>IF(N427="zníž. prenesená",J427,0)</f>
        <v>0</v>
      </c>
      <c r="BI427" s="156">
        <f>IF(N427="nulová",J427,0)</f>
        <v>0</v>
      </c>
      <c r="BJ427" s="17" t="s">
        <v>89</v>
      </c>
      <c r="BK427" s="156">
        <f>ROUND(I427*H427,2)</f>
        <v>0</v>
      </c>
      <c r="BL427" s="17" t="s">
        <v>231</v>
      </c>
      <c r="BM427" s="155" t="s">
        <v>2592</v>
      </c>
    </row>
    <row r="428" spans="2:65" s="12" customFormat="1" ht="22.5">
      <c r="B428" s="157"/>
      <c r="D428" s="158" t="s">
        <v>233</v>
      </c>
      <c r="E428" s="159" t="s">
        <v>1</v>
      </c>
      <c r="F428" s="160" t="s">
        <v>2593</v>
      </c>
      <c r="H428" s="161">
        <v>124.77</v>
      </c>
      <c r="I428" s="162"/>
      <c r="L428" s="157"/>
      <c r="M428" s="163"/>
      <c r="T428" s="164"/>
      <c r="AT428" s="159" t="s">
        <v>233</v>
      </c>
      <c r="AU428" s="159" t="s">
        <v>89</v>
      </c>
      <c r="AV428" s="12" t="s">
        <v>89</v>
      </c>
      <c r="AW428" s="12" t="s">
        <v>31</v>
      </c>
      <c r="AX428" s="12" t="s">
        <v>83</v>
      </c>
      <c r="AY428" s="159" t="s">
        <v>225</v>
      </c>
    </row>
    <row r="429" spans="2:65" s="1" customFormat="1" ht="33" customHeight="1">
      <c r="B429" s="32"/>
      <c r="C429" s="143" t="s">
        <v>844</v>
      </c>
      <c r="D429" s="143" t="s">
        <v>227</v>
      </c>
      <c r="E429" s="144" t="s">
        <v>1014</v>
      </c>
      <c r="F429" s="145" t="s">
        <v>1015</v>
      </c>
      <c r="G429" s="146" t="s">
        <v>312</v>
      </c>
      <c r="H429" s="147">
        <v>256</v>
      </c>
      <c r="I429" s="148"/>
      <c r="J429" s="149">
        <f>ROUND(I429*H429,2)</f>
        <v>0</v>
      </c>
      <c r="K429" s="150"/>
      <c r="L429" s="32"/>
      <c r="M429" s="151" t="s">
        <v>1</v>
      </c>
      <c r="N429" s="152" t="s">
        <v>42</v>
      </c>
      <c r="P429" s="153">
        <f>O429*H429</f>
        <v>0</v>
      </c>
      <c r="Q429" s="153">
        <v>2.5710469999999999E-2</v>
      </c>
      <c r="R429" s="153">
        <f>Q429*H429</f>
        <v>6.5818803199999998</v>
      </c>
      <c r="S429" s="153">
        <v>0</v>
      </c>
      <c r="T429" s="154">
        <f>S429*H429</f>
        <v>0</v>
      </c>
      <c r="AR429" s="155" t="s">
        <v>231</v>
      </c>
      <c r="AT429" s="155" t="s">
        <v>227</v>
      </c>
      <c r="AU429" s="155" t="s">
        <v>89</v>
      </c>
      <c r="AY429" s="17" t="s">
        <v>225</v>
      </c>
      <c r="BE429" s="156">
        <f>IF(N429="základná",J429,0)</f>
        <v>0</v>
      </c>
      <c r="BF429" s="156">
        <f>IF(N429="znížená",J429,0)</f>
        <v>0</v>
      </c>
      <c r="BG429" s="156">
        <f>IF(N429="zákl. prenesená",J429,0)</f>
        <v>0</v>
      </c>
      <c r="BH429" s="156">
        <f>IF(N429="zníž. prenesená",J429,0)</f>
        <v>0</v>
      </c>
      <c r="BI429" s="156">
        <f>IF(N429="nulová",J429,0)</f>
        <v>0</v>
      </c>
      <c r="BJ429" s="17" t="s">
        <v>89</v>
      </c>
      <c r="BK429" s="156">
        <f>ROUND(I429*H429,2)</f>
        <v>0</v>
      </c>
      <c r="BL429" s="17" t="s">
        <v>231</v>
      </c>
      <c r="BM429" s="155" t="s">
        <v>2594</v>
      </c>
    </row>
    <row r="430" spans="2:65" s="12" customFormat="1" ht="11.25">
      <c r="B430" s="157"/>
      <c r="D430" s="158" t="s">
        <v>233</v>
      </c>
      <c r="E430" s="159" t="s">
        <v>1</v>
      </c>
      <c r="F430" s="160" t="s">
        <v>2595</v>
      </c>
      <c r="H430" s="161">
        <v>256</v>
      </c>
      <c r="I430" s="162"/>
      <c r="L430" s="157"/>
      <c r="M430" s="163"/>
      <c r="T430" s="164"/>
      <c r="AT430" s="159" t="s">
        <v>233</v>
      </c>
      <c r="AU430" s="159" t="s">
        <v>89</v>
      </c>
      <c r="AV430" s="12" t="s">
        <v>89</v>
      </c>
      <c r="AW430" s="12" t="s">
        <v>31</v>
      </c>
      <c r="AX430" s="12" t="s">
        <v>83</v>
      </c>
      <c r="AY430" s="159" t="s">
        <v>225</v>
      </c>
    </row>
    <row r="431" spans="2:65" s="1" customFormat="1" ht="44.25" customHeight="1">
      <c r="B431" s="32"/>
      <c r="C431" s="143" t="s">
        <v>878</v>
      </c>
      <c r="D431" s="143" t="s">
        <v>227</v>
      </c>
      <c r="E431" s="144" t="s">
        <v>1019</v>
      </c>
      <c r="F431" s="145" t="s">
        <v>1020</v>
      </c>
      <c r="G431" s="146" t="s">
        <v>312</v>
      </c>
      <c r="H431" s="147">
        <v>512</v>
      </c>
      <c r="I431" s="148"/>
      <c r="J431" s="149">
        <f>ROUND(I431*H431,2)</f>
        <v>0</v>
      </c>
      <c r="K431" s="150"/>
      <c r="L431" s="32"/>
      <c r="M431" s="151" t="s">
        <v>1</v>
      </c>
      <c r="N431" s="152" t="s">
        <v>42</v>
      </c>
      <c r="P431" s="153">
        <f>O431*H431</f>
        <v>0</v>
      </c>
      <c r="Q431" s="153">
        <v>0</v>
      </c>
      <c r="R431" s="153">
        <f>Q431*H431</f>
        <v>0</v>
      </c>
      <c r="S431" s="153">
        <v>0</v>
      </c>
      <c r="T431" s="154">
        <f>S431*H431</f>
        <v>0</v>
      </c>
      <c r="AR431" s="155" t="s">
        <v>231</v>
      </c>
      <c r="AT431" s="155" t="s">
        <v>227</v>
      </c>
      <c r="AU431" s="155" t="s">
        <v>89</v>
      </c>
      <c r="AY431" s="17" t="s">
        <v>225</v>
      </c>
      <c r="BE431" s="156">
        <f>IF(N431="základná",J431,0)</f>
        <v>0</v>
      </c>
      <c r="BF431" s="156">
        <f>IF(N431="znížená",J431,0)</f>
        <v>0</v>
      </c>
      <c r="BG431" s="156">
        <f>IF(N431="zákl. prenesená",J431,0)</f>
        <v>0</v>
      </c>
      <c r="BH431" s="156">
        <f>IF(N431="zníž. prenesená",J431,0)</f>
        <v>0</v>
      </c>
      <c r="BI431" s="156">
        <f>IF(N431="nulová",J431,0)</f>
        <v>0</v>
      </c>
      <c r="BJ431" s="17" t="s">
        <v>89</v>
      </c>
      <c r="BK431" s="156">
        <f>ROUND(I431*H431,2)</f>
        <v>0</v>
      </c>
      <c r="BL431" s="17" t="s">
        <v>231</v>
      </c>
      <c r="BM431" s="155" t="s">
        <v>2596</v>
      </c>
    </row>
    <row r="432" spans="2:65" s="12" customFormat="1" ht="11.25">
      <c r="B432" s="157"/>
      <c r="D432" s="158" t="s">
        <v>233</v>
      </c>
      <c r="E432" s="159" t="s">
        <v>1</v>
      </c>
      <c r="F432" s="160" t="s">
        <v>2597</v>
      </c>
      <c r="H432" s="161">
        <v>512</v>
      </c>
      <c r="I432" s="162"/>
      <c r="L432" s="157"/>
      <c r="M432" s="163"/>
      <c r="T432" s="164"/>
      <c r="AT432" s="159" t="s">
        <v>233</v>
      </c>
      <c r="AU432" s="159" t="s">
        <v>89</v>
      </c>
      <c r="AV432" s="12" t="s">
        <v>89</v>
      </c>
      <c r="AW432" s="12" t="s">
        <v>31</v>
      </c>
      <c r="AX432" s="12" t="s">
        <v>83</v>
      </c>
      <c r="AY432" s="159" t="s">
        <v>225</v>
      </c>
    </row>
    <row r="433" spans="2:65" s="1" customFormat="1" ht="33" customHeight="1">
      <c r="B433" s="32"/>
      <c r="C433" s="143" t="s">
        <v>883</v>
      </c>
      <c r="D433" s="143" t="s">
        <v>227</v>
      </c>
      <c r="E433" s="144" t="s">
        <v>1024</v>
      </c>
      <c r="F433" s="145" t="s">
        <v>1025</v>
      </c>
      <c r="G433" s="146" t="s">
        <v>312</v>
      </c>
      <c r="H433" s="147">
        <v>256</v>
      </c>
      <c r="I433" s="148"/>
      <c r="J433" s="149">
        <f>ROUND(I433*H433,2)</f>
        <v>0</v>
      </c>
      <c r="K433" s="150"/>
      <c r="L433" s="32"/>
      <c r="M433" s="151" t="s">
        <v>1</v>
      </c>
      <c r="N433" s="152" t="s">
        <v>42</v>
      </c>
      <c r="P433" s="153">
        <f>O433*H433</f>
        <v>0</v>
      </c>
      <c r="Q433" s="153">
        <v>2.571E-2</v>
      </c>
      <c r="R433" s="153">
        <f>Q433*H433</f>
        <v>6.5817600000000001</v>
      </c>
      <c r="S433" s="153">
        <v>0</v>
      </c>
      <c r="T433" s="154">
        <f>S433*H433</f>
        <v>0</v>
      </c>
      <c r="AR433" s="155" t="s">
        <v>231</v>
      </c>
      <c r="AT433" s="155" t="s">
        <v>227</v>
      </c>
      <c r="AU433" s="155" t="s">
        <v>89</v>
      </c>
      <c r="AY433" s="17" t="s">
        <v>225</v>
      </c>
      <c r="BE433" s="156">
        <f>IF(N433="základná",J433,0)</f>
        <v>0</v>
      </c>
      <c r="BF433" s="156">
        <f>IF(N433="znížená",J433,0)</f>
        <v>0</v>
      </c>
      <c r="BG433" s="156">
        <f>IF(N433="zákl. prenesená",J433,0)</f>
        <v>0</v>
      </c>
      <c r="BH433" s="156">
        <f>IF(N433="zníž. prenesená",J433,0)</f>
        <v>0</v>
      </c>
      <c r="BI433" s="156">
        <f>IF(N433="nulová",J433,0)</f>
        <v>0</v>
      </c>
      <c r="BJ433" s="17" t="s">
        <v>89</v>
      </c>
      <c r="BK433" s="156">
        <f>ROUND(I433*H433,2)</f>
        <v>0</v>
      </c>
      <c r="BL433" s="17" t="s">
        <v>231</v>
      </c>
      <c r="BM433" s="155" t="s">
        <v>2598</v>
      </c>
    </row>
    <row r="434" spans="2:65" s="1" customFormat="1" ht="24.2" customHeight="1">
      <c r="B434" s="32"/>
      <c r="C434" s="143" t="s">
        <v>898</v>
      </c>
      <c r="D434" s="143" t="s">
        <v>227</v>
      </c>
      <c r="E434" s="144" t="s">
        <v>1028</v>
      </c>
      <c r="F434" s="145" t="s">
        <v>1029</v>
      </c>
      <c r="G434" s="146" t="s">
        <v>312</v>
      </c>
      <c r="H434" s="147">
        <v>236.42</v>
      </c>
      <c r="I434" s="148"/>
      <c r="J434" s="149">
        <f>ROUND(I434*H434,2)</f>
        <v>0</v>
      </c>
      <c r="K434" s="150"/>
      <c r="L434" s="32"/>
      <c r="M434" s="151" t="s">
        <v>1</v>
      </c>
      <c r="N434" s="152" t="s">
        <v>42</v>
      </c>
      <c r="P434" s="153">
        <f>O434*H434</f>
        <v>0</v>
      </c>
      <c r="Q434" s="153">
        <v>1.92542E-3</v>
      </c>
      <c r="R434" s="153">
        <f>Q434*H434</f>
        <v>0.45520779639999998</v>
      </c>
      <c r="S434" s="153">
        <v>0</v>
      </c>
      <c r="T434" s="154">
        <f>S434*H434</f>
        <v>0</v>
      </c>
      <c r="AR434" s="155" t="s">
        <v>231</v>
      </c>
      <c r="AT434" s="155" t="s">
        <v>227</v>
      </c>
      <c r="AU434" s="155" t="s">
        <v>89</v>
      </c>
      <c r="AY434" s="17" t="s">
        <v>225</v>
      </c>
      <c r="BE434" s="156">
        <f>IF(N434="základná",J434,0)</f>
        <v>0</v>
      </c>
      <c r="BF434" s="156">
        <f>IF(N434="znížená",J434,0)</f>
        <v>0</v>
      </c>
      <c r="BG434" s="156">
        <f>IF(N434="zákl. prenesená",J434,0)</f>
        <v>0</v>
      </c>
      <c r="BH434" s="156">
        <f>IF(N434="zníž. prenesená",J434,0)</f>
        <v>0</v>
      </c>
      <c r="BI434" s="156">
        <f>IF(N434="nulová",J434,0)</f>
        <v>0</v>
      </c>
      <c r="BJ434" s="17" t="s">
        <v>89</v>
      </c>
      <c r="BK434" s="156">
        <f>ROUND(I434*H434,2)</f>
        <v>0</v>
      </c>
      <c r="BL434" s="17" t="s">
        <v>231</v>
      </c>
      <c r="BM434" s="155" t="s">
        <v>2599</v>
      </c>
    </row>
    <row r="435" spans="2:65" s="12" customFormat="1" ht="11.25">
      <c r="B435" s="157"/>
      <c r="D435" s="158" t="s">
        <v>233</v>
      </c>
      <c r="E435" s="159" t="s">
        <v>1</v>
      </c>
      <c r="F435" s="160" t="s">
        <v>2600</v>
      </c>
      <c r="H435" s="161">
        <v>77.650000000000006</v>
      </c>
      <c r="I435" s="162"/>
      <c r="L435" s="157"/>
      <c r="M435" s="163"/>
      <c r="T435" s="164"/>
      <c r="AT435" s="159" t="s">
        <v>233</v>
      </c>
      <c r="AU435" s="159" t="s">
        <v>89</v>
      </c>
      <c r="AV435" s="12" t="s">
        <v>89</v>
      </c>
      <c r="AW435" s="12" t="s">
        <v>31</v>
      </c>
      <c r="AX435" s="12" t="s">
        <v>76</v>
      </c>
      <c r="AY435" s="159" t="s">
        <v>225</v>
      </c>
    </row>
    <row r="436" spans="2:65" s="12" customFormat="1" ht="11.25">
      <c r="B436" s="157"/>
      <c r="D436" s="158" t="s">
        <v>233</v>
      </c>
      <c r="E436" s="159" t="s">
        <v>1</v>
      </c>
      <c r="F436" s="160" t="s">
        <v>2601</v>
      </c>
      <c r="H436" s="161">
        <v>78.739999999999995</v>
      </c>
      <c r="I436" s="162"/>
      <c r="L436" s="157"/>
      <c r="M436" s="163"/>
      <c r="T436" s="164"/>
      <c r="AT436" s="159" t="s">
        <v>233</v>
      </c>
      <c r="AU436" s="159" t="s">
        <v>89</v>
      </c>
      <c r="AV436" s="12" t="s">
        <v>89</v>
      </c>
      <c r="AW436" s="12" t="s">
        <v>31</v>
      </c>
      <c r="AX436" s="12" t="s">
        <v>76</v>
      </c>
      <c r="AY436" s="159" t="s">
        <v>225</v>
      </c>
    </row>
    <row r="437" spans="2:65" s="12" customFormat="1" ht="11.25">
      <c r="B437" s="157"/>
      <c r="D437" s="158" t="s">
        <v>233</v>
      </c>
      <c r="E437" s="159" t="s">
        <v>1</v>
      </c>
      <c r="F437" s="160" t="s">
        <v>2602</v>
      </c>
      <c r="H437" s="161">
        <v>80.03</v>
      </c>
      <c r="I437" s="162"/>
      <c r="L437" s="157"/>
      <c r="M437" s="163"/>
      <c r="T437" s="164"/>
      <c r="AT437" s="159" t="s">
        <v>233</v>
      </c>
      <c r="AU437" s="159" t="s">
        <v>89</v>
      </c>
      <c r="AV437" s="12" t="s">
        <v>89</v>
      </c>
      <c r="AW437" s="12" t="s">
        <v>31</v>
      </c>
      <c r="AX437" s="12" t="s">
        <v>76</v>
      </c>
      <c r="AY437" s="159" t="s">
        <v>225</v>
      </c>
    </row>
    <row r="438" spans="2:65" s="13" customFormat="1" ht="11.25">
      <c r="B438" s="165"/>
      <c r="D438" s="158" t="s">
        <v>233</v>
      </c>
      <c r="E438" s="166" t="s">
        <v>1</v>
      </c>
      <c r="F438" s="167" t="s">
        <v>258</v>
      </c>
      <c r="H438" s="168">
        <v>236.42</v>
      </c>
      <c r="I438" s="169"/>
      <c r="L438" s="165"/>
      <c r="M438" s="170"/>
      <c r="T438" s="171"/>
      <c r="AT438" s="166" t="s">
        <v>233</v>
      </c>
      <c r="AU438" s="166" t="s">
        <v>89</v>
      </c>
      <c r="AV438" s="13" t="s">
        <v>231</v>
      </c>
      <c r="AW438" s="13" t="s">
        <v>31</v>
      </c>
      <c r="AX438" s="13" t="s">
        <v>83</v>
      </c>
      <c r="AY438" s="166" t="s">
        <v>225</v>
      </c>
    </row>
    <row r="439" spans="2:65" s="1" customFormat="1" ht="24.2" customHeight="1">
      <c r="B439" s="32"/>
      <c r="C439" s="143" t="s">
        <v>903</v>
      </c>
      <c r="D439" s="143" t="s">
        <v>227</v>
      </c>
      <c r="E439" s="144" t="s">
        <v>1042</v>
      </c>
      <c r="F439" s="145" t="s">
        <v>1043</v>
      </c>
      <c r="G439" s="146" t="s">
        <v>312</v>
      </c>
      <c r="H439" s="147">
        <v>236.42</v>
      </c>
      <c r="I439" s="148"/>
      <c r="J439" s="149">
        <f>ROUND(I439*H439,2)</f>
        <v>0</v>
      </c>
      <c r="K439" s="150"/>
      <c r="L439" s="32"/>
      <c r="M439" s="151" t="s">
        <v>1</v>
      </c>
      <c r="N439" s="152" t="s">
        <v>42</v>
      </c>
      <c r="P439" s="153">
        <f>O439*H439</f>
        <v>0</v>
      </c>
      <c r="Q439" s="153">
        <v>0</v>
      </c>
      <c r="R439" s="153">
        <f>Q439*H439</f>
        <v>0</v>
      </c>
      <c r="S439" s="153">
        <v>0</v>
      </c>
      <c r="T439" s="154">
        <f>S439*H439</f>
        <v>0</v>
      </c>
      <c r="AR439" s="155" t="s">
        <v>231</v>
      </c>
      <c r="AT439" s="155" t="s">
        <v>227</v>
      </c>
      <c r="AU439" s="155" t="s">
        <v>89</v>
      </c>
      <c r="AY439" s="17" t="s">
        <v>225</v>
      </c>
      <c r="BE439" s="156">
        <f>IF(N439="základná",J439,0)</f>
        <v>0</v>
      </c>
      <c r="BF439" s="156">
        <f>IF(N439="znížená",J439,0)</f>
        <v>0</v>
      </c>
      <c r="BG439" s="156">
        <f>IF(N439="zákl. prenesená",J439,0)</f>
        <v>0</v>
      </c>
      <c r="BH439" s="156">
        <f>IF(N439="zníž. prenesená",J439,0)</f>
        <v>0</v>
      </c>
      <c r="BI439" s="156">
        <f>IF(N439="nulová",J439,0)</f>
        <v>0</v>
      </c>
      <c r="BJ439" s="17" t="s">
        <v>89</v>
      </c>
      <c r="BK439" s="156">
        <f>ROUND(I439*H439,2)</f>
        <v>0</v>
      </c>
      <c r="BL439" s="17" t="s">
        <v>231</v>
      </c>
      <c r="BM439" s="155" t="s">
        <v>2603</v>
      </c>
    </row>
    <row r="440" spans="2:65" s="1" customFormat="1" ht="24.2" customHeight="1">
      <c r="B440" s="32"/>
      <c r="C440" s="143" t="s">
        <v>908</v>
      </c>
      <c r="D440" s="143" t="s">
        <v>227</v>
      </c>
      <c r="E440" s="144" t="s">
        <v>1047</v>
      </c>
      <c r="F440" s="145" t="s">
        <v>1048</v>
      </c>
      <c r="G440" s="146" t="s">
        <v>414</v>
      </c>
      <c r="H440" s="147">
        <v>57.44</v>
      </c>
      <c r="I440" s="148"/>
      <c r="J440" s="149">
        <f>ROUND(I440*H440,2)</f>
        <v>0</v>
      </c>
      <c r="K440" s="150"/>
      <c r="L440" s="32"/>
      <c r="M440" s="151" t="s">
        <v>1</v>
      </c>
      <c r="N440" s="152" t="s">
        <v>42</v>
      </c>
      <c r="P440" s="153">
        <f>O440*H440</f>
        <v>0</v>
      </c>
      <c r="Q440" s="153">
        <v>2.6866199999999998E-3</v>
      </c>
      <c r="R440" s="153">
        <f>Q440*H440</f>
        <v>0.15431945279999998</v>
      </c>
      <c r="S440" s="153">
        <v>0</v>
      </c>
      <c r="T440" s="154">
        <f>S440*H440</f>
        <v>0</v>
      </c>
      <c r="AR440" s="155" t="s">
        <v>231</v>
      </c>
      <c r="AT440" s="155" t="s">
        <v>227</v>
      </c>
      <c r="AU440" s="155" t="s">
        <v>89</v>
      </c>
      <c r="AY440" s="17" t="s">
        <v>225</v>
      </c>
      <c r="BE440" s="156">
        <f>IF(N440="základná",J440,0)</f>
        <v>0</v>
      </c>
      <c r="BF440" s="156">
        <f>IF(N440="znížená",J440,0)</f>
        <v>0</v>
      </c>
      <c r="BG440" s="156">
        <f>IF(N440="zákl. prenesená",J440,0)</f>
        <v>0</v>
      </c>
      <c r="BH440" s="156">
        <f>IF(N440="zníž. prenesená",J440,0)</f>
        <v>0</v>
      </c>
      <c r="BI440" s="156">
        <f>IF(N440="nulová",J440,0)</f>
        <v>0</v>
      </c>
      <c r="BJ440" s="17" t="s">
        <v>89</v>
      </c>
      <c r="BK440" s="156">
        <f>ROUND(I440*H440,2)</f>
        <v>0</v>
      </c>
      <c r="BL440" s="17" t="s">
        <v>231</v>
      </c>
      <c r="BM440" s="155" t="s">
        <v>2604</v>
      </c>
    </row>
    <row r="441" spans="2:65" s="12" customFormat="1" ht="11.25">
      <c r="B441" s="157"/>
      <c r="D441" s="158" t="s">
        <v>233</v>
      </c>
      <c r="E441" s="159" t="s">
        <v>1</v>
      </c>
      <c r="F441" s="160" t="s">
        <v>2605</v>
      </c>
      <c r="H441" s="161">
        <v>28.14</v>
      </c>
      <c r="I441" s="162"/>
      <c r="L441" s="157"/>
      <c r="M441" s="163"/>
      <c r="T441" s="164"/>
      <c r="AT441" s="159" t="s">
        <v>233</v>
      </c>
      <c r="AU441" s="159" t="s">
        <v>89</v>
      </c>
      <c r="AV441" s="12" t="s">
        <v>89</v>
      </c>
      <c r="AW441" s="12" t="s">
        <v>31</v>
      </c>
      <c r="AX441" s="12" t="s">
        <v>76</v>
      </c>
      <c r="AY441" s="159" t="s">
        <v>225</v>
      </c>
    </row>
    <row r="442" spans="2:65" s="12" customFormat="1" ht="11.25">
      <c r="B442" s="157"/>
      <c r="D442" s="158" t="s">
        <v>233</v>
      </c>
      <c r="E442" s="159" t="s">
        <v>1</v>
      </c>
      <c r="F442" s="160" t="s">
        <v>2606</v>
      </c>
      <c r="H442" s="161">
        <v>29.3</v>
      </c>
      <c r="I442" s="162"/>
      <c r="L442" s="157"/>
      <c r="M442" s="163"/>
      <c r="T442" s="164"/>
      <c r="AT442" s="159" t="s">
        <v>233</v>
      </c>
      <c r="AU442" s="159" t="s">
        <v>89</v>
      </c>
      <c r="AV442" s="12" t="s">
        <v>89</v>
      </c>
      <c r="AW442" s="12" t="s">
        <v>31</v>
      </c>
      <c r="AX442" s="12" t="s">
        <v>76</v>
      </c>
      <c r="AY442" s="159" t="s">
        <v>225</v>
      </c>
    </row>
    <row r="443" spans="2:65" s="13" customFormat="1" ht="11.25">
      <c r="B443" s="165"/>
      <c r="D443" s="158" t="s">
        <v>233</v>
      </c>
      <c r="E443" s="166" t="s">
        <v>1</v>
      </c>
      <c r="F443" s="167" t="s">
        <v>258</v>
      </c>
      <c r="H443" s="168">
        <v>57.44</v>
      </c>
      <c r="I443" s="169"/>
      <c r="L443" s="165"/>
      <c r="M443" s="170"/>
      <c r="T443" s="171"/>
      <c r="AT443" s="166" t="s">
        <v>233</v>
      </c>
      <c r="AU443" s="166" t="s">
        <v>89</v>
      </c>
      <c r="AV443" s="13" t="s">
        <v>231</v>
      </c>
      <c r="AW443" s="13" t="s">
        <v>31</v>
      </c>
      <c r="AX443" s="13" t="s">
        <v>83</v>
      </c>
      <c r="AY443" s="166" t="s">
        <v>225</v>
      </c>
    </row>
    <row r="444" spans="2:65" s="1" customFormat="1" ht="24.2" customHeight="1">
      <c r="B444" s="32"/>
      <c r="C444" s="179" t="s">
        <v>913</v>
      </c>
      <c r="D444" s="179" t="s">
        <v>304</v>
      </c>
      <c r="E444" s="180" t="s">
        <v>1053</v>
      </c>
      <c r="F444" s="181" t="s">
        <v>1054</v>
      </c>
      <c r="G444" s="182" t="s">
        <v>414</v>
      </c>
      <c r="H444" s="183">
        <v>57.5</v>
      </c>
      <c r="I444" s="184"/>
      <c r="J444" s="185">
        <f>ROUND(I444*H444,2)</f>
        <v>0</v>
      </c>
      <c r="K444" s="186"/>
      <c r="L444" s="187"/>
      <c r="M444" s="188" t="s">
        <v>1</v>
      </c>
      <c r="N444" s="189" t="s">
        <v>42</v>
      </c>
      <c r="P444" s="153">
        <f>O444*H444</f>
        <v>0</v>
      </c>
      <c r="Q444" s="153">
        <v>1.08E-3</v>
      </c>
      <c r="R444" s="153">
        <f>Q444*H444</f>
        <v>6.2100000000000002E-2</v>
      </c>
      <c r="S444" s="153">
        <v>0</v>
      </c>
      <c r="T444" s="154">
        <f>S444*H444</f>
        <v>0</v>
      </c>
      <c r="AR444" s="155" t="s">
        <v>263</v>
      </c>
      <c r="AT444" s="155" t="s">
        <v>304</v>
      </c>
      <c r="AU444" s="155" t="s">
        <v>89</v>
      </c>
      <c r="AY444" s="17" t="s">
        <v>225</v>
      </c>
      <c r="BE444" s="156">
        <f>IF(N444="základná",J444,0)</f>
        <v>0</v>
      </c>
      <c r="BF444" s="156">
        <f>IF(N444="znížená",J444,0)</f>
        <v>0</v>
      </c>
      <c r="BG444" s="156">
        <f>IF(N444="zákl. prenesená",J444,0)</f>
        <v>0</v>
      </c>
      <c r="BH444" s="156">
        <f>IF(N444="zníž. prenesená",J444,0)</f>
        <v>0</v>
      </c>
      <c r="BI444" s="156">
        <f>IF(N444="nulová",J444,0)</f>
        <v>0</v>
      </c>
      <c r="BJ444" s="17" t="s">
        <v>89</v>
      </c>
      <c r="BK444" s="156">
        <f>ROUND(I444*H444,2)</f>
        <v>0</v>
      </c>
      <c r="BL444" s="17" t="s">
        <v>231</v>
      </c>
      <c r="BM444" s="155" t="s">
        <v>2607</v>
      </c>
    </row>
    <row r="445" spans="2:65" s="1" customFormat="1" ht="24.2" customHeight="1">
      <c r="B445" s="32"/>
      <c r="C445" s="143" t="s">
        <v>919</v>
      </c>
      <c r="D445" s="143" t="s">
        <v>227</v>
      </c>
      <c r="E445" s="144" t="s">
        <v>2608</v>
      </c>
      <c r="F445" s="145" t="s">
        <v>2609</v>
      </c>
      <c r="G445" s="146" t="s">
        <v>414</v>
      </c>
      <c r="H445" s="147">
        <v>18</v>
      </c>
      <c r="I445" s="148"/>
      <c r="J445" s="149">
        <f>ROUND(I445*H445,2)</f>
        <v>0</v>
      </c>
      <c r="K445" s="150"/>
      <c r="L445" s="32"/>
      <c r="M445" s="151" t="s">
        <v>1</v>
      </c>
      <c r="N445" s="152" t="s">
        <v>42</v>
      </c>
      <c r="P445" s="153">
        <f>O445*H445</f>
        <v>0</v>
      </c>
      <c r="Q445" s="153">
        <v>1.5750000000000001E-4</v>
      </c>
      <c r="R445" s="153">
        <f>Q445*H445</f>
        <v>2.8350000000000003E-3</v>
      </c>
      <c r="S445" s="153">
        <v>0</v>
      </c>
      <c r="T445" s="154">
        <f>S445*H445</f>
        <v>0</v>
      </c>
      <c r="AR445" s="155" t="s">
        <v>231</v>
      </c>
      <c r="AT445" s="155" t="s">
        <v>227</v>
      </c>
      <c r="AU445" s="155" t="s">
        <v>89</v>
      </c>
      <c r="AY445" s="17" t="s">
        <v>225</v>
      </c>
      <c r="BE445" s="156">
        <f>IF(N445="základná",J445,0)</f>
        <v>0</v>
      </c>
      <c r="BF445" s="156">
        <f>IF(N445="znížená",J445,0)</f>
        <v>0</v>
      </c>
      <c r="BG445" s="156">
        <f>IF(N445="zákl. prenesená",J445,0)</f>
        <v>0</v>
      </c>
      <c r="BH445" s="156">
        <f>IF(N445="zníž. prenesená",J445,0)</f>
        <v>0</v>
      </c>
      <c r="BI445" s="156">
        <f>IF(N445="nulová",J445,0)</f>
        <v>0</v>
      </c>
      <c r="BJ445" s="17" t="s">
        <v>89</v>
      </c>
      <c r="BK445" s="156">
        <f>ROUND(I445*H445,2)</f>
        <v>0</v>
      </c>
      <c r="BL445" s="17" t="s">
        <v>231</v>
      </c>
      <c r="BM445" s="155" t="s">
        <v>2610</v>
      </c>
    </row>
    <row r="446" spans="2:65" s="12" customFormat="1" ht="11.25">
      <c r="B446" s="157"/>
      <c r="D446" s="158" t="s">
        <v>233</v>
      </c>
      <c r="E446" s="159" t="s">
        <v>1</v>
      </c>
      <c r="F446" s="160" t="s">
        <v>2611</v>
      </c>
      <c r="H446" s="161">
        <v>18</v>
      </c>
      <c r="I446" s="162"/>
      <c r="L446" s="157"/>
      <c r="M446" s="163"/>
      <c r="T446" s="164"/>
      <c r="AT446" s="159" t="s">
        <v>233</v>
      </c>
      <c r="AU446" s="159" t="s">
        <v>89</v>
      </c>
      <c r="AV446" s="12" t="s">
        <v>89</v>
      </c>
      <c r="AW446" s="12" t="s">
        <v>31</v>
      </c>
      <c r="AX446" s="12" t="s">
        <v>83</v>
      </c>
      <c r="AY446" s="159" t="s">
        <v>225</v>
      </c>
    </row>
    <row r="447" spans="2:65" s="11" customFormat="1" ht="22.9" customHeight="1">
      <c r="B447" s="131"/>
      <c r="D447" s="132" t="s">
        <v>75</v>
      </c>
      <c r="E447" s="141" t="s">
        <v>1062</v>
      </c>
      <c r="F447" s="141" t="s">
        <v>1063</v>
      </c>
      <c r="I447" s="134"/>
      <c r="J447" s="142">
        <f>BK447</f>
        <v>0</v>
      </c>
      <c r="L447" s="131"/>
      <c r="M447" s="136"/>
      <c r="P447" s="137">
        <f>SUM(P448:P488)</f>
        <v>0</v>
      </c>
      <c r="R447" s="137">
        <f>SUM(R448:R488)</f>
        <v>0</v>
      </c>
      <c r="T447" s="138">
        <f>SUM(T448:T488)</f>
        <v>92.27162779999999</v>
      </c>
      <c r="AR447" s="132" t="s">
        <v>83</v>
      </c>
      <c r="AT447" s="139" t="s">
        <v>75</v>
      </c>
      <c r="AU447" s="139" t="s">
        <v>83</v>
      </c>
      <c r="AY447" s="132" t="s">
        <v>225</v>
      </c>
      <c r="BK447" s="140">
        <f>SUM(BK448:BK488)</f>
        <v>0</v>
      </c>
    </row>
    <row r="448" spans="2:65" s="1" customFormat="1" ht="21.75" customHeight="1">
      <c r="B448" s="32"/>
      <c r="C448" s="143" t="s">
        <v>923</v>
      </c>
      <c r="D448" s="143" t="s">
        <v>227</v>
      </c>
      <c r="E448" s="144" t="s">
        <v>2612</v>
      </c>
      <c r="F448" s="145" t="s">
        <v>2613</v>
      </c>
      <c r="G448" s="146" t="s">
        <v>230</v>
      </c>
      <c r="H448" s="147">
        <v>10.14</v>
      </c>
      <c r="I448" s="148"/>
      <c r="J448" s="149">
        <f>ROUND(I448*H448,2)</f>
        <v>0</v>
      </c>
      <c r="K448" s="150"/>
      <c r="L448" s="32"/>
      <c r="M448" s="151" t="s">
        <v>1</v>
      </c>
      <c r="N448" s="152" t="s">
        <v>42</v>
      </c>
      <c r="P448" s="153">
        <f>O448*H448</f>
        <v>0</v>
      </c>
      <c r="Q448" s="153">
        <v>0</v>
      </c>
      <c r="R448" s="153">
        <f>Q448*H448</f>
        <v>0</v>
      </c>
      <c r="S448" s="153">
        <v>0.1</v>
      </c>
      <c r="T448" s="154">
        <f>S448*H448</f>
        <v>1.014</v>
      </c>
      <c r="AR448" s="155" t="s">
        <v>231</v>
      </c>
      <c r="AT448" s="155" t="s">
        <v>227</v>
      </c>
      <c r="AU448" s="155" t="s">
        <v>89</v>
      </c>
      <c r="AY448" s="17" t="s">
        <v>225</v>
      </c>
      <c r="BE448" s="156">
        <f>IF(N448="základná",J448,0)</f>
        <v>0</v>
      </c>
      <c r="BF448" s="156">
        <f>IF(N448="znížená",J448,0)</f>
        <v>0</v>
      </c>
      <c r="BG448" s="156">
        <f>IF(N448="zákl. prenesená",J448,0)</f>
        <v>0</v>
      </c>
      <c r="BH448" s="156">
        <f>IF(N448="zníž. prenesená",J448,0)</f>
        <v>0</v>
      </c>
      <c r="BI448" s="156">
        <f>IF(N448="nulová",J448,0)</f>
        <v>0</v>
      </c>
      <c r="BJ448" s="17" t="s">
        <v>89</v>
      </c>
      <c r="BK448" s="156">
        <f>ROUND(I448*H448,2)</f>
        <v>0</v>
      </c>
      <c r="BL448" s="17" t="s">
        <v>231</v>
      </c>
      <c r="BM448" s="155" t="s">
        <v>2614</v>
      </c>
    </row>
    <row r="449" spans="2:65" s="12" customFormat="1" ht="11.25">
      <c r="B449" s="157"/>
      <c r="D449" s="158" t="s">
        <v>233</v>
      </c>
      <c r="E449" s="159" t="s">
        <v>1</v>
      </c>
      <c r="F449" s="160" t="s">
        <v>2615</v>
      </c>
      <c r="H449" s="161">
        <v>10.14</v>
      </c>
      <c r="I449" s="162"/>
      <c r="L449" s="157"/>
      <c r="M449" s="163"/>
      <c r="T449" s="164"/>
      <c r="AT449" s="159" t="s">
        <v>233</v>
      </c>
      <c r="AU449" s="159" t="s">
        <v>89</v>
      </c>
      <c r="AV449" s="12" t="s">
        <v>89</v>
      </c>
      <c r="AW449" s="12" t="s">
        <v>31</v>
      </c>
      <c r="AX449" s="12" t="s">
        <v>83</v>
      </c>
      <c r="AY449" s="159" t="s">
        <v>225</v>
      </c>
    </row>
    <row r="450" spans="2:65" s="1" customFormat="1" ht="37.9" customHeight="1">
      <c r="B450" s="32"/>
      <c r="C450" s="143" t="s">
        <v>945</v>
      </c>
      <c r="D450" s="143" t="s">
        <v>227</v>
      </c>
      <c r="E450" s="144" t="s">
        <v>1083</v>
      </c>
      <c r="F450" s="145" t="s">
        <v>1084</v>
      </c>
      <c r="G450" s="146" t="s">
        <v>312</v>
      </c>
      <c r="H450" s="147">
        <v>41.287999999999997</v>
      </c>
      <c r="I450" s="148"/>
      <c r="J450" s="149">
        <f>ROUND(I450*H450,2)</f>
        <v>0</v>
      </c>
      <c r="K450" s="150"/>
      <c r="L450" s="32"/>
      <c r="M450" s="151" t="s">
        <v>1</v>
      </c>
      <c r="N450" s="152" t="s">
        <v>42</v>
      </c>
      <c r="P450" s="153">
        <f>O450*H450</f>
        <v>0</v>
      </c>
      <c r="Q450" s="153">
        <v>0</v>
      </c>
      <c r="R450" s="153">
        <f>Q450*H450</f>
        <v>0</v>
      </c>
      <c r="S450" s="153">
        <v>0.19600000000000001</v>
      </c>
      <c r="T450" s="154">
        <f>S450*H450</f>
        <v>8.0924479999999992</v>
      </c>
      <c r="AR450" s="155" t="s">
        <v>231</v>
      </c>
      <c r="AT450" s="155" t="s">
        <v>227</v>
      </c>
      <c r="AU450" s="155" t="s">
        <v>89</v>
      </c>
      <c r="AY450" s="17" t="s">
        <v>225</v>
      </c>
      <c r="BE450" s="156">
        <f>IF(N450="základná",J450,0)</f>
        <v>0</v>
      </c>
      <c r="BF450" s="156">
        <f>IF(N450="znížená",J450,0)</f>
        <v>0</v>
      </c>
      <c r="BG450" s="156">
        <f>IF(N450="zákl. prenesená",J450,0)</f>
        <v>0</v>
      </c>
      <c r="BH450" s="156">
        <f>IF(N450="zníž. prenesená",J450,0)</f>
        <v>0</v>
      </c>
      <c r="BI450" s="156">
        <f>IF(N450="nulová",J450,0)</f>
        <v>0</v>
      </c>
      <c r="BJ450" s="17" t="s">
        <v>89</v>
      </c>
      <c r="BK450" s="156">
        <f>ROUND(I450*H450,2)</f>
        <v>0</v>
      </c>
      <c r="BL450" s="17" t="s">
        <v>231</v>
      </c>
      <c r="BM450" s="155" t="s">
        <v>2616</v>
      </c>
    </row>
    <row r="451" spans="2:65" s="12" customFormat="1" ht="11.25">
      <c r="B451" s="157"/>
      <c r="D451" s="158" t="s">
        <v>233</v>
      </c>
      <c r="E451" s="159" t="s">
        <v>1</v>
      </c>
      <c r="F451" s="160" t="s">
        <v>2617</v>
      </c>
      <c r="H451" s="161">
        <v>41.287999999999997</v>
      </c>
      <c r="I451" s="162"/>
      <c r="L451" s="157"/>
      <c r="M451" s="163"/>
      <c r="T451" s="164"/>
      <c r="AT451" s="159" t="s">
        <v>233</v>
      </c>
      <c r="AU451" s="159" t="s">
        <v>89</v>
      </c>
      <c r="AV451" s="12" t="s">
        <v>89</v>
      </c>
      <c r="AW451" s="12" t="s">
        <v>31</v>
      </c>
      <c r="AX451" s="12" t="s">
        <v>83</v>
      </c>
      <c r="AY451" s="159" t="s">
        <v>225</v>
      </c>
    </row>
    <row r="452" spans="2:65" s="1" customFormat="1" ht="44.25" customHeight="1">
      <c r="B452" s="32"/>
      <c r="C452" s="143" t="s">
        <v>950</v>
      </c>
      <c r="D452" s="143" t="s">
        <v>227</v>
      </c>
      <c r="E452" s="144" t="s">
        <v>1093</v>
      </c>
      <c r="F452" s="145" t="s">
        <v>1094</v>
      </c>
      <c r="G452" s="146" t="s">
        <v>230</v>
      </c>
      <c r="H452" s="147">
        <v>20.79</v>
      </c>
      <c r="I452" s="148"/>
      <c r="J452" s="149">
        <f>ROUND(I452*H452,2)</f>
        <v>0</v>
      </c>
      <c r="K452" s="150"/>
      <c r="L452" s="32"/>
      <c r="M452" s="151" t="s">
        <v>1</v>
      </c>
      <c r="N452" s="152" t="s">
        <v>42</v>
      </c>
      <c r="P452" s="153">
        <f>O452*H452</f>
        <v>0</v>
      </c>
      <c r="Q452" s="153">
        <v>0</v>
      </c>
      <c r="R452" s="153">
        <f>Q452*H452</f>
        <v>0</v>
      </c>
      <c r="S452" s="153">
        <v>1.905</v>
      </c>
      <c r="T452" s="154">
        <f>S452*H452</f>
        <v>39.604950000000002</v>
      </c>
      <c r="AR452" s="155" t="s">
        <v>231</v>
      </c>
      <c r="AT452" s="155" t="s">
        <v>227</v>
      </c>
      <c r="AU452" s="155" t="s">
        <v>89</v>
      </c>
      <c r="AY452" s="17" t="s">
        <v>225</v>
      </c>
      <c r="BE452" s="156">
        <f>IF(N452="základná",J452,0)</f>
        <v>0</v>
      </c>
      <c r="BF452" s="156">
        <f>IF(N452="znížená",J452,0)</f>
        <v>0</v>
      </c>
      <c r="BG452" s="156">
        <f>IF(N452="zákl. prenesená",J452,0)</f>
        <v>0</v>
      </c>
      <c r="BH452" s="156">
        <f>IF(N452="zníž. prenesená",J452,0)</f>
        <v>0</v>
      </c>
      <c r="BI452" s="156">
        <f>IF(N452="nulová",J452,0)</f>
        <v>0</v>
      </c>
      <c r="BJ452" s="17" t="s">
        <v>89</v>
      </c>
      <c r="BK452" s="156">
        <f>ROUND(I452*H452,2)</f>
        <v>0</v>
      </c>
      <c r="BL452" s="17" t="s">
        <v>231</v>
      </c>
      <c r="BM452" s="155" t="s">
        <v>2618</v>
      </c>
    </row>
    <row r="453" spans="2:65" s="12" customFormat="1" ht="11.25">
      <c r="B453" s="157"/>
      <c r="D453" s="158" t="s">
        <v>233</v>
      </c>
      <c r="E453" s="159" t="s">
        <v>1</v>
      </c>
      <c r="F453" s="160" t="s">
        <v>2619</v>
      </c>
      <c r="H453" s="161">
        <v>19.594999999999999</v>
      </c>
      <c r="I453" s="162"/>
      <c r="L453" s="157"/>
      <c r="M453" s="163"/>
      <c r="T453" s="164"/>
      <c r="AT453" s="159" t="s">
        <v>233</v>
      </c>
      <c r="AU453" s="159" t="s">
        <v>89</v>
      </c>
      <c r="AV453" s="12" t="s">
        <v>89</v>
      </c>
      <c r="AW453" s="12" t="s">
        <v>31</v>
      </c>
      <c r="AX453" s="12" t="s">
        <v>76</v>
      </c>
      <c r="AY453" s="159" t="s">
        <v>225</v>
      </c>
    </row>
    <row r="454" spans="2:65" s="12" customFormat="1" ht="11.25">
      <c r="B454" s="157"/>
      <c r="D454" s="158" t="s">
        <v>233</v>
      </c>
      <c r="E454" s="159" t="s">
        <v>1</v>
      </c>
      <c r="F454" s="160" t="s">
        <v>2620</v>
      </c>
      <c r="H454" s="161">
        <v>1.1950000000000001</v>
      </c>
      <c r="I454" s="162"/>
      <c r="L454" s="157"/>
      <c r="M454" s="163"/>
      <c r="T454" s="164"/>
      <c r="AT454" s="159" t="s">
        <v>233</v>
      </c>
      <c r="AU454" s="159" t="s">
        <v>89</v>
      </c>
      <c r="AV454" s="12" t="s">
        <v>89</v>
      </c>
      <c r="AW454" s="12" t="s">
        <v>31</v>
      </c>
      <c r="AX454" s="12" t="s">
        <v>76</v>
      </c>
      <c r="AY454" s="159" t="s">
        <v>225</v>
      </c>
    </row>
    <row r="455" spans="2:65" s="13" customFormat="1" ht="11.25">
      <c r="B455" s="165"/>
      <c r="D455" s="158" t="s">
        <v>233</v>
      </c>
      <c r="E455" s="166" t="s">
        <v>1</v>
      </c>
      <c r="F455" s="167" t="s">
        <v>258</v>
      </c>
      <c r="H455" s="168">
        <v>20.79</v>
      </c>
      <c r="I455" s="169"/>
      <c r="L455" s="165"/>
      <c r="M455" s="170"/>
      <c r="T455" s="171"/>
      <c r="AT455" s="166" t="s">
        <v>233</v>
      </c>
      <c r="AU455" s="166" t="s">
        <v>89</v>
      </c>
      <c r="AV455" s="13" t="s">
        <v>231</v>
      </c>
      <c r="AW455" s="13" t="s">
        <v>31</v>
      </c>
      <c r="AX455" s="13" t="s">
        <v>83</v>
      </c>
      <c r="AY455" s="166" t="s">
        <v>225</v>
      </c>
    </row>
    <row r="456" spans="2:65" s="1" customFormat="1" ht="33" customHeight="1">
      <c r="B456" s="32"/>
      <c r="C456" s="143" t="s">
        <v>956</v>
      </c>
      <c r="D456" s="143" t="s">
        <v>227</v>
      </c>
      <c r="E456" s="144" t="s">
        <v>2621</v>
      </c>
      <c r="F456" s="145" t="s">
        <v>2622</v>
      </c>
      <c r="G456" s="146" t="s">
        <v>230</v>
      </c>
      <c r="H456" s="147">
        <v>1.944</v>
      </c>
      <c r="I456" s="148"/>
      <c r="J456" s="149">
        <f>ROUND(I456*H456,2)</f>
        <v>0</v>
      </c>
      <c r="K456" s="150"/>
      <c r="L456" s="32"/>
      <c r="M456" s="151" t="s">
        <v>1</v>
      </c>
      <c r="N456" s="152" t="s">
        <v>42</v>
      </c>
      <c r="P456" s="153">
        <f>O456*H456</f>
        <v>0</v>
      </c>
      <c r="Q456" s="153">
        <v>0</v>
      </c>
      <c r="R456" s="153">
        <f>Q456*H456</f>
        <v>0</v>
      </c>
      <c r="S456" s="153">
        <v>2.2999999999999998</v>
      </c>
      <c r="T456" s="154">
        <f>S456*H456</f>
        <v>4.4711999999999996</v>
      </c>
      <c r="AR456" s="155" t="s">
        <v>231</v>
      </c>
      <c r="AT456" s="155" t="s">
        <v>227</v>
      </c>
      <c r="AU456" s="155" t="s">
        <v>89</v>
      </c>
      <c r="AY456" s="17" t="s">
        <v>225</v>
      </c>
      <c r="BE456" s="156">
        <f>IF(N456="základná",J456,0)</f>
        <v>0</v>
      </c>
      <c r="BF456" s="156">
        <f>IF(N456="znížená",J456,0)</f>
        <v>0</v>
      </c>
      <c r="BG456" s="156">
        <f>IF(N456="zákl. prenesená",J456,0)</f>
        <v>0</v>
      </c>
      <c r="BH456" s="156">
        <f>IF(N456="zníž. prenesená",J456,0)</f>
        <v>0</v>
      </c>
      <c r="BI456" s="156">
        <f>IF(N456="nulová",J456,0)</f>
        <v>0</v>
      </c>
      <c r="BJ456" s="17" t="s">
        <v>89</v>
      </c>
      <c r="BK456" s="156">
        <f>ROUND(I456*H456,2)</f>
        <v>0</v>
      </c>
      <c r="BL456" s="17" t="s">
        <v>231</v>
      </c>
      <c r="BM456" s="155" t="s">
        <v>2623</v>
      </c>
    </row>
    <row r="457" spans="2:65" s="12" customFormat="1" ht="11.25">
      <c r="B457" s="157"/>
      <c r="D457" s="158" t="s">
        <v>233</v>
      </c>
      <c r="E457" s="159" t="s">
        <v>1</v>
      </c>
      <c r="F457" s="160" t="s">
        <v>2624</v>
      </c>
      <c r="H457" s="161">
        <v>1.944</v>
      </c>
      <c r="I457" s="162"/>
      <c r="L457" s="157"/>
      <c r="M457" s="163"/>
      <c r="T457" s="164"/>
      <c r="AT457" s="159" t="s">
        <v>233</v>
      </c>
      <c r="AU457" s="159" t="s">
        <v>89</v>
      </c>
      <c r="AV457" s="12" t="s">
        <v>89</v>
      </c>
      <c r="AW457" s="12" t="s">
        <v>31</v>
      </c>
      <c r="AX457" s="12" t="s">
        <v>83</v>
      </c>
      <c r="AY457" s="159" t="s">
        <v>225</v>
      </c>
    </row>
    <row r="458" spans="2:65" s="1" customFormat="1" ht="24.2" customHeight="1">
      <c r="B458" s="32"/>
      <c r="C458" s="143" t="s">
        <v>960</v>
      </c>
      <c r="D458" s="143" t="s">
        <v>227</v>
      </c>
      <c r="E458" s="144" t="s">
        <v>1204</v>
      </c>
      <c r="F458" s="145" t="s">
        <v>1205</v>
      </c>
      <c r="G458" s="146" t="s">
        <v>519</v>
      </c>
      <c r="H458" s="147">
        <v>2</v>
      </c>
      <c r="I458" s="148"/>
      <c r="J458" s="149">
        <f>ROUND(I458*H458,2)</f>
        <v>0</v>
      </c>
      <c r="K458" s="150"/>
      <c r="L458" s="32"/>
      <c r="M458" s="151" t="s">
        <v>1</v>
      </c>
      <c r="N458" s="152" t="s">
        <v>42</v>
      </c>
      <c r="P458" s="153">
        <f>O458*H458</f>
        <v>0</v>
      </c>
      <c r="Q458" s="153">
        <v>0</v>
      </c>
      <c r="R458" s="153">
        <f>Q458*H458</f>
        <v>0</v>
      </c>
      <c r="S458" s="153">
        <v>0.1</v>
      </c>
      <c r="T458" s="154">
        <f>S458*H458</f>
        <v>0.2</v>
      </c>
      <c r="AR458" s="155" t="s">
        <v>231</v>
      </c>
      <c r="AT458" s="155" t="s">
        <v>227</v>
      </c>
      <c r="AU458" s="155" t="s">
        <v>89</v>
      </c>
      <c r="AY458" s="17" t="s">
        <v>225</v>
      </c>
      <c r="BE458" s="156">
        <f>IF(N458="základná",J458,0)</f>
        <v>0</v>
      </c>
      <c r="BF458" s="156">
        <f>IF(N458="znížená",J458,0)</f>
        <v>0</v>
      </c>
      <c r="BG458" s="156">
        <f>IF(N458="zákl. prenesená",J458,0)</f>
        <v>0</v>
      </c>
      <c r="BH458" s="156">
        <f>IF(N458="zníž. prenesená",J458,0)</f>
        <v>0</v>
      </c>
      <c r="BI458" s="156">
        <f>IF(N458="nulová",J458,0)</f>
        <v>0</v>
      </c>
      <c r="BJ458" s="17" t="s">
        <v>89</v>
      </c>
      <c r="BK458" s="156">
        <f>ROUND(I458*H458,2)</f>
        <v>0</v>
      </c>
      <c r="BL458" s="17" t="s">
        <v>231</v>
      </c>
      <c r="BM458" s="155" t="s">
        <v>2625</v>
      </c>
    </row>
    <row r="459" spans="2:65" s="12" customFormat="1" ht="11.25">
      <c r="B459" s="157"/>
      <c r="D459" s="158" t="s">
        <v>233</v>
      </c>
      <c r="E459" s="159" t="s">
        <v>1</v>
      </c>
      <c r="F459" s="160" t="s">
        <v>2626</v>
      </c>
      <c r="H459" s="161">
        <v>2</v>
      </c>
      <c r="I459" s="162"/>
      <c r="L459" s="157"/>
      <c r="M459" s="163"/>
      <c r="T459" s="164"/>
      <c r="AT459" s="159" t="s">
        <v>233</v>
      </c>
      <c r="AU459" s="159" t="s">
        <v>89</v>
      </c>
      <c r="AV459" s="12" t="s">
        <v>89</v>
      </c>
      <c r="AW459" s="12" t="s">
        <v>31</v>
      </c>
      <c r="AX459" s="12" t="s">
        <v>83</v>
      </c>
      <c r="AY459" s="159" t="s">
        <v>225</v>
      </c>
    </row>
    <row r="460" spans="2:65" s="1" customFormat="1" ht="37.9" customHeight="1">
      <c r="B460" s="32"/>
      <c r="C460" s="143" t="s">
        <v>964</v>
      </c>
      <c r="D460" s="143" t="s">
        <v>227</v>
      </c>
      <c r="E460" s="144" t="s">
        <v>2627</v>
      </c>
      <c r="F460" s="145" t="s">
        <v>2628</v>
      </c>
      <c r="G460" s="146" t="s">
        <v>230</v>
      </c>
      <c r="H460" s="147">
        <v>8.859</v>
      </c>
      <c r="I460" s="148"/>
      <c r="J460" s="149">
        <f>ROUND(I460*H460,2)</f>
        <v>0</v>
      </c>
      <c r="K460" s="150"/>
      <c r="L460" s="32"/>
      <c r="M460" s="151" t="s">
        <v>1</v>
      </c>
      <c r="N460" s="152" t="s">
        <v>42</v>
      </c>
      <c r="P460" s="153">
        <f>O460*H460</f>
        <v>0</v>
      </c>
      <c r="Q460" s="153">
        <v>0</v>
      </c>
      <c r="R460" s="153">
        <f>Q460*H460</f>
        <v>0</v>
      </c>
      <c r="S460" s="153">
        <v>2.2000000000000002</v>
      </c>
      <c r="T460" s="154">
        <f>S460*H460</f>
        <v>19.489800000000002</v>
      </c>
      <c r="AR460" s="155" t="s">
        <v>231</v>
      </c>
      <c r="AT460" s="155" t="s">
        <v>227</v>
      </c>
      <c r="AU460" s="155" t="s">
        <v>89</v>
      </c>
      <c r="AY460" s="17" t="s">
        <v>225</v>
      </c>
      <c r="BE460" s="156">
        <f>IF(N460="základná",J460,0)</f>
        <v>0</v>
      </c>
      <c r="BF460" s="156">
        <f>IF(N460="znížená",J460,0)</f>
        <v>0</v>
      </c>
      <c r="BG460" s="156">
        <f>IF(N460="zákl. prenesená",J460,0)</f>
        <v>0</v>
      </c>
      <c r="BH460" s="156">
        <f>IF(N460="zníž. prenesená",J460,0)</f>
        <v>0</v>
      </c>
      <c r="BI460" s="156">
        <f>IF(N460="nulová",J460,0)</f>
        <v>0</v>
      </c>
      <c r="BJ460" s="17" t="s">
        <v>89</v>
      </c>
      <c r="BK460" s="156">
        <f>ROUND(I460*H460,2)</f>
        <v>0</v>
      </c>
      <c r="BL460" s="17" t="s">
        <v>231</v>
      </c>
      <c r="BM460" s="155" t="s">
        <v>2629</v>
      </c>
    </row>
    <row r="461" spans="2:65" s="12" customFormat="1" ht="22.5">
      <c r="B461" s="157"/>
      <c r="D461" s="158" t="s">
        <v>233</v>
      </c>
      <c r="E461" s="159" t="s">
        <v>1</v>
      </c>
      <c r="F461" s="160" t="s">
        <v>2630</v>
      </c>
      <c r="H461" s="161">
        <v>8.859</v>
      </c>
      <c r="I461" s="162"/>
      <c r="L461" s="157"/>
      <c r="M461" s="163"/>
      <c r="T461" s="164"/>
      <c r="AT461" s="159" t="s">
        <v>233</v>
      </c>
      <c r="AU461" s="159" t="s">
        <v>89</v>
      </c>
      <c r="AV461" s="12" t="s">
        <v>89</v>
      </c>
      <c r="AW461" s="12" t="s">
        <v>31</v>
      </c>
      <c r="AX461" s="12" t="s">
        <v>83</v>
      </c>
      <c r="AY461" s="159" t="s">
        <v>225</v>
      </c>
    </row>
    <row r="462" spans="2:65" s="1" customFormat="1" ht="33" customHeight="1">
      <c r="B462" s="32"/>
      <c r="C462" s="143" t="s">
        <v>969</v>
      </c>
      <c r="D462" s="143" t="s">
        <v>227</v>
      </c>
      <c r="E462" s="144" t="s">
        <v>1070</v>
      </c>
      <c r="F462" s="145" t="s">
        <v>1071</v>
      </c>
      <c r="G462" s="146" t="s">
        <v>230</v>
      </c>
      <c r="H462" s="147">
        <v>3.609</v>
      </c>
      <c r="I462" s="148"/>
      <c r="J462" s="149">
        <f>ROUND(I462*H462,2)</f>
        <v>0</v>
      </c>
      <c r="K462" s="150"/>
      <c r="L462" s="32"/>
      <c r="M462" s="151" t="s">
        <v>1</v>
      </c>
      <c r="N462" s="152" t="s">
        <v>42</v>
      </c>
      <c r="P462" s="153">
        <f>O462*H462</f>
        <v>0</v>
      </c>
      <c r="Q462" s="153">
        <v>0</v>
      </c>
      <c r="R462" s="153">
        <f>Q462*H462</f>
        <v>0</v>
      </c>
      <c r="S462" s="153">
        <v>2.4</v>
      </c>
      <c r="T462" s="154">
        <f>S462*H462</f>
        <v>8.6616</v>
      </c>
      <c r="AR462" s="155" t="s">
        <v>231</v>
      </c>
      <c r="AT462" s="155" t="s">
        <v>227</v>
      </c>
      <c r="AU462" s="155" t="s">
        <v>89</v>
      </c>
      <c r="AY462" s="17" t="s">
        <v>225</v>
      </c>
      <c r="BE462" s="156">
        <f>IF(N462="základná",J462,0)</f>
        <v>0</v>
      </c>
      <c r="BF462" s="156">
        <f>IF(N462="znížená",J462,0)</f>
        <v>0</v>
      </c>
      <c r="BG462" s="156">
        <f>IF(N462="zákl. prenesená",J462,0)</f>
        <v>0</v>
      </c>
      <c r="BH462" s="156">
        <f>IF(N462="zníž. prenesená",J462,0)</f>
        <v>0</v>
      </c>
      <c r="BI462" s="156">
        <f>IF(N462="nulová",J462,0)</f>
        <v>0</v>
      </c>
      <c r="BJ462" s="17" t="s">
        <v>89</v>
      </c>
      <c r="BK462" s="156">
        <f>ROUND(I462*H462,2)</f>
        <v>0</v>
      </c>
      <c r="BL462" s="17" t="s">
        <v>231</v>
      </c>
      <c r="BM462" s="155" t="s">
        <v>2631</v>
      </c>
    </row>
    <row r="463" spans="2:65" s="12" customFormat="1" ht="11.25">
      <c r="B463" s="157"/>
      <c r="D463" s="158" t="s">
        <v>233</v>
      </c>
      <c r="E463" s="159" t="s">
        <v>1</v>
      </c>
      <c r="F463" s="160" t="s">
        <v>2632</v>
      </c>
      <c r="H463" s="161">
        <v>3.609</v>
      </c>
      <c r="I463" s="162"/>
      <c r="L463" s="157"/>
      <c r="M463" s="163"/>
      <c r="T463" s="164"/>
      <c r="AT463" s="159" t="s">
        <v>233</v>
      </c>
      <c r="AU463" s="159" t="s">
        <v>89</v>
      </c>
      <c r="AV463" s="12" t="s">
        <v>89</v>
      </c>
      <c r="AW463" s="12" t="s">
        <v>31</v>
      </c>
      <c r="AX463" s="12" t="s">
        <v>83</v>
      </c>
      <c r="AY463" s="159" t="s">
        <v>225</v>
      </c>
    </row>
    <row r="464" spans="2:65" s="1" customFormat="1" ht="24.2" customHeight="1">
      <c r="B464" s="32"/>
      <c r="C464" s="143" t="s">
        <v>973</v>
      </c>
      <c r="D464" s="143" t="s">
        <v>227</v>
      </c>
      <c r="E464" s="144" t="s">
        <v>1123</v>
      </c>
      <c r="F464" s="145" t="s">
        <v>1124</v>
      </c>
      <c r="G464" s="146" t="s">
        <v>230</v>
      </c>
      <c r="H464" s="147">
        <v>3.609</v>
      </c>
      <c r="I464" s="148"/>
      <c r="J464" s="149">
        <f>ROUND(I464*H464,2)</f>
        <v>0</v>
      </c>
      <c r="K464" s="150"/>
      <c r="L464" s="32"/>
      <c r="M464" s="151" t="s">
        <v>1</v>
      </c>
      <c r="N464" s="152" t="s">
        <v>42</v>
      </c>
      <c r="P464" s="153">
        <f>O464*H464</f>
        <v>0</v>
      </c>
      <c r="Q464" s="153">
        <v>0</v>
      </c>
      <c r="R464" s="153">
        <f>Q464*H464</f>
        <v>0</v>
      </c>
      <c r="S464" s="153">
        <v>2.4</v>
      </c>
      <c r="T464" s="154">
        <f>S464*H464</f>
        <v>8.6616</v>
      </c>
      <c r="AR464" s="155" t="s">
        <v>231</v>
      </c>
      <c r="AT464" s="155" t="s">
        <v>227</v>
      </c>
      <c r="AU464" s="155" t="s">
        <v>89</v>
      </c>
      <c r="AY464" s="17" t="s">
        <v>225</v>
      </c>
      <c r="BE464" s="156">
        <f>IF(N464="základná",J464,0)</f>
        <v>0</v>
      </c>
      <c r="BF464" s="156">
        <f>IF(N464="znížená",J464,0)</f>
        <v>0</v>
      </c>
      <c r="BG464" s="156">
        <f>IF(N464="zákl. prenesená",J464,0)</f>
        <v>0</v>
      </c>
      <c r="BH464" s="156">
        <f>IF(N464="zníž. prenesená",J464,0)</f>
        <v>0</v>
      </c>
      <c r="BI464" s="156">
        <f>IF(N464="nulová",J464,0)</f>
        <v>0</v>
      </c>
      <c r="BJ464" s="17" t="s">
        <v>89</v>
      </c>
      <c r="BK464" s="156">
        <f>ROUND(I464*H464,2)</f>
        <v>0</v>
      </c>
      <c r="BL464" s="17" t="s">
        <v>231</v>
      </c>
      <c r="BM464" s="155" t="s">
        <v>2633</v>
      </c>
    </row>
    <row r="465" spans="2:65" s="12" customFormat="1" ht="11.25">
      <c r="B465" s="157"/>
      <c r="D465" s="158" t="s">
        <v>233</v>
      </c>
      <c r="E465" s="159" t="s">
        <v>1</v>
      </c>
      <c r="F465" s="160" t="s">
        <v>2634</v>
      </c>
      <c r="H465" s="161">
        <v>3.609</v>
      </c>
      <c r="I465" s="162"/>
      <c r="L465" s="157"/>
      <c r="M465" s="163"/>
      <c r="T465" s="164"/>
      <c r="AT465" s="159" t="s">
        <v>233</v>
      </c>
      <c r="AU465" s="159" t="s">
        <v>89</v>
      </c>
      <c r="AV465" s="12" t="s">
        <v>89</v>
      </c>
      <c r="AW465" s="12" t="s">
        <v>31</v>
      </c>
      <c r="AX465" s="12" t="s">
        <v>83</v>
      </c>
      <c r="AY465" s="159" t="s">
        <v>225</v>
      </c>
    </row>
    <row r="466" spans="2:65" s="1" customFormat="1" ht="33" customHeight="1">
      <c r="B466" s="32"/>
      <c r="C466" s="143" t="s">
        <v>980</v>
      </c>
      <c r="D466" s="143" t="s">
        <v>227</v>
      </c>
      <c r="E466" s="144" t="s">
        <v>1146</v>
      </c>
      <c r="F466" s="145" t="s">
        <v>2635</v>
      </c>
      <c r="G466" s="146" t="s">
        <v>230</v>
      </c>
      <c r="H466" s="147">
        <v>1.804</v>
      </c>
      <c r="I466" s="148"/>
      <c r="J466" s="149">
        <f>ROUND(I466*H466,2)</f>
        <v>0</v>
      </c>
      <c r="K466" s="150"/>
      <c r="L466" s="32"/>
      <c r="M466" s="151" t="s">
        <v>1</v>
      </c>
      <c r="N466" s="152" t="s">
        <v>42</v>
      </c>
      <c r="P466" s="153">
        <f>O466*H466</f>
        <v>0</v>
      </c>
      <c r="Q466" s="153">
        <v>0</v>
      </c>
      <c r="R466" s="153">
        <f>Q466*H466</f>
        <v>0</v>
      </c>
      <c r="S466" s="153">
        <v>0</v>
      </c>
      <c r="T466" s="154">
        <f>S466*H466</f>
        <v>0</v>
      </c>
      <c r="AR466" s="155" t="s">
        <v>231</v>
      </c>
      <c r="AT466" s="155" t="s">
        <v>227</v>
      </c>
      <c r="AU466" s="155" t="s">
        <v>89</v>
      </c>
      <c r="AY466" s="17" t="s">
        <v>225</v>
      </c>
      <c r="BE466" s="156">
        <f>IF(N466="základná",J466,0)</f>
        <v>0</v>
      </c>
      <c r="BF466" s="156">
        <f>IF(N466="znížená",J466,0)</f>
        <v>0</v>
      </c>
      <c r="BG466" s="156">
        <f>IF(N466="zákl. prenesená",J466,0)</f>
        <v>0</v>
      </c>
      <c r="BH466" s="156">
        <f>IF(N466="zníž. prenesená",J466,0)</f>
        <v>0</v>
      </c>
      <c r="BI466" s="156">
        <f>IF(N466="nulová",J466,0)</f>
        <v>0</v>
      </c>
      <c r="BJ466" s="17" t="s">
        <v>89</v>
      </c>
      <c r="BK466" s="156">
        <f>ROUND(I466*H466,2)</f>
        <v>0</v>
      </c>
      <c r="BL466" s="17" t="s">
        <v>231</v>
      </c>
      <c r="BM466" s="155" t="s">
        <v>2636</v>
      </c>
    </row>
    <row r="467" spans="2:65" s="12" customFormat="1" ht="11.25">
      <c r="B467" s="157"/>
      <c r="D467" s="158" t="s">
        <v>233</v>
      </c>
      <c r="E467" s="159" t="s">
        <v>1</v>
      </c>
      <c r="F467" s="160" t="s">
        <v>2637</v>
      </c>
      <c r="H467" s="161">
        <v>1.804</v>
      </c>
      <c r="I467" s="162"/>
      <c r="L467" s="157"/>
      <c r="M467" s="163"/>
      <c r="T467" s="164"/>
      <c r="AT467" s="159" t="s">
        <v>233</v>
      </c>
      <c r="AU467" s="159" t="s">
        <v>89</v>
      </c>
      <c r="AV467" s="12" t="s">
        <v>89</v>
      </c>
      <c r="AW467" s="12" t="s">
        <v>31</v>
      </c>
      <c r="AX467" s="12" t="s">
        <v>83</v>
      </c>
      <c r="AY467" s="159" t="s">
        <v>225</v>
      </c>
    </row>
    <row r="468" spans="2:65" s="1" customFormat="1" ht="24.2" customHeight="1">
      <c r="B468" s="32"/>
      <c r="C468" s="143" t="s">
        <v>986</v>
      </c>
      <c r="D468" s="143" t="s">
        <v>227</v>
      </c>
      <c r="E468" s="144" t="s">
        <v>1163</v>
      </c>
      <c r="F468" s="145" t="s">
        <v>1164</v>
      </c>
      <c r="G468" s="146" t="s">
        <v>312</v>
      </c>
      <c r="H468" s="147">
        <v>4.32</v>
      </c>
      <c r="I468" s="148"/>
      <c r="J468" s="149">
        <f>ROUND(I468*H468,2)</f>
        <v>0</v>
      </c>
      <c r="K468" s="150"/>
      <c r="L468" s="32"/>
      <c r="M468" s="151" t="s">
        <v>1</v>
      </c>
      <c r="N468" s="152" t="s">
        <v>42</v>
      </c>
      <c r="P468" s="153">
        <f>O468*H468</f>
        <v>0</v>
      </c>
      <c r="Q468" s="153">
        <v>0</v>
      </c>
      <c r="R468" s="153">
        <f>Q468*H468</f>
        <v>0</v>
      </c>
      <c r="S468" s="153">
        <v>7.4999999999999997E-2</v>
      </c>
      <c r="T468" s="154">
        <f>S468*H468</f>
        <v>0.32400000000000001</v>
      </c>
      <c r="AR468" s="155" t="s">
        <v>231</v>
      </c>
      <c r="AT468" s="155" t="s">
        <v>227</v>
      </c>
      <c r="AU468" s="155" t="s">
        <v>89</v>
      </c>
      <c r="AY468" s="17" t="s">
        <v>225</v>
      </c>
      <c r="BE468" s="156">
        <f>IF(N468="základná",J468,0)</f>
        <v>0</v>
      </c>
      <c r="BF468" s="156">
        <f>IF(N468="znížená",J468,0)</f>
        <v>0</v>
      </c>
      <c r="BG468" s="156">
        <f>IF(N468="zákl. prenesená",J468,0)</f>
        <v>0</v>
      </c>
      <c r="BH468" s="156">
        <f>IF(N468="zníž. prenesená",J468,0)</f>
        <v>0</v>
      </c>
      <c r="BI468" s="156">
        <f>IF(N468="nulová",J468,0)</f>
        <v>0</v>
      </c>
      <c r="BJ468" s="17" t="s">
        <v>89</v>
      </c>
      <c r="BK468" s="156">
        <f>ROUND(I468*H468,2)</f>
        <v>0</v>
      </c>
      <c r="BL468" s="17" t="s">
        <v>231</v>
      </c>
      <c r="BM468" s="155" t="s">
        <v>2638</v>
      </c>
    </row>
    <row r="469" spans="2:65" s="12" customFormat="1" ht="11.25">
      <c r="B469" s="157"/>
      <c r="D469" s="158" t="s">
        <v>233</v>
      </c>
      <c r="E469" s="159" t="s">
        <v>1</v>
      </c>
      <c r="F469" s="160" t="s">
        <v>2639</v>
      </c>
      <c r="H469" s="161">
        <v>4.32</v>
      </c>
      <c r="I469" s="162"/>
      <c r="L469" s="157"/>
      <c r="M469" s="163"/>
      <c r="T469" s="164"/>
      <c r="AT469" s="159" t="s">
        <v>233</v>
      </c>
      <c r="AU469" s="159" t="s">
        <v>89</v>
      </c>
      <c r="AV469" s="12" t="s">
        <v>89</v>
      </c>
      <c r="AW469" s="12" t="s">
        <v>31</v>
      </c>
      <c r="AX469" s="12" t="s">
        <v>83</v>
      </c>
      <c r="AY469" s="159" t="s">
        <v>225</v>
      </c>
    </row>
    <row r="470" spans="2:65" s="1" customFormat="1" ht="33" customHeight="1">
      <c r="B470" s="32"/>
      <c r="C470" s="143" t="s">
        <v>994</v>
      </c>
      <c r="D470" s="143" t="s">
        <v>227</v>
      </c>
      <c r="E470" s="144" t="s">
        <v>1221</v>
      </c>
      <c r="F470" s="145" t="s">
        <v>1222</v>
      </c>
      <c r="G470" s="146" t="s">
        <v>312</v>
      </c>
      <c r="H470" s="147">
        <v>3.6</v>
      </c>
      <c r="I470" s="148"/>
      <c r="J470" s="149">
        <f>ROUND(I470*H470,2)</f>
        <v>0</v>
      </c>
      <c r="K470" s="150"/>
      <c r="L470" s="32"/>
      <c r="M470" s="151" t="s">
        <v>1</v>
      </c>
      <c r="N470" s="152" t="s">
        <v>42</v>
      </c>
      <c r="P470" s="153">
        <f>O470*H470</f>
        <v>0</v>
      </c>
      <c r="Q470" s="153">
        <v>0</v>
      </c>
      <c r="R470" s="153">
        <f>Q470*H470</f>
        <v>0</v>
      </c>
      <c r="S470" s="153">
        <v>6.8000000000000005E-2</v>
      </c>
      <c r="T470" s="154">
        <f>S470*H470</f>
        <v>0.24480000000000002</v>
      </c>
      <c r="AR470" s="155" t="s">
        <v>231</v>
      </c>
      <c r="AT470" s="155" t="s">
        <v>227</v>
      </c>
      <c r="AU470" s="155" t="s">
        <v>89</v>
      </c>
      <c r="AY470" s="17" t="s">
        <v>225</v>
      </c>
      <c r="BE470" s="156">
        <f>IF(N470="základná",J470,0)</f>
        <v>0</v>
      </c>
      <c r="BF470" s="156">
        <f>IF(N470="znížená",J470,0)</f>
        <v>0</v>
      </c>
      <c r="BG470" s="156">
        <f>IF(N470="zákl. prenesená",J470,0)</f>
        <v>0</v>
      </c>
      <c r="BH470" s="156">
        <f>IF(N470="zníž. prenesená",J470,0)</f>
        <v>0</v>
      </c>
      <c r="BI470" s="156">
        <f>IF(N470="nulová",J470,0)</f>
        <v>0</v>
      </c>
      <c r="BJ470" s="17" t="s">
        <v>89</v>
      </c>
      <c r="BK470" s="156">
        <f>ROUND(I470*H470,2)</f>
        <v>0</v>
      </c>
      <c r="BL470" s="17" t="s">
        <v>231</v>
      </c>
      <c r="BM470" s="155" t="s">
        <v>2640</v>
      </c>
    </row>
    <row r="471" spans="2:65" s="12" customFormat="1" ht="11.25">
      <c r="B471" s="157"/>
      <c r="D471" s="158" t="s">
        <v>233</v>
      </c>
      <c r="E471" s="159" t="s">
        <v>1</v>
      </c>
      <c r="F471" s="160" t="s">
        <v>2641</v>
      </c>
      <c r="H471" s="161">
        <v>3.6</v>
      </c>
      <c r="I471" s="162"/>
      <c r="L471" s="157"/>
      <c r="M471" s="163"/>
      <c r="T471" s="164"/>
      <c r="AT471" s="159" t="s">
        <v>233</v>
      </c>
      <c r="AU471" s="159" t="s">
        <v>89</v>
      </c>
      <c r="AV471" s="12" t="s">
        <v>89</v>
      </c>
      <c r="AW471" s="12" t="s">
        <v>31</v>
      </c>
      <c r="AX471" s="12" t="s">
        <v>83</v>
      </c>
      <c r="AY471" s="159" t="s">
        <v>225</v>
      </c>
    </row>
    <row r="472" spans="2:65" s="1" customFormat="1" ht="24.2" customHeight="1">
      <c r="B472" s="32"/>
      <c r="C472" s="143" t="s">
        <v>1006</v>
      </c>
      <c r="D472" s="143" t="s">
        <v>227</v>
      </c>
      <c r="E472" s="144" t="s">
        <v>1154</v>
      </c>
      <c r="F472" s="145" t="s">
        <v>1155</v>
      </c>
      <c r="G472" s="146" t="s">
        <v>519</v>
      </c>
      <c r="H472" s="147">
        <v>6</v>
      </c>
      <c r="I472" s="148"/>
      <c r="J472" s="149">
        <f>ROUND(I472*H472,2)</f>
        <v>0</v>
      </c>
      <c r="K472" s="150"/>
      <c r="L472" s="32"/>
      <c r="M472" s="151" t="s">
        <v>1</v>
      </c>
      <c r="N472" s="152" t="s">
        <v>42</v>
      </c>
      <c r="P472" s="153">
        <f>O472*H472</f>
        <v>0</v>
      </c>
      <c r="Q472" s="153">
        <v>0</v>
      </c>
      <c r="R472" s="153">
        <f>Q472*H472</f>
        <v>0</v>
      </c>
      <c r="S472" s="153">
        <v>2.4E-2</v>
      </c>
      <c r="T472" s="154">
        <f>S472*H472</f>
        <v>0.14400000000000002</v>
      </c>
      <c r="AR472" s="155" t="s">
        <v>231</v>
      </c>
      <c r="AT472" s="155" t="s">
        <v>227</v>
      </c>
      <c r="AU472" s="155" t="s">
        <v>89</v>
      </c>
      <c r="AY472" s="17" t="s">
        <v>225</v>
      </c>
      <c r="BE472" s="156">
        <f>IF(N472="základná",J472,0)</f>
        <v>0</v>
      </c>
      <c r="BF472" s="156">
        <f>IF(N472="znížená",J472,0)</f>
        <v>0</v>
      </c>
      <c r="BG472" s="156">
        <f>IF(N472="zákl. prenesená",J472,0)</f>
        <v>0</v>
      </c>
      <c r="BH472" s="156">
        <f>IF(N472="zníž. prenesená",J472,0)</f>
        <v>0</v>
      </c>
      <c r="BI472" s="156">
        <f>IF(N472="nulová",J472,0)</f>
        <v>0</v>
      </c>
      <c r="BJ472" s="17" t="s">
        <v>89</v>
      </c>
      <c r="BK472" s="156">
        <f>ROUND(I472*H472,2)</f>
        <v>0</v>
      </c>
      <c r="BL472" s="17" t="s">
        <v>231</v>
      </c>
      <c r="BM472" s="155" t="s">
        <v>2642</v>
      </c>
    </row>
    <row r="473" spans="2:65" s="1" customFormat="1" ht="24.2" customHeight="1">
      <c r="B473" s="32"/>
      <c r="C473" s="143" t="s">
        <v>1013</v>
      </c>
      <c r="D473" s="143" t="s">
        <v>227</v>
      </c>
      <c r="E473" s="144" t="s">
        <v>1176</v>
      </c>
      <c r="F473" s="145" t="s">
        <v>1177</v>
      </c>
      <c r="G473" s="146" t="s">
        <v>312</v>
      </c>
      <c r="H473" s="147">
        <v>7.2</v>
      </c>
      <c r="I473" s="148"/>
      <c r="J473" s="149">
        <f>ROUND(I473*H473,2)</f>
        <v>0</v>
      </c>
      <c r="K473" s="150"/>
      <c r="L473" s="32"/>
      <c r="M473" s="151" t="s">
        <v>1</v>
      </c>
      <c r="N473" s="152" t="s">
        <v>42</v>
      </c>
      <c r="P473" s="153">
        <f>O473*H473</f>
        <v>0</v>
      </c>
      <c r="Q473" s="153">
        <v>0</v>
      </c>
      <c r="R473" s="153">
        <f>Q473*H473</f>
        <v>0</v>
      </c>
      <c r="S473" s="153">
        <v>7.5999999999999998E-2</v>
      </c>
      <c r="T473" s="154">
        <f>S473*H473</f>
        <v>0.54720000000000002</v>
      </c>
      <c r="AR473" s="155" t="s">
        <v>231</v>
      </c>
      <c r="AT473" s="155" t="s">
        <v>227</v>
      </c>
      <c r="AU473" s="155" t="s">
        <v>89</v>
      </c>
      <c r="AY473" s="17" t="s">
        <v>225</v>
      </c>
      <c r="BE473" s="156">
        <f>IF(N473="základná",J473,0)</f>
        <v>0</v>
      </c>
      <c r="BF473" s="156">
        <f>IF(N473="znížená",J473,0)</f>
        <v>0</v>
      </c>
      <c r="BG473" s="156">
        <f>IF(N473="zákl. prenesená",J473,0)</f>
        <v>0</v>
      </c>
      <c r="BH473" s="156">
        <f>IF(N473="zníž. prenesená",J473,0)</f>
        <v>0</v>
      </c>
      <c r="BI473" s="156">
        <f>IF(N473="nulová",J473,0)</f>
        <v>0</v>
      </c>
      <c r="BJ473" s="17" t="s">
        <v>89</v>
      </c>
      <c r="BK473" s="156">
        <f>ROUND(I473*H473,2)</f>
        <v>0</v>
      </c>
      <c r="BL473" s="17" t="s">
        <v>231</v>
      </c>
      <c r="BM473" s="155" t="s">
        <v>2643</v>
      </c>
    </row>
    <row r="474" spans="2:65" s="12" customFormat="1" ht="11.25">
      <c r="B474" s="157"/>
      <c r="D474" s="158" t="s">
        <v>233</v>
      </c>
      <c r="E474" s="159" t="s">
        <v>1</v>
      </c>
      <c r="F474" s="160" t="s">
        <v>2644</v>
      </c>
      <c r="H474" s="161">
        <v>7.2</v>
      </c>
      <c r="I474" s="162"/>
      <c r="L474" s="157"/>
      <c r="M474" s="163"/>
      <c r="T474" s="164"/>
      <c r="AT474" s="159" t="s">
        <v>233</v>
      </c>
      <c r="AU474" s="159" t="s">
        <v>89</v>
      </c>
      <c r="AV474" s="12" t="s">
        <v>89</v>
      </c>
      <c r="AW474" s="12" t="s">
        <v>31</v>
      </c>
      <c r="AX474" s="12" t="s">
        <v>83</v>
      </c>
      <c r="AY474" s="159" t="s">
        <v>225</v>
      </c>
    </row>
    <row r="475" spans="2:65" s="1" customFormat="1" ht="24.2" customHeight="1">
      <c r="B475" s="32"/>
      <c r="C475" s="143" t="s">
        <v>1018</v>
      </c>
      <c r="D475" s="143" t="s">
        <v>227</v>
      </c>
      <c r="E475" s="144" t="s">
        <v>1198</v>
      </c>
      <c r="F475" s="145" t="s">
        <v>1199</v>
      </c>
      <c r="G475" s="146" t="s">
        <v>312</v>
      </c>
      <c r="H475" s="147">
        <v>18.042999999999999</v>
      </c>
      <c r="I475" s="148"/>
      <c r="J475" s="149">
        <f>ROUND(I475*H475,2)</f>
        <v>0</v>
      </c>
      <c r="K475" s="150"/>
      <c r="L475" s="32"/>
      <c r="M475" s="151" t="s">
        <v>1</v>
      </c>
      <c r="N475" s="152" t="s">
        <v>42</v>
      </c>
      <c r="P475" s="153">
        <f>O475*H475</f>
        <v>0</v>
      </c>
      <c r="Q475" s="153">
        <v>0</v>
      </c>
      <c r="R475" s="153">
        <f>Q475*H475</f>
        <v>0</v>
      </c>
      <c r="S475" s="153">
        <v>2.86E-2</v>
      </c>
      <c r="T475" s="154">
        <f>S475*H475</f>
        <v>0.51602979999999998</v>
      </c>
      <c r="AR475" s="155" t="s">
        <v>309</v>
      </c>
      <c r="AT475" s="155" t="s">
        <v>227</v>
      </c>
      <c r="AU475" s="155" t="s">
        <v>89</v>
      </c>
      <c r="AY475" s="17" t="s">
        <v>225</v>
      </c>
      <c r="BE475" s="156">
        <f>IF(N475="základná",J475,0)</f>
        <v>0</v>
      </c>
      <c r="BF475" s="156">
        <f>IF(N475="znížená",J475,0)</f>
        <v>0</v>
      </c>
      <c r="BG475" s="156">
        <f>IF(N475="zákl. prenesená",J475,0)</f>
        <v>0</v>
      </c>
      <c r="BH475" s="156">
        <f>IF(N475="zníž. prenesená",J475,0)</f>
        <v>0</v>
      </c>
      <c r="BI475" s="156">
        <f>IF(N475="nulová",J475,0)</f>
        <v>0</v>
      </c>
      <c r="BJ475" s="17" t="s">
        <v>89</v>
      </c>
      <c r="BK475" s="156">
        <f>ROUND(I475*H475,2)</f>
        <v>0</v>
      </c>
      <c r="BL475" s="17" t="s">
        <v>309</v>
      </c>
      <c r="BM475" s="155" t="s">
        <v>2645</v>
      </c>
    </row>
    <row r="476" spans="2:65" s="12" customFormat="1" ht="11.25">
      <c r="B476" s="157"/>
      <c r="D476" s="158" t="s">
        <v>233</v>
      </c>
      <c r="E476" s="159" t="s">
        <v>1</v>
      </c>
      <c r="F476" s="160" t="s">
        <v>2646</v>
      </c>
      <c r="H476" s="161">
        <v>18.042999999999999</v>
      </c>
      <c r="I476" s="162"/>
      <c r="L476" s="157"/>
      <c r="M476" s="163"/>
      <c r="T476" s="164"/>
      <c r="AT476" s="159" t="s">
        <v>233</v>
      </c>
      <c r="AU476" s="159" t="s">
        <v>89</v>
      </c>
      <c r="AV476" s="12" t="s">
        <v>89</v>
      </c>
      <c r="AW476" s="12" t="s">
        <v>31</v>
      </c>
      <c r="AX476" s="12" t="s">
        <v>83</v>
      </c>
      <c r="AY476" s="159" t="s">
        <v>225</v>
      </c>
    </row>
    <row r="477" spans="2:65" s="1" customFormat="1" ht="37.9" customHeight="1">
      <c r="B477" s="32"/>
      <c r="C477" s="143" t="s">
        <v>1023</v>
      </c>
      <c r="D477" s="143" t="s">
        <v>227</v>
      </c>
      <c r="E477" s="144" t="s">
        <v>1065</v>
      </c>
      <c r="F477" s="145" t="s">
        <v>2647</v>
      </c>
      <c r="G477" s="146" t="s">
        <v>1067</v>
      </c>
      <c r="H477" s="147">
        <v>15</v>
      </c>
      <c r="I477" s="148"/>
      <c r="J477" s="149">
        <f>ROUND(I477*H477,2)</f>
        <v>0</v>
      </c>
      <c r="K477" s="150"/>
      <c r="L477" s="32"/>
      <c r="M477" s="151" t="s">
        <v>1</v>
      </c>
      <c r="N477" s="152" t="s">
        <v>42</v>
      </c>
      <c r="P477" s="153">
        <f>O477*H477</f>
        <v>0</v>
      </c>
      <c r="Q477" s="153">
        <v>0</v>
      </c>
      <c r="R477" s="153">
        <f>Q477*H477</f>
        <v>0</v>
      </c>
      <c r="S477" s="153">
        <v>0.02</v>
      </c>
      <c r="T477" s="154">
        <f>S477*H477</f>
        <v>0.3</v>
      </c>
      <c r="AR477" s="155" t="s">
        <v>231</v>
      </c>
      <c r="AT477" s="155" t="s">
        <v>227</v>
      </c>
      <c r="AU477" s="155" t="s">
        <v>89</v>
      </c>
      <c r="AY477" s="17" t="s">
        <v>225</v>
      </c>
      <c r="BE477" s="156">
        <f>IF(N477="základná",J477,0)</f>
        <v>0</v>
      </c>
      <c r="BF477" s="156">
        <f>IF(N477="znížená",J477,0)</f>
        <v>0</v>
      </c>
      <c r="BG477" s="156">
        <f>IF(N477="zákl. prenesená",J477,0)</f>
        <v>0</v>
      </c>
      <c r="BH477" s="156">
        <f>IF(N477="zníž. prenesená",J477,0)</f>
        <v>0</v>
      </c>
      <c r="BI477" s="156">
        <f>IF(N477="nulová",J477,0)</f>
        <v>0</v>
      </c>
      <c r="BJ477" s="17" t="s">
        <v>89</v>
      </c>
      <c r="BK477" s="156">
        <f>ROUND(I477*H477,2)</f>
        <v>0</v>
      </c>
      <c r="BL477" s="17" t="s">
        <v>231</v>
      </c>
      <c r="BM477" s="155" t="s">
        <v>2648</v>
      </c>
    </row>
    <row r="478" spans="2:65" s="1" customFormat="1" ht="21.75" customHeight="1">
      <c r="B478" s="32"/>
      <c r="C478" s="143" t="s">
        <v>1027</v>
      </c>
      <c r="D478" s="143" t="s">
        <v>227</v>
      </c>
      <c r="E478" s="144" t="s">
        <v>1283</v>
      </c>
      <c r="F478" s="145" t="s">
        <v>1284</v>
      </c>
      <c r="G478" s="146" t="s">
        <v>292</v>
      </c>
      <c r="H478" s="147">
        <v>96.082999999999998</v>
      </c>
      <c r="I478" s="148"/>
      <c r="J478" s="149">
        <f>ROUND(I478*H478,2)</f>
        <v>0</v>
      </c>
      <c r="K478" s="150"/>
      <c r="L478" s="32"/>
      <c r="M478" s="151" t="s">
        <v>1</v>
      </c>
      <c r="N478" s="152" t="s">
        <v>42</v>
      </c>
      <c r="P478" s="153">
        <f>O478*H478</f>
        <v>0</v>
      </c>
      <c r="Q478" s="153">
        <v>0</v>
      </c>
      <c r="R478" s="153">
        <f>Q478*H478</f>
        <v>0</v>
      </c>
      <c r="S478" s="153">
        <v>0</v>
      </c>
      <c r="T478" s="154">
        <f>S478*H478</f>
        <v>0</v>
      </c>
      <c r="AR478" s="155" t="s">
        <v>231</v>
      </c>
      <c r="AT478" s="155" t="s">
        <v>227</v>
      </c>
      <c r="AU478" s="155" t="s">
        <v>89</v>
      </c>
      <c r="AY478" s="17" t="s">
        <v>225</v>
      </c>
      <c r="BE478" s="156">
        <f>IF(N478="základná",J478,0)</f>
        <v>0</v>
      </c>
      <c r="BF478" s="156">
        <f>IF(N478="znížená",J478,0)</f>
        <v>0</v>
      </c>
      <c r="BG478" s="156">
        <f>IF(N478="zákl. prenesená",J478,0)</f>
        <v>0</v>
      </c>
      <c r="BH478" s="156">
        <f>IF(N478="zníž. prenesená",J478,0)</f>
        <v>0</v>
      </c>
      <c r="BI478" s="156">
        <f>IF(N478="nulová",J478,0)</f>
        <v>0</v>
      </c>
      <c r="BJ478" s="17" t="s">
        <v>89</v>
      </c>
      <c r="BK478" s="156">
        <f>ROUND(I478*H478,2)</f>
        <v>0</v>
      </c>
      <c r="BL478" s="17" t="s">
        <v>231</v>
      </c>
      <c r="BM478" s="155" t="s">
        <v>2649</v>
      </c>
    </row>
    <row r="479" spans="2:65" s="1" customFormat="1" ht="24.2" customHeight="1">
      <c r="B479" s="32"/>
      <c r="C479" s="143" t="s">
        <v>1035</v>
      </c>
      <c r="D479" s="143" t="s">
        <v>227</v>
      </c>
      <c r="E479" s="144" t="s">
        <v>1287</v>
      </c>
      <c r="F479" s="145" t="s">
        <v>2650</v>
      </c>
      <c r="G479" s="146" t="s">
        <v>292</v>
      </c>
      <c r="H479" s="147">
        <v>864.74699999999996</v>
      </c>
      <c r="I479" s="148"/>
      <c r="J479" s="149">
        <f>ROUND(I479*H479,2)</f>
        <v>0</v>
      </c>
      <c r="K479" s="150"/>
      <c r="L479" s="32"/>
      <c r="M479" s="151" t="s">
        <v>1</v>
      </c>
      <c r="N479" s="152" t="s">
        <v>42</v>
      </c>
      <c r="P479" s="153">
        <f>O479*H479</f>
        <v>0</v>
      </c>
      <c r="Q479" s="153">
        <v>0</v>
      </c>
      <c r="R479" s="153">
        <f>Q479*H479</f>
        <v>0</v>
      </c>
      <c r="S479" s="153">
        <v>0</v>
      </c>
      <c r="T479" s="154">
        <f>S479*H479</f>
        <v>0</v>
      </c>
      <c r="AR479" s="155" t="s">
        <v>231</v>
      </c>
      <c r="AT479" s="155" t="s">
        <v>227</v>
      </c>
      <c r="AU479" s="155" t="s">
        <v>89</v>
      </c>
      <c r="AY479" s="17" t="s">
        <v>225</v>
      </c>
      <c r="BE479" s="156">
        <f>IF(N479="základná",J479,0)</f>
        <v>0</v>
      </c>
      <c r="BF479" s="156">
        <f>IF(N479="znížená",J479,0)</f>
        <v>0</v>
      </c>
      <c r="BG479" s="156">
        <f>IF(N479="zákl. prenesená",J479,0)</f>
        <v>0</v>
      </c>
      <c r="BH479" s="156">
        <f>IF(N479="zníž. prenesená",J479,0)</f>
        <v>0</v>
      </c>
      <c r="BI479" s="156">
        <f>IF(N479="nulová",J479,0)</f>
        <v>0</v>
      </c>
      <c r="BJ479" s="17" t="s">
        <v>89</v>
      </c>
      <c r="BK479" s="156">
        <f>ROUND(I479*H479,2)</f>
        <v>0</v>
      </c>
      <c r="BL479" s="17" t="s">
        <v>231</v>
      </c>
      <c r="BM479" s="155" t="s">
        <v>2651</v>
      </c>
    </row>
    <row r="480" spans="2:65" s="12" customFormat="1" ht="11.25">
      <c r="B480" s="157"/>
      <c r="D480" s="158" t="s">
        <v>233</v>
      </c>
      <c r="F480" s="160" t="s">
        <v>2652</v>
      </c>
      <c r="H480" s="161">
        <v>864.74699999999996</v>
      </c>
      <c r="I480" s="162"/>
      <c r="L480" s="157"/>
      <c r="M480" s="163"/>
      <c r="T480" s="164"/>
      <c r="AT480" s="159" t="s">
        <v>233</v>
      </c>
      <c r="AU480" s="159" t="s">
        <v>89</v>
      </c>
      <c r="AV480" s="12" t="s">
        <v>89</v>
      </c>
      <c r="AW480" s="12" t="s">
        <v>4</v>
      </c>
      <c r="AX480" s="12" t="s">
        <v>83</v>
      </c>
      <c r="AY480" s="159" t="s">
        <v>225</v>
      </c>
    </row>
    <row r="481" spans="2:65" s="1" customFormat="1" ht="24.2" customHeight="1">
      <c r="B481" s="32"/>
      <c r="C481" s="143" t="s">
        <v>1041</v>
      </c>
      <c r="D481" s="143" t="s">
        <v>227</v>
      </c>
      <c r="E481" s="144" t="s">
        <v>1292</v>
      </c>
      <c r="F481" s="145" t="s">
        <v>1293</v>
      </c>
      <c r="G481" s="146" t="s">
        <v>292</v>
      </c>
      <c r="H481" s="147">
        <v>96.082999999999998</v>
      </c>
      <c r="I481" s="148"/>
      <c r="J481" s="149">
        <f>ROUND(I481*H481,2)</f>
        <v>0</v>
      </c>
      <c r="K481" s="150"/>
      <c r="L481" s="32"/>
      <c r="M481" s="151" t="s">
        <v>1</v>
      </c>
      <c r="N481" s="152" t="s">
        <v>42</v>
      </c>
      <c r="P481" s="153">
        <f>O481*H481</f>
        <v>0</v>
      </c>
      <c r="Q481" s="153">
        <v>0</v>
      </c>
      <c r="R481" s="153">
        <f>Q481*H481</f>
        <v>0</v>
      </c>
      <c r="S481" s="153">
        <v>0</v>
      </c>
      <c r="T481" s="154">
        <f>S481*H481</f>
        <v>0</v>
      </c>
      <c r="AR481" s="155" t="s">
        <v>231</v>
      </c>
      <c r="AT481" s="155" t="s">
        <v>227</v>
      </c>
      <c r="AU481" s="155" t="s">
        <v>89</v>
      </c>
      <c r="AY481" s="17" t="s">
        <v>225</v>
      </c>
      <c r="BE481" s="156">
        <f>IF(N481="základná",J481,0)</f>
        <v>0</v>
      </c>
      <c r="BF481" s="156">
        <f>IF(N481="znížená",J481,0)</f>
        <v>0</v>
      </c>
      <c r="BG481" s="156">
        <f>IF(N481="zákl. prenesená",J481,0)</f>
        <v>0</v>
      </c>
      <c r="BH481" s="156">
        <f>IF(N481="zníž. prenesená",J481,0)</f>
        <v>0</v>
      </c>
      <c r="BI481" s="156">
        <f>IF(N481="nulová",J481,0)</f>
        <v>0</v>
      </c>
      <c r="BJ481" s="17" t="s">
        <v>89</v>
      </c>
      <c r="BK481" s="156">
        <f>ROUND(I481*H481,2)</f>
        <v>0</v>
      </c>
      <c r="BL481" s="17" t="s">
        <v>231</v>
      </c>
      <c r="BM481" s="155" t="s">
        <v>2653</v>
      </c>
    </row>
    <row r="482" spans="2:65" s="1" customFormat="1" ht="24.2" customHeight="1">
      <c r="B482" s="32"/>
      <c r="C482" s="143" t="s">
        <v>1046</v>
      </c>
      <c r="D482" s="143" t="s">
        <v>227</v>
      </c>
      <c r="E482" s="144" t="s">
        <v>1296</v>
      </c>
      <c r="F482" s="145" t="s">
        <v>2654</v>
      </c>
      <c r="G482" s="146" t="s">
        <v>292</v>
      </c>
      <c r="H482" s="147">
        <v>96.082999999999998</v>
      </c>
      <c r="I482" s="148"/>
      <c r="J482" s="149">
        <f>ROUND(I482*H482,2)</f>
        <v>0</v>
      </c>
      <c r="K482" s="150"/>
      <c r="L482" s="32"/>
      <c r="M482" s="151" t="s">
        <v>1</v>
      </c>
      <c r="N482" s="152" t="s">
        <v>42</v>
      </c>
      <c r="P482" s="153">
        <f>O482*H482</f>
        <v>0</v>
      </c>
      <c r="Q482" s="153">
        <v>0</v>
      </c>
      <c r="R482" s="153">
        <f>Q482*H482</f>
        <v>0</v>
      </c>
      <c r="S482" s="153">
        <v>0</v>
      </c>
      <c r="T482" s="154">
        <f>S482*H482</f>
        <v>0</v>
      </c>
      <c r="AR482" s="155" t="s">
        <v>231</v>
      </c>
      <c r="AT482" s="155" t="s">
        <v>227</v>
      </c>
      <c r="AU482" s="155" t="s">
        <v>89</v>
      </c>
      <c r="AY482" s="17" t="s">
        <v>225</v>
      </c>
      <c r="BE482" s="156">
        <f>IF(N482="základná",J482,0)</f>
        <v>0</v>
      </c>
      <c r="BF482" s="156">
        <f>IF(N482="znížená",J482,0)</f>
        <v>0</v>
      </c>
      <c r="BG482" s="156">
        <f>IF(N482="zákl. prenesená",J482,0)</f>
        <v>0</v>
      </c>
      <c r="BH482" s="156">
        <f>IF(N482="zníž. prenesená",J482,0)</f>
        <v>0</v>
      </c>
      <c r="BI482" s="156">
        <f>IF(N482="nulová",J482,0)</f>
        <v>0</v>
      </c>
      <c r="BJ482" s="17" t="s">
        <v>89</v>
      </c>
      <c r="BK482" s="156">
        <f>ROUND(I482*H482,2)</f>
        <v>0</v>
      </c>
      <c r="BL482" s="17" t="s">
        <v>231</v>
      </c>
      <c r="BM482" s="155" t="s">
        <v>2655</v>
      </c>
    </row>
    <row r="483" spans="2:65" s="1" customFormat="1" ht="24.2" customHeight="1">
      <c r="B483" s="32"/>
      <c r="C483" s="143" t="s">
        <v>1052</v>
      </c>
      <c r="D483" s="143" t="s">
        <v>227</v>
      </c>
      <c r="E483" s="144" t="s">
        <v>1300</v>
      </c>
      <c r="F483" s="145" t="s">
        <v>1301</v>
      </c>
      <c r="G483" s="146" t="s">
        <v>292</v>
      </c>
      <c r="H483" s="147">
        <v>57.619</v>
      </c>
      <c r="I483" s="148"/>
      <c r="J483" s="149">
        <f>ROUND(I483*H483,2)</f>
        <v>0</v>
      </c>
      <c r="K483" s="150"/>
      <c r="L483" s="32"/>
      <c r="M483" s="151" t="s">
        <v>1</v>
      </c>
      <c r="N483" s="152" t="s">
        <v>42</v>
      </c>
      <c r="P483" s="153">
        <f>O483*H483</f>
        <v>0</v>
      </c>
      <c r="Q483" s="153">
        <v>0</v>
      </c>
      <c r="R483" s="153">
        <f>Q483*H483</f>
        <v>0</v>
      </c>
      <c r="S483" s="153">
        <v>0</v>
      </c>
      <c r="T483" s="154">
        <f>S483*H483</f>
        <v>0</v>
      </c>
      <c r="AR483" s="155" t="s">
        <v>231</v>
      </c>
      <c r="AT483" s="155" t="s">
        <v>227</v>
      </c>
      <c r="AU483" s="155" t="s">
        <v>89</v>
      </c>
      <c r="AY483" s="17" t="s">
        <v>225</v>
      </c>
      <c r="BE483" s="156">
        <f>IF(N483="základná",J483,0)</f>
        <v>0</v>
      </c>
      <c r="BF483" s="156">
        <f>IF(N483="znížená",J483,0)</f>
        <v>0</v>
      </c>
      <c r="BG483" s="156">
        <f>IF(N483="zákl. prenesená",J483,0)</f>
        <v>0</v>
      </c>
      <c r="BH483" s="156">
        <f>IF(N483="zníž. prenesená",J483,0)</f>
        <v>0</v>
      </c>
      <c r="BI483" s="156">
        <f>IF(N483="nulová",J483,0)</f>
        <v>0</v>
      </c>
      <c r="BJ483" s="17" t="s">
        <v>89</v>
      </c>
      <c r="BK483" s="156">
        <f>ROUND(I483*H483,2)</f>
        <v>0</v>
      </c>
      <c r="BL483" s="17" t="s">
        <v>231</v>
      </c>
      <c r="BM483" s="155" t="s">
        <v>2656</v>
      </c>
    </row>
    <row r="484" spans="2:65" s="12" customFormat="1" ht="11.25">
      <c r="B484" s="157"/>
      <c r="D484" s="158" t="s">
        <v>233</v>
      </c>
      <c r="E484" s="159" t="s">
        <v>1</v>
      </c>
      <c r="F484" s="160" t="s">
        <v>2657</v>
      </c>
      <c r="H484" s="161">
        <v>57.619</v>
      </c>
      <c r="I484" s="162"/>
      <c r="L484" s="157"/>
      <c r="M484" s="163"/>
      <c r="T484" s="164"/>
      <c r="AT484" s="159" t="s">
        <v>233</v>
      </c>
      <c r="AU484" s="159" t="s">
        <v>89</v>
      </c>
      <c r="AV484" s="12" t="s">
        <v>89</v>
      </c>
      <c r="AW484" s="12" t="s">
        <v>31</v>
      </c>
      <c r="AX484" s="12" t="s">
        <v>83</v>
      </c>
      <c r="AY484" s="159" t="s">
        <v>225</v>
      </c>
    </row>
    <row r="485" spans="2:65" s="1" customFormat="1" ht="37.9" customHeight="1">
      <c r="B485" s="32"/>
      <c r="C485" s="143" t="s">
        <v>1056</v>
      </c>
      <c r="D485" s="143" t="s">
        <v>227</v>
      </c>
      <c r="E485" s="144" t="s">
        <v>1304</v>
      </c>
      <c r="F485" s="145" t="s">
        <v>1305</v>
      </c>
      <c r="G485" s="146" t="s">
        <v>292</v>
      </c>
      <c r="H485" s="147">
        <v>36.813000000000002</v>
      </c>
      <c r="I485" s="148"/>
      <c r="J485" s="149">
        <f>ROUND(I485*H485,2)</f>
        <v>0</v>
      </c>
      <c r="K485" s="150"/>
      <c r="L485" s="32"/>
      <c r="M485" s="151" t="s">
        <v>1</v>
      </c>
      <c r="N485" s="152" t="s">
        <v>42</v>
      </c>
      <c r="P485" s="153">
        <f>O485*H485</f>
        <v>0</v>
      </c>
      <c r="Q485" s="153">
        <v>0</v>
      </c>
      <c r="R485" s="153">
        <f>Q485*H485</f>
        <v>0</v>
      </c>
      <c r="S485" s="153">
        <v>0</v>
      </c>
      <c r="T485" s="154">
        <f>S485*H485</f>
        <v>0</v>
      </c>
      <c r="AR485" s="155" t="s">
        <v>231</v>
      </c>
      <c r="AT485" s="155" t="s">
        <v>227</v>
      </c>
      <c r="AU485" s="155" t="s">
        <v>89</v>
      </c>
      <c r="AY485" s="17" t="s">
        <v>225</v>
      </c>
      <c r="BE485" s="156">
        <f>IF(N485="základná",J485,0)</f>
        <v>0</v>
      </c>
      <c r="BF485" s="156">
        <f>IF(N485="znížená",J485,0)</f>
        <v>0</v>
      </c>
      <c r="BG485" s="156">
        <f>IF(N485="zákl. prenesená",J485,0)</f>
        <v>0</v>
      </c>
      <c r="BH485" s="156">
        <f>IF(N485="zníž. prenesená",J485,0)</f>
        <v>0</v>
      </c>
      <c r="BI485" s="156">
        <f>IF(N485="nulová",J485,0)</f>
        <v>0</v>
      </c>
      <c r="BJ485" s="17" t="s">
        <v>89</v>
      </c>
      <c r="BK485" s="156">
        <f>ROUND(I485*H485,2)</f>
        <v>0</v>
      </c>
      <c r="BL485" s="17" t="s">
        <v>231</v>
      </c>
      <c r="BM485" s="155" t="s">
        <v>2658</v>
      </c>
    </row>
    <row r="486" spans="2:65" s="1" customFormat="1" ht="24.2" customHeight="1">
      <c r="B486" s="32"/>
      <c r="C486" s="143" t="s">
        <v>1064</v>
      </c>
      <c r="D486" s="143" t="s">
        <v>227</v>
      </c>
      <c r="E486" s="144" t="s">
        <v>1308</v>
      </c>
      <c r="F486" s="145" t="s">
        <v>1309</v>
      </c>
      <c r="G486" s="146" t="s">
        <v>292</v>
      </c>
      <c r="H486" s="147">
        <v>0.46800000000000003</v>
      </c>
      <c r="I486" s="148"/>
      <c r="J486" s="149">
        <f>ROUND(I486*H486,2)</f>
        <v>0</v>
      </c>
      <c r="K486" s="150"/>
      <c r="L486" s="32"/>
      <c r="M486" s="151" t="s">
        <v>1</v>
      </c>
      <c r="N486" s="152" t="s">
        <v>42</v>
      </c>
      <c r="P486" s="153">
        <f>O486*H486</f>
        <v>0</v>
      </c>
      <c r="Q486" s="153">
        <v>0</v>
      </c>
      <c r="R486" s="153">
        <f>Q486*H486</f>
        <v>0</v>
      </c>
      <c r="S486" s="153">
        <v>0</v>
      </c>
      <c r="T486" s="154">
        <f>S486*H486</f>
        <v>0</v>
      </c>
      <c r="AR486" s="155" t="s">
        <v>231</v>
      </c>
      <c r="AT486" s="155" t="s">
        <v>227</v>
      </c>
      <c r="AU486" s="155" t="s">
        <v>89</v>
      </c>
      <c r="AY486" s="17" t="s">
        <v>225</v>
      </c>
      <c r="BE486" s="156">
        <f>IF(N486="základná",J486,0)</f>
        <v>0</v>
      </c>
      <c r="BF486" s="156">
        <f>IF(N486="znížená",J486,0)</f>
        <v>0</v>
      </c>
      <c r="BG486" s="156">
        <f>IF(N486="zákl. prenesená",J486,0)</f>
        <v>0</v>
      </c>
      <c r="BH486" s="156">
        <f>IF(N486="zníž. prenesená",J486,0)</f>
        <v>0</v>
      </c>
      <c r="BI486" s="156">
        <f>IF(N486="nulová",J486,0)</f>
        <v>0</v>
      </c>
      <c r="BJ486" s="17" t="s">
        <v>89</v>
      </c>
      <c r="BK486" s="156">
        <f>ROUND(I486*H486,2)</f>
        <v>0</v>
      </c>
      <c r="BL486" s="17" t="s">
        <v>231</v>
      </c>
      <c r="BM486" s="155" t="s">
        <v>2659</v>
      </c>
    </row>
    <row r="487" spans="2:65" s="1" customFormat="1" ht="24.2" customHeight="1">
      <c r="B487" s="32"/>
      <c r="C487" s="143" t="s">
        <v>1069</v>
      </c>
      <c r="D487" s="143" t="s">
        <v>227</v>
      </c>
      <c r="E487" s="144" t="s">
        <v>1312</v>
      </c>
      <c r="F487" s="145" t="s">
        <v>1313</v>
      </c>
      <c r="G487" s="146" t="s">
        <v>292</v>
      </c>
      <c r="H487" s="147">
        <v>0.28199999999999997</v>
      </c>
      <c r="I487" s="148"/>
      <c r="J487" s="149">
        <f>ROUND(I487*H487,2)</f>
        <v>0</v>
      </c>
      <c r="K487" s="150"/>
      <c r="L487" s="32"/>
      <c r="M487" s="151" t="s">
        <v>1</v>
      </c>
      <c r="N487" s="152" t="s">
        <v>42</v>
      </c>
      <c r="P487" s="153">
        <f>O487*H487</f>
        <v>0</v>
      </c>
      <c r="Q487" s="153">
        <v>0</v>
      </c>
      <c r="R487" s="153">
        <f>Q487*H487</f>
        <v>0</v>
      </c>
      <c r="S487" s="153">
        <v>0</v>
      </c>
      <c r="T487" s="154">
        <f>S487*H487</f>
        <v>0</v>
      </c>
      <c r="AR487" s="155" t="s">
        <v>231</v>
      </c>
      <c r="AT487" s="155" t="s">
        <v>227</v>
      </c>
      <c r="AU487" s="155" t="s">
        <v>89</v>
      </c>
      <c r="AY487" s="17" t="s">
        <v>225</v>
      </c>
      <c r="BE487" s="156">
        <f>IF(N487="základná",J487,0)</f>
        <v>0</v>
      </c>
      <c r="BF487" s="156">
        <f>IF(N487="znížená",J487,0)</f>
        <v>0</v>
      </c>
      <c r="BG487" s="156">
        <f>IF(N487="zákl. prenesená",J487,0)</f>
        <v>0</v>
      </c>
      <c r="BH487" s="156">
        <f>IF(N487="zníž. prenesená",J487,0)</f>
        <v>0</v>
      </c>
      <c r="BI487" s="156">
        <f>IF(N487="nulová",J487,0)</f>
        <v>0</v>
      </c>
      <c r="BJ487" s="17" t="s">
        <v>89</v>
      </c>
      <c r="BK487" s="156">
        <f>ROUND(I487*H487,2)</f>
        <v>0</v>
      </c>
      <c r="BL487" s="17" t="s">
        <v>231</v>
      </c>
      <c r="BM487" s="155" t="s">
        <v>2660</v>
      </c>
    </row>
    <row r="488" spans="2:65" s="1" customFormat="1" ht="24.2" customHeight="1">
      <c r="B488" s="32"/>
      <c r="C488" s="143" t="s">
        <v>1075</v>
      </c>
      <c r="D488" s="143" t="s">
        <v>227</v>
      </c>
      <c r="E488" s="144" t="s">
        <v>1316</v>
      </c>
      <c r="F488" s="145" t="s">
        <v>2661</v>
      </c>
      <c r="G488" s="146" t="s">
        <v>292</v>
      </c>
      <c r="H488" s="147">
        <v>0.90100000000000002</v>
      </c>
      <c r="I488" s="148"/>
      <c r="J488" s="149">
        <f>ROUND(I488*H488,2)</f>
        <v>0</v>
      </c>
      <c r="K488" s="150"/>
      <c r="L488" s="32"/>
      <c r="M488" s="151" t="s">
        <v>1</v>
      </c>
      <c r="N488" s="152" t="s">
        <v>42</v>
      </c>
      <c r="P488" s="153">
        <f>O488*H488</f>
        <v>0</v>
      </c>
      <c r="Q488" s="153">
        <v>0</v>
      </c>
      <c r="R488" s="153">
        <f>Q488*H488</f>
        <v>0</v>
      </c>
      <c r="S488" s="153">
        <v>0</v>
      </c>
      <c r="T488" s="154">
        <f>S488*H488</f>
        <v>0</v>
      </c>
      <c r="AR488" s="155" t="s">
        <v>231</v>
      </c>
      <c r="AT488" s="155" t="s">
        <v>227</v>
      </c>
      <c r="AU488" s="155" t="s">
        <v>89</v>
      </c>
      <c r="AY488" s="17" t="s">
        <v>225</v>
      </c>
      <c r="BE488" s="156">
        <f>IF(N488="základná",J488,0)</f>
        <v>0</v>
      </c>
      <c r="BF488" s="156">
        <f>IF(N488="znížená",J488,0)</f>
        <v>0</v>
      </c>
      <c r="BG488" s="156">
        <f>IF(N488="zákl. prenesená",J488,0)</f>
        <v>0</v>
      </c>
      <c r="BH488" s="156">
        <f>IF(N488="zníž. prenesená",J488,0)</f>
        <v>0</v>
      </c>
      <c r="BI488" s="156">
        <f>IF(N488="nulová",J488,0)</f>
        <v>0</v>
      </c>
      <c r="BJ488" s="17" t="s">
        <v>89</v>
      </c>
      <c r="BK488" s="156">
        <f>ROUND(I488*H488,2)</f>
        <v>0</v>
      </c>
      <c r="BL488" s="17" t="s">
        <v>231</v>
      </c>
      <c r="BM488" s="155" t="s">
        <v>2662</v>
      </c>
    </row>
    <row r="489" spans="2:65" s="11" customFormat="1" ht="22.9" customHeight="1">
      <c r="B489" s="131"/>
      <c r="D489" s="132" t="s">
        <v>75</v>
      </c>
      <c r="E489" s="141" t="s">
        <v>945</v>
      </c>
      <c r="F489" s="141" t="s">
        <v>1319</v>
      </c>
      <c r="I489" s="134"/>
      <c r="J489" s="142">
        <f>BK489</f>
        <v>0</v>
      </c>
      <c r="L489" s="131"/>
      <c r="M489" s="136"/>
      <c r="P489" s="137">
        <f>P490</f>
        <v>0</v>
      </c>
      <c r="R489" s="137">
        <f>R490</f>
        <v>0</v>
      </c>
      <c r="T489" s="138">
        <f>T490</f>
        <v>0</v>
      </c>
      <c r="AR489" s="132" t="s">
        <v>83</v>
      </c>
      <c r="AT489" s="139" t="s">
        <v>75</v>
      </c>
      <c r="AU489" s="139" t="s">
        <v>83</v>
      </c>
      <c r="AY489" s="132" t="s">
        <v>225</v>
      </c>
      <c r="BK489" s="140">
        <f>BK490</f>
        <v>0</v>
      </c>
    </row>
    <row r="490" spans="2:65" s="1" customFormat="1" ht="24.2" customHeight="1">
      <c r="B490" s="32"/>
      <c r="C490" s="143" t="s">
        <v>1082</v>
      </c>
      <c r="D490" s="143" t="s">
        <v>227</v>
      </c>
      <c r="E490" s="144" t="s">
        <v>2663</v>
      </c>
      <c r="F490" s="145" t="s">
        <v>2664</v>
      </c>
      <c r="G490" s="146" t="s">
        <v>292</v>
      </c>
      <c r="H490" s="147">
        <v>432.40800000000002</v>
      </c>
      <c r="I490" s="148"/>
      <c r="J490" s="149">
        <f>ROUND(I490*H490,2)</f>
        <v>0</v>
      </c>
      <c r="K490" s="150"/>
      <c r="L490" s="32"/>
      <c r="M490" s="151" t="s">
        <v>1</v>
      </c>
      <c r="N490" s="152" t="s">
        <v>42</v>
      </c>
      <c r="P490" s="153">
        <f>O490*H490</f>
        <v>0</v>
      </c>
      <c r="Q490" s="153">
        <v>0</v>
      </c>
      <c r="R490" s="153">
        <f>Q490*H490</f>
        <v>0</v>
      </c>
      <c r="S490" s="153">
        <v>0</v>
      </c>
      <c r="T490" s="154">
        <f>S490*H490</f>
        <v>0</v>
      </c>
      <c r="AR490" s="155" t="s">
        <v>231</v>
      </c>
      <c r="AT490" s="155" t="s">
        <v>227</v>
      </c>
      <c r="AU490" s="155" t="s">
        <v>89</v>
      </c>
      <c r="AY490" s="17" t="s">
        <v>225</v>
      </c>
      <c r="BE490" s="156">
        <f>IF(N490="základná",J490,0)</f>
        <v>0</v>
      </c>
      <c r="BF490" s="156">
        <f>IF(N490="znížená",J490,0)</f>
        <v>0</v>
      </c>
      <c r="BG490" s="156">
        <f>IF(N490="zákl. prenesená",J490,0)</f>
        <v>0</v>
      </c>
      <c r="BH490" s="156">
        <f>IF(N490="zníž. prenesená",J490,0)</f>
        <v>0</v>
      </c>
      <c r="BI490" s="156">
        <f>IF(N490="nulová",J490,0)</f>
        <v>0</v>
      </c>
      <c r="BJ490" s="17" t="s">
        <v>89</v>
      </c>
      <c r="BK490" s="156">
        <f>ROUND(I490*H490,2)</f>
        <v>0</v>
      </c>
      <c r="BL490" s="17" t="s">
        <v>231</v>
      </c>
      <c r="BM490" s="155" t="s">
        <v>2665</v>
      </c>
    </row>
    <row r="491" spans="2:65" s="11" customFormat="1" ht="25.9" customHeight="1">
      <c r="B491" s="131"/>
      <c r="D491" s="132" t="s">
        <v>75</v>
      </c>
      <c r="E491" s="133" t="s">
        <v>1324</v>
      </c>
      <c r="F491" s="133" t="s">
        <v>1325</v>
      </c>
      <c r="I491" s="134"/>
      <c r="J491" s="135">
        <f>BK491</f>
        <v>0</v>
      </c>
      <c r="L491" s="131"/>
      <c r="M491" s="136"/>
      <c r="P491" s="137">
        <f>P492+P537+P578+P617+P627+P639+P674+P679+P707+P721+P744+P752+P774</f>
        <v>0</v>
      </c>
      <c r="R491" s="137">
        <f>R492+R537+R578+R617+R627+R639+R674+R679+R707+R721+R744+R752+R774</f>
        <v>23.477108162130001</v>
      </c>
      <c r="T491" s="138">
        <f>T492+T537+T578+T617+T627+T639+T674+T679+T707+T721+T744+T752+T774</f>
        <v>0.31185300000000005</v>
      </c>
      <c r="AR491" s="132" t="s">
        <v>89</v>
      </c>
      <c r="AT491" s="139" t="s">
        <v>75</v>
      </c>
      <c r="AU491" s="139" t="s">
        <v>76</v>
      </c>
      <c r="AY491" s="132" t="s">
        <v>225</v>
      </c>
      <c r="BK491" s="140">
        <f>BK492+BK537+BK578+BK617+BK627+BK639+BK674+BK679+BK707+BK721+BK744+BK752+BK774</f>
        <v>0</v>
      </c>
    </row>
    <row r="492" spans="2:65" s="11" customFormat="1" ht="22.9" customHeight="1">
      <c r="B492" s="131"/>
      <c r="D492" s="132" t="s">
        <v>75</v>
      </c>
      <c r="E492" s="141" t="s">
        <v>1326</v>
      </c>
      <c r="F492" s="141" t="s">
        <v>1327</v>
      </c>
      <c r="I492" s="134"/>
      <c r="J492" s="142">
        <f>BK492</f>
        <v>0</v>
      </c>
      <c r="L492" s="131"/>
      <c r="M492" s="136"/>
      <c r="P492" s="137">
        <f>SUM(P493:P536)</f>
        <v>0</v>
      </c>
      <c r="R492" s="137">
        <f>SUM(R493:R536)</f>
        <v>1.5814072697200001</v>
      </c>
      <c r="T492" s="138">
        <f>SUM(T493:T536)</f>
        <v>0</v>
      </c>
      <c r="AR492" s="132" t="s">
        <v>89</v>
      </c>
      <c r="AT492" s="139" t="s">
        <v>75</v>
      </c>
      <c r="AU492" s="139" t="s">
        <v>83</v>
      </c>
      <c r="AY492" s="132" t="s">
        <v>225</v>
      </c>
      <c r="BK492" s="140">
        <f>SUM(BK493:BK536)</f>
        <v>0</v>
      </c>
    </row>
    <row r="493" spans="2:65" s="1" customFormat="1" ht="24.2" customHeight="1">
      <c r="B493" s="32"/>
      <c r="C493" s="143" t="s">
        <v>1092</v>
      </c>
      <c r="D493" s="143" t="s">
        <v>227</v>
      </c>
      <c r="E493" s="144" t="s">
        <v>1329</v>
      </c>
      <c r="F493" s="145" t="s">
        <v>1330</v>
      </c>
      <c r="G493" s="146" t="s">
        <v>312</v>
      </c>
      <c r="H493" s="147">
        <v>96.31</v>
      </c>
      <c r="I493" s="148"/>
      <c r="J493" s="149">
        <f>ROUND(I493*H493,2)</f>
        <v>0</v>
      </c>
      <c r="K493" s="150"/>
      <c r="L493" s="32"/>
      <c r="M493" s="151" t="s">
        <v>1</v>
      </c>
      <c r="N493" s="152" t="s">
        <v>42</v>
      </c>
      <c r="P493" s="153">
        <f>O493*H493</f>
        <v>0</v>
      </c>
      <c r="Q493" s="153">
        <v>0</v>
      </c>
      <c r="R493" s="153">
        <f>Q493*H493</f>
        <v>0</v>
      </c>
      <c r="S493" s="153">
        <v>0</v>
      </c>
      <c r="T493" s="154">
        <f>S493*H493</f>
        <v>0</v>
      </c>
      <c r="AR493" s="155" t="s">
        <v>309</v>
      </c>
      <c r="AT493" s="155" t="s">
        <v>227</v>
      </c>
      <c r="AU493" s="155" t="s">
        <v>89</v>
      </c>
      <c r="AY493" s="17" t="s">
        <v>225</v>
      </c>
      <c r="BE493" s="156">
        <f>IF(N493="základná",J493,0)</f>
        <v>0</v>
      </c>
      <c r="BF493" s="156">
        <f>IF(N493="znížená",J493,0)</f>
        <v>0</v>
      </c>
      <c r="BG493" s="156">
        <f>IF(N493="zákl. prenesená",J493,0)</f>
        <v>0</v>
      </c>
      <c r="BH493" s="156">
        <f>IF(N493="zníž. prenesená",J493,0)</f>
        <v>0</v>
      </c>
      <c r="BI493" s="156">
        <f>IF(N493="nulová",J493,0)</f>
        <v>0</v>
      </c>
      <c r="BJ493" s="17" t="s">
        <v>89</v>
      </c>
      <c r="BK493" s="156">
        <f>ROUND(I493*H493,2)</f>
        <v>0</v>
      </c>
      <c r="BL493" s="17" t="s">
        <v>309</v>
      </c>
      <c r="BM493" s="155" t="s">
        <v>2666</v>
      </c>
    </row>
    <row r="494" spans="2:65" s="12" customFormat="1" ht="11.25">
      <c r="B494" s="157"/>
      <c r="D494" s="158" t="s">
        <v>233</v>
      </c>
      <c r="E494" s="159" t="s">
        <v>1</v>
      </c>
      <c r="F494" s="160" t="s">
        <v>2667</v>
      </c>
      <c r="H494" s="161">
        <v>96.31</v>
      </c>
      <c r="I494" s="162"/>
      <c r="L494" s="157"/>
      <c r="M494" s="163"/>
      <c r="T494" s="164"/>
      <c r="AT494" s="159" t="s">
        <v>233</v>
      </c>
      <c r="AU494" s="159" t="s">
        <v>89</v>
      </c>
      <c r="AV494" s="12" t="s">
        <v>89</v>
      </c>
      <c r="AW494" s="12" t="s">
        <v>31</v>
      </c>
      <c r="AX494" s="12" t="s">
        <v>83</v>
      </c>
      <c r="AY494" s="159" t="s">
        <v>225</v>
      </c>
    </row>
    <row r="495" spans="2:65" s="1" customFormat="1" ht="24.2" customHeight="1">
      <c r="B495" s="32"/>
      <c r="C495" s="143" t="s">
        <v>1098</v>
      </c>
      <c r="D495" s="143" t="s">
        <v>227</v>
      </c>
      <c r="E495" s="144" t="s">
        <v>1335</v>
      </c>
      <c r="F495" s="145" t="s">
        <v>1336</v>
      </c>
      <c r="G495" s="146" t="s">
        <v>312</v>
      </c>
      <c r="H495" s="147">
        <v>100.02800000000001</v>
      </c>
      <c r="I495" s="148"/>
      <c r="J495" s="149">
        <f>ROUND(I495*H495,2)</f>
        <v>0</v>
      </c>
      <c r="K495" s="150"/>
      <c r="L495" s="32"/>
      <c r="M495" s="151" t="s">
        <v>1</v>
      </c>
      <c r="N495" s="152" t="s">
        <v>42</v>
      </c>
      <c r="P495" s="153">
        <f>O495*H495</f>
        <v>0</v>
      </c>
      <c r="Q495" s="153">
        <v>0</v>
      </c>
      <c r="R495" s="153">
        <f>Q495*H495</f>
        <v>0</v>
      </c>
      <c r="S495" s="153">
        <v>0</v>
      </c>
      <c r="T495" s="154">
        <f>S495*H495</f>
        <v>0</v>
      </c>
      <c r="AR495" s="155" t="s">
        <v>309</v>
      </c>
      <c r="AT495" s="155" t="s">
        <v>227</v>
      </c>
      <c r="AU495" s="155" t="s">
        <v>89</v>
      </c>
      <c r="AY495" s="17" t="s">
        <v>225</v>
      </c>
      <c r="BE495" s="156">
        <f>IF(N495="základná",J495,0)</f>
        <v>0</v>
      </c>
      <c r="BF495" s="156">
        <f>IF(N495="znížená",J495,0)</f>
        <v>0</v>
      </c>
      <c r="BG495" s="156">
        <f>IF(N495="zákl. prenesená",J495,0)</f>
        <v>0</v>
      </c>
      <c r="BH495" s="156">
        <f>IF(N495="zníž. prenesená",J495,0)</f>
        <v>0</v>
      </c>
      <c r="BI495" s="156">
        <f>IF(N495="nulová",J495,0)</f>
        <v>0</v>
      </c>
      <c r="BJ495" s="17" t="s">
        <v>89</v>
      </c>
      <c r="BK495" s="156">
        <f>ROUND(I495*H495,2)</f>
        <v>0</v>
      </c>
      <c r="BL495" s="17" t="s">
        <v>309</v>
      </c>
      <c r="BM495" s="155" t="s">
        <v>2668</v>
      </c>
    </row>
    <row r="496" spans="2:65" s="12" customFormat="1" ht="11.25">
      <c r="B496" s="157"/>
      <c r="D496" s="158" t="s">
        <v>233</v>
      </c>
      <c r="E496" s="159" t="s">
        <v>1</v>
      </c>
      <c r="F496" s="160" t="s">
        <v>2669</v>
      </c>
      <c r="H496" s="161">
        <v>81.605999999999995</v>
      </c>
      <c r="I496" s="162"/>
      <c r="L496" s="157"/>
      <c r="M496" s="163"/>
      <c r="T496" s="164"/>
      <c r="AT496" s="159" t="s">
        <v>233</v>
      </c>
      <c r="AU496" s="159" t="s">
        <v>89</v>
      </c>
      <c r="AV496" s="12" t="s">
        <v>89</v>
      </c>
      <c r="AW496" s="12" t="s">
        <v>31</v>
      </c>
      <c r="AX496" s="12" t="s">
        <v>76</v>
      </c>
      <c r="AY496" s="159" t="s">
        <v>225</v>
      </c>
    </row>
    <row r="497" spans="2:65" s="12" customFormat="1" ht="11.25">
      <c r="B497" s="157"/>
      <c r="D497" s="158" t="s">
        <v>233</v>
      </c>
      <c r="E497" s="159" t="s">
        <v>1</v>
      </c>
      <c r="F497" s="160" t="s">
        <v>2670</v>
      </c>
      <c r="H497" s="161">
        <v>18.422000000000001</v>
      </c>
      <c r="I497" s="162"/>
      <c r="L497" s="157"/>
      <c r="M497" s="163"/>
      <c r="T497" s="164"/>
      <c r="AT497" s="159" t="s">
        <v>233</v>
      </c>
      <c r="AU497" s="159" t="s">
        <v>89</v>
      </c>
      <c r="AV497" s="12" t="s">
        <v>89</v>
      </c>
      <c r="AW497" s="12" t="s">
        <v>31</v>
      </c>
      <c r="AX497" s="12" t="s">
        <v>76</v>
      </c>
      <c r="AY497" s="159" t="s">
        <v>225</v>
      </c>
    </row>
    <row r="498" spans="2:65" s="13" customFormat="1" ht="11.25">
      <c r="B498" s="165"/>
      <c r="D498" s="158" t="s">
        <v>233</v>
      </c>
      <c r="E498" s="166" t="s">
        <v>1</v>
      </c>
      <c r="F498" s="167" t="s">
        <v>258</v>
      </c>
      <c r="H498" s="168">
        <v>100.02800000000001</v>
      </c>
      <c r="I498" s="169"/>
      <c r="L498" s="165"/>
      <c r="M498" s="170"/>
      <c r="T498" s="171"/>
      <c r="AT498" s="166" t="s">
        <v>233</v>
      </c>
      <c r="AU498" s="166" t="s">
        <v>89</v>
      </c>
      <c r="AV498" s="13" t="s">
        <v>231</v>
      </c>
      <c r="AW498" s="13" t="s">
        <v>31</v>
      </c>
      <c r="AX498" s="13" t="s">
        <v>83</v>
      </c>
      <c r="AY498" s="166" t="s">
        <v>225</v>
      </c>
    </row>
    <row r="499" spans="2:65" s="1" customFormat="1" ht="24.2" customHeight="1">
      <c r="B499" s="32"/>
      <c r="C499" s="179" t="s">
        <v>1104</v>
      </c>
      <c r="D499" s="179" t="s">
        <v>304</v>
      </c>
      <c r="E499" s="180" t="s">
        <v>1344</v>
      </c>
      <c r="F499" s="181" t="s">
        <v>1345</v>
      </c>
      <c r="G499" s="182" t="s">
        <v>983</v>
      </c>
      <c r="H499" s="183">
        <v>58.901000000000003</v>
      </c>
      <c r="I499" s="184"/>
      <c r="J499" s="185">
        <f>ROUND(I499*H499,2)</f>
        <v>0</v>
      </c>
      <c r="K499" s="186"/>
      <c r="L499" s="187"/>
      <c r="M499" s="188" t="s">
        <v>1</v>
      </c>
      <c r="N499" s="189" t="s">
        <v>42</v>
      </c>
      <c r="P499" s="153">
        <f>O499*H499</f>
        <v>0</v>
      </c>
      <c r="Q499" s="153">
        <v>1E-3</v>
      </c>
      <c r="R499" s="153">
        <f>Q499*H499</f>
        <v>5.8901000000000002E-2</v>
      </c>
      <c r="S499" s="153">
        <v>0</v>
      </c>
      <c r="T499" s="154">
        <f>S499*H499</f>
        <v>0</v>
      </c>
      <c r="AR499" s="155" t="s">
        <v>434</v>
      </c>
      <c r="AT499" s="155" t="s">
        <v>304</v>
      </c>
      <c r="AU499" s="155" t="s">
        <v>89</v>
      </c>
      <c r="AY499" s="17" t="s">
        <v>225</v>
      </c>
      <c r="BE499" s="156">
        <f>IF(N499="základná",J499,0)</f>
        <v>0</v>
      </c>
      <c r="BF499" s="156">
        <f>IF(N499="znížená",J499,0)</f>
        <v>0</v>
      </c>
      <c r="BG499" s="156">
        <f>IF(N499="zákl. prenesená",J499,0)</f>
        <v>0</v>
      </c>
      <c r="BH499" s="156">
        <f>IF(N499="zníž. prenesená",J499,0)</f>
        <v>0</v>
      </c>
      <c r="BI499" s="156">
        <f>IF(N499="nulová",J499,0)</f>
        <v>0</v>
      </c>
      <c r="BJ499" s="17" t="s">
        <v>89</v>
      </c>
      <c r="BK499" s="156">
        <f>ROUND(I499*H499,2)</f>
        <v>0</v>
      </c>
      <c r="BL499" s="17" t="s">
        <v>309</v>
      </c>
      <c r="BM499" s="155" t="s">
        <v>2671</v>
      </c>
    </row>
    <row r="500" spans="2:65" s="12" customFormat="1" ht="11.25">
      <c r="B500" s="157"/>
      <c r="D500" s="158" t="s">
        <v>233</v>
      </c>
      <c r="E500" s="159" t="s">
        <v>1</v>
      </c>
      <c r="F500" s="160" t="s">
        <v>2672</v>
      </c>
      <c r="H500" s="161">
        <v>196.33799999999999</v>
      </c>
      <c r="I500" s="162"/>
      <c r="L500" s="157"/>
      <c r="M500" s="163"/>
      <c r="T500" s="164"/>
      <c r="AT500" s="159" t="s">
        <v>233</v>
      </c>
      <c r="AU500" s="159" t="s">
        <v>89</v>
      </c>
      <c r="AV500" s="12" t="s">
        <v>89</v>
      </c>
      <c r="AW500" s="12" t="s">
        <v>31</v>
      </c>
      <c r="AX500" s="12" t="s">
        <v>83</v>
      </c>
      <c r="AY500" s="159" t="s">
        <v>225</v>
      </c>
    </row>
    <row r="501" spans="2:65" s="12" customFormat="1" ht="11.25">
      <c r="B501" s="157"/>
      <c r="D501" s="158" t="s">
        <v>233</v>
      </c>
      <c r="F501" s="160" t="s">
        <v>2673</v>
      </c>
      <c r="H501" s="161">
        <v>58.901000000000003</v>
      </c>
      <c r="I501" s="162"/>
      <c r="L501" s="157"/>
      <c r="M501" s="163"/>
      <c r="T501" s="164"/>
      <c r="AT501" s="159" t="s">
        <v>233</v>
      </c>
      <c r="AU501" s="159" t="s">
        <v>89</v>
      </c>
      <c r="AV501" s="12" t="s">
        <v>89</v>
      </c>
      <c r="AW501" s="12" t="s">
        <v>4</v>
      </c>
      <c r="AX501" s="12" t="s">
        <v>83</v>
      </c>
      <c r="AY501" s="159" t="s">
        <v>225</v>
      </c>
    </row>
    <row r="502" spans="2:65" s="1" customFormat="1" ht="24.2" customHeight="1">
      <c r="B502" s="32"/>
      <c r="C502" s="143" t="s">
        <v>1109</v>
      </c>
      <c r="D502" s="143" t="s">
        <v>227</v>
      </c>
      <c r="E502" s="144" t="s">
        <v>1349</v>
      </c>
      <c r="F502" s="145" t="s">
        <v>1350</v>
      </c>
      <c r="G502" s="146" t="s">
        <v>312</v>
      </c>
      <c r="H502" s="147">
        <v>260.411</v>
      </c>
      <c r="I502" s="148"/>
      <c r="J502" s="149">
        <f>ROUND(I502*H502,2)</f>
        <v>0</v>
      </c>
      <c r="K502" s="150"/>
      <c r="L502" s="32"/>
      <c r="M502" s="151" t="s">
        <v>1</v>
      </c>
      <c r="N502" s="152" t="s">
        <v>42</v>
      </c>
      <c r="P502" s="153">
        <f>O502*H502</f>
        <v>0</v>
      </c>
      <c r="Q502" s="153">
        <v>0</v>
      </c>
      <c r="R502" s="153">
        <f>Q502*H502</f>
        <v>0</v>
      </c>
      <c r="S502" s="153">
        <v>0</v>
      </c>
      <c r="T502" s="154">
        <f>S502*H502</f>
        <v>0</v>
      </c>
      <c r="AR502" s="155" t="s">
        <v>309</v>
      </c>
      <c r="AT502" s="155" t="s">
        <v>227</v>
      </c>
      <c r="AU502" s="155" t="s">
        <v>89</v>
      </c>
      <c r="AY502" s="17" t="s">
        <v>225</v>
      </c>
      <c r="BE502" s="156">
        <f>IF(N502="základná",J502,0)</f>
        <v>0</v>
      </c>
      <c r="BF502" s="156">
        <f>IF(N502="znížená",J502,0)</f>
        <v>0</v>
      </c>
      <c r="BG502" s="156">
        <f>IF(N502="zákl. prenesená",J502,0)</f>
        <v>0</v>
      </c>
      <c r="BH502" s="156">
        <f>IF(N502="zníž. prenesená",J502,0)</f>
        <v>0</v>
      </c>
      <c r="BI502" s="156">
        <f>IF(N502="nulová",J502,0)</f>
        <v>0</v>
      </c>
      <c r="BJ502" s="17" t="s">
        <v>89</v>
      </c>
      <c r="BK502" s="156">
        <f>ROUND(I502*H502,2)</f>
        <v>0</v>
      </c>
      <c r="BL502" s="17" t="s">
        <v>309</v>
      </c>
      <c r="BM502" s="155" t="s">
        <v>2674</v>
      </c>
    </row>
    <row r="503" spans="2:65" s="12" customFormat="1" ht="22.5">
      <c r="B503" s="157"/>
      <c r="D503" s="158" t="s">
        <v>233</v>
      </c>
      <c r="E503" s="159" t="s">
        <v>1</v>
      </c>
      <c r="F503" s="160" t="s">
        <v>2520</v>
      </c>
      <c r="H503" s="161">
        <v>77.650000000000006</v>
      </c>
      <c r="I503" s="162"/>
      <c r="L503" s="157"/>
      <c r="M503" s="163"/>
      <c r="T503" s="164"/>
      <c r="AT503" s="159" t="s">
        <v>233</v>
      </c>
      <c r="AU503" s="159" t="s">
        <v>89</v>
      </c>
      <c r="AV503" s="12" t="s">
        <v>89</v>
      </c>
      <c r="AW503" s="12" t="s">
        <v>31</v>
      </c>
      <c r="AX503" s="12" t="s">
        <v>76</v>
      </c>
      <c r="AY503" s="159" t="s">
        <v>225</v>
      </c>
    </row>
    <row r="504" spans="2:65" s="12" customFormat="1" ht="11.25">
      <c r="B504" s="157"/>
      <c r="D504" s="158" t="s">
        <v>233</v>
      </c>
      <c r="E504" s="159" t="s">
        <v>1</v>
      </c>
      <c r="F504" s="160" t="s">
        <v>2523</v>
      </c>
      <c r="H504" s="161">
        <v>69.56</v>
      </c>
      <c r="I504" s="162"/>
      <c r="L504" s="157"/>
      <c r="M504" s="163"/>
      <c r="T504" s="164"/>
      <c r="AT504" s="159" t="s">
        <v>233</v>
      </c>
      <c r="AU504" s="159" t="s">
        <v>89</v>
      </c>
      <c r="AV504" s="12" t="s">
        <v>89</v>
      </c>
      <c r="AW504" s="12" t="s">
        <v>31</v>
      </c>
      <c r="AX504" s="12" t="s">
        <v>76</v>
      </c>
      <c r="AY504" s="159" t="s">
        <v>225</v>
      </c>
    </row>
    <row r="505" spans="2:65" s="12" customFormat="1" ht="11.25">
      <c r="B505" s="157"/>
      <c r="D505" s="158" t="s">
        <v>233</v>
      </c>
      <c r="E505" s="159" t="s">
        <v>1</v>
      </c>
      <c r="F505" s="160" t="s">
        <v>2525</v>
      </c>
      <c r="H505" s="161">
        <v>9.36</v>
      </c>
      <c r="I505" s="162"/>
      <c r="L505" s="157"/>
      <c r="M505" s="163"/>
      <c r="T505" s="164"/>
      <c r="AT505" s="159" t="s">
        <v>233</v>
      </c>
      <c r="AU505" s="159" t="s">
        <v>89</v>
      </c>
      <c r="AV505" s="12" t="s">
        <v>89</v>
      </c>
      <c r="AW505" s="12" t="s">
        <v>31</v>
      </c>
      <c r="AX505" s="12" t="s">
        <v>76</v>
      </c>
      <c r="AY505" s="159" t="s">
        <v>225</v>
      </c>
    </row>
    <row r="506" spans="2:65" s="12" customFormat="1" ht="11.25">
      <c r="B506" s="157"/>
      <c r="D506" s="158" t="s">
        <v>233</v>
      </c>
      <c r="E506" s="159" t="s">
        <v>1</v>
      </c>
      <c r="F506" s="160" t="s">
        <v>2524</v>
      </c>
      <c r="H506" s="161">
        <v>72.09</v>
      </c>
      <c r="I506" s="162"/>
      <c r="L506" s="157"/>
      <c r="M506" s="163"/>
      <c r="T506" s="164"/>
      <c r="AT506" s="159" t="s">
        <v>233</v>
      </c>
      <c r="AU506" s="159" t="s">
        <v>89</v>
      </c>
      <c r="AV506" s="12" t="s">
        <v>89</v>
      </c>
      <c r="AW506" s="12" t="s">
        <v>31</v>
      </c>
      <c r="AX506" s="12" t="s">
        <v>76</v>
      </c>
      <c r="AY506" s="159" t="s">
        <v>225</v>
      </c>
    </row>
    <row r="507" spans="2:65" s="12" customFormat="1" ht="11.25">
      <c r="B507" s="157"/>
      <c r="D507" s="158" t="s">
        <v>233</v>
      </c>
      <c r="E507" s="159" t="s">
        <v>1</v>
      </c>
      <c r="F507" s="160" t="s">
        <v>2526</v>
      </c>
      <c r="H507" s="161">
        <v>8.077</v>
      </c>
      <c r="I507" s="162"/>
      <c r="L507" s="157"/>
      <c r="M507" s="163"/>
      <c r="T507" s="164"/>
      <c r="AT507" s="159" t="s">
        <v>233</v>
      </c>
      <c r="AU507" s="159" t="s">
        <v>89</v>
      </c>
      <c r="AV507" s="12" t="s">
        <v>89</v>
      </c>
      <c r="AW507" s="12" t="s">
        <v>31</v>
      </c>
      <c r="AX507" s="12" t="s">
        <v>76</v>
      </c>
      <c r="AY507" s="159" t="s">
        <v>225</v>
      </c>
    </row>
    <row r="508" spans="2:65" s="14" customFormat="1" ht="11.25">
      <c r="B508" s="172"/>
      <c r="D508" s="158" t="s">
        <v>233</v>
      </c>
      <c r="E508" s="173" t="s">
        <v>1</v>
      </c>
      <c r="F508" s="174" t="s">
        <v>657</v>
      </c>
      <c r="H508" s="175">
        <v>236.73699999999999</v>
      </c>
      <c r="I508" s="176"/>
      <c r="L508" s="172"/>
      <c r="M508" s="177"/>
      <c r="T508" s="178"/>
      <c r="AT508" s="173" t="s">
        <v>233</v>
      </c>
      <c r="AU508" s="173" t="s">
        <v>89</v>
      </c>
      <c r="AV508" s="14" t="s">
        <v>239</v>
      </c>
      <c r="AW508" s="14" t="s">
        <v>31</v>
      </c>
      <c r="AX508" s="14" t="s">
        <v>76</v>
      </c>
      <c r="AY508" s="173" t="s">
        <v>225</v>
      </c>
    </row>
    <row r="509" spans="2:65" s="12" customFormat="1" ht="11.25">
      <c r="B509" s="157"/>
      <c r="D509" s="158" t="s">
        <v>233</v>
      </c>
      <c r="E509" s="159" t="s">
        <v>1</v>
      </c>
      <c r="F509" s="160" t="s">
        <v>2675</v>
      </c>
      <c r="H509" s="161">
        <v>23.673999999999999</v>
      </c>
      <c r="I509" s="162"/>
      <c r="L509" s="157"/>
      <c r="M509" s="163"/>
      <c r="T509" s="164"/>
      <c r="AT509" s="159" t="s">
        <v>233</v>
      </c>
      <c r="AU509" s="159" t="s">
        <v>89</v>
      </c>
      <c r="AV509" s="12" t="s">
        <v>89</v>
      </c>
      <c r="AW509" s="12" t="s">
        <v>31</v>
      </c>
      <c r="AX509" s="12" t="s">
        <v>76</v>
      </c>
      <c r="AY509" s="159" t="s">
        <v>225</v>
      </c>
    </row>
    <row r="510" spans="2:65" s="13" customFormat="1" ht="11.25">
      <c r="B510" s="165"/>
      <c r="D510" s="158" t="s">
        <v>233</v>
      </c>
      <c r="E510" s="166" t="s">
        <v>1</v>
      </c>
      <c r="F510" s="167" t="s">
        <v>258</v>
      </c>
      <c r="H510" s="168">
        <v>260.411</v>
      </c>
      <c r="I510" s="169"/>
      <c r="L510" s="165"/>
      <c r="M510" s="170"/>
      <c r="T510" s="171"/>
      <c r="AT510" s="166" t="s">
        <v>233</v>
      </c>
      <c r="AU510" s="166" t="s">
        <v>89</v>
      </c>
      <c r="AV510" s="13" t="s">
        <v>231</v>
      </c>
      <c r="AW510" s="13" t="s">
        <v>31</v>
      </c>
      <c r="AX510" s="13" t="s">
        <v>83</v>
      </c>
      <c r="AY510" s="166" t="s">
        <v>225</v>
      </c>
    </row>
    <row r="511" spans="2:65" s="1" customFormat="1" ht="16.5" customHeight="1">
      <c r="B511" s="32"/>
      <c r="C511" s="179" t="s">
        <v>1122</v>
      </c>
      <c r="D511" s="179" t="s">
        <v>304</v>
      </c>
      <c r="E511" s="180" t="s">
        <v>1354</v>
      </c>
      <c r="F511" s="181" t="s">
        <v>1355</v>
      </c>
      <c r="G511" s="182" t="s">
        <v>312</v>
      </c>
      <c r="H511" s="183">
        <v>299.47300000000001</v>
      </c>
      <c r="I511" s="184"/>
      <c r="J511" s="185">
        <f>ROUND(I511*H511,2)</f>
        <v>0</v>
      </c>
      <c r="K511" s="186"/>
      <c r="L511" s="187"/>
      <c r="M511" s="188" t="s">
        <v>1</v>
      </c>
      <c r="N511" s="189" t="s">
        <v>42</v>
      </c>
      <c r="P511" s="153">
        <f>O511*H511</f>
        <v>0</v>
      </c>
      <c r="Q511" s="153">
        <v>2.9999999999999997E-4</v>
      </c>
      <c r="R511" s="153">
        <f>Q511*H511</f>
        <v>8.9841900000000002E-2</v>
      </c>
      <c r="S511" s="153">
        <v>0</v>
      </c>
      <c r="T511" s="154">
        <f>S511*H511</f>
        <v>0</v>
      </c>
      <c r="AR511" s="155" t="s">
        <v>434</v>
      </c>
      <c r="AT511" s="155" t="s">
        <v>304</v>
      </c>
      <c r="AU511" s="155" t="s">
        <v>89</v>
      </c>
      <c r="AY511" s="17" t="s">
        <v>225</v>
      </c>
      <c r="BE511" s="156">
        <f>IF(N511="základná",J511,0)</f>
        <v>0</v>
      </c>
      <c r="BF511" s="156">
        <f>IF(N511="znížená",J511,0)</f>
        <v>0</v>
      </c>
      <c r="BG511" s="156">
        <f>IF(N511="zákl. prenesená",J511,0)</f>
        <v>0</v>
      </c>
      <c r="BH511" s="156">
        <f>IF(N511="zníž. prenesená",J511,0)</f>
        <v>0</v>
      </c>
      <c r="BI511" s="156">
        <f>IF(N511="nulová",J511,0)</f>
        <v>0</v>
      </c>
      <c r="BJ511" s="17" t="s">
        <v>89</v>
      </c>
      <c r="BK511" s="156">
        <f>ROUND(I511*H511,2)</f>
        <v>0</v>
      </c>
      <c r="BL511" s="17" t="s">
        <v>309</v>
      </c>
      <c r="BM511" s="155" t="s">
        <v>2676</v>
      </c>
    </row>
    <row r="512" spans="2:65" s="12" customFormat="1" ht="11.25">
      <c r="B512" s="157"/>
      <c r="D512" s="158" t="s">
        <v>233</v>
      </c>
      <c r="F512" s="160" t="s">
        <v>2677</v>
      </c>
      <c r="H512" s="161">
        <v>299.47300000000001</v>
      </c>
      <c r="I512" s="162"/>
      <c r="L512" s="157"/>
      <c r="M512" s="163"/>
      <c r="T512" s="164"/>
      <c r="AT512" s="159" t="s">
        <v>233</v>
      </c>
      <c r="AU512" s="159" t="s">
        <v>89</v>
      </c>
      <c r="AV512" s="12" t="s">
        <v>89</v>
      </c>
      <c r="AW512" s="12" t="s">
        <v>4</v>
      </c>
      <c r="AX512" s="12" t="s">
        <v>83</v>
      </c>
      <c r="AY512" s="159" t="s">
        <v>225</v>
      </c>
    </row>
    <row r="513" spans="2:65" s="1" customFormat="1" ht="24.2" customHeight="1">
      <c r="B513" s="32"/>
      <c r="C513" s="143" t="s">
        <v>1127</v>
      </c>
      <c r="D513" s="143" t="s">
        <v>227</v>
      </c>
      <c r="E513" s="144" t="s">
        <v>1359</v>
      </c>
      <c r="F513" s="145" t="s">
        <v>1360</v>
      </c>
      <c r="G513" s="146" t="s">
        <v>312</v>
      </c>
      <c r="H513" s="147">
        <v>96.31</v>
      </c>
      <c r="I513" s="148"/>
      <c r="J513" s="149">
        <f>ROUND(I513*H513,2)</f>
        <v>0</v>
      </c>
      <c r="K513" s="150"/>
      <c r="L513" s="32"/>
      <c r="M513" s="151" t="s">
        <v>1</v>
      </c>
      <c r="N513" s="152" t="s">
        <v>42</v>
      </c>
      <c r="P513" s="153">
        <f>O513*H513</f>
        <v>0</v>
      </c>
      <c r="Q513" s="153">
        <v>5.4226000000000003E-4</v>
      </c>
      <c r="R513" s="153">
        <f>Q513*H513</f>
        <v>5.2225060600000005E-2</v>
      </c>
      <c r="S513" s="153">
        <v>0</v>
      </c>
      <c r="T513" s="154">
        <f>S513*H513</f>
        <v>0</v>
      </c>
      <c r="AR513" s="155" t="s">
        <v>309</v>
      </c>
      <c r="AT513" s="155" t="s">
        <v>227</v>
      </c>
      <c r="AU513" s="155" t="s">
        <v>89</v>
      </c>
      <c r="AY513" s="17" t="s">
        <v>225</v>
      </c>
      <c r="BE513" s="156">
        <f>IF(N513="základná",J513,0)</f>
        <v>0</v>
      </c>
      <c r="BF513" s="156">
        <f>IF(N513="znížená",J513,0)</f>
        <v>0</v>
      </c>
      <c r="BG513" s="156">
        <f>IF(N513="zákl. prenesená",J513,0)</f>
        <v>0</v>
      </c>
      <c r="BH513" s="156">
        <f>IF(N513="zníž. prenesená",J513,0)</f>
        <v>0</v>
      </c>
      <c r="BI513" s="156">
        <f>IF(N513="nulová",J513,0)</f>
        <v>0</v>
      </c>
      <c r="BJ513" s="17" t="s">
        <v>89</v>
      </c>
      <c r="BK513" s="156">
        <f>ROUND(I513*H513,2)</f>
        <v>0</v>
      </c>
      <c r="BL513" s="17" t="s">
        <v>309</v>
      </c>
      <c r="BM513" s="155" t="s">
        <v>2678</v>
      </c>
    </row>
    <row r="514" spans="2:65" s="12" customFormat="1" ht="11.25">
      <c r="B514" s="157"/>
      <c r="D514" s="158" t="s">
        <v>233</v>
      </c>
      <c r="E514" s="159" t="s">
        <v>1</v>
      </c>
      <c r="F514" s="160" t="s">
        <v>2667</v>
      </c>
      <c r="H514" s="161">
        <v>96.31</v>
      </c>
      <c r="I514" s="162"/>
      <c r="L514" s="157"/>
      <c r="M514" s="163"/>
      <c r="T514" s="164"/>
      <c r="AT514" s="159" t="s">
        <v>233</v>
      </c>
      <c r="AU514" s="159" t="s">
        <v>89</v>
      </c>
      <c r="AV514" s="12" t="s">
        <v>89</v>
      </c>
      <c r="AW514" s="12" t="s">
        <v>31</v>
      </c>
      <c r="AX514" s="12" t="s">
        <v>83</v>
      </c>
      <c r="AY514" s="159" t="s">
        <v>225</v>
      </c>
    </row>
    <row r="515" spans="2:65" s="1" customFormat="1" ht="24.2" customHeight="1">
      <c r="B515" s="32"/>
      <c r="C515" s="143" t="s">
        <v>1134</v>
      </c>
      <c r="D515" s="143" t="s">
        <v>227</v>
      </c>
      <c r="E515" s="144" t="s">
        <v>1364</v>
      </c>
      <c r="F515" s="145" t="s">
        <v>1365</v>
      </c>
      <c r="G515" s="146" t="s">
        <v>312</v>
      </c>
      <c r="H515" s="147">
        <v>100.462</v>
      </c>
      <c r="I515" s="148"/>
      <c r="J515" s="149">
        <f>ROUND(I515*H515,2)</f>
        <v>0</v>
      </c>
      <c r="K515" s="150"/>
      <c r="L515" s="32"/>
      <c r="M515" s="151" t="s">
        <v>1</v>
      </c>
      <c r="N515" s="152" t="s">
        <v>42</v>
      </c>
      <c r="P515" s="153">
        <f>O515*H515</f>
        <v>0</v>
      </c>
      <c r="Q515" s="153">
        <v>5.4226000000000003E-4</v>
      </c>
      <c r="R515" s="153">
        <f>Q515*H515</f>
        <v>5.4476524120000001E-2</v>
      </c>
      <c r="S515" s="153">
        <v>0</v>
      </c>
      <c r="T515" s="154">
        <f>S515*H515</f>
        <v>0</v>
      </c>
      <c r="AR515" s="155" t="s">
        <v>309</v>
      </c>
      <c r="AT515" s="155" t="s">
        <v>227</v>
      </c>
      <c r="AU515" s="155" t="s">
        <v>89</v>
      </c>
      <c r="AY515" s="17" t="s">
        <v>225</v>
      </c>
      <c r="BE515" s="156">
        <f>IF(N515="základná",J515,0)</f>
        <v>0</v>
      </c>
      <c r="BF515" s="156">
        <f>IF(N515="znížená",J515,0)</f>
        <v>0</v>
      </c>
      <c r="BG515" s="156">
        <f>IF(N515="zákl. prenesená",J515,0)</f>
        <v>0</v>
      </c>
      <c r="BH515" s="156">
        <f>IF(N515="zníž. prenesená",J515,0)</f>
        <v>0</v>
      </c>
      <c r="BI515" s="156">
        <f>IF(N515="nulová",J515,0)</f>
        <v>0</v>
      </c>
      <c r="BJ515" s="17" t="s">
        <v>89</v>
      </c>
      <c r="BK515" s="156">
        <f>ROUND(I515*H515,2)</f>
        <v>0</v>
      </c>
      <c r="BL515" s="17" t="s">
        <v>309</v>
      </c>
      <c r="BM515" s="155" t="s">
        <v>2679</v>
      </c>
    </row>
    <row r="516" spans="2:65" s="12" customFormat="1" ht="11.25">
      <c r="B516" s="157"/>
      <c r="D516" s="158" t="s">
        <v>233</v>
      </c>
      <c r="E516" s="159" t="s">
        <v>1</v>
      </c>
      <c r="F516" s="160" t="s">
        <v>2680</v>
      </c>
      <c r="H516" s="161">
        <v>82.04</v>
      </c>
      <c r="I516" s="162"/>
      <c r="L516" s="157"/>
      <c r="M516" s="163"/>
      <c r="T516" s="164"/>
      <c r="AT516" s="159" t="s">
        <v>233</v>
      </c>
      <c r="AU516" s="159" t="s">
        <v>89</v>
      </c>
      <c r="AV516" s="12" t="s">
        <v>89</v>
      </c>
      <c r="AW516" s="12" t="s">
        <v>31</v>
      </c>
      <c r="AX516" s="12" t="s">
        <v>76</v>
      </c>
      <c r="AY516" s="159" t="s">
        <v>225</v>
      </c>
    </row>
    <row r="517" spans="2:65" s="12" customFormat="1" ht="11.25">
      <c r="B517" s="157"/>
      <c r="D517" s="158" t="s">
        <v>233</v>
      </c>
      <c r="E517" s="159" t="s">
        <v>1</v>
      </c>
      <c r="F517" s="160" t="s">
        <v>2670</v>
      </c>
      <c r="H517" s="161">
        <v>18.422000000000001</v>
      </c>
      <c r="I517" s="162"/>
      <c r="L517" s="157"/>
      <c r="M517" s="163"/>
      <c r="T517" s="164"/>
      <c r="AT517" s="159" t="s">
        <v>233</v>
      </c>
      <c r="AU517" s="159" t="s">
        <v>89</v>
      </c>
      <c r="AV517" s="12" t="s">
        <v>89</v>
      </c>
      <c r="AW517" s="12" t="s">
        <v>31</v>
      </c>
      <c r="AX517" s="12" t="s">
        <v>76</v>
      </c>
      <c r="AY517" s="159" t="s">
        <v>225</v>
      </c>
    </row>
    <row r="518" spans="2:65" s="13" customFormat="1" ht="11.25">
      <c r="B518" s="165"/>
      <c r="D518" s="158" t="s">
        <v>233</v>
      </c>
      <c r="E518" s="166" t="s">
        <v>1</v>
      </c>
      <c r="F518" s="167" t="s">
        <v>258</v>
      </c>
      <c r="H518" s="168">
        <v>100.462</v>
      </c>
      <c r="I518" s="169"/>
      <c r="L518" s="165"/>
      <c r="M518" s="170"/>
      <c r="T518" s="171"/>
      <c r="AT518" s="166" t="s">
        <v>233</v>
      </c>
      <c r="AU518" s="166" t="s">
        <v>89</v>
      </c>
      <c r="AV518" s="13" t="s">
        <v>231</v>
      </c>
      <c r="AW518" s="13" t="s">
        <v>31</v>
      </c>
      <c r="AX518" s="13" t="s">
        <v>83</v>
      </c>
      <c r="AY518" s="166" t="s">
        <v>225</v>
      </c>
    </row>
    <row r="519" spans="2:65" s="1" customFormat="1" ht="55.5" customHeight="1">
      <c r="B519" s="32"/>
      <c r="C519" s="179" t="s">
        <v>1139</v>
      </c>
      <c r="D519" s="179" t="s">
        <v>304</v>
      </c>
      <c r="E519" s="180" t="s">
        <v>1368</v>
      </c>
      <c r="F519" s="181" t="s">
        <v>1369</v>
      </c>
      <c r="G519" s="182" t="s">
        <v>312</v>
      </c>
      <c r="H519" s="183">
        <v>226.28800000000001</v>
      </c>
      <c r="I519" s="184"/>
      <c r="J519" s="185">
        <f>ROUND(I519*H519,2)</f>
        <v>0</v>
      </c>
      <c r="K519" s="186"/>
      <c r="L519" s="187"/>
      <c r="M519" s="188" t="s">
        <v>1</v>
      </c>
      <c r="N519" s="189" t="s">
        <v>42</v>
      </c>
      <c r="P519" s="153">
        <f>O519*H519</f>
        <v>0</v>
      </c>
      <c r="Q519" s="153">
        <v>4.15E-3</v>
      </c>
      <c r="R519" s="153">
        <f>Q519*H519</f>
        <v>0.93909520000000002</v>
      </c>
      <c r="S519" s="153">
        <v>0</v>
      </c>
      <c r="T519" s="154">
        <f>S519*H519</f>
        <v>0</v>
      </c>
      <c r="AR519" s="155" t="s">
        <v>434</v>
      </c>
      <c r="AT519" s="155" t="s">
        <v>304</v>
      </c>
      <c r="AU519" s="155" t="s">
        <v>89</v>
      </c>
      <c r="AY519" s="17" t="s">
        <v>225</v>
      </c>
      <c r="BE519" s="156">
        <f>IF(N519="základná",J519,0)</f>
        <v>0</v>
      </c>
      <c r="BF519" s="156">
        <f>IF(N519="znížená",J519,0)</f>
        <v>0</v>
      </c>
      <c r="BG519" s="156">
        <f>IF(N519="zákl. prenesená",J519,0)</f>
        <v>0</v>
      </c>
      <c r="BH519" s="156">
        <f>IF(N519="zníž. prenesená",J519,0)</f>
        <v>0</v>
      </c>
      <c r="BI519" s="156">
        <f>IF(N519="nulová",J519,0)</f>
        <v>0</v>
      </c>
      <c r="BJ519" s="17" t="s">
        <v>89</v>
      </c>
      <c r="BK519" s="156">
        <f>ROUND(I519*H519,2)</f>
        <v>0</v>
      </c>
      <c r="BL519" s="17" t="s">
        <v>309</v>
      </c>
      <c r="BM519" s="155" t="s">
        <v>2681</v>
      </c>
    </row>
    <row r="520" spans="2:65" s="12" customFormat="1" ht="11.25">
      <c r="B520" s="157"/>
      <c r="D520" s="158" t="s">
        <v>233</v>
      </c>
      <c r="E520" s="159" t="s">
        <v>1</v>
      </c>
      <c r="F520" s="160" t="s">
        <v>2682</v>
      </c>
      <c r="H520" s="161">
        <v>196.77199999999999</v>
      </c>
      <c r="I520" s="162"/>
      <c r="L520" s="157"/>
      <c r="M520" s="163"/>
      <c r="T520" s="164"/>
      <c r="AT520" s="159" t="s">
        <v>233</v>
      </c>
      <c r="AU520" s="159" t="s">
        <v>89</v>
      </c>
      <c r="AV520" s="12" t="s">
        <v>89</v>
      </c>
      <c r="AW520" s="12" t="s">
        <v>31</v>
      </c>
      <c r="AX520" s="12" t="s">
        <v>83</v>
      </c>
      <c r="AY520" s="159" t="s">
        <v>225</v>
      </c>
    </row>
    <row r="521" spans="2:65" s="12" customFormat="1" ht="11.25">
      <c r="B521" s="157"/>
      <c r="D521" s="158" t="s">
        <v>233</v>
      </c>
      <c r="F521" s="160" t="s">
        <v>2683</v>
      </c>
      <c r="H521" s="161">
        <v>226.28800000000001</v>
      </c>
      <c r="I521" s="162"/>
      <c r="L521" s="157"/>
      <c r="M521" s="163"/>
      <c r="T521" s="164"/>
      <c r="AT521" s="159" t="s">
        <v>233</v>
      </c>
      <c r="AU521" s="159" t="s">
        <v>89</v>
      </c>
      <c r="AV521" s="12" t="s">
        <v>89</v>
      </c>
      <c r="AW521" s="12" t="s">
        <v>4</v>
      </c>
      <c r="AX521" s="12" t="s">
        <v>83</v>
      </c>
      <c r="AY521" s="159" t="s">
        <v>225</v>
      </c>
    </row>
    <row r="522" spans="2:65" s="1" customFormat="1" ht="37.9" customHeight="1">
      <c r="B522" s="32"/>
      <c r="C522" s="143" t="s">
        <v>1145</v>
      </c>
      <c r="D522" s="143" t="s">
        <v>227</v>
      </c>
      <c r="E522" s="144" t="s">
        <v>1373</v>
      </c>
      <c r="F522" s="145" t="s">
        <v>1374</v>
      </c>
      <c r="G522" s="146" t="s">
        <v>312</v>
      </c>
      <c r="H522" s="147">
        <v>82.04</v>
      </c>
      <c r="I522" s="148"/>
      <c r="J522" s="149">
        <f>ROUND(I522*H522,2)</f>
        <v>0</v>
      </c>
      <c r="K522" s="150"/>
      <c r="L522" s="32"/>
      <c r="M522" s="151" t="s">
        <v>1</v>
      </c>
      <c r="N522" s="152" t="s">
        <v>42</v>
      </c>
      <c r="P522" s="153">
        <f>O522*H522</f>
        <v>0</v>
      </c>
      <c r="Q522" s="153">
        <v>2.2374999999999999E-3</v>
      </c>
      <c r="R522" s="153">
        <f>Q522*H522</f>
        <v>0.18356450000000002</v>
      </c>
      <c r="S522" s="153">
        <v>0</v>
      </c>
      <c r="T522" s="154">
        <f>S522*H522</f>
        <v>0</v>
      </c>
      <c r="AR522" s="155" t="s">
        <v>309</v>
      </c>
      <c r="AT522" s="155" t="s">
        <v>227</v>
      </c>
      <c r="AU522" s="155" t="s">
        <v>89</v>
      </c>
      <c r="AY522" s="17" t="s">
        <v>225</v>
      </c>
      <c r="BE522" s="156">
        <f>IF(N522="základná",J522,0)</f>
        <v>0</v>
      </c>
      <c r="BF522" s="156">
        <f>IF(N522="znížená",J522,0)</f>
        <v>0</v>
      </c>
      <c r="BG522" s="156">
        <f>IF(N522="zákl. prenesená",J522,0)</f>
        <v>0</v>
      </c>
      <c r="BH522" s="156">
        <f>IF(N522="zníž. prenesená",J522,0)</f>
        <v>0</v>
      </c>
      <c r="BI522" s="156">
        <f>IF(N522="nulová",J522,0)</f>
        <v>0</v>
      </c>
      <c r="BJ522" s="17" t="s">
        <v>89</v>
      </c>
      <c r="BK522" s="156">
        <f>ROUND(I522*H522,2)</f>
        <v>0</v>
      </c>
      <c r="BL522" s="17" t="s">
        <v>309</v>
      </c>
      <c r="BM522" s="155" t="s">
        <v>2684</v>
      </c>
    </row>
    <row r="523" spans="2:65" s="12" customFormat="1" ht="11.25">
      <c r="B523" s="157"/>
      <c r="D523" s="158" t="s">
        <v>233</v>
      </c>
      <c r="E523" s="159" t="s">
        <v>1</v>
      </c>
      <c r="F523" s="160" t="s">
        <v>2680</v>
      </c>
      <c r="H523" s="161">
        <v>82.04</v>
      </c>
      <c r="I523" s="162"/>
      <c r="L523" s="157"/>
      <c r="M523" s="163"/>
      <c r="T523" s="164"/>
      <c r="AT523" s="159" t="s">
        <v>233</v>
      </c>
      <c r="AU523" s="159" t="s">
        <v>89</v>
      </c>
      <c r="AV523" s="12" t="s">
        <v>89</v>
      </c>
      <c r="AW523" s="12" t="s">
        <v>31</v>
      </c>
      <c r="AX523" s="12" t="s">
        <v>83</v>
      </c>
      <c r="AY523" s="159" t="s">
        <v>225</v>
      </c>
    </row>
    <row r="524" spans="2:65" s="1" customFormat="1" ht="24.2" customHeight="1">
      <c r="B524" s="32"/>
      <c r="C524" s="179" t="s">
        <v>1153</v>
      </c>
      <c r="D524" s="179" t="s">
        <v>304</v>
      </c>
      <c r="E524" s="180" t="s">
        <v>1379</v>
      </c>
      <c r="F524" s="181" t="s">
        <v>1380</v>
      </c>
      <c r="G524" s="182" t="s">
        <v>312</v>
      </c>
      <c r="H524" s="183">
        <v>86.141999999999996</v>
      </c>
      <c r="I524" s="184"/>
      <c r="J524" s="185">
        <f>ROUND(I524*H524,2)</f>
        <v>0</v>
      </c>
      <c r="K524" s="186"/>
      <c r="L524" s="187"/>
      <c r="M524" s="188" t="s">
        <v>1</v>
      </c>
      <c r="N524" s="189" t="s">
        <v>42</v>
      </c>
      <c r="P524" s="153">
        <f>O524*H524</f>
        <v>0</v>
      </c>
      <c r="Q524" s="153">
        <v>5.8E-4</v>
      </c>
      <c r="R524" s="153">
        <f>Q524*H524</f>
        <v>4.9962359999999997E-2</v>
      </c>
      <c r="S524" s="153">
        <v>0</v>
      </c>
      <c r="T524" s="154">
        <f>S524*H524</f>
        <v>0</v>
      </c>
      <c r="AR524" s="155" t="s">
        <v>434</v>
      </c>
      <c r="AT524" s="155" t="s">
        <v>304</v>
      </c>
      <c r="AU524" s="155" t="s">
        <v>89</v>
      </c>
      <c r="AY524" s="17" t="s">
        <v>225</v>
      </c>
      <c r="BE524" s="156">
        <f>IF(N524="základná",J524,0)</f>
        <v>0</v>
      </c>
      <c r="BF524" s="156">
        <f>IF(N524="znížená",J524,0)</f>
        <v>0</v>
      </c>
      <c r="BG524" s="156">
        <f>IF(N524="zákl. prenesená",J524,0)</f>
        <v>0</v>
      </c>
      <c r="BH524" s="156">
        <f>IF(N524="zníž. prenesená",J524,0)</f>
        <v>0</v>
      </c>
      <c r="BI524" s="156">
        <f>IF(N524="nulová",J524,0)</f>
        <v>0</v>
      </c>
      <c r="BJ524" s="17" t="s">
        <v>89</v>
      </c>
      <c r="BK524" s="156">
        <f>ROUND(I524*H524,2)</f>
        <v>0</v>
      </c>
      <c r="BL524" s="17" t="s">
        <v>309</v>
      </c>
      <c r="BM524" s="155" t="s">
        <v>2685</v>
      </c>
    </row>
    <row r="525" spans="2:65" s="12" customFormat="1" ht="11.25">
      <c r="B525" s="157"/>
      <c r="D525" s="158" t="s">
        <v>233</v>
      </c>
      <c r="F525" s="160" t="s">
        <v>2686</v>
      </c>
      <c r="H525" s="161">
        <v>86.141999999999996</v>
      </c>
      <c r="I525" s="162"/>
      <c r="L525" s="157"/>
      <c r="M525" s="163"/>
      <c r="T525" s="164"/>
      <c r="AT525" s="159" t="s">
        <v>233</v>
      </c>
      <c r="AU525" s="159" t="s">
        <v>89</v>
      </c>
      <c r="AV525" s="12" t="s">
        <v>89</v>
      </c>
      <c r="AW525" s="12" t="s">
        <v>4</v>
      </c>
      <c r="AX525" s="12" t="s">
        <v>83</v>
      </c>
      <c r="AY525" s="159" t="s">
        <v>225</v>
      </c>
    </row>
    <row r="526" spans="2:65" s="1" customFormat="1" ht="24.2" customHeight="1">
      <c r="B526" s="32"/>
      <c r="C526" s="143" t="s">
        <v>1162</v>
      </c>
      <c r="D526" s="143" t="s">
        <v>227</v>
      </c>
      <c r="E526" s="144" t="s">
        <v>1384</v>
      </c>
      <c r="F526" s="145" t="s">
        <v>1385</v>
      </c>
      <c r="G526" s="146" t="s">
        <v>312</v>
      </c>
      <c r="H526" s="147">
        <v>29.277000000000001</v>
      </c>
      <c r="I526" s="148"/>
      <c r="J526" s="149">
        <f>ROUND(I526*H526,2)</f>
        <v>0</v>
      </c>
      <c r="K526" s="150"/>
      <c r="L526" s="32"/>
      <c r="M526" s="151" t="s">
        <v>1</v>
      </c>
      <c r="N526" s="152" t="s">
        <v>42</v>
      </c>
      <c r="P526" s="153">
        <f>O526*H526</f>
        <v>0</v>
      </c>
      <c r="Q526" s="153">
        <v>1.575E-3</v>
      </c>
      <c r="R526" s="153">
        <f>Q526*H526</f>
        <v>4.6111275E-2</v>
      </c>
      <c r="S526" s="153">
        <v>0</v>
      </c>
      <c r="T526" s="154">
        <f>S526*H526</f>
        <v>0</v>
      </c>
      <c r="AR526" s="155" t="s">
        <v>309</v>
      </c>
      <c r="AT526" s="155" t="s">
        <v>227</v>
      </c>
      <c r="AU526" s="155" t="s">
        <v>89</v>
      </c>
      <c r="AY526" s="17" t="s">
        <v>225</v>
      </c>
      <c r="BE526" s="156">
        <f>IF(N526="základná",J526,0)</f>
        <v>0</v>
      </c>
      <c r="BF526" s="156">
        <f>IF(N526="znížená",J526,0)</f>
        <v>0</v>
      </c>
      <c r="BG526" s="156">
        <f>IF(N526="zákl. prenesená",J526,0)</f>
        <v>0</v>
      </c>
      <c r="BH526" s="156">
        <f>IF(N526="zníž. prenesená",J526,0)</f>
        <v>0</v>
      </c>
      <c r="BI526" s="156">
        <f>IF(N526="nulová",J526,0)</f>
        <v>0</v>
      </c>
      <c r="BJ526" s="17" t="s">
        <v>89</v>
      </c>
      <c r="BK526" s="156">
        <f>ROUND(I526*H526,2)</f>
        <v>0</v>
      </c>
      <c r="BL526" s="17" t="s">
        <v>309</v>
      </c>
      <c r="BM526" s="155" t="s">
        <v>2687</v>
      </c>
    </row>
    <row r="527" spans="2:65" s="12" customFormat="1" ht="11.25">
      <c r="B527" s="157"/>
      <c r="D527" s="158" t="s">
        <v>233</v>
      </c>
      <c r="E527" s="159" t="s">
        <v>1</v>
      </c>
      <c r="F527" s="160" t="s">
        <v>2688</v>
      </c>
      <c r="H527" s="161">
        <v>11.84</v>
      </c>
      <c r="I527" s="162"/>
      <c r="L527" s="157"/>
      <c r="M527" s="163"/>
      <c r="T527" s="164"/>
      <c r="AT527" s="159" t="s">
        <v>233</v>
      </c>
      <c r="AU527" s="159" t="s">
        <v>89</v>
      </c>
      <c r="AV527" s="12" t="s">
        <v>89</v>
      </c>
      <c r="AW527" s="12" t="s">
        <v>31</v>
      </c>
      <c r="AX527" s="12" t="s">
        <v>76</v>
      </c>
      <c r="AY527" s="159" t="s">
        <v>225</v>
      </c>
    </row>
    <row r="528" spans="2:65" s="12" customFormat="1" ht="11.25">
      <c r="B528" s="157"/>
      <c r="D528" s="158" t="s">
        <v>233</v>
      </c>
      <c r="E528" s="159" t="s">
        <v>1</v>
      </c>
      <c r="F528" s="160" t="s">
        <v>2525</v>
      </c>
      <c r="H528" s="161">
        <v>9.36</v>
      </c>
      <c r="I528" s="162"/>
      <c r="L528" s="157"/>
      <c r="M528" s="163"/>
      <c r="T528" s="164"/>
      <c r="AT528" s="159" t="s">
        <v>233</v>
      </c>
      <c r="AU528" s="159" t="s">
        <v>89</v>
      </c>
      <c r="AV528" s="12" t="s">
        <v>89</v>
      </c>
      <c r="AW528" s="12" t="s">
        <v>31</v>
      </c>
      <c r="AX528" s="12" t="s">
        <v>76</v>
      </c>
      <c r="AY528" s="159" t="s">
        <v>225</v>
      </c>
    </row>
    <row r="529" spans="2:65" s="12" customFormat="1" ht="11.25">
      <c r="B529" s="157"/>
      <c r="D529" s="158" t="s">
        <v>233</v>
      </c>
      <c r="E529" s="159" t="s">
        <v>1</v>
      </c>
      <c r="F529" s="160" t="s">
        <v>2526</v>
      </c>
      <c r="H529" s="161">
        <v>8.077</v>
      </c>
      <c r="I529" s="162"/>
      <c r="L529" s="157"/>
      <c r="M529" s="163"/>
      <c r="T529" s="164"/>
      <c r="AT529" s="159" t="s">
        <v>233</v>
      </c>
      <c r="AU529" s="159" t="s">
        <v>89</v>
      </c>
      <c r="AV529" s="12" t="s">
        <v>89</v>
      </c>
      <c r="AW529" s="12" t="s">
        <v>31</v>
      </c>
      <c r="AX529" s="12" t="s">
        <v>76</v>
      </c>
      <c r="AY529" s="159" t="s">
        <v>225</v>
      </c>
    </row>
    <row r="530" spans="2:65" s="13" customFormat="1" ht="11.25">
      <c r="B530" s="165"/>
      <c r="D530" s="158" t="s">
        <v>233</v>
      </c>
      <c r="E530" s="166" t="s">
        <v>1</v>
      </c>
      <c r="F530" s="167" t="s">
        <v>258</v>
      </c>
      <c r="H530" s="168">
        <v>29.277000000000001</v>
      </c>
      <c r="I530" s="169"/>
      <c r="L530" s="165"/>
      <c r="M530" s="170"/>
      <c r="T530" s="171"/>
      <c r="AT530" s="166" t="s">
        <v>233</v>
      </c>
      <c r="AU530" s="166" t="s">
        <v>89</v>
      </c>
      <c r="AV530" s="13" t="s">
        <v>231</v>
      </c>
      <c r="AW530" s="13" t="s">
        <v>31</v>
      </c>
      <c r="AX530" s="13" t="s">
        <v>83</v>
      </c>
      <c r="AY530" s="166" t="s">
        <v>225</v>
      </c>
    </row>
    <row r="531" spans="2:65" s="1" customFormat="1" ht="24.2" customHeight="1">
      <c r="B531" s="32"/>
      <c r="C531" s="143" t="s">
        <v>1168</v>
      </c>
      <c r="D531" s="143" t="s">
        <v>227</v>
      </c>
      <c r="E531" s="144" t="s">
        <v>1394</v>
      </c>
      <c r="F531" s="145" t="s">
        <v>1395</v>
      </c>
      <c r="G531" s="146" t="s">
        <v>312</v>
      </c>
      <c r="H531" s="147">
        <v>62.161999999999999</v>
      </c>
      <c r="I531" s="148"/>
      <c r="J531" s="149">
        <f>ROUND(I531*H531,2)</f>
        <v>0</v>
      </c>
      <c r="K531" s="150"/>
      <c r="L531" s="32"/>
      <c r="M531" s="151" t="s">
        <v>1</v>
      </c>
      <c r="N531" s="152" t="s">
        <v>42</v>
      </c>
      <c r="P531" s="153">
        <f>O531*H531</f>
        <v>0</v>
      </c>
      <c r="Q531" s="153">
        <v>1.725E-3</v>
      </c>
      <c r="R531" s="153">
        <f>Q531*H531</f>
        <v>0.10722944999999999</v>
      </c>
      <c r="S531" s="153">
        <v>0</v>
      </c>
      <c r="T531" s="154">
        <f>S531*H531</f>
        <v>0</v>
      </c>
      <c r="AR531" s="155" t="s">
        <v>309</v>
      </c>
      <c r="AT531" s="155" t="s">
        <v>227</v>
      </c>
      <c r="AU531" s="155" t="s">
        <v>89</v>
      </c>
      <c r="AY531" s="17" t="s">
        <v>225</v>
      </c>
      <c r="BE531" s="156">
        <f>IF(N531="základná",J531,0)</f>
        <v>0</v>
      </c>
      <c r="BF531" s="156">
        <f>IF(N531="znížená",J531,0)</f>
        <v>0</v>
      </c>
      <c r="BG531" s="156">
        <f>IF(N531="zákl. prenesená",J531,0)</f>
        <v>0</v>
      </c>
      <c r="BH531" s="156">
        <f>IF(N531="zníž. prenesená",J531,0)</f>
        <v>0</v>
      </c>
      <c r="BI531" s="156">
        <f>IF(N531="nulová",J531,0)</f>
        <v>0</v>
      </c>
      <c r="BJ531" s="17" t="s">
        <v>89</v>
      </c>
      <c r="BK531" s="156">
        <f>ROUND(I531*H531,2)</f>
        <v>0</v>
      </c>
      <c r="BL531" s="17" t="s">
        <v>309</v>
      </c>
      <c r="BM531" s="155" t="s">
        <v>2689</v>
      </c>
    </row>
    <row r="532" spans="2:65" s="12" customFormat="1" ht="11.25">
      <c r="B532" s="157"/>
      <c r="D532" s="158" t="s">
        <v>233</v>
      </c>
      <c r="E532" s="159" t="s">
        <v>1</v>
      </c>
      <c r="F532" s="160" t="s">
        <v>2690</v>
      </c>
      <c r="H532" s="161">
        <v>35.74</v>
      </c>
      <c r="I532" s="162"/>
      <c r="L532" s="157"/>
      <c r="M532" s="163"/>
      <c r="T532" s="164"/>
      <c r="AT532" s="159" t="s">
        <v>233</v>
      </c>
      <c r="AU532" s="159" t="s">
        <v>89</v>
      </c>
      <c r="AV532" s="12" t="s">
        <v>89</v>
      </c>
      <c r="AW532" s="12" t="s">
        <v>31</v>
      </c>
      <c r="AX532" s="12" t="s">
        <v>76</v>
      </c>
      <c r="AY532" s="159" t="s">
        <v>225</v>
      </c>
    </row>
    <row r="533" spans="2:65" s="12" customFormat="1" ht="11.25">
      <c r="B533" s="157"/>
      <c r="D533" s="158" t="s">
        <v>233</v>
      </c>
      <c r="E533" s="159" t="s">
        <v>1</v>
      </c>
      <c r="F533" s="160" t="s">
        <v>2691</v>
      </c>
      <c r="H533" s="161">
        <v>20.158000000000001</v>
      </c>
      <c r="I533" s="162"/>
      <c r="L533" s="157"/>
      <c r="M533" s="163"/>
      <c r="T533" s="164"/>
      <c r="AT533" s="159" t="s">
        <v>233</v>
      </c>
      <c r="AU533" s="159" t="s">
        <v>89</v>
      </c>
      <c r="AV533" s="12" t="s">
        <v>89</v>
      </c>
      <c r="AW533" s="12" t="s">
        <v>31</v>
      </c>
      <c r="AX533" s="12" t="s">
        <v>76</v>
      </c>
      <c r="AY533" s="159" t="s">
        <v>225</v>
      </c>
    </row>
    <row r="534" spans="2:65" s="12" customFormat="1" ht="11.25">
      <c r="B534" s="157"/>
      <c r="D534" s="158" t="s">
        <v>233</v>
      </c>
      <c r="E534" s="159" t="s">
        <v>1</v>
      </c>
      <c r="F534" s="160" t="s">
        <v>2692</v>
      </c>
      <c r="H534" s="161">
        <v>6.2640000000000002</v>
      </c>
      <c r="I534" s="162"/>
      <c r="L534" s="157"/>
      <c r="M534" s="163"/>
      <c r="T534" s="164"/>
      <c r="AT534" s="159" t="s">
        <v>233</v>
      </c>
      <c r="AU534" s="159" t="s">
        <v>89</v>
      </c>
      <c r="AV534" s="12" t="s">
        <v>89</v>
      </c>
      <c r="AW534" s="12" t="s">
        <v>31</v>
      </c>
      <c r="AX534" s="12" t="s">
        <v>76</v>
      </c>
      <c r="AY534" s="159" t="s">
        <v>225</v>
      </c>
    </row>
    <row r="535" spans="2:65" s="13" customFormat="1" ht="11.25">
      <c r="B535" s="165"/>
      <c r="D535" s="158" t="s">
        <v>233</v>
      </c>
      <c r="E535" s="166" t="s">
        <v>1</v>
      </c>
      <c r="F535" s="167" t="s">
        <v>258</v>
      </c>
      <c r="H535" s="168">
        <v>62.161999999999999</v>
      </c>
      <c r="I535" s="169"/>
      <c r="L535" s="165"/>
      <c r="M535" s="170"/>
      <c r="T535" s="171"/>
      <c r="AT535" s="166" t="s">
        <v>233</v>
      </c>
      <c r="AU535" s="166" t="s">
        <v>89</v>
      </c>
      <c r="AV535" s="13" t="s">
        <v>231</v>
      </c>
      <c r="AW535" s="13" t="s">
        <v>31</v>
      </c>
      <c r="AX535" s="13" t="s">
        <v>83</v>
      </c>
      <c r="AY535" s="166" t="s">
        <v>225</v>
      </c>
    </row>
    <row r="536" spans="2:65" s="1" customFormat="1" ht="24.2" customHeight="1">
      <c r="B536" s="32"/>
      <c r="C536" s="143" t="s">
        <v>1175</v>
      </c>
      <c r="D536" s="143" t="s">
        <v>227</v>
      </c>
      <c r="E536" s="144" t="s">
        <v>2693</v>
      </c>
      <c r="F536" s="145" t="s">
        <v>2694</v>
      </c>
      <c r="G536" s="146" t="s">
        <v>1412</v>
      </c>
      <c r="H536" s="196"/>
      <c r="I536" s="148"/>
      <c r="J536" s="149">
        <f>ROUND(I536*H536,2)</f>
        <v>0</v>
      </c>
      <c r="K536" s="150"/>
      <c r="L536" s="32"/>
      <c r="M536" s="151" t="s">
        <v>1</v>
      </c>
      <c r="N536" s="152" t="s">
        <v>42</v>
      </c>
      <c r="P536" s="153">
        <f>O536*H536</f>
        <v>0</v>
      </c>
      <c r="Q536" s="153">
        <v>0</v>
      </c>
      <c r="R536" s="153">
        <f>Q536*H536</f>
        <v>0</v>
      </c>
      <c r="S536" s="153">
        <v>0</v>
      </c>
      <c r="T536" s="154">
        <f>S536*H536</f>
        <v>0</v>
      </c>
      <c r="AR536" s="155" t="s">
        <v>309</v>
      </c>
      <c r="AT536" s="155" t="s">
        <v>227</v>
      </c>
      <c r="AU536" s="155" t="s">
        <v>89</v>
      </c>
      <c r="AY536" s="17" t="s">
        <v>225</v>
      </c>
      <c r="BE536" s="156">
        <f>IF(N536="základná",J536,0)</f>
        <v>0</v>
      </c>
      <c r="BF536" s="156">
        <f>IF(N536="znížená",J536,0)</f>
        <v>0</v>
      </c>
      <c r="BG536" s="156">
        <f>IF(N536="zákl. prenesená",J536,0)</f>
        <v>0</v>
      </c>
      <c r="BH536" s="156">
        <f>IF(N536="zníž. prenesená",J536,0)</f>
        <v>0</v>
      </c>
      <c r="BI536" s="156">
        <f>IF(N536="nulová",J536,0)</f>
        <v>0</v>
      </c>
      <c r="BJ536" s="17" t="s">
        <v>89</v>
      </c>
      <c r="BK536" s="156">
        <f>ROUND(I536*H536,2)</f>
        <v>0</v>
      </c>
      <c r="BL536" s="17" t="s">
        <v>309</v>
      </c>
      <c r="BM536" s="155" t="s">
        <v>2695</v>
      </c>
    </row>
    <row r="537" spans="2:65" s="11" customFormat="1" ht="22.9" customHeight="1">
      <c r="B537" s="131"/>
      <c r="D537" s="132" t="s">
        <v>75</v>
      </c>
      <c r="E537" s="141" t="s">
        <v>1414</v>
      </c>
      <c r="F537" s="141" t="s">
        <v>1415</v>
      </c>
      <c r="I537" s="134"/>
      <c r="J537" s="142">
        <f>BK537</f>
        <v>0</v>
      </c>
      <c r="L537" s="131"/>
      <c r="M537" s="136"/>
      <c r="P537" s="137">
        <f>SUM(P538:P577)</f>
        <v>0</v>
      </c>
      <c r="R537" s="137">
        <f>SUM(R538:R577)</f>
        <v>7.1141810381999999</v>
      </c>
      <c r="T537" s="138">
        <f>SUM(T538:T577)</f>
        <v>0.28172200000000003</v>
      </c>
      <c r="AR537" s="132" t="s">
        <v>89</v>
      </c>
      <c r="AT537" s="139" t="s">
        <v>75</v>
      </c>
      <c r="AU537" s="139" t="s">
        <v>83</v>
      </c>
      <c r="AY537" s="132" t="s">
        <v>225</v>
      </c>
      <c r="BK537" s="140">
        <f>SUM(BK538:BK577)</f>
        <v>0</v>
      </c>
    </row>
    <row r="538" spans="2:65" s="1" customFormat="1" ht="24.2" customHeight="1">
      <c r="B538" s="32"/>
      <c r="C538" s="143" t="s">
        <v>1184</v>
      </c>
      <c r="D538" s="143" t="s">
        <v>227</v>
      </c>
      <c r="E538" s="144" t="s">
        <v>1417</v>
      </c>
      <c r="F538" s="145" t="s">
        <v>1418</v>
      </c>
      <c r="G538" s="146" t="s">
        <v>312</v>
      </c>
      <c r="H538" s="147">
        <v>20.123000000000001</v>
      </c>
      <c r="I538" s="148"/>
      <c r="J538" s="149">
        <f>ROUND(I538*H538,2)</f>
        <v>0</v>
      </c>
      <c r="K538" s="150"/>
      <c r="L538" s="32"/>
      <c r="M538" s="151" t="s">
        <v>1</v>
      </c>
      <c r="N538" s="152" t="s">
        <v>42</v>
      </c>
      <c r="P538" s="153">
        <f>O538*H538</f>
        <v>0</v>
      </c>
      <c r="Q538" s="153">
        <v>0</v>
      </c>
      <c r="R538" s="153">
        <f>Q538*H538</f>
        <v>0</v>
      </c>
      <c r="S538" s="153">
        <v>1.4E-2</v>
      </c>
      <c r="T538" s="154">
        <f>S538*H538</f>
        <v>0.28172200000000003</v>
      </c>
      <c r="AR538" s="155" t="s">
        <v>309</v>
      </c>
      <c r="AT538" s="155" t="s">
        <v>227</v>
      </c>
      <c r="AU538" s="155" t="s">
        <v>89</v>
      </c>
      <c r="AY538" s="17" t="s">
        <v>225</v>
      </c>
      <c r="BE538" s="156">
        <f>IF(N538="základná",J538,0)</f>
        <v>0</v>
      </c>
      <c r="BF538" s="156">
        <f>IF(N538="znížená",J538,0)</f>
        <v>0</v>
      </c>
      <c r="BG538" s="156">
        <f>IF(N538="zákl. prenesená",J538,0)</f>
        <v>0</v>
      </c>
      <c r="BH538" s="156">
        <f>IF(N538="zníž. prenesená",J538,0)</f>
        <v>0</v>
      </c>
      <c r="BI538" s="156">
        <f>IF(N538="nulová",J538,0)</f>
        <v>0</v>
      </c>
      <c r="BJ538" s="17" t="s">
        <v>89</v>
      </c>
      <c r="BK538" s="156">
        <f>ROUND(I538*H538,2)</f>
        <v>0</v>
      </c>
      <c r="BL538" s="17" t="s">
        <v>309</v>
      </c>
      <c r="BM538" s="155" t="s">
        <v>2696</v>
      </c>
    </row>
    <row r="539" spans="2:65" s="12" customFormat="1" ht="11.25">
      <c r="B539" s="157"/>
      <c r="D539" s="158" t="s">
        <v>233</v>
      </c>
      <c r="E539" s="159" t="s">
        <v>1</v>
      </c>
      <c r="F539" s="160" t="s">
        <v>2697</v>
      </c>
      <c r="H539" s="161">
        <v>20.123000000000001</v>
      </c>
      <c r="I539" s="162"/>
      <c r="L539" s="157"/>
      <c r="M539" s="163"/>
      <c r="T539" s="164"/>
      <c r="AT539" s="159" t="s">
        <v>233</v>
      </c>
      <c r="AU539" s="159" t="s">
        <v>89</v>
      </c>
      <c r="AV539" s="12" t="s">
        <v>89</v>
      </c>
      <c r="AW539" s="12" t="s">
        <v>31</v>
      </c>
      <c r="AX539" s="12" t="s">
        <v>83</v>
      </c>
      <c r="AY539" s="159" t="s">
        <v>225</v>
      </c>
    </row>
    <row r="540" spans="2:65" s="1" customFormat="1" ht="21.75" customHeight="1">
      <c r="B540" s="32"/>
      <c r="C540" s="143" t="s">
        <v>1192</v>
      </c>
      <c r="D540" s="143" t="s">
        <v>227</v>
      </c>
      <c r="E540" s="144" t="s">
        <v>1421</v>
      </c>
      <c r="F540" s="145" t="s">
        <v>1422</v>
      </c>
      <c r="G540" s="146" t="s">
        <v>312</v>
      </c>
      <c r="H540" s="147">
        <v>108</v>
      </c>
      <c r="I540" s="148"/>
      <c r="J540" s="149">
        <f>ROUND(I540*H540,2)</f>
        <v>0</v>
      </c>
      <c r="K540" s="150"/>
      <c r="L540" s="32"/>
      <c r="M540" s="151" t="s">
        <v>1</v>
      </c>
      <c r="N540" s="152" t="s">
        <v>42</v>
      </c>
      <c r="P540" s="153">
        <f>O540*H540</f>
        <v>0</v>
      </c>
      <c r="Q540" s="153">
        <v>1.9999999999999999E-6</v>
      </c>
      <c r="R540" s="153">
        <f>Q540*H540</f>
        <v>2.1599999999999999E-4</v>
      </c>
      <c r="S540" s="153">
        <v>0</v>
      </c>
      <c r="T540" s="154">
        <f>S540*H540</f>
        <v>0</v>
      </c>
      <c r="AR540" s="155" t="s">
        <v>309</v>
      </c>
      <c r="AT540" s="155" t="s">
        <v>227</v>
      </c>
      <c r="AU540" s="155" t="s">
        <v>89</v>
      </c>
      <c r="AY540" s="17" t="s">
        <v>225</v>
      </c>
      <c r="BE540" s="156">
        <f>IF(N540="základná",J540,0)</f>
        <v>0</v>
      </c>
      <c r="BF540" s="156">
        <f>IF(N540="znížená",J540,0)</f>
        <v>0</v>
      </c>
      <c r="BG540" s="156">
        <f>IF(N540="zákl. prenesená",J540,0)</f>
        <v>0</v>
      </c>
      <c r="BH540" s="156">
        <f>IF(N540="zníž. prenesená",J540,0)</f>
        <v>0</v>
      </c>
      <c r="BI540" s="156">
        <f>IF(N540="nulová",J540,0)</f>
        <v>0</v>
      </c>
      <c r="BJ540" s="17" t="s">
        <v>89</v>
      </c>
      <c r="BK540" s="156">
        <f>ROUND(I540*H540,2)</f>
        <v>0</v>
      </c>
      <c r="BL540" s="17" t="s">
        <v>309</v>
      </c>
      <c r="BM540" s="155" t="s">
        <v>2698</v>
      </c>
    </row>
    <row r="541" spans="2:65" s="12" customFormat="1" ht="11.25">
      <c r="B541" s="157"/>
      <c r="D541" s="158" t="s">
        <v>233</v>
      </c>
      <c r="E541" s="159" t="s">
        <v>1</v>
      </c>
      <c r="F541" s="160" t="s">
        <v>2699</v>
      </c>
      <c r="H541" s="161">
        <v>108</v>
      </c>
      <c r="I541" s="162"/>
      <c r="L541" s="157"/>
      <c r="M541" s="163"/>
      <c r="T541" s="164"/>
      <c r="AT541" s="159" t="s">
        <v>233</v>
      </c>
      <c r="AU541" s="159" t="s">
        <v>89</v>
      </c>
      <c r="AV541" s="12" t="s">
        <v>89</v>
      </c>
      <c r="AW541" s="12" t="s">
        <v>31</v>
      </c>
      <c r="AX541" s="12" t="s">
        <v>83</v>
      </c>
      <c r="AY541" s="159" t="s">
        <v>225</v>
      </c>
    </row>
    <row r="542" spans="2:65" s="1" customFormat="1" ht="24.2" customHeight="1">
      <c r="B542" s="32"/>
      <c r="C542" s="179" t="s">
        <v>1197</v>
      </c>
      <c r="D542" s="179" t="s">
        <v>304</v>
      </c>
      <c r="E542" s="180" t="s">
        <v>1430</v>
      </c>
      <c r="F542" s="181" t="s">
        <v>1431</v>
      </c>
      <c r="G542" s="182" t="s">
        <v>312</v>
      </c>
      <c r="H542" s="183">
        <v>124.2</v>
      </c>
      <c r="I542" s="184"/>
      <c r="J542" s="185">
        <f>ROUND(I542*H542,2)</f>
        <v>0</v>
      </c>
      <c r="K542" s="186"/>
      <c r="L542" s="187"/>
      <c r="M542" s="188" t="s">
        <v>1</v>
      </c>
      <c r="N542" s="189" t="s">
        <v>42</v>
      </c>
      <c r="P542" s="153">
        <f>O542*H542</f>
        <v>0</v>
      </c>
      <c r="Q542" s="153">
        <v>1.7000000000000001E-4</v>
      </c>
      <c r="R542" s="153">
        <f>Q542*H542</f>
        <v>2.1114000000000001E-2</v>
      </c>
      <c r="S542" s="153">
        <v>0</v>
      </c>
      <c r="T542" s="154">
        <f>S542*H542</f>
        <v>0</v>
      </c>
      <c r="AR542" s="155" t="s">
        <v>434</v>
      </c>
      <c r="AT542" s="155" t="s">
        <v>304</v>
      </c>
      <c r="AU542" s="155" t="s">
        <v>89</v>
      </c>
      <c r="AY542" s="17" t="s">
        <v>225</v>
      </c>
      <c r="BE542" s="156">
        <f>IF(N542="základná",J542,0)</f>
        <v>0</v>
      </c>
      <c r="BF542" s="156">
        <f>IF(N542="znížená",J542,0)</f>
        <v>0</v>
      </c>
      <c r="BG542" s="156">
        <f>IF(N542="zákl. prenesená",J542,0)</f>
        <v>0</v>
      </c>
      <c r="BH542" s="156">
        <f>IF(N542="zníž. prenesená",J542,0)</f>
        <v>0</v>
      </c>
      <c r="BI542" s="156">
        <f>IF(N542="nulová",J542,0)</f>
        <v>0</v>
      </c>
      <c r="BJ542" s="17" t="s">
        <v>89</v>
      </c>
      <c r="BK542" s="156">
        <f>ROUND(I542*H542,2)</f>
        <v>0</v>
      </c>
      <c r="BL542" s="17" t="s">
        <v>309</v>
      </c>
      <c r="BM542" s="155" t="s">
        <v>2700</v>
      </c>
    </row>
    <row r="543" spans="2:65" s="12" customFormat="1" ht="11.25">
      <c r="B543" s="157"/>
      <c r="D543" s="158" t="s">
        <v>233</v>
      </c>
      <c r="E543" s="159" t="s">
        <v>1</v>
      </c>
      <c r="F543" s="160" t="s">
        <v>2701</v>
      </c>
      <c r="H543" s="161">
        <v>124.2</v>
      </c>
      <c r="I543" s="162"/>
      <c r="L543" s="157"/>
      <c r="M543" s="163"/>
      <c r="T543" s="164"/>
      <c r="AT543" s="159" t="s">
        <v>233</v>
      </c>
      <c r="AU543" s="159" t="s">
        <v>89</v>
      </c>
      <c r="AV543" s="12" t="s">
        <v>89</v>
      </c>
      <c r="AW543" s="12" t="s">
        <v>31</v>
      </c>
      <c r="AX543" s="12" t="s">
        <v>83</v>
      </c>
      <c r="AY543" s="159" t="s">
        <v>225</v>
      </c>
    </row>
    <row r="544" spans="2:65" s="1" customFormat="1" ht="24.2" customHeight="1">
      <c r="B544" s="32"/>
      <c r="C544" s="143" t="s">
        <v>1203</v>
      </c>
      <c r="D544" s="143" t="s">
        <v>227</v>
      </c>
      <c r="E544" s="144" t="s">
        <v>1435</v>
      </c>
      <c r="F544" s="145" t="s">
        <v>1436</v>
      </c>
      <c r="G544" s="146" t="s">
        <v>312</v>
      </c>
      <c r="H544" s="147">
        <v>121.95</v>
      </c>
      <c r="I544" s="148"/>
      <c r="J544" s="149">
        <f>ROUND(I544*H544,2)</f>
        <v>0</v>
      </c>
      <c r="K544" s="150"/>
      <c r="L544" s="32"/>
      <c r="M544" s="151" t="s">
        <v>1</v>
      </c>
      <c r="N544" s="152" t="s">
        <v>42</v>
      </c>
      <c r="P544" s="153">
        <f>O544*H544</f>
        <v>0</v>
      </c>
      <c r="Q544" s="153">
        <v>0</v>
      </c>
      <c r="R544" s="153">
        <f>Q544*H544</f>
        <v>0</v>
      </c>
      <c r="S544" s="153">
        <v>0</v>
      </c>
      <c r="T544" s="154">
        <f>S544*H544</f>
        <v>0</v>
      </c>
      <c r="AR544" s="155" t="s">
        <v>309</v>
      </c>
      <c r="AT544" s="155" t="s">
        <v>227</v>
      </c>
      <c r="AU544" s="155" t="s">
        <v>89</v>
      </c>
      <c r="AY544" s="17" t="s">
        <v>225</v>
      </c>
      <c r="BE544" s="156">
        <f>IF(N544="základná",J544,0)</f>
        <v>0</v>
      </c>
      <c r="BF544" s="156">
        <f>IF(N544="znížená",J544,0)</f>
        <v>0</v>
      </c>
      <c r="BG544" s="156">
        <f>IF(N544="zákl. prenesená",J544,0)</f>
        <v>0</v>
      </c>
      <c r="BH544" s="156">
        <f>IF(N544="zníž. prenesená",J544,0)</f>
        <v>0</v>
      </c>
      <c r="BI544" s="156">
        <f>IF(N544="nulová",J544,0)</f>
        <v>0</v>
      </c>
      <c r="BJ544" s="17" t="s">
        <v>89</v>
      </c>
      <c r="BK544" s="156">
        <f>ROUND(I544*H544,2)</f>
        <v>0</v>
      </c>
      <c r="BL544" s="17" t="s">
        <v>309</v>
      </c>
      <c r="BM544" s="155" t="s">
        <v>2702</v>
      </c>
    </row>
    <row r="545" spans="2:65" s="12" customFormat="1" ht="11.25">
      <c r="B545" s="157"/>
      <c r="D545" s="158" t="s">
        <v>233</v>
      </c>
      <c r="E545" s="159" t="s">
        <v>1</v>
      </c>
      <c r="F545" s="160" t="s">
        <v>2699</v>
      </c>
      <c r="H545" s="161">
        <v>108</v>
      </c>
      <c r="I545" s="162"/>
      <c r="L545" s="157"/>
      <c r="M545" s="163"/>
      <c r="T545" s="164"/>
      <c r="AT545" s="159" t="s">
        <v>233</v>
      </c>
      <c r="AU545" s="159" t="s">
        <v>89</v>
      </c>
      <c r="AV545" s="12" t="s">
        <v>89</v>
      </c>
      <c r="AW545" s="12" t="s">
        <v>31</v>
      </c>
      <c r="AX545" s="12" t="s">
        <v>76</v>
      </c>
      <c r="AY545" s="159" t="s">
        <v>225</v>
      </c>
    </row>
    <row r="546" spans="2:65" s="12" customFormat="1" ht="11.25">
      <c r="B546" s="157"/>
      <c r="D546" s="158" t="s">
        <v>233</v>
      </c>
      <c r="E546" s="159" t="s">
        <v>1</v>
      </c>
      <c r="F546" s="160" t="s">
        <v>2703</v>
      </c>
      <c r="H546" s="161">
        <v>13.95</v>
      </c>
      <c r="I546" s="162"/>
      <c r="L546" s="157"/>
      <c r="M546" s="163"/>
      <c r="T546" s="164"/>
      <c r="AT546" s="159" t="s">
        <v>233</v>
      </c>
      <c r="AU546" s="159" t="s">
        <v>89</v>
      </c>
      <c r="AV546" s="12" t="s">
        <v>89</v>
      </c>
      <c r="AW546" s="12" t="s">
        <v>31</v>
      </c>
      <c r="AX546" s="12" t="s">
        <v>76</v>
      </c>
      <c r="AY546" s="159" t="s">
        <v>225</v>
      </c>
    </row>
    <row r="547" spans="2:65" s="13" customFormat="1" ht="11.25">
      <c r="B547" s="165"/>
      <c r="D547" s="158" t="s">
        <v>233</v>
      </c>
      <c r="E547" s="166" t="s">
        <v>1</v>
      </c>
      <c r="F547" s="167" t="s">
        <v>258</v>
      </c>
      <c r="H547" s="168">
        <v>121.95</v>
      </c>
      <c r="I547" s="169"/>
      <c r="L547" s="165"/>
      <c r="M547" s="170"/>
      <c r="T547" s="171"/>
      <c r="AT547" s="166" t="s">
        <v>233</v>
      </c>
      <c r="AU547" s="166" t="s">
        <v>89</v>
      </c>
      <c r="AV547" s="13" t="s">
        <v>231</v>
      </c>
      <c r="AW547" s="13" t="s">
        <v>31</v>
      </c>
      <c r="AX547" s="13" t="s">
        <v>83</v>
      </c>
      <c r="AY547" s="166" t="s">
        <v>225</v>
      </c>
    </row>
    <row r="548" spans="2:65" s="1" customFormat="1" ht="24.2" customHeight="1">
      <c r="B548" s="32"/>
      <c r="C548" s="179" t="s">
        <v>1211</v>
      </c>
      <c r="D548" s="179" t="s">
        <v>304</v>
      </c>
      <c r="E548" s="180" t="s">
        <v>1439</v>
      </c>
      <c r="F548" s="181" t="s">
        <v>1440</v>
      </c>
      <c r="G548" s="182" t="s">
        <v>983</v>
      </c>
      <c r="H548" s="183">
        <v>36.585000000000001</v>
      </c>
      <c r="I548" s="184"/>
      <c r="J548" s="185">
        <f>ROUND(I548*H548,2)</f>
        <v>0</v>
      </c>
      <c r="K548" s="186"/>
      <c r="L548" s="187"/>
      <c r="M548" s="188" t="s">
        <v>1</v>
      </c>
      <c r="N548" s="189" t="s">
        <v>42</v>
      </c>
      <c r="P548" s="153">
        <f>O548*H548</f>
        <v>0</v>
      </c>
      <c r="Q548" s="153">
        <v>1E-3</v>
      </c>
      <c r="R548" s="153">
        <f>Q548*H548</f>
        <v>3.6584999999999999E-2</v>
      </c>
      <c r="S548" s="153">
        <v>0</v>
      </c>
      <c r="T548" s="154">
        <f>S548*H548</f>
        <v>0</v>
      </c>
      <c r="AR548" s="155" t="s">
        <v>434</v>
      </c>
      <c r="AT548" s="155" t="s">
        <v>304</v>
      </c>
      <c r="AU548" s="155" t="s">
        <v>89</v>
      </c>
      <c r="AY548" s="17" t="s">
        <v>225</v>
      </c>
      <c r="BE548" s="156">
        <f>IF(N548="základná",J548,0)</f>
        <v>0</v>
      </c>
      <c r="BF548" s="156">
        <f>IF(N548="znížená",J548,0)</f>
        <v>0</v>
      </c>
      <c r="BG548" s="156">
        <f>IF(N548="zákl. prenesená",J548,0)</f>
        <v>0</v>
      </c>
      <c r="BH548" s="156">
        <f>IF(N548="zníž. prenesená",J548,0)</f>
        <v>0</v>
      </c>
      <c r="BI548" s="156">
        <f>IF(N548="nulová",J548,0)</f>
        <v>0</v>
      </c>
      <c r="BJ548" s="17" t="s">
        <v>89</v>
      </c>
      <c r="BK548" s="156">
        <f>ROUND(I548*H548,2)</f>
        <v>0</v>
      </c>
      <c r="BL548" s="17" t="s">
        <v>309</v>
      </c>
      <c r="BM548" s="155" t="s">
        <v>2704</v>
      </c>
    </row>
    <row r="549" spans="2:65" s="12" customFormat="1" ht="11.25">
      <c r="B549" s="157"/>
      <c r="D549" s="158" t="s">
        <v>233</v>
      </c>
      <c r="E549" s="159" t="s">
        <v>1</v>
      </c>
      <c r="F549" s="160" t="s">
        <v>2705</v>
      </c>
      <c r="H549" s="161">
        <v>36.585000000000001</v>
      </c>
      <c r="I549" s="162"/>
      <c r="L549" s="157"/>
      <c r="M549" s="163"/>
      <c r="T549" s="164"/>
      <c r="AT549" s="159" t="s">
        <v>233</v>
      </c>
      <c r="AU549" s="159" t="s">
        <v>89</v>
      </c>
      <c r="AV549" s="12" t="s">
        <v>89</v>
      </c>
      <c r="AW549" s="12" t="s">
        <v>31</v>
      </c>
      <c r="AX549" s="12" t="s">
        <v>83</v>
      </c>
      <c r="AY549" s="159" t="s">
        <v>225</v>
      </c>
    </row>
    <row r="550" spans="2:65" s="1" customFormat="1" ht="24.2" customHeight="1">
      <c r="B550" s="32"/>
      <c r="C550" s="143" t="s">
        <v>1220</v>
      </c>
      <c r="D550" s="143" t="s">
        <v>227</v>
      </c>
      <c r="E550" s="144" t="s">
        <v>1458</v>
      </c>
      <c r="F550" s="145" t="s">
        <v>1459</v>
      </c>
      <c r="G550" s="146" t="s">
        <v>312</v>
      </c>
      <c r="H550" s="147">
        <v>99.04</v>
      </c>
      <c r="I550" s="148"/>
      <c r="J550" s="149">
        <f>ROUND(I550*H550,2)</f>
        <v>0</v>
      </c>
      <c r="K550" s="150"/>
      <c r="L550" s="32"/>
      <c r="M550" s="151" t="s">
        <v>1</v>
      </c>
      <c r="N550" s="152" t="s">
        <v>42</v>
      </c>
      <c r="P550" s="153">
        <f>O550*H550</f>
        <v>0</v>
      </c>
      <c r="Q550" s="153">
        <v>2.2000000000000001E-4</v>
      </c>
      <c r="R550" s="153">
        <f>Q550*H550</f>
        <v>2.1788800000000001E-2</v>
      </c>
      <c r="S550" s="153">
        <v>0</v>
      </c>
      <c r="T550" s="154">
        <f>S550*H550</f>
        <v>0</v>
      </c>
      <c r="AR550" s="155" t="s">
        <v>309</v>
      </c>
      <c r="AT550" s="155" t="s">
        <v>227</v>
      </c>
      <c r="AU550" s="155" t="s">
        <v>89</v>
      </c>
      <c r="AY550" s="17" t="s">
        <v>225</v>
      </c>
      <c r="BE550" s="156">
        <f>IF(N550="základná",J550,0)</f>
        <v>0</v>
      </c>
      <c r="BF550" s="156">
        <f>IF(N550="znížená",J550,0)</f>
        <v>0</v>
      </c>
      <c r="BG550" s="156">
        <f>IF(N550="zákl. prenesená",J550,0)</f>
        <v>0</v>
      </c>
      <c r="BH550" s="156">
        <f>IF(N550="zníž. prenesená",J550,0)</f>
        <v>0</v>
      </c>
      <c r="BI550" s="156">
        <f>IF(N550="nulová",J550,0)</f>
        <v>0</v>
      </c>
      <c r="BJ550" s="17" t="s">
        <v>89</v>
      </c>
      <c r="BK550" s="156">
        <f>ROUND(I550*H550,2)</f>
        <v>0</v>
      </c>
      <c r="BL550" s="17" t="s">
        <v>309</v>
      </c>
      <c r="BM550" s="155" t="s">
        <v>2706</v>
      </c>
    </row>
    <row r="551" spans="2:65" s="12" customFormat="1" ht="11.25">
      <c r="B551" s="157"/>
      <c r="D551" s="158" t="s">
        <v>233</v>
      </c>
      <c r="E551" s="159" t="s">
        <v>1</v>
      </c>
      <c r="F551" s="160" t="s">
        <v>2707</v>
      </c>
      <c r="H551" s="161">
        <v>99.04</v>
      </c>
      <c r="I551" s="162"/>
      <c r="L551" s="157"/>
      <c r="M551" s="163"/>
      <c r="T551" s="164"/>
      <c r="AT551" s="159" t="s">
        <v>233</v>
      </c>
      <c r="AU551" s="159" t="s">
        <v>89</v>
      </c>
      <c r="AV551" s="12" t="s">
        <v>89</v>
      </c>
      <c r="AW551" s="12" t="s">
        <v>31</v>
      </c>
      <c r="AX551" s="12" t="s">
        <v>83</v>
      </c>
      <c r="AY551" s="159" t="s">
        <v>225</v>
      </c>
    </row>
    <row r="552" spans="2:65" s="1" customFormat="1" ht="24.2" customHeight="1">
      <c r="B552" s="32"/>
      <c r="C552" s="179" t="s">
        <v>1225</v>
      </c>
      <c r="D552" s="179" t="s">
        <v>304</v>
      </c>
      <c r="E552" s="180" t="s">
        <v>1462</v>
      </c>
      <c r="F552" s="181" t="s">
        <v>2708</v>
      </c>
      <c r="G552" s="182" t="s">
        <v>312</v>
      </c>
      <c r="H552" s="183">
        <v>113.896</v>
      </c>
      <c r="I552" s="184"/>
      <c r="J552" s="185">
        <f>ROUND(I552*H552,2)</f>
        <v>0</v>
      </c>
      <c r="K552" s="186"/>
      <c r="L552" s="187"/>
      <c r="M552" s="188" t="s">
        <v>1</v>
      </c>
      <c r="N552" s="189" t="s">
        <v>42</v>
      </c>
      <c r="P552" s="153">
        <f>O552*H552</f>
        <v>0</v>
      </c>
      <c r="Q552" s="153">
        <v>1.9499999999999999E-3</v>
      </c>
      <c r="R552" s="153">
        <f>Q552*H552</f>
        <v>0.22209719999999999</v>
      </c>
      <c r="S552" s="153">
        <v>0</v>
      </c>
      <c r="T552" s="154">
        <f>S552*H552</f>
        <v>0</v>
      </c>
      <c r="AR552" s="155" t="s">
        <v>434</v>
      </c>
      <c r="AT552" s="155" t="s">
        <v>304</v>
      </c>
      <c r="AU552" s="155" t="s">
        <v>89</v>
      </c>
      <c r="AY552" s="17" t="s">
        <v>225</v>
      </c>
      <c r="BE552" s="156">
        <f>IF(N552="základná",J552,0)</f>
        <v>0</v>
      </c>
      <c r="BF552" s="156">
        <f>IF(N552="znížená",J552,0)</f>
        <v>0</v>
      </c>
      <c r="BG552" s="156">
        <f>IF(N552="zákl. prenesená",J552,0)</f>
        <v>0</v>
      </c>
      <c r="BH552" s="156">
        <f>IF(N552="zníž. prenesená",J552,0)</f>
        <v>0</v>
      </c>
      <c r="BI552" s="156">
        <f>IF(N552="nulová",J552,0)</f>
        <v>0</v>
      </c>
      <c r="BJ552" s="17" t="s">
        <v>89</v>
      </c>
      <c r="BK552" s="156">
        <f>ROUND(I552*H552,2)</f>
        <v>0</v>
      </c>
      <c r="BL552" s="17" t="s">
        <v>309</v>
      </c>
      <c r="BM552" s="155" t="s">
        <v>2709</v>
      </c>
    </row>
    <row r="553" spans="2:65" s="12" customFormat="1" ht="11.25">
      <c r="B553" s="157"/>
      <c r="D553" s="158" t="s">
        <v>233</v>
      </c>
      <c r="E553" s="159" t="s">
        <v>1</v>
      </c>
      <c r="F553" s="160" t="s">
        <v>2710</v>
      </c>
      <c r="H553" s="161">
        <v>113.896</v>
      </c>
      <c r="I553" s="162"/>
      <c r="L553" s="157"/>
      <c r="M553" s="163"/>
      <c r="T553" s="164"/>
      <c r="AT553" s="159" t="s">
        <v>233</v>
      </c>
      <c r="AU553" s="159" t="s">
        <v>89</v>
      </c>
      <c r="AV553" s="12" t="s">
        <v>89</v>
      </c>
      <c r="AW553" s="12" t="s">
        <v>31</v>
      </c>
      <c r="AX553" s="12" t="s">
        <v>83</v>
      </c>
      <c r="AY553" s="159" t="s">
        <v>225</v>
      </c>
    </row>
    <row r="554" spans="2:65" s="1" customFormat="1" ht="24.2" customHeight="1">
      <c r="B554" s="32"/>
      <c r="C554" s="143" t="s">
        <v>1230</v>
      </c>
      <c r="D554" s="143" t="s">
        <v>227</v>
      </c>
      <c r="E554" s="144" t="s">
        <v>1467</v>
      </c>
      <c r="F554" s="145" t="s">
        <v>1468</v>
      </c>
      <c r="G554" s="146" t="s">
        <v>414</v>
      </c>
      <c r="H554" s="147">
        <v>7.3</v>
      </c>
      <c r="I554" s="148"/>
      <c r="J554" s="149">
        <f>ROUND(I554*H554,2)</f>
        <v>0</v>
      </c>
      <c r="K554" s="150"/>
      <c r="L554" s="32"/>
      <c r="M554" s="151" t="s">
        <v>1</v>
      </c>
      <c r="N554" s="152" t="s">
        <v>42</v>
      </c>
      <c r="P554" s="153">
        <f>O554*H554</f>
        <v>0</v>
      </c>
      <c r="Q554" s="153">
        <v>1.53619E-3</v>
      </c>
      <c r="R554" s="153">
        <f>Q554*H554</f>
        <v>1.1214187E-2</v>
      </c>
      <c r="S554" s="153">
        <v>0</v>
      </c>
      <c r="T554" s="154">
        <f>S554*H554</f>
        <v>0</v>
      </c>
      <c r="AR554" s="155" t="s">
        <v>309</v>
      </c>
      <c r="AT554" s="155" t="s">
        <v>227</v>
      </c>
      <c r="AU554" s="155" t="s">
        <v>89</v>
      </c>
      <c r="AY554" s="17" t="s">
        <v>225</v>
      </c>
      <c r="BE554" s="156">
        <f>IF(N554="základná",J554,0)</f>
        <v>0</v>
      </c>
      <c r="BF554" s="156">
        <f>IF(N554="znížená",J554,0)</f>
        <v>0</v>
      </c>
      <c r="BG554" s="156">
        <f>IF(N554="zákl. prenesená",J554,0)</f>
        <v>0</v>
      </c>
      <c r="BH554" s="156">
        <f>IF(N554="zníž. prenesená",J554,0)</f>
        <v>0</v>
      </c>
      <c r="BI554" s="156">
        <f>IF(N554="nulová",J554,0)</f>
        <v>0</v>
      </c>
      <c r="BJ554" s="17" t="s">
        <v>89</v>
      </c>
      <c r="BK554" s="156">
        <f>ROUND(I554*H554,2)</f>
        <v>0</v>
      </c>
      <c r="BL554" s="17" t="s">
        <v>309</v>
      </c>
      <c r="BM554" s="155" t="s">
        <v>2711</v>
      </c>
    </row>
    <row r="555" spans="2:65" s="12" customFormat="1" ht="11.25">
      <c r="B555" s="157"/>
      <c r="D555" s="158" t="s">
        <v>233</v>
      </c>
      <c r="E555" s="159" t="s">
        <v>1</v>
      </c>
      <c r="F555" s="160" t="s">
        <v>2712</v>
      </c>
      <c r="H555" s="161">
        <v>7.3</v>
      </c>
      <c r="I555" s="162"/>
      <c r="L555" s="157"/>
      <c r="M555" s="163"/>
      <c r="T555" s="164"/>
      <c r="AT555" s="159" t="s">
        <v>233</v>
      </c>
      <c r="AU555" s="159" t="s">
        <v>89</v>
      </c>
      <c r="AV555" s="12" t="s">
        <v>89</v>
      </c>
      <c r="AW555" s="12" t="s">
        <v>31</v>
      </c>
      <c r="AX555" s="12" t="s">
        <v>83</v>
      </c>
      <c r="AY555" s="159" t="s">
        <v>225</v>
      </c>
    </row>
    <row r="556" spans="2:65" s="1" customFormat="1" ht="37.9" customHeight="1">
      <c r="B556" s="32"/>
      <c r="C556" s="143" t="s">
        <v>1235</v>
      </c>
      <c r="D556" s="143" t="s">
        <v>227</v>
      </c>
      <c r="E556" s="144" t="s">
        <v>1477</v>
      </c>
      <c r="F556" s="145" t="s">
        <v>2713</v>
      </c>
      <c r="G556" s="146" t="s">
        <v>414</v>
      </c>
      <c r="H556" s="147">
        <v>28.8</v>
      </c>
      <c r="I556" s="148"/>
      <c r="J556" s="149">
        <f>ROUND(I556*H556,2)</f>
        <v>0</v>
      </c>
      <c r="K556" s="150"/>
      <c r="L556" s="32"/>
      <c r="M556" s="151" t="s">
        <v>1</v>
      </c>
      <c r="N556" s="152" t="s">
        <v>42</v>
      </c>
      <c r="P556" s="153">
        <f>O556*H556</f>
        <v>0</v>
      </c>
      <c r="Q556" s="153">
        <v>1.08281E-3</v>
      </c>
      <c r="R556" s="153">
        <f>Q556*H556</f>
        <v>3.1184928000000001E-2</v>
      </c>
      <c r="S556" s="153">
        <v>0</v>
      </c>
      <c r="T556" s="154">
        <f>S556*H556</f>
        <v>0</v>
      </c>
      <c r="AR556" s="155" t="s">
        <v>309</v>
      </c>
      <c r="AT556" s="155" t="s">
        <v>227</v>
      </c>
      <c r="AU556" s="155" t="s">
        <v>89</v>
      </c>
      <c r="AY556" s="17" t="s">
        <v>225</v>
      </c>
      <c r="BE556" s="156">
        <f>IF(N556="základná",J556,0)</f>
        <v>0</v>
      </c>
      <c r="BF556" s="156">
        <f>IF(N556="znížená",J556,0)</f>
        <v>0</v>
      </c>
      <c r="BG556" s="156">
        <f>IF(N556="zákl. prenesená",J556,0)</f>
        <v>0</v>
      </c>
      <c r="BH556" s="156">
        <f>IF(N556="zníž. prenesená",J556,0)</f>
        <v>0</v>
      </c>
      <c r="BI556" s="156">
        <f>IF(N556="nulová",J556,0)</f>
        <v>0</v>
      </c>
      <c r="BJ556" s="17" t="s">
        <v>89</v>
      </c>
      <c r="BK556" s="156">
        <f>ROUND(I556*H556,2)</f>
        <v>0</v>
      </c>
      <c r="BL556" s="17" t="s">
        <v>309</v>
      </c>
      <c r="BM556" s="155" t="s">
        <v>2714</v>
      </c>
    </row>
    <row r="557" spans="2:65" s="12" customFormat="1" ht="11.25">
      <c r="B557" s="157"/>
      <c r="D557" s="158" t="s">
        <v>233</v>
      </c>
      <c r="E557" s="159" t="s">
        <v>1</v>
      </c>
      <c r="F557" s="160" t="s">
        <v>2715</v>
      </c>
      <c r="H557" s="161">
        <v>28.8</v>
      </c>
      <c r="I557" s="162"/>
      <c r="L557" s="157"/>
      <c r="M557" s="163"/>
      <c r="T557" s="164"/>
      <c r="AT557" s="159" t="s">
        <v>233</v>
      </c>
      <c r="AU557" s="159" t="s">
        <v>89</v>
      </c>
      <c r="AV557" s="12" t="s">
        <v>89</v>
      </c>
      <c r="AW557" s="12" t="s">
        <v>31</v>
      </c>
      <c r="AX557" s="12" t="s">
        <v>83</v>
      </c>
      <c r="AY557" s="159" t="s">
        <v>225</v>
      </c>
    </row>
    <row r="558" spans="2:65" s="1" customFormat="1" ht="33" customHeight="1">
      <c r="B558" s="32"/>
      <c r="C558" s="143" t="s">
        <v>1242</v>
      </c>
      <c r="D558" s="143" t="s">
        <v>227</v>
      </c>
      <c r="E558" s="144" t="s">
        <v>2716</v>
      </c>
      <c r="F558" s="145" t="s">
        <v>2717</v>
      </c>
      <c r="G558" s="146" t="s">
        <v>414</v>
      </c>
      <c r="H558" s="147">
        <v>5.7</v>
      </c>
      <c r="I558" s="148"/>
      <c r="J558" s="149">
        <f>ROUND(I558*H558,2)</f>
        <v>0</v>
      </c>
      <c r="K558" s="150"/>
      <c r="L558" s="32"/>
      <c r="M558" s="151" t="s">
        <v>1</v>
      </c>
      <c r="N558" s="152" t="s">
        <v>42</v>
      </c>
      <c r="P558" s="153">
        <f>O558*H558</f>
        <v>0</v>
      </c>
      <c r="Q558" s="153">
        <v>1.1999999999999999E-3</v>
      </c>
      <c r="R558" s="153">
        <f>Q558*H558</f>
        <v>6.8399999999999997E-3</v>
      </c>
      <c r="S558" s="153">
        <v>0</v>
      </c>
      <c r="T558" s="154">
        <f>S558*H558</f>
        <v>0</v>
      </c>
      <c r="AR558" s="155" t="s">
        <v>309</v>
      </c>
      <c r="AT558" s="155" t="s">
        <v>227</v>
      </c>
      <c r="AU558" s="155" t="s">
        <v>89</v>
      </c>
      <c r="AY558" s="17" t="s">
        <v>225</v>
      </c>
      <c r="BE558" s="156">
        <f>IF(N558="základná",J558,0)</f>
        <v>0</v>
      </c>
      <c r="BF558" s="156">
        <f>IF(N558="znížená",J558,0)</f>
        <v>0</v>
      </c>
      <c r="BG558" s="156">
        <f>IF(N558="zákl. prenesená",J558,0)</f>
        <v>0</v>
      </c>
      <c r="BH558" s="156">
        <f>IF(N558="zníž. prenesená",J558,0)</f>
        <v>0</v>
      </c>
      <c r="BI558" s="156">
        <f>IF(N558="nulová",J558,0)</f>
        <v>0</v>
      </c>
      <c r="BJ558" s="17" t="s">
        <v>89</v>
      </c>
      <c r="BK558" s="156">
        <f>ROUND(I558*H558,2)</f>
        <v>0</v>
      </c>
      <c r="BL558" s="17" t="s">
        <v>309</v>
      </c>
      <c r="BM558" s="155" t="s">
        <v>2718</v>
      </c>
    </row>
    <row r="559" spans="2:65" s="12" customFormat="1" ht="11.25">
      <c r="B559" s="157"/>
      <c r="D559" s="158" t="s">
        <v>233</v>
      </c>
      <c r="E559" s="159" t="s">
        <v>1</v>
      </c>
      <c r="F559" s="160" t="s">
        <v>2719</v>
      </c>
      <c r="H559" s="161">
        <v>5.7</v>
      </c>
      <c r="I559" s="162"/>
      <c r="L559" s="157"/>
      <c r="M559" s="163"/>
      <c r="T559" s="164"/>
      <c r="AT559" s="159" t="s">
        <v>233</v>
      </c>
      <c r="AU559" s="159" t="s">
        <v>89</v>
      </c>
      <c r="AV559" s="12" t="s">
        <v>89</v>
      </c>
      <c r="AW559" s="12" t="s">
        <v>31</v>
      </c>
      <c r="AX559" s="12" t="s">
        <v>83</v>
      </c>
      <c r="AY559" s="159" t="s">
        <v>225</v>
      </c>
    </row>
    <row r="560" spans="2:65" s="1" customFormat="1" ht="24.2" customHeight="1">
      <c r="B560" s="32"/>
      <c r="C560" s="179" t="s">
        <v>1247</v>
      </c>
      <c r="D560" s="179" t="s">
        <v>304</v>
      </c>
      <c r="E560" s="180" t="s">
        <v>1514</v>
      </c>
      <c r="F560" s="181" t="s">
        <v>1515</v>
      </c>
      <c r="G560" s="182" t="s">
        <v>519</v>
      </c>
      <c r="H560" s="183">
        <v>95</v>
      </c>
      <c r="I560" s="184"/>
      <c r="J560" s="185">
        <f>ROUND(I560*H560,2)</f>
        <v>0</v>
      </c>
      <c r="K560" s="186"/>
      <c r="L560" s="187"/>
      <c r="M560" s="188" t="s">
        <v>1</v>
      </c>
      <c r="N560" s="189" t="s">
        <v>42</v>
      </c>
      <c r="P560" s="153">
        <f>O560*H560</f>
        <v>0</v>
      </c>
      <c r="Q560" s="153">
        <v>1.4999999999999999E-4</v>
      </c>
      <c r="R560" s="153">
        <f>Q560*H560</f>
        <v>1.4249999999999999E-2</v>
      </c>
      <c r="S560" s="153">
        <v>0</v>
      </c>
      <c r="T560" s="154">
        <f>S560*H560</f>
        <v>0</v>
      </c>
      <c r="AR560" s="155" t="s">
        <v>434</v>
      </c>
      <c r="AT560" s="155" t="s">
        <v>304</v>
      </c>
      <c r="AU560" s="155" t="s">
        <v>89</v>
      </c>
      <c r="AY560" s="17" t="s">
        <v>225</v>
      </c>
      <c r="BE560" s="156">
        <f>IF(N560="základná",J560,0)</f>
        <v>0</v>
      </c>
      <c r="BF560" s="156">
        <f>IF(N560="znížená",J560,0)</f>
        <v>0</v>
      </c>
      <c r="BG560" s="156">
        <f>IF(N560="zákl. prenesená",J560,0)</f>
        <v>0</v>
      </c>
      <c r="BH560" s="156">
        <f>IF(N560="zníž. prenesená",J560,0)</f>
        <v>0</v>
      </c>
      <c r="BI560" s="156">
        <f>IF(N560="nulová",J560,0)</f>
        <v>0</v>
      </c>
      <c r="BJ560" s="17" t="s">
        <v>89</v>
      </c>
      <c r="BK560" s="156">
        <f>ROUND(I560*H560,2)</f>
        <v>0</v>
      </c>
      <c r="BL560" s="17" t="s">
        <v>309</v>
      </c>
      <c r="BM560" s="155" t="s">
        <v>2720</v>
      </c>
    </row>
    <row r="561" spans="2:65" s="1" customFormat="1" ht="24.2" customHeight="1">
      <c r="B561" s="32"/>
      <c r="C561" s="143" t="s">
        <v>1255</v>
      </c>
      <c r="D561" s="143" t="s">
        <v>227</v>
      </c>
      <c r="E561" s="144" t="s">
        <v>1487</v>
      </c>
      <c r="F561" s="145" t="s">
        <v>2721</v>
      </c>
      <c r="G561" s="146" t="s">
        <v>312</v>
      </c>
      <c r="H561" s="147">
        <v>210.54</v>
      </c>
      <c r="I561" s="148"/>
      <c r="J561" s="149">
        <f>ROUND(I561*H561,2)</f>
        <v>0</v>
      </c>
      <c r="K561" s="150"/>
      <c r="L561" s="32"/>
      <c r="M561" s="151" t="s">
        <v>1</v>
      </c>
      <c r="N561" s="152" t="s">
        <v>42</v>
      </c>
      <c r="P561" s="153">
        <f>O561*H561</f>
        <v>0</v>
      </c>
      <c r="Q561" s="153">
        <v>0</v>
      </c>
      <c r="R561" s="153">
        <f>Q561*H561</f>
        <v>0</v>
      </c>
      <c r="S561" s="153">
        <v>0</v>
      </c>
      <c r="T561" s="154">
        <f>S561*H561</f>
        <v>0</v>
      </c>
      <c r="AR561" s="155" t="s">
        <v>309</v>
      </c>
      <c r="AT561" s="155" t="s">
        <v>227</v>
      </c>
      <c r="AU561" s="155" t="s">
        <v>89</v>
      </c>
      <c r="AY561" s="17" t="s">
        <v>225</v>
      </c>
      <c r="BE561" s="156">
        <f>IF(N561="základná",J561,0)</f>
        <v>0</v>
      </c>
      <c r="BF561" s="156">
        <f>IF(N561="znížená",J561,0)</f>
        <v>0</v>
      </c>
      <c r="BG561" s="156">
        <f>IF(N561="zákl. prenesená",J561,0)</f>
        <v>0</v>
      </c>
      <c r="BH561" s="156">
        <f>IF(N561="zníž. prenesená",J561,0)</f>
        <v>0</v>
      </c>
      <c r="BI561" s="156">
        <f>IF(N561="nulová",J561,0)</f>
        <v>0</v>
      </c>
      <c r="BJ561" s="17" t="s">
        <v>89</v>
      </c>
      <c r="BK561" s="156">
        <f>ROUND(I561*H561,2)</f>
        <v>0</v>
      </c>
      <c r="BL561" s="17" t="s">
        <v>309</v>
      </c>
      <c r="BM561" s="155" t="s">
        <v>2722</v>
      </c>
    </row>
    <row r="562" spans="2:65" s="12" customFormat="1" ht="11.25">
      <c r="B562" s="157"/>
      <c r="D562" s="158" t="s">
        <v>233</v>
      </c>
      <c r="E562" s="159" t="s">
        <v>1</v>
      </c>
      <c r="F562" s="160" t="s">
        <v>2723</v>
      </c>
      <c r="H562" s="161">
        <v>210.54</v>
      </c>
      <c r="I562" s="162"/>
      <c r="L562" s="157"/>
      <c r="M562" s="163"/>
      <c r="T562" s="164"/>
      <c r="AT562" s="159" t="s">
        <v>233</v>
      </c>
      <c r="AU562" s="159" t="s">
        <v>89</v>
      </c>
      <c r="AV562" s="12" t="s">
        <v>89</v>
      </c>
      <c r="AW562" s="12" t="s">
        <v>31</v>
      </c>
      <c r="AX562" s="12" t="s">
        <v>83</v>
      </c>
      <c r="AY562" s="159" t="s">
        <v>225</v>
      </c>
    </row>
    <row r="563" spans="2:65" s="1" customFormat="1" ht="16.5" customHeight="1">
      <c r="B563" s="32"/>
      <c r="C563" s="179" t="s">
        <v>1260</v>
      </c>
      <c r="D563" s="179" t="s">
        <v>304</v>
      </c>
      <c r="E563" s="180" t="s">
        <v>1354</v>
      </c>
      <c r="F563" s="181" t="s">
        <v>1355</v>
      </c>
      <c r="G563" s="182" t="s">
        <v>312</v>
      </c>
      <c r="H563" s="183">
        <v>231.59399999999999</v>
      </c>
      <c r="I563" s="184"/>
      <c r="J563" s="185">
        <f>ROUND(I563*H563,2)</f>
        <v>0</v>
      </c>
      <c r="K563" s="186"/>
      <c r="L563" s="187"/>
      <c r="M563" s="188" t="s">
        <v>1</v>
      </c>
      <c r="N563" s="189" t="s">
        <v>42</v>
      </c>
      <c r="P563" s="153">
        <f>O563*H563</f>
        <v>0</v>
      </c>
      <c r="Q563" s="153">
        <v>2.9999999999999997E-4</v>
      </c>
      <c r="R563" s="153">
        <f>Q563*H563</f>
        <v>6.947819999999999E-2</v>
      </c>
      <c r="S563" s="153">
        <v>0</v>
      </c>
      <c r="T563" s="154">
        <f>S563*H563</f>
        <v>0</v>
      </c>
      <c r="AR563" s="155" t="s">
        <v>434</v>
      </c>
      <c r="AT563" s="155" t="s">
        <v>304</v>
      </c>
      <c r="AU563" s="155" t="s">
        <v>89</v>
      </c>
      <c r="AY563" s="17" t="s">
        <v>225</v>
      </c>
      <c r="BE563" s="156">
        <f>IF(N563="základná",J563,0)</f>
        <v>0</v>
      </c>
      <c r="BF563" s="156">
        <f>IF(N563="znížená",J563,0)</f>
        <v>0</v>
      </c>
      <c r="BG563" s="156">
        <f>IF(N563="zákl. prenesená",J563,0)</f>
        <v>0</v>
      </c>
      <c r="BH563" s="156">
        <f>IF(N563="zníž. prenesená",J563,0)</f>
        <v>0</v>
      </c>
      <c r="BI563" s="156">
        <f>IF(N563="nulová",J563,0)</f>
        <v>0</v>
      </c>
      <c r="BJ563" s="17" t="s">
        <v>89</v>
      </c>
      <c r="BK563" s="156">
        <f>ROUND(I563*H563,2)</f>
        <v>0</v>
      </c>
      <c r="BL563" s="17" t="s">
        <v>309</v>
      </c>
      <c r="BM563" s="155" t="s">
        <v>2724</v>
      </c>
    </row>
    <row r="564" spans="2:65" s="12" customFormat="1" ht="11.25">
      <c r="B564" s="157"/>
      <c r="D564" s="158" t="s">
        <v>233</v>
      </c>
      <c r="E564" s="159" t="s">
        <v>1</v>
      </c>
      <c r="F564" s="160" t="s">
        <v>2725</v>
      </c>
      <c r="H564" s="161">
        <v>231.59399999999999</v>
      </c>
      <c r="I564" s="162"/>
      <c r="L564" s="157"/>
      <c r="M564" s="163"/>
      <c r="T564" s="164"/>
      <c r="AT564" s="159" t="s">
        <v>233</v>
      </c>
      <c r="AU564" s="159" t="s">
        <v>89</v>
      </c>
      <c r="AV564" s="12" t="s">
        <v>89</v>
      </c>
      <c r="AW564" s="12" t="s">
        <v>31</v>
      </c>
      <c r="AX564" s="12" t="s">
        <v>83</v>
      </c>
      <c r="AY564" s="159" t="s">
        <v>225</v>
      </c>
    </row>
    <row r="565" spans="2:65" s="1" customFormat="1" ht="24.2" customHeight="1">
      <c r="B565" s="32"/>
      <c r="C565" s="143" t="s">
        <v>1264</v>
      </c>
      <c r="D565" s="143" t="s">
        <v>227</v>
      </c>
      <c r="E565" s="144" t="s">
        <v>1495</v>
      </c>
      <c r="F565" s="145" t="s">
        <v>1496</v>
      </c>
      <c r="G565" s="146" t="s">
        <v>414</v>
      </c>
      <c r="H565" s="147">
        <v>36</v>
      </c>
      <c r="I565" s="148"/>
      <c r="J565" s="149">
        <f>ROUND(I565*H565,2)</f>
        <v>0</v>
      </c>
      <c r="K565" s="150"/>
      <c r="L565" s="32"/>
      <c r="M565" s="151" t="s">
        <v>1</v>
      </c>
      <c r="N565" s="152" t="s">
        <v>42</v>
      </c>
      <c r="P565" s="153">
        <f>O565*H565</f>
        <v>0</v>
      </c>
      <c r="Q565" s="153">
        <v>2.8479999999999998E-3</v>
      </c>
      <c r="R565" s="153">
        <f>Q565*H565</f>
        <v>0.10252799999999999</v>
      </c>
      <c r="S565" s="153">
        <v>0</v>
      </c>
      <c r="T565" s="154">
        <f>S565*H565</f>
        <v>0</v>
      </c>
      <c r="AR565" s="155" t="s">
        <v>309</v>
      </c>
      <c r="AT565" s="155" t="s">
        <v>227</v>
      </c>
      <c r="AU565" s="155" t="s">
        <v>89</v>
      </c>
      <c r="AY565" s="17" t="s">
        <v>225</v>
      </c>
      <c r="BE565" s="156">
        <f>IF(N565="základná",J565,0)</f>
        <v>0</v>
      </c>
      <c r="BF565" s="156">
        <f>IF(N565="znížená",J565,0)</f>
        <v>0</v>
      </c>
      <c r="BG565" s="156">
        <f>IF(N565="zákl. prenesená",J565,0)</f>
        <v>0</v>
      </c>
      <c r="BH565" s="156">
        <f>IF(N565="zníž. prenesená",J565,0)</f>
        <v>0</v>
      </c>
      <c r="BI565" s="156">
        <f>IF(N565="nulová",J565,0)</f>
        <v>0</v>
      </c>
      <c r="BJ565" s="17" t="s">
        <v>89</v>
      </c>
      <c r="BK565" s="156">
        <f>ROUND(I565*H565,2)</f>
        <v>0</v>
      </c>
      <c r="BL565" s="17" t="s">
        <v>309</v>
      </c>
      <c r="BM565" s="155" t="s">
        <v>2726</v>
      </c>
    </row>
    <row r="566" spans="2:65" s="12" customFormat="1" ht="11.25">
      <c r="B566" s="157"/>
      <c r="D566" s="158" t="s">
        <v>233</v>
      </c>
      <c r="E566" s="159" t="s">
        <v>1</v>
      </c>
      <c r="F566" s="160" t="s">
        <v>2727</v>
      </c>
      <c r="H566" s="161">
        <v>36</v>
      </c>
      <c r="I566" s="162"/>
      <c r="L566" s="157"/>
      <c r="M566" s="163"/>
      <c r="T566" s="164"/>
      <c r="AT566" s="159" t="s">
        <v>233</v>
      </c>
      <c r="AU566" s="159" t="s">
        <v>89</v>
      </c>
      <c r="AV566" s="12" t="s">
        <v>89</v>
      </c>
      <c r="AW566" s="12" t="s">
        <v>31</v>
      </c>
      <c r="AX566" s="12" t="s">
        <v>83</v>
      </c>
      <c r="AY566" s="159" t="s">
        <v>225</v>
      </c>
    </row>
    <row r="567" spans="2:65" s="1" customFormat="1" ht="33" customHeight="1">
      <c r="B567" s="32"/>
      <c r="C567" s="179" t="s">
        <v>1269</v>
      </c>
      <c r="D567" s="179" t="s">
        <v>304</v>
      </c>
      <c r="E567" s="180" t="s">
        <v>1500</v>
      </c>
      <c r="F567" s="181" t="s">
        <v>1501</v>
      </c>
      <c r="G567" s="182" t="s">
        <v>414</v>
      </c>
      <c r="H567" s="183">
        <v>37.5</v>
      </c>
      <c r="I567" s="184"/>
      <c r="J567" s="185">
        <f>ROUND(I567*H567,2)</f>
        <v>0</v>
      </c>
      <c r="K567" s="186"/>
      <c r="L567" s="187"/>
      <c r="M567" s="188" t="s">
        <v>1</v>
      </c>
      <c r="N567" s="189" t="s">
        <v>42</v>
      </c>
      <c r="P567" s="153">
        <f>O567*H567</f>
        <v>0</v>
      </c>
      <c r="Q567" s="153">
        <v>4.2000000000000002E-4</v>
      </c>
      <c r="R567" s="153">
        <f>Q567*H567</f>
        <v>1.575E-2</v>
      </c>
      <c r="S567" s="153">
        <v>0</v>
      </c>
      <c r="T567" s="154">
        <f>S567*H567</f>
        <v>0</v>
      </c>
      <c r="AR567" s="155" t="s">
        <v>434</v>
      </c>
      <c r="AT567" s="155" t="s">
        <v>304</v>
      </c>
      <c r="AU567" s="155" t="s">
        <v>89</v>
      </c>
      <c r="AY567" s="17" t="s">
        <v>225</v>
      </c>
      <c r="BE567" s="156">
        <f>IF(N567="základná",J567,0)</f>
        <v>0</v>
      </c>
      <c r="BF567" s="156">
        <f>IF(N567="znížená",J567,0)</f>
        <v>0</v>
      </c>
      <c r="BG567" s="156">
        <f>IF(N567="zákl. prenesená",J567,0)</f>
        <v>0</v>
      </c>
      <c r="BH567" s="156">
        <f>IF(N567="zníž. prenesená",J567,0)</f>
        <v>0</v>
      </c>
      <c r="BI567" s="156">
        <f>IF(N567="nulová",J567,0)</f>
        <v>0</v>
      </c>
      <c r="BJ567" s="17" t="s">
        <v>89</v>
      </c>
      <c r="BK567" s="156">
        <f>ROUND(I567*H567,2)</f>
        <v>0</v>
      </c>
      <c r="BL567" s="17" t="s">
        <v>309</v>
      </c>
      <c r="BM567" s="155" t="s">
        <v>2728</v>
      </c>
    </row>
    <row r="568" spans="2:65" s="12" customFormat="1" ht="11.25">
      <c r="B568" s="157"/>
      <c r="D568" s="158" t="s">
        <v>233</v>
      </c>
      <c r="E568" s="159" t="s">
        <v>1</v>
      </c>
      <c r="F568" s="160" t="s">
        <v>2729</v>
      </c>
      <c r="H568" s="161">
        <v>37.5</v>
      </c>
      <c r="I568" s="162"/>
      <c r="L568" s="157"/>
      <c r="M568" s="163"/>
      <c r="T568" s="164"/>
      <c r="AT568" s="159" t="s">
        <v>233</v>
      </c>
      <c r="AU568" s="159" t="s">
        <v>89</v>
      </c>
      <c r="AV568" s="12" t="s">
        <v>89</v>
      </c>
      <c r="AW568" s="12" t="s">
        <v>31</v>
      </c>
      <c r="AX568" s="12" t="s">
        <v>83</v>
      </c>
      <c r="AY568" s="159" t="s">
        <v>225</v>
      </c>
    </row>
    <row r="569" spans="2:65" s="1" customFormat="1" ht="24.2" customHeight="1">
      <c r="B569" s="32"/>
      <c r="C569" s="143" t="s">
        <v>1274</v>
      </c>
      <c r="D569" s="143" t="s">
        <v>227</v>
      </c>
      <c r="E569" s="144" t="s">
        <v>1505</v>
      </c>
      <c r="F569" s="145" t="s">
        <v>1506</v>
      </c>
      <c r="G569" s="146" t="s">
        <v>312</v>
      </c>
      <c r="H569" s="147">
        <v>99.04</v>
      </c>
      <c r="I569" s="148"/>
      <c r="J569" s="149">
        <f>ROUND(I569*H569,2)</f>
        <v>0</v>
      </c>
      <c r="K569" s="150"/>
      <c r="L569" s="32"/>
      <c r="M569" s="151" t="s">
        <v>1</v>
      </c>
      <c r="N569" s="152" t="s">
        <v>42</v>
      </c>
      <c r="P569" s="153">
        <f>O569*H569</f>
        <v>0</v>
      </c>
      <c r="Q569" s="153">
        <v>6.4263280000000006E-2</v>
      </c>
      <c r="R569" s="153">
        <f>Q569*H569</f>
        <v>6.3646352512000011</v>
      </c>
      <c r="S569" s="153">
        <v>0</v>
      </c>
      <c r="T569" s="154">
        <f>S569*H569</f>
        <v>0</v>
      </c>
      <c r="AR569" s="155" t="s">
        <v>309</v>
      </c>
      <c r="AT569" s="155" t="s">
        <v>227</v>
      </c>
      <c r="AU569" s="155" t="s">
        <v>89</v>
      </c>
      <c r="AY569" s="17" t="s">
        <v>225</v>
      </c>
      <c r="BE569" s="156">
        <f>IF(N569="základná",J569,0)</f>
        <v>0</v>
      </c>
      <c r="BF569" s="156">
        <f>IF(N569="znížená",J569,0)</f>
        <v>0</v>
      </c>
      <c r="BG569" s="156">
        <f>IF(N569="zákl. prenesená",J569,0)</f>
        <v>0</v>
      </c>
      <c r="BH569" s="156">
        <f>IF(N569="zníž. prenesená",J569,0)</f>
        <v>0</v>
      </c>
      <c r="BI569" s="156">
        <f>IF(N569="nulová",J569,0)</f>
        <v>0</v>
      </c>
      <c r="BJ569" s="17" t="s">
        <v>89</v>
      </c>
      <c r="BK569" s="156">
        <f>ROUND(I569*H569,2)</f>
        <v>0</v>
      </c>
      <c r="BL569" s="17" t="s">
        <v>309</v>
      </c>
      <c r="BM569" s="155" t="s">
        <v>2730</v>
      </c>
    </row>
    <row r="570" spans="2:65" s="12" customFormat="1" ht="11.25">
      <c r="B570" s="157"/>
      <c r="D570" s="158" t="s">
        <v>233</v>
      </c>
      <c r="E570" s="159" t="s">
        <v>1</v>
      </c>
      <c r="F570" s="160" t="s">
        <v>2731</v>
      </c>
      <c r="H570" s="161">
        <v>99.04</v>
      </c>
      <c r="I570" s="162"/>
      <c r="L570" s="157"/>
      <c r="M570" s="163"/>
      <c r="T570" s="164"/>
      <c r="AT570" s="159" t="s">
        <v>233</v>
      </c>
      <c r="AU570" s="159" t="s">
        <v>89</v>
      </c>
      <c r="AV570" s="12" t="s">
        <v>89</v>
      </c>
      <c r="AW570" s="12" t="s">
        <v>31</v>
      </c>
      <c r="AX570" s="12" t="s">
        <v>83</v>
      </c>
      <c r="AY570" s="159" t="s">
        <v>225</v>
      </c>
    </row>
    <row r="571" spans="2:65" s="1" customFormat="1" ht="33" customHeight="1">
      <c r="B571" s="32"/>
      <c r="C571" s="143" t="s">
        <v>1278</v>
      </c>
      <c r="D571" s="143" t="s">
        <v>227</v>
      </c>
      <c r="E571" s="144" t="s">
        <v>1509</v>
      </c>
      <c r="F571" s="145" t="s">
        <v>1510</v>
      </c>
      <c r="G571" s="146" t="s">
        <v>414</v>
      </c>
      <c r="H571" s="147">
        <v>28.8</v>
      </c>
      <c r="I571" s="148"/>
      <c r="J571" s="149">
        <f>ROUND(I571*H571,2)</f>
        <v>0</v>
      </c>
      <c r="K571" s="150"/>
      <c r="L571" s="32"/>
      <c r="M571" s="151" t="s">
        <v>1</v>
      </c>
      <c r="N571" s="152" t="s">
        <v>42</v>
      </c>
      <c r="P571" s="153">
        <f>O571*H571</f>
        <v>0</v>
      </c>
      <c r="Q571" s="153">
        <v>3.294E-5</v>
      </c>
      <c r="R571" s="153">
        <f>Q571*H571</f>
        <v>9.4867200000000001E-4</v>
      </c>
      <c r="S571" s="153">
        <v>0</v>
      </c>
      <c r="T571" s="154">
        <f>S571*H571</f>
        <v>0</v>
      </c>
      <c r="AR571" s="155" t="s">
        <v>309</v>
      </c>
      <c r="AT571" s="155" t="s">
        <v>227</v>
      </c>
      <c r="AU571" s="155" t="s">
        <v>89</v>
      </c>
      <c r="AY571" s="17" t="s">
        <v>225</v>
      </c>
      <c r="BE571" s="156">
        <f>IF(N571="základná",J571,0)</f>
        <v>0</v>
      </c>
      <c r="BF571" s="156">
        <f>IF(N571="znížená",J571,0)</f>
        <v>0</v>
      </c>
      <c r="BG571" s="156">
        <f>IF(N571="zákl. prenesená",J571,0)</f>
        <v>0</v>
      </c>
      <c r="BH571" s="156">
        <f>IF(N571="zníž. prenesená",J571,0)</f>
        <v>0</v>
      </c>
      <c r="BI571" s="156">
        <f>IF(N571="nulová",J571,0)</f>
        <v>0</v>
      </c>
      <c r="BJ571" s="17" t="s">
        <v>89</v>
      </c>
      <c r="BK571" s="156">
        <f>ROUND(I571*H571,2)</f>
        <v>0</v>
      </c>
      <c r="BL571" s="17" t="s">
        <v>309</v>
      </c>
      <c r="BM571" s="155" t="s">
        <v>2732</v>
      </c>
    </row>
    <row r="572" spans="2:65" s="12" customFormat="1" ht="11.25">
      <c r="B572" s="157"/>
      <c r="D572" s="158" t="s">
        <v>233</v>
      </c>
      <c r="E572" s="159" t="s">
        <v>1</v>
      </c>
      <c r="F572" s="160" t="s">
        <v>2733</v>
      </c>
      <c r="H572" s="161">
        <v>28.8</v>
      </c>
      <c r="I572" s="162"/>
      <c r="L572" s="157"/>
      <c r="M572" s="163"/>
      <c r="T572" s="164"/>
      <c r="AT572" s="159" t="s">
        <v>233</v>
      </c>
      <c r="AU572" s="159" t="s">
        <v>89</v>
      </c>
      <c r="AV572" s="12" t="s">
        <v>89</v>
      </c>
      <c r="AW572" s="12" t="s">
        <v>31</v>
      </c>
      <c r="AX572" s="12" t="s">
        <v>83</v>
      </c>
      <c r="AY572" s="159" t="s">
        <v>225</v>
      </c>
    </row>
    <row r="573" spans="2:65" s="1" customFormat="1" ht="24.2" customHeight="1">
      <c r="B573" s="32"/>
      <c r="C573" s="179" t="s">
        <v>1282</v>
      </c>
      <c r="D573" s="179" t="s">
        <v>304</v>
      </c>
      <c r="E573" s="180" t="s">
        <v>1514</v>
      </c>
      <c r="F573" s="181" t="s">
        <v>1515</v>
      </c>
      <c r="G573" s="182" t="s">
        <v>519</v>
      </c>
      <c r="H573" s="183">
        <v>235</v>
      </c>
      <c r="I573" s="184"/>
      <c r="J573" s="185">
        <f>ROUND(I573*H573,2)</f>
        <v>0</v>
      </c>
      <c r="K573" s="186"/>
      <c r="L573" s="187"/>
      <c r="M573" s="188" t="s">
        <v>1</v>
      </c>
      <c r="N573" s="189" t="s">
        <v>42</v>
      </c>
      <c r="P573" s="153">
        <f>O573*H573</f>
        <v>0</v>
      </c>
      <c r="Q573" s="153">
        <v>1.4999999999999999E-4</v>
      </c>
      <c r="R573" s="153">
        <f>Q573*H573</f>
        <v>3.5249999999999997E-2</v>
      </c>
      <c r="S573" s="153">
        <v>0</v>
      </c>
      <c r="T573" s="154">
        <f>S573*H573</f>
        <v>0</v>
      </c>
      <c r="AR573" s="155" t="s">
        <v>434</v>
      </c>
      <c r="AT573" s="155" t="s">
        <v>304</v>
      </c>
      <c r="AU573" s="155" t="s">
        <v>89</v>
      </c>
      <c r="AY573" s="17" t="s">
        <v>225</v>
      </c>
      <c r="BE573" s="156">
        <f>IF(N573="základná",J573,0)</f>
        <v>0</v>
      </c>
      <c r="BF573" s="156">
        <f>IF(N573="znížená",J573,0)</f>
        <v>0</v>
      </c>
      <c r="BG573" s="156">
        <f>IF(N573="zákl. prenesená",J573,0)</f>
        <v>0</v>
      </c>
      <c r="BH573" s="156">
        <f>IF(N573="zníž. prenesená",J573,0)</f>
        <v>0</v>
      </c>
      <c r="BI573" s="156">
        <f>IF(N573="nulová",J573,0)</f>
        <v>0</v>
      </c>
      <c r="BJ573" s="17" t="s">
        <v>89</v>
      </c>
      <c r="BK573" s="156">
        <f>ROUND(I573*H573,2)</f>
        <v>0</v>
      </c>
      <c r="BL573" s="17" t="s">
        <v>309</v>
      </c>
      <c r="BM573" s="155" t="s">
        <v>2734</v>
      </c>
    </row>
    <row r="574" spans="2:65" s="12" customFormat="1" ht="11.25">
      <c r="B574" s="157"/>
      <c r="D574" s="158" t="s">
        <v>233</v>
      </c>
      <c r="E574" s="159" t="s">
        <v>1</v>
      </c>
      <c r="F574" s="160" t="s">
        <v>2735</v>
      </c>
      <c r="H574" s="161">
        <v>235</v>
      </c>
      <c r="I574" s="162"/>
      <c r="L574" s="157"/>
      <c r="M574" s="163"/>
      <c r="T574" s="164"/>
      <c r="AT574" s="159" t="s">
        <v>233</v>
      </c>
      <c r="AU574" s="159" t="s">
        <v>89</v>
      </c>
      <c r="AV574" s="12" t="s">
        <v>89</v>
      </c>
      <c r="AW574" s="12" t="s">
        <v>31</v>
      </c>
      <c r="AX574" s="12" t="s">
        <v>83</v>
      </c>
      <c r="AY574" s="159" t="s">
        <v>225</v>
      </c>
    </row>
    <row r="575" spans="2:65" s="1" customFormat="1" ht="16.5" customHeight="1">
      <c r="B575" s="32"/>
      <c r="C575" s="179" t="s">
        <v>1286</v>
      </c>
      <c r="D575" s="179" t="s">
        <v>304</v>
      </c>
      <c r="E575" s="180" t="s">
        <v>1519</v>
      </c>
      <c r="F575" s="181" t="s">
        <v>1520</v>
      </c>
      <c r="G575" s="182" t="s">
        <v>312</v>
      </c>
      <c r="H575" s="183">
        <v>16.559999999999999</v>
      </c>
      <c r="I575" s="184"/>
      <c r="J575" s="185">
        <f>ROUND(I575*H575,2)</f>
        <v>0</v>
      </c>
      <c r="K575" s="186"/>
      <c r="L575" s="187"/>
      <c r="M575" s="188" t="s">
        <v>1</v>
      </c>
      <c r="N575" s="189" t="s">
        <v>42</v>
      </c>
      <c r="P575" s="153">
        <f>O575*H575</f>
        <v>0</v>
      </c>
      <c r="Q575" s="153">
        <v>9.6799999999999994E-3</v>
      </c>
      <c r="R575" s="153">
        <f>Q575*H575</f>
        <v>0.16030079999999997</v>
      </c>
      <c r="S575" s="153">
        <v>0</v>
      </c>
      <c r="T575" s="154">
        <f>S575*H575</f>
        <v>0</v>
      </c>
      <c r="AR575" s="155" t="s">
        <v>434</v>
      </c>
      <c r="AT575" s="155" t="s">
        <v>304</v>
      </c>
      <c r="AU575" s="155" t="s">
        <v>89</v>
      </c>
      <c r="AY575" s="17" t="s">
        <v>225</v>
      </c>
      <c r="BE575" s="156">
        <f>IF(N575="základná",J575,0)</f>
        <v>0</v>
      </c>
      <c r="BF575" s="156">
        <f>IF(N575="znížená",J575,0)</f>
        <v>0</v>
      </c>
      <c r="BG575" s="156">
        <f>IF(N575="zákl. prenesená",J575,0)</f>
        <v>0</v>
      </c>
      <c r="BH575" s="156">
        <f>IF(N575="zníž. prenesená",J575,0)</f>
        <v>0</v>
      </c>
      <c r="BI575" s="156">
        <f>IF(N575="nulová",J575,0)</f>
        <v>0</v>
      </c>
      <c r="BJ575" s="17" t="s">
        <v>89</v>
      </c>
      <c r="BK575" s="156">
        <f>ROUND(I575*H575,2)</f>
        <v>0</v>
      </c>
      <c r="BL575" s="17" t="s">
        <v>309</v>
      </c>
      <c r="BM575" s="155" t="s">
        <v>2736</v>
      </c>
    </row>
    <row r="576" spans="2:65" s="12" customFormat="1" ht="11.25">
      <c r="B576" s="157"/>
      <c r="D576" s="158" t="s">
        <v>233</v>
      </c>
      <c r="E576" s="159" t="s">
        <v>1</v>
      </c>
      <c r="F576" s="160" t="s">
        <v>2737</v>
      </c>
      <c r="H576" s="161">
        <v>16.559999999999999</v>
      </c>
      <c r="I576" s="162"/>
      <c r="L576" s="157"/>
      <c r="M576" s="163"/>
      <c r="T576" s="164"/>
      <c r="AT576" s="159" t="s">
        <v>233</v>
      </c>
      <c r="AU576" s="159" t="s">
        <v>89</v>
      </c>
      <c r="AV576" s="12" t="s">
        <v>89</v>
      </c>
      <c r="AW576" s="12" t="s">
        <v>31</v>
      </c>
      <c r="AX576" s="12" t="s">
        <v>83</v>
      </c>
      <c r="AY576" s="159" t="s">
        <v>225</v>
      </c>
    </row>
    <row r="577" spans="2:65" s="1" customFormat="1" ht="24.2" customHeight="1">
      <c r="B577" s="32"/>
      <c r="C577" s="143" t="s">
        <v>1291</v>
      </c>
      <c r="D577" s="143" t="s">
        <v>227</v>
      </c>
      <c r="E577" s="144" t="s">
        <v>2738</v>
      </c>
      <c r="F577" s="145" t="s">
        <v>2739</v>
      </c>
      <c r="G577" s="146" t="s">
        <v>1412</v>
      </c>
      <c r="H577" s="196"/>
      <c r="I577" s="148"/>
      <c r="J577" s="149">
        <f>ROUND(I577*H577,2)</f>
        <v>0</v>
      </c>
      <c r="K577" s="150"/>
      <c r="L577" s="32"/>
      <c r="M577" s="151" t="s">
        <v>1</v>
      </c>
      <c r="N577" s="152" t="s">
        <v>42</v>
      </c>
      <c r="P577" s="153">
        <f>O577*H577</f>
        <v>0</v>
      </c>
      <c r="Q577" s="153">
        <v>0</v>
      </c>
      <c r="R577" s="153">
        <f>Q577*H577</f>
        <v>0</v>
      </c>
      <c r="S577" s="153">
        <v>0</v>
      </c>
      <c r="T577" s="154">
        <f>S577*H577</f>
        <v>0</v>
      </c>
      <c r="AR577" s="155" t="s">
        <v>309</v>
      </c>
      <c r="AT577" s="155" t="s">
        <v>227</v>
      </c>
      <c r="AU577" s="155" t="s">
        <v>89</v>
      </c>
      <c r="AY577" s="17" t="s">
        <v>225</v>
      </c>
      <c r="BE577" s="156">
        <f>IF(N577="základná",J577,0)</f>
        <v>0</v>
      </c>
      <c r="BF577" s="156">
        <f>IF(N577="znížená",J577,0)</f>
        <v>0</v>
      </c>
      <c r="BG577" s="156">
        <f>IF(N577="zákl. prenesená",J577,0)</f>
        <v>0</v>
      </c>
      <c r="BH577" s="156">
        <f>IF(N577="zníž. prenesená",J577,0)</f>
        <v>0</v>
      </c>
      <c r="BI577" s="156">
        <f>IF(N577="nulová",J577,0)</f>
        <v>0</v>
      </c>
      <c r="BJ577" s="17" t="s">
        <v>89</v>
      </c>
      <c r="BK577" s="156">
        <f>ROUND(I577*H577,2)</f>
        <v>0</v>
      </c>
      <c r="BL577" s="17" t="s">
        <v>309</v>
      </c>
      <c r="BM577" s="155" t="s">
        <v>2740</v>
      </c>
    </row>
    <row r="578" spans="2:65" s="11" customFormat="1" ht="22.9" customHeight="1">
      <c r="B578" s="131"/>
      <c r="D578" s="132" t="s">
        <v>75</v>
      </c>
      <c r="E578" s="141" t="s">
        <v>1527</v>
      </c>
      <c r="F578" s="141" t="s">
        <v>1528</v>
      </c>
      <c r="I578" s="134"/>
      <c r="J578" s="142">
        <f>BK578</f>
        <v>0</v>
      </c>
      <c r="L578" s="131"/>
      <c r="M578" s="136"/>
      <c r="P578" s="137">
        <f>SUM(P579:P616)</f>
        <v>0</v>
      </c>
      <c r="R578" s="137">
        <f>SUM(R579:R616)</f>
        <v>1.5697561824999999</v>
      </c>
      <c r="T578" s="138">
        <f>SUM(T579:T616)</f>
        <v>0</v>
      </c>
      <c r="AR578" s="132" t="s">
        <v>89</v>
      </c>
      <c r="AT578" s="139" t="s">
        <v>75</v>
      </c>
      <c r="AU578" s="139" t="s">
        <v>83</v>
      </c>
      <c r="AY578" s="132" t="s">
        <v>225</v>
      </c>
      <c r="BK578" s="140">
        <f>SUM(BK579:BK616)</f>
        <v>0</v>
      </c>
    </row>
    <row r="579" spans="2:65" s="1" customFormat="1" ht="16.5" customHeight="1">
      <c r="B579" s="32"/>
      <c r="C579" s="143" t="s">
        <v>1295</v>
      </c>
      <c r="D579" s="143" t="s">
        <v>227</v>
      </c>
      <c r="E579" s="144" t="s">
        <v>1566</v>
      </c>
      <c r="F579" s="145" t="s">
        <v>1567</v>
      </c>
      <c r="G579" s="146" t="s">
        <v>312</v>
      </c>
      <c r="H579" s="147">
        <v>260.411</v>
      </c>
      <c r="I579" s="148"/>
      <c r="J579" s="149">
        <f>ROUND(I579*H579,2)</f>
        <v>0</v>
      </c>
      <c r="K579" s="150"/>
      <c r="L579" s="32"/>
      <c r="M579" s="151" t="s">
        <v>1</v>
      </c>
      <c r="N579" s="152" t="s">
        <v>42</v>
      </c>
      <c r="P579" s="153">
        <f>O579*H579</f>
        <v>0</v>
      </c>
      <c r="Q579" s="153">
        <v>1.9999999999999999E-6</v>
      </c>
      <c r="R579" s="153">
        <f>Q579*H579</f>
        <v>5.20822E-4</v>
      </c>
      <c r="S579" s="153">
        <v>0</v>
      </c>
      <c r="T579" s="154">
        <f>S579*H579</f>
        <v>0</v>
      </c>
      <c r="AR579" s="155" t="s">
        <v>309</v>
      </c>
      <c r="AT579" s="155" t="s">
        <v>227</v>
      </c>
      <c r="AU579" s="155" t="s">
        <v>89</v>
      </c>
      <c r="AY579" s="17" t="s">
        <v>225</v>
      </c>
      <c r="BE579" s="156">
        <f>IF(N579="základná",J579,0)</f>
        <v>0</v>
      </c>
      <c r="BF579" s="156">
        <f>IF(N579="znížená",J579,0)</f>
        <v>0</v>
      </c>
      <c r="BG579" s="156">
        <f>IF(N579="zákl. prenesená",J579,0)</f>
        <v>0</v>
      </c>
      <c r="BH579" s="156">
        <f>IF(N579="zníž. prenesená",J579,0)</f>
        <v>0</v>
      </c>
      <c r="BI579" s="156">
        <f>IF(N579="nulová",J579,0)</f>
        <v>0</v>
      </c>
      <c r="BJ579" s="17" t="s">
        <v>89</v>
      </c>
      <c r="BK579" s="156">
        <f>ROUND(I579*H579,2)</f>
        <v>0</v>
      </c>
      <c r="BL579" s="17" t="s">
        <v>309</v>
      </c>
      <c r="BM579" s="155" t="s">
        <v>2741</v>
      </c>
    </row>
    <row r="580" spans="2:65" s="12" customFormat="1" ht="22.5">
      <c r="B580" s="157"/>
      <c r="D580" s="158" t="s">
        <v>233</v>
      </c>
      <c r="E580" s="159" t="s">
        <v>1</v>
      </c>
      <c r="F580" s="160" t="s">
        <v>2520</v>
      </c>
      <c r="H580" s="161">
        <v>77.650000000000006</v>
      </c>
      <c r="I580" s="162"/>
      <c r="L580" s="157"/>
      <c r="M580" s="163"/>
      <c r="T580" s="164"/>
      <c r="AT580" s="159" t="s">
        <v>233</v>
      </c>
      <c r="AU580" s="159" t="s">
        <v>89</v>
      </c>
      <c r="AV580" s="12" t="s">
        <v>89</v>
      </c>
      <c r="AW580" s="12" t="s">
        <v>31</v>
      </c>
      <c r="AX580" s="12" t="s">
        <v>76</v>
      </c>
      <c r="AY580" s="159" t="s">
        <v>225</v>
      </c>
    </row>
    <row r="581" spans="2:65" s="12" customFormat="1" ht="11.25">
      <c r="B581" s="157"/>
      <c r="D581" s="158" t="s">
        <v>233</v>
      </c>
      <c r="E581" s="159" t="s">
        <v>1</v>
      </c>
      <c r="F581" s="160" t="s">
        <v>2523</v>
      </c>
      <c r="H581" s="161">
        <v>69.56</v>
      </c>
      <c r="I581" s="162"/>
      <c r="L581" s="157"/>
      <c r="M581" s="163"/>
      <c r="T581" s="164"/>
      <c r="AT581" s="159" t="s">
        <v>233</v>
      </c>
      <c r="AU581" s="159" t="s">
        <v>89</v>
      </c>
      <c r="AV581" s="12" t="s">
        <v>89</v>
      </c>
      <c r="AW581" s="12" t="s">
        <v>31</v>
      </c>
      <c r="AX581" s="12" t="s">
        <v>76</v>
      </c>
      <c r="AY581" s="159" t="s">
        <v>225</v>
      </c>
    </row>
    <row r="582" spans="2:65" s="12" customFormat="1" ht="11.25">
      <c r="B582" s="157"/>
      <c r="D582" s="158" t="s">
        <v>233</v>
      </c>
      <c r="E582" s="159" t="s">
        <v>1</v>
      </c>
      <c r="F582" s="160" t="s">
        <v>2525</v>
      </c>
      <c r="H582" s="161">
        <v>9.36</v>
      </c>
      <c r="I582" s="162"/>
      <c r="L582" s="157"/>
      <c r="M582" s="163"/>
      <c r="T582" s="164"/>
      <c r="AT582" s="159" t="s">
        <v>233</v>
      </c>
      <c r="AU582" s="159" t="s">
        <v>89</v>
      </c>
      <c r="AV582" s="12" t="s">
        <v>89</v>
      </c>
      <c r="AW582" s="12" t="s">
        <v>31</v>
      </c>
      <c r="AX582" s="12" t="s">
        <v>76</v>
      </c>
      <c r="AY582" s="159" t="s">
        <v>225</v>
      </c>
    </row>
    <row r="583" spans="2:65" s="12" customFormat="1" ht="11.25">
      <c r="B583" s="157"/>
      <c r="D583" s="158" t="s">
        <v>233</v>
      </c>
      <c r="E583" s="159" t="s">
        <v>1</v>
      </c>
      <c r="F583" s="160" t="s">
        <v>2524</v>
      </c>
      <c r="H583" s="161">
        <v>72.09</v>
      </c>
      <c r="I583" s="162"/>
      <c r="L583" s="157"/>
      <c r="M583" s="163"/>
      <c r="T583" s="164"/>
      <c r="AT583" s="159" t="s">
        <v>233</v>
      </c>
      <c r="AU583" s="159" t="s">
        <v>89</v>
      </c>
      <c r="AV583" s="12" t="s">
        <v>89</v>
      </c>
      <c r="AW583" s="12" t="s">
        <v>31</v>
      </c>
      <c r="AX583" s="12" t="s">
        <v>76</v>
      </c>
      <c r="AY583" s="159" t="s">
        <v>225</v>
      </c>
    </row>
    <row r="584" spans="2:65" s="12" customFormat="1" ht="11.25">
      <c r="B584" s="157"/>
      <c r="D584" s="158" t="s">
        <v>233</v>
      </c>
      <c r="E584" s="159" t="s">
        <v>1</v>
      </c>
      <c r="F584" s="160" t="s">
        <v>2526</v>
      </c>
      <c r="H584" s="161">
        <v>8.077</v>
      </c>
      <c r="I584" s="162"/>
      <c r="L584" s="157"/>
      <c r="M584" s="163"/>
      <c r="T584" s="164"/>
      <c r="AT584" s="159" t="s">
        <v>233</v>
      </c>
      <c r="AU584" s="159" t="s">
        <v>89</v>
      </c>
      <c r="AV584" s="12" t="s">
        <v>89</v>
      </c>
      <c r="AW584" s="12" t="s">
        <v>31</v>
      </c>
      <c r="AX584" s="12" t="s">
        <v>76</v>
      </c>
      <c r="AY584" s="159" t="s">
        <v>225</v>
      </c>
    </row>
    <row r="585" spans="2:65" s="14" customFormat="1" ht="11.25">
      <c r="B585" s="172"/>
      <c r="D585" s="158" t="s">
        <v>233</v>
      </c>
      <c r="E585" s="173" t="s">
        <v>1</v>
      </c>
      <c r="F585" s="174" t="s">
        <v>657</v>
      </c>
      <c r="H585" s="175">
        <v>236.73699999999999</v>
      </c>
      <c r="I585" s="176"/>
      <c r="L585" s="172"/>
      <c r="M585" s="177"/>
      <c r="T585" s="178"/>
      <c r="AT585" s="173" t="s">
        <v>233</v>
      </c>
      <c r="AU585" s="173" t="s">
        <v>89</v>
      </c>
      <c r="AV585" s="14" t="s">
        <v>239</v>
      </c>
      <c r="AW585" s="14" t="s">
        <v>31</v>
      </c>
      <c r="AX585" s="14" t="s">
        <v>76</v>
      </c>
      <c r="AY585" s="173" t="s">
        <v>225</v>
      </c>
    </row>
    <row r="586" spans="2:65" s="12" customFormat="1" ht="11.25">
      <c r="B586" s="157"/>
      <c r="D586" s="158" t="s">
        <v>233</v>
      </c>
      <c r="E586" s="159" t="s">
        <v>1</v>
      </c>
      <c r="F586" s="160" t="s">
        <v>2675</v>
      </c>
      <c r="H586" s="161">
        <v>23.673999999999999</v>
      </c>
      <c r="I586" s="162"/>
      <c r="L586" s="157"/>
      <c r="M586" s="163"/>
      <c r="T586" s="164"/>
      <c r="AT586" s="159" t="s">
        <v>233</v>
      </c>
      <c r="AU586" s="159" t="s">
        <v>89</v>
      </c>
      <c r="AV586" s="12" t="s">
        <v>89</v>
      </c>
      <c r="AW586" s="12" t="s">
        <v>31</v>
      </c>
      <c r="AX586" s="12" t="s">
        <v>76</v>
      </c>
      <c r="AY586" s="159" t="s">
        <v>225</v>
      </c>
    </row>
    <row r="587" spans="2:65" s="13" customFormat="1" ht="11.25">
      <c r="B587" s="165"/>
      <c r="D587" s="158" t="s">
        <v>233</v>
      </c>
      <c r="E587" s="166" t="s">
        <v>1</v>
      </c>
      <c r="F587" s="167" t="s">
        <v>258</v>
      </c>
      <c r="H587" s="168">
        <v>260.411</v>
      </c>
      <c r="I587" s="169"/>
      <c r="L587" s="165"/>
      <c r="M587" s="170"/>
      <c r="T587" s="171"/>
      <c r="AT587" s="166" t="s">
        <v>233</v>
      </c>
      <c r="AU587" s="166" t="s">
        <v>89</v>
      </c>
      <c r="AV587" s="13" t="s">
        <v>231</v>
      </c>
      <c r="AW587" s="13" t="s">
        <v>31</v>
      </c>
      <c r="AX587" s="13" t="s">
        <v>83</v>
      </c>
      <c r="AY587" s="166" t="s">
        <v>225</v>
      </c>
    </row>
    <row r="588" spans="2:65" s="1" customFormat="1" ht="16.5" customHeight="1">
      <c r="B588" s="32"/>
      <c r="C588" s="179" t="s">
        <v>1299</v>
      </c>
      <c r="D588" s="179" t="s">
        <v>304</v>
      </c>
      <c r="E588" s="180" t="s">
        <v>1571</v>
      </c>
      <c r="F588" s="181" t="s">
        <v>1572</v>
      </c>
      <c r="G588" s="182" t="s">
        <v>312</v>
      </c>
      <c r="H588" s="183">
        <v>299.47300000000001</v>
      </c>
      <c r="I588" s="184"/>
      <c r="J588" s="185">
        <f>ROUND(I588*H588,2)</f>
        <v>0</v>
      </c>
      <c r="K588" s="186"/>
      <c r="L588" s="187"/>
      <c r="M588" s="188" t="s">
        <v>1</v>
      </c>
      <c r="N588" s="189" t="s">
        <v>42</v>
      </c>
      <c r="P588" s="153">
        <f>O588*H588</f>
        <v>0</v>
      </c>
      <c r="Q588" s="153">
        <v>1E-4</v>
      </c>
      <c r="R588" s="153">
        <f>Q588*H588</f>
        <v>2.9947300000000003E-2</v>
      </c>
      <c r="S588" s="153">
        <v>0</v>
      </c>
      <c r="T588" s="154">
        <f>S588*H588</f>
        <v>0</v>
      </c>
      <c r="AR588" s="155" t="s">
        <v>434</v>
      </c>
      <c r="AT588" s="155" t="s">
        <v>304</v>
      </c>
      <c r="AU588" s="155" t="s">
        <v>89</v>
      </c>
      <c r="AY588" s="17" t="s">
        <v>225</v>
      </c>
      <c r="BE588" s="156">
        <f>IF(N588="základná",J588,0)</f>
        <v>0</v>
      </c>
      <c r="BF588" s="156">
        <f>IF(N588="znížená",J588,0)</f>
        <v>0</v>
      </c>
      <c r="BG588" s="156">
        <f>IF(N588="zákl. prenesená",J588,0)</f>
        <v>0</v>
      </c>
      <c r="BH588" s="156">
        <f>IF(N588="zníž. prenesená",J588,0)</f>
        <v>0</v>
      </c>
      <c r="BI588" s="156">
        <f>IF(N588="nulová",J588,0)</f>
        <v>0</v>
      </c>
      <c r="BJ588" s="17" t="s">
        <v>89</v>
      </c>
      <c r="BK588" s="156">
        <f>ROUND(I588*H588,2)</f>
        <v>0</v>
      </c>
      <c r="BL588" s="17" t="s">
        <v>309</v>
      </c>
      <c r="BM588" s="155" t="s">
        <v>2742</v>
      </c>
    </row>
    <row r="589" spans="2:65" s="12" customFormat="1" ht="11.25">
      <c r="B589" s="157"/>
      <c r="D589" s="158" t="s">
        <v>233</v>
      </c>
      <c r="F589" s="160" t="s">
        <v>2677</v>
      </c>
      <c r="H589" s="161">
        <v>299.47300000000001</v>
      </c>
      <c r="I589" s="162"/>
      <c r="L589" s="157"/>
      <c r="M589" s="163"/>
      <c r="T589" s="164"/>
      <c r="AT589" s="159" t="s">
        <v>233</v>
      </c>
      <c r="AU589" s="159" t="s">
        <v>89</v>
      </c>
      <c r="AV589" s="12" t="s">
        <v>89</v>
      </c>
      <c r="AW589" s="12" t="s">
        <v>4</v>
      </c>
      <c r="AX589" s="12" t="s">
        <v>83</v>
      </c>
      <c r="AY589" s="159" t="s">
        <v>225</v>
      </c>
    </row>
    <row r="590" spans="2:65" s="1" customFormat="1" ht="24.2" customHeight="1">
      <c r="B590" s="32"/>
      <c r="C590" s="143" t="s">
        <v>1303</v>
      </c>
      <c r="D590" s="143" t="s">
        <v>227</v>
      </c>
      <c r="E590" s="144" t="s">
        <v>1546</v>
      </c>
      <c r="F590" s="145" t="s">
        <v>1547</v>
      </c>
      <c r="G590" s="146" t="s">
        <v>312</v>
      </c>
      <c r="H590" s="147">
        <v>236.73699999999999</v>
      </c>
      <c r="I590" s="148"/>
      <c r="J590" s="149">
        <f>ROUND(I590*H590,2)</f>
        <v>0</v>
      </c>
      <c r="K590" s="150"/>
      <c r="L590" s="32"/>
      <c r="M590" s="151" t="s">
        <v>1</v>
      </c>
      <c r="N590" s="152" t="s">
        <v>42</v>
      </c>
      <c r="P590" s="153">
        <f>O590*H590</f>
        <v>0</v>
      </c>
      <c r="Q590" s="153">
        <v>0</v>
      </c>
      <c r="R590" s="153">
        <f>Q590*H590</f>
        <v>0</v>
      </c>
      <c r="S590" s="153">
        <v>0</v>
      </c>
      <c r="T590" s="154">
        <f>S590*H590</f>
        <v>0</v>
      </c>
      <c r="AR590" s="155" t="s">
        <v>309</v>
      </c>
      <c r="AT590" s="155" t="s">
        <v>227</v>
      </c>
      <c r="AU590" s="155" t="s">
        <v>89</v>
      </c>
      <c r="AY590" s="17" t="s">
        <v>225</v>
      </c>
      <c r="BE590" s="156">
        <f>IF(N590="základná",J590,0)</f>
        <v>0</v>
      </c>
      <c r="BF590" s="156">
        <f>IF(N590="znížená",J590,0)</f>
        <v>0</v>
      </c>
      <c r="BG590" s="156">
        <f>IF(N590="zákl. prenesená",J590,0)</f>
        <v>0</v>
      </c>
      <c r="BH590" s="156">
        <f>IF(N590="zníž. prenesená",J590,0)</f>
        <v>0</v>
      </c>
      <c r="BI590" s="156">
        <f>IF(N590="nulová",J590,0)</f>
        <v>0</v>
      </c>
      <c r="BJ590" s="17" t="s">
        <v>89</v>
      </c>
      <c r="BK590" s="156">
        <f>ROUND(I590*H590,2)</f>
        <v>0</v>
      </c>
      <c r="BL590" s="17" t="s">
        <v>309</v>
      </c>
      <c r="BM590" s="155" t="s">
        <v>2743</v>
      </c>
    </row>
    <row r="591" spans="2:65" s="12" customFormat="1" ht="22.5">
      <c r="B591" s="157"/>
      <c r="D591" s="158" t="s">
        <v>233</v>
      </c>
      <c r="E591" s="159" t="s">
        <v>1</v>
      </c>
      <c r="F591" s="160" t="s">
        <v>2520</v>
      </c>
      <c r="H591" s="161">
        <v>77.650000000000006</v>
      </c>
      <c r="I591" s="162"/>
      <c r="L591" s="157"/>
      <c r="M591" s="163"/>
      <c r="T591" s="164"/>
      <c r="AT591" s="159" t="s">
        <v>233</v>
      </c>
      <c r="AU591" s="159" t="s">
        <v>89</v>
      </c>
      <c r="AV591" s="12" t="s">
        <v>89</v>
      </c>
      <c r="AW591" s="12" t="s">
        <v>31</v>
      </c>
      <c r="AX591" s="12" t="s">
        <v>76</v>
      </c>
      <c r="AY591" s="159" t="s">
        <v>225</v>
      </c>
    </row>
    <row r="592" spans="2:65" s="14" customFormat="1" ht="11.25">
      <c r="B592" s="172"/>
      <c r="D592" s="158" t="s">
        <v>233</v>
      </c>
      <c r="E592" s="173" t="s">
        <v>1</v>
      </c>
      <c r="F592" s="174" t="s">
        <v>2744</v>
      </c>
      <c r="H592" s="175">
        <v>77.650000000000006</v>
      </c>
      <c r="I592" s="176"/>
      <c r="L592" s="172"/>
      <c r="M592" s="177"/>
      <c r="T592" s="178"/>
      <c r="AT592" s="173" t="s">
        <v>233</v>
      </c>
      <c r="AU592" s="173" t="s">
        <v>89</v>
      </c>
      <c r="AV592" s="14" t="s">
        <v>239</v>
      </c>
      <c r="AW592" s="14" t="s">
        <v>31</v>
      </c>
      <c r="AX592" s="14" t="s">
        <v>76</v>
      </c>
      <c r="AY592" s="173" t="s">
        <v>225</v>
      </c>
    </row>
    <row r="593" spans="2:65" s="12" customFormat="1" ht="11.25">
      <c r="B593" s="157"/>
      <c r="D593" s="158" t="s">
        <v>233</v>
      </c>
      <c r="E593" s="159" t="s">
        <v>1</v>
      </c>
      <c r="F593" s="160" t="s">
        <v>2523</v>
      </c>
      <c r="H593" s="161">
        <v>69.56</v>
      </c>
      <c r="I593" s="162"/>
      <c r="L593" s="157"/>
      <c r="M593" s="163"/>
      <c r="T593" s="164"/>
      <c r="AT593" s="159" t="s">
        <v>233</v>
      </c>
      <c r="AU593" s="159" t="s">
        <v>89</v>
      </c>
      <c r="AV593" s="12" t="s">
        <v>89</v>
      </c>
      <c r="AW593" s="12" t="s">
        <v>31</v>
      </c>
      <c r="AX593" s="12" t="s">
        <v>76</v>
      </c>
      <c r="AY593" s="159" t="s">
        <v>225</v>
      </c>
    </row>
    <row r="594" spans="2:65" s="12" customFormat="1" ht="11.25">
      <c r="B594" s="157"/>
      <c r="D594" s="158" t="s">
        <v>233</v>
      </c>
      <c r="E594" s="159" t="s">
        <v>1</v>
      </c>
      <c r="F594" s="160" t="s">
        <v>2525</v>
      </c>
      <c r="H594" s="161">
        <v>9.36</v>
      </c>
      <c r="I594" s="162"/>
      <c r="L594" s="157"/>
      <c r="M594" s="163"/>
      <c r="T594" s="164"/>
      <c r="AT594" s="159" t="s">
        <v>233</v>
      </c>
      <c r="AU594" s="159" t="s">
        <v>89</v>
      </c>
      <c r="AV594" s="12" t="s">
        <v>89</v>
      </c>
      <c r="AW594" s="12" t="s">
        <v>31</v>
      </c>
      <c r="AX594" s="12" t="s">
        <v>76</v>
      </c>
      <c r="AY594" s="159" t="s">
        <v>225</v>
      </c>
    </row>
    <row r="595" spans="2:65" s="12" customFormat="1" ht="11.25">
      <c r="B595" s="157"/>
      <c r="D595" s="158" t="s">
        <v>233</v>
      </c>
      <c r="E595" s="159" t="s">
        <v>1</v>
      </c>
      <c r="F595" s="160" t="s">
        <v>2524</v>
      </c>
      <c r="H595" s="161">
        <v>72.09</v>
      </c>
      <c r="I595" s="162"/>
      <c r="L595" s="157"/>
      <c r="M595" s="163"/>
      <c r="T595" s="164"/>
      <c r="AT595" s="159" t="s">
        <v>233</v>
      </c>
      <c r="AU595" s="159" t="s">
        <v>89</v>
      </c>
      <c r="AV595" s="12" t="s">
        <v>89</v>
      </c>
      <c r="AW595" s="12" t="s">
        <v>31</v>
      </c>
      <c r="AX595" s="12" t="s">
        <v>76</v>
      </c>
      <c r="AY595" s="159" t="s">
        <v>225</v>
      </c>
    </row>
    <row r="596" spans="2:65" s="12" customFormat="1" ht="11.25">
      <c r="B596" s="157"/>
      <c r="D596" s="158" t="s">
        <v>233</v>
      </c>
      <c r="E596" s="159" t="s">
        <v>1</v>
      </c>
      <c r="F596" s="160" t="s">
        <v>2526</v>
      </c>
      <c r="H596" s="161">
        <v>8.077</v>
      </c>
      <c r="I596" s="162"/>
      <c r="L596" s="157"/>
      <c r="M596" s="163"/>
      <c r="T596" s="164"/>
      <c r="AT596" s="159" t="s">
        <v>233</v>
      </c>
      <c r="AU596" s="159" t="s">
        <v>89</v>
      </c>
      <c r="AV596" s="12" t="s">
        <v>89</v>
      </c>
      <c r="AW596" s="12" t="s">
        <v>31</v>
      </c>
      <c r="AX596" s="12" t="s">
        <v>76</v>
      </c>
      <c r="AY596" s="159" t="s">
        <v>225</v>
      </c>
    </row>
    <row r="597" spans="2:65" s="14" customFormat="1" ht="11.25">
      <c r="B597" s="172"/>
      <c r="D597" s="158" t="s">
        <v>233</v>
      </c>
      <c r="E597" s="173" t="s">
        <v>1</v>
      </c>
      <c r="F597" s="174" t="s">
        <v>2745</v>
      </c>
      <c r="H597" s="175">
        <v>159.08699999999999</v>
      </c>
      <c r="I597" s="176"/>
      <c r="L597" s="172"/>
      <c r="M597" s="177"/>
      <c r="T597" s="178"/>
      <c r="AT597" s="173" t="s">
        <v>233</v>
      </c>
      <c r="AU597" s="173" t="s">
        <v>89</v>
      </c>
      <c r="AV597" s="14" t="s">
        <v>239</v>
      </c>
      <c r="AW597" s="14" t="s">
        <v>31</v>
      </c>
      <c r="AX597" s="14" t="s">
        <v>76</v>
      </c>
      <c r="AY597" s="173" t="s">
        <v>225</v>
      </c>
    </row>
    <row r="598" spans="2:65" s="13" customFormat="1" ht="11.25">
      <c r="B598" s="165"/>
      <c r="D598" s="158" t="s">
        <v>233</v>
      </c>
      <c r="E598" s="166" t="s">
        <v>1</v>
      </c>
      <c r="F598" s="167" t="s">
        <v>258</v>
      </c>
      <c r="H598" s="168">
        <v>236.73699999999999</v>
      </c>
      <c r="I598" s="169"/>
      <c r="L598" s="165"/>
      <c r="M598" s="170"/>
      <c r="T598" s="171"/>
      <c r="AT598" s="166" t="s">
        <v>233</v>
      </c>
      <c r="AU598" s="166" t="s">
        <v>89</v>
      </c>
      <c r="AV598" s="13" t="s">
        <v>231</v>
      </c>
      <c r="AW598" s="13" t="s">
        <v>31</v>
      </c>
      <c r="AX598" s="13" t="s">
        <v>83</v>
      </c>
      <c r="AY598" s="166" t="s">
        <v>225</v>
      </c>
    </row>
    <row r="599" spans="2:65" s="1" customFormat="1" ht="24.2" customHeight="1">
      <c r="B599" s="32"/>
      <c r="C599" s="179" t="s">
        <v>1307</v>
      </c>
      <c r="D599" s="179" t="s">
        <v>304</v>
      </c>
      <c r="E599" s="180" t="s">
        <v>2746</v>
      </c>
      <c r="F599" s="181" t="s">
        <v>2747</v>
      </c>
      <c r="G599" s="182" t="s">
        <v>312</v>
      </c>
      <c r="H599" s="183">
        <v>79.203000000000003</v>
      </c>
      <c r="I599" s="184"/>
      <c r="J599" s="185">
        <f>ROUND(I599*H599,2)</f>
        <v>0</v>
      </c>
      <c r="K599" s="186"/>
      <c r="L599" s="187"/>
      <c r="M599" s="188" t="s">
        <v>1</v>
      </c>
      <c r="N599" s="189" t="s">
        <v>42</v>
      </c>
      <c r="P599" s="153">
        <f>O599*H599</f>
        <v>0</v>
      </c>
      <c r="Q599" s="153">
        <v>3.4299999999999999E-3</v>
      </c>
      <c r="R599" s="153">
        <f>Q599*H599</f>
        <v>0.27166628999999998</v>
      </c>
      <c r="S599" s="153">
        <v>0</v>
      </c>
      <c r="T599" s="154">
        <f>S599*H599</f>
        <v>0</v>
      </c>
      <c r="AR599" s="155" t="s">
        <v>434</v>
      </c>
      <c r="AT599" s="155" t="s">
        <v>304</v>
      </c>
      <c r="AU599" s="155" t="s">
        <v>89</v>
      </c>
      <c r="AY599" s="17" t="s">
        <v>225</v>
      </c>
      <c r="BE599" s="156">
        <f>IF(N599="základná",J599,0)</f>
        <v>0</v>
      </c>
      <c r="BF599" s="156">
        <f>IF(N599="znížená",J599,0)</f>
        <v>0</v>
      </c>
      <c r="BG599" s="156">
        <f>IF(N599="zákl. prenesená",J599,0)</f>
        <v>0</v>
      </c>
      <c r="BH599" s="156">
        <f>IF(N599="zníž. prenesená",J599,0)</f>
        <v>0</v>
      </c>
      <c r="BI599" s="156">
        <f>IF(N599="nulová",J599,0)</f>
        <v>0</v>
      </c>
      <c r="BJ599" s="17" t="s">
        <v>89</v>
      </c>
      <c r="BK599" s="156">
        <f>ROUND(I599*H599,2)</f>
        <v>0</v>
      </c>
      <c r="BL599" s="17" t="s">
        <v>309</v>
      </c>
      <c r="BM599" s="155" t="s">
        <v>2748</v>
      </c>
    </row>
    <row r="600" spans="2:65" s="12" customFormat="1" ht="22.5">
      <c r="B600" s="157"/>
      <c r="D600" s="158" t="s">
        <v>233</v>
      </c>
      <c r="E600" s="159" t="s">
        <v>1</v>
      </c>
      <c r="F600" s="160" t="s">
        <v>2520</v>
      </c>
      <c r="H600" s="161">
        <v>77.650000000000006</v>
      </c>
      <c r="I600" s="162"/>
      <c r="L600" s="157"/>
      <c r="M600" s="163"/>
      <c r="T600" s="164"/>
      <c r="AT600" s="159" t="s">
        <v>233</v>
      </c>
      <c r="AU600" s="159" t="s">
        <v>89</v>
      </c>
      <c r="AV600" s="12" t="s">
        <v>89</v>
      </c>
      <c r="AW600" s="12" t="s">
        <v>31</v>
      </c>
      <c r="AX600" s="12" t="s">
        <v>83</v>
      </c>
      <c r="AY600" s="159" t="s">
        <v>225</v>
      </c>
    </row>
    <row r="601" spans="2:65" s="12" customFormat="1" ht="11.25">
      <c r="B601" s="157"/>
      <c r="D601" s="158" t="s">
        <v>233</v>
      </c>
      <c r="F601" s="160" t="s">
        <v>2749</v>
      </c>
      <c r="H601" s="161">
        <v>79.203000000000003</v>
      </c>
      <c r="I601" s="162"/>
      <c r="L601" s="157"/>
      <c r="M601" s="163"/>
      <c r="T601" s="164"/>
      <c r="AT601" s="159" t="s">
        <v>233</v>
      </c>
      <c r="AU601" s="159" t="s">
        <v>89</v>
      </c>
      <c r="AV601" s="12" t="s">
        <v>89</v>
      </c>
      <c r="AW601" s="12" t="s">
        <v>4</v>
      </c>
      <c r="AX601" s="12" t="s">
        <v>83</v>
      </c>
      <c r="AY601" s="159" t="s">
        <v>225</v>
      </c>
    </row>
    <row r="602" spans="2:65" s="1" customFormat="1" ht="24.2" customHeight="1">
      <c r="B602" s="32"/>
      <c r="C602" s="179" t="s">
        <v>1311</v>
      </c>
      <c r="D602" s="179" t="s">
        <v>304</v>
      </c>
      <c r="E602" s="180" t="s">
        <v>2750</v>
      </c>
      <c r="F602" s="181" t="s">
        <v>2751</v>
      </c>
      <c r="G602" s="182" t="s">
        <v>312</v>
      </c>
      <c r="H602" s="183">
        <v>159.08699999999999</v>
      </c>
      <c r="I602" s="184"/>
      <c r="J602" s="185">
        <f>ROUND(I602*H602,2)</f>
        <v>0</v>
      </c>
      <c r="K602" s="186"/>
      <c r="L602" s="187"/>
      <c r="M602" s="188" t="s">
        <v>1</v>
      </c>
      <c r="N602" s="189" t="s">
        <v>42</v>
      </c>
      <c r="P602" s="153">
        <f>O602*H602</f>
        <v>0</v>
      </c>
      <c r="Q602" s="153">
        <v>1.33E-3</v>
      </c>
      <c r="R602" s="153">
        <f>Q602*H602</f>
        <v>0.21158570999999998</v>
      </c>
      <c r="S602" s="153">
        <v>0</v>
      </c>
      <c r="T602" s="154">
        <f>S602*H602</f>
        <v>0</v>
      </c>
      <c r="AR602" s="155" t="s">
        <v>434</v>
      </c>
      <c r="AT602" s="155" t="s">
        <v>304</v>
      </c>
      <c r="AU602" s="155" t="s">
        <v>89</v>
      </c>
      <c r="AY602" s="17" t="s">
        <v>225</v>
      </c>
      <c r="BE602" s="156">
        <f>IF(N602="základná",J602,0)</f>
        <v>0</v>
      </c>
      <c r="BF602" s="156">
        <f>IF(N602="znížená",J602,0)</f>
        <v>0</v>
      </c>
      <c r="BG602" s="156">
        <f>IF(N602="zákl. prenesená",J602,0)</f>
        <v>0</v>
      </c>
      <c r="BH602" s="156">
        <f>IF(N602="zníž. prenesená",J602,0)</f>
        <v>0</v>
      </c>
      <c r="BI602" s="156">
        <f>IF(N602="nulová",J602,0)</f>
        <v>0</v>
      </c>
      <c r="BJ602" s="17" t="s">
        <v>89</v>
      </c>
      <c r="BK602" s="156">
        <f>ROUND(I602*H602,2)</f>
        <v>0</v>
      </c>
      <c r="BL602" s="17" t="s">
        <v>309</v>
      </c>
      <c r="BM602" s="155" t="s">
        <v>2752</v>
      </c>
    </row>
    <row r="603" spans="2:65" s="12" customFormat="1" ht="11.25">
      <c r="B603" s="157"/>
      <c r="D603" s="158" t="s">
        <v>233</v>
      </c>
      <c r="E603" s="159" t="s">
        <v>1</v>
      </c>
      <c r="F603" s="160" t="s">
        <v>2523</v>
      </c>
      <c r="H603" s="161">
        <v>69.56</v>
      </c>
      <c r="I603" s="162"/>
      <c r="L603" s="157"/>
      <c r="M603" s="163"/>
      <c r="T603" s="164"/>
      <c r="AT603" s="159" t="s">
        <v>233</v>
      </c>
      <c r="AU603" s="159" t="s">
        <v>89</v>
      </c>
      <c r="AV603" s="12" t="s">
        <v>89</v>
      </c>
      <c r="AW603" s="12" t="s">
        <v>31</v>
      </c>
      <c r="AX603" s="12" t="s">
        <v>76</v>
      </c>
      <c r="AY603" s="159" t="s">
        <v>225</v>
      </c>
    </row>
    <row r="604" spans="2:65" s="12" customFormat="1" ht="11.25">
      <c r="B604" s="157"/>
      <c r="D604" s="158" t="s">
        <v>233</v>
      </c>
      <c r="E604" s="159" t="s">
        <v>1</v>
      </c>
      <c r="F604" s="160" t="s">
        <v>2525</v>
      </c>
      <c r="H604" s="161">
        <v>9.36</v>
      </c>
      <c r="I604" s="162"/>
      <c r="L604" s="157"/>
      <c r="M604" s="163"/>
      <c r="T604" s="164"/>
      <c r="AT604" s="159" t="s">
        <v>233</v>
      </c>
      <c r="AU604" s="159" t="s">
        <v>89</v>
      </c>
      <c r="AV604" s="12" t="s">
        <v>89</v>
      </c>
      <c r="AW604" s="12" t="s">
        <v>31</v>
      </c>
      <c r="AX604" s="12" t="s">
        <v>76</v>
      </c>
      <c r="AY604" s="159" t="s">
        <v>225</v>
      </c>
    </row>
    <row r="605" spans="2:65" s="12" customFormat="1" ht="11.25">
      <c r="B605" s="157"/>
      <c r="D605" s="158" t="s">
        <v>233</v>
      </c>
      <c r="E605" s="159" t="s">
        <v>1</v>
      </c>
      <c r="F605" s="160" t="s">
        <v>2524</v>
      </c>
      <c r="H605" s="161">
        <v>72.09</v>
      </c>
      <c r="I605" s="162"/>
      <c r="L605" s="157"/>
      <c r="M605" s="163"/>
      <c r="T605" s="164"/>
      <c r="AT605" s="159" t="s">
        <v>233</v>
      </c>
      <c r="AU605" s="159" t="s">
        <v>89</v>
      </c>
      <c r="AV605" s="12" t="s">
        <v>89</v>
      </c>
      <c r="AW605" s="12" t="s">
        <v>31</v>
      </c>
      <c r="AX605" s="12" t="s">
        <v>76</v>
      </c>
      <c r="AY605" s="159" t="s">
        <v>225</v>
      </c>
    </row>
    <row r="606" spans="2:65" s="12" customFormat="1" ht="11.25">
      <c r="B606" s="157"/>
      <c r="D606" s="158" t="s">
        <v>233</v>
      </c>
      <c r="E606" s="159" t="s">
        <v>1</v>
      </c>
      <c r="F606" s="160" t="s">
        <v>2526</v>
      </c>
      <c r="H606" s="161">
        <v>8.077</v>
      </c>
      <c r="I606" s="162"/>
      <c r="L606" s="157"/>
      <c r="M606" s="163"/>
      <c r="T606" s="164"/>
      <c r="AT606" s="159" t="s">
        <v>233</v>
      </c>
      <c r="AU606" s="159" t="s">
        <v>89</v>
      </c>
      <c r="AV606" s="12" t="s">
        <v>89</v>
      </c>
      <c r="AW606" s="12" t="s">
        <v>31</v>
      </c>
      <c r="AX606" s="12" t="s">
        <v>76</v>
      </c>
      <c r="AY606" s="159" t="s">
        <v>225</v>
      </c>
    </row>
    <row r="607" spans="2:65" s="13" customFormat="1" ht="11.25">
      <c r="B607" s="165"/>
      <c r="D607" s="158" t="s">
        <v>233</v>
      </c>
      <c r="E607" s="166" t="s">
        <v>1</v>
      </c>
      <c r="F607" s="167" t="s">
        <v>258</v>
      </c>
      <c r="H607" s="168">
        <v>159.08699999999999</v>
      </c>
      <c r="I607" s="169"/>
      <c r="L607" s="165"/>
      <c r="M607" s="170"/>
      <c r="T607" s="171"/>
      <c r="AT607" s="166" t="s">
        <v>233</v>
      </c>
      <c r="AU607" s="166" t="s">
        <v>89</v>
      </c>
      <c r="AV607" s="13" t="s">
        <v>231</v>
      </c>
      <c r="AW607" s="13" t="s">
        <v>31</v>
      </c>
      <c r="AX607" s="13" t="s">
        <v>83</v>
      </c>
      <c r="AY607" s="166" t="s">
        <v>225</v>
      </c>
    </row>
    <row r="608" spans="2:65" s="1" customFormat="1" ht="33" customHeight="1">
      <c r="B608" s="32"/>
      <c r="C608" s="143" t="s">
        <v>1315</v>
      </c>
      <c r="D608" s="143" t="s">
        <v>227</v>
      </c>
      <c r="E608" s="144" t="s">
        <v>1576</v>
      </c>
      <c r="F608" s="145" t="s">
        <v>1577</v>
      </c>
      <c r="G608" s="146" t="s">
        <v>312</v>
      </c>
      <c r="H608" s="147">
        <v>89.81</v>
      </c>
      <c r="I608" s="148"/>
      <c r="J608" s="149">
        <f>ROUND(I608*H608,2)</f>
        <v>0</v>
      </c>
      <c r="K608" s="150"/>
      <c r="L608" s="32"/>
      <c r="M608" s="151" t="s">
        <v>1</v>
      </c>
      <c r="N608" s="152" t="s">
        <v>42</v>
      </c>
      <c r="P608" s="153">
        <f>O608*H608</f>
        <v>0</v>
      </c>
      <c r="Q608" s="153">
        <v>1.14605E-3</v>
      </c>
      <c r="R608" s="153">
        <f>Q608*H608</f>
        <v>0.10292675050000001</v>
      </c>
      <c r="S608" s="153">
        <v>0</v>
      </c>
      <c r="T608" s="154">
        <f>S608*H608</f>
        <v>0</v>
      </c>
      <c r="AR608" s="155" t="s">
        <v>309</v>
      </c>
      <c r="AT608" s="155" t="s">
        <v>227</v>
      </c>
      <c r="AU608" s="155" t="s">
        <v>89</v>
      </c>
      <c r="AY608" s="17" t="s">
        <v>225</v>
      </c>
      <c r="BE608" s="156">
        <f>IF(N608="základná",J608,0)</f>
        <v>0</v>
      </c>
      <c r="BF608" s="156">
        <f>IF(N608="znížená",J608,0)</f>
        <v>0</v>
      </c>
      <c r="BG608" s="156">
        <f>IF(N608="zákl. prenesená",J608,0)</f>
        <v>0</v>
      </c>
      <c r="BH608" s="156">
        <f>IF(N608="zníž. prenesená",J608,0)</f>
        <v>0</v>
      </c>
      <c r="BI608" s="156">
        <f>IF(N608="nulová",J608,0)</f>
        <v>0</v>
      </c>
      <c r="BJ608" s="17" t="s">
        <v>89</v>
      </c>
      <c r="BK608" s="156">
        <f>ROUND(I608*H608,2)</f>
        <v>0</v>
      </c>
      <c r="BL608" s="17" t="s">
        <v>309</v>
      </c>
      <c r="BM608" s="155" t="s">
        <v>2753</v>
      </c>
    </row>
    <row r="609" spans="2:65" s="12" customFormat="1" ht="11.25">
      <c r="B609" s="157"/>
      <c r="D609" s="158" t="s">
        <v>233</v>
      </c>
      <c r="E609" s="159" t="s">
        <v>1</v>
      </c>
      <c r="F609" s="160" t="s">
        <v>2754</v>
      </c>
      <c r="H609" s="161">
        <v>89.81</v>
      </c>
      <c r="I609" s="162"/>
      <c r="L609" s="157"/>
      <c r="M609" s="163"/>
      <c r="T609" s="164"/>
      <c r="AT609" s="159" t="s">
        <v>233</v>
      </c>
      <c r="AU609" s="159" t="s">
        <v>89</v>
      </c>
      <c r="AV609" s="12" t="s">
        <v>89</v>
      </c>
      <c r="AW609" s="12" t="s">
        <v>31</v>
      </c>
      <c r="AX609" s="12" t="s">
        <v>83</v>
      </c>
      <c r="AY609" s="159" t="s">
        <v>225</v>
      </c>
    </row>
    <row r="610" spans="2:65" s="1" customFormat="1" ht="37.9" customHeight="1">
      <c r="B610" s="32"/>
      <c r="C610" s="179" t="s">
        <v>1320</v>
      </c>
      <c r="D610" s="179" t="s">
        <v>304</v>
      </c>
      <c r="E610" s="180" t="s">
        <v>1581</v>
      </c>
      <c r="F610" s="181" t="s">
        <v>1582</v>
      </c>
      <c r="G610" s="182" t="s">
        <v>230</v>
      </c>
      <c r="H610" s="183">
        <v>4.9400000000000004</v>
      </c>
      <c r="I610" s="184"/>
      <c r="J610" s="185">
        <f>ROUND(I610*H610,2)</f>
        <v>0</v>
      </c>
      <c r="K610" s="186"/>
      <c r="L610" s="187"/>
      <c r="M610" s="188" t="s">
        <v>1</v>
      </c>
      <c r="N610" s="189" t="s">
        <v>42</v>
      </c>
      <c r="P610" s="153">
        <f>O610*H610</f>
        <v>0</v>
      </c>
      <c r="Q610" s="153">
        <v>2.5000000000000001E-2</v>
      </c>
      <c r="R610" s="153">
        <f>Q610*H610</f>
        <v>0.12350000000000001</v>
      </c>
      <c r="S610" s="153">
        <v>0</v>
      </c>
      <c r="T610" s="154">
        <f>S610*H610</f>
        <v>0</v>
      </c>
      <c r="AR610" s="155" t="s">
        <v>434</v>
      </c>
      <c r="AT610" s="155" t="s">
        <v>304</v>
      </c>
      <c r="AU610" s="155" t="s">
        <v>89</v>
      </c>
      <c r="AY610" s="17" t="s">
        <v>225</v>
      </c>
      <c r="BE610" s="156">
        <f>IF(N610="základná",J610,0)</f>
        <v>0</v>
      </c>
      <c r="BF610" s="156">
        <f>IF(N610="znížená",J610,0)</f>
        <v>0</v>
      </c>
      <c r="BG610" s="156">
        <f>IF(N610="zákl. prenesená",J610,0)</f>
        <v>0</v>
      </c>
      <c r="BH610" s="156">
        <f>IF(N610="zníž. prenesená",J610,0)</f>
        <v>0</v>
      </c>
      <c r="BI610" s="156">
        <f>IF(N610="nulová",J610,0)</f>
        <v>0</v>
      </c>
      <c r="BJ610" s="17" t="s">
        <v>89</v>
      </c>
      <c r="BK610" s="156">
        <f>ROUND(I610*H610,2)</f>
        <v>0</v>
      </c>
      <c r="BL610" s="17" t="s">
        <v>309</v>
      </c>
      <c r="BM610" s="155" t="s">
        <v>2755</v>
      </c>
    </row>
    <row r="611" spans="2:65" s="12" customFormat="1" ht="11.25">
      <c r="B611" s="157"/>
      <c r="D611" s="158" t="s">
        <v>233</v>
      </c>
      <c r="E611" s="159" t="s">
        <v>1</v>
      </c>
      <c r="F611" s="160" t="s">
        <v>2756</v>
      </c>
      <c r="H611" s="161">
        <v>4.9400000000000004</v>
      </c>
      <c r="I611" s="162"/>
      <c r="L611" s="157"/>
      <c r="M611" s="163"/>
      <c r="T611" s="164"/>
      <c r="AT611" s="159" t="s">
        <v>233</v>
      </c>
      <c r="AU611" s="159" t="s">
        <v>89</v>
      </c>
      <c r="AV611" s="12" t="s">
        <v>89</v>
      </c>
      <c r="AW611" s="12" t="s">
        <v>31</v>
      </c>
      <c r="AX611" s="12" t="s">
        <v>83</v>
      </c>
      <c r="AY611" s="159" t="s">
        <v>225</v>
      </c>
    </row>
    <row r="612" spans="2:65" s="1" customFormat="1" ht="24.2" customHeight="1">
      <c r="B612" s="32"/>
      <c r="C612" s="143" t="s">
        <v>1328</v>
      </c>
      <c r="D612" s="143" t="s">
        <v>227</v>
      </c>
      <c r="E612" s="144" t="s">
        <v>1589</v>
      </c>
      <c r="F612" s="145" t="s">
        <v>1590</v>
      </c>
      <c r="G612" s="146" t="s">
        <v>312</v>
      </c>
      <c r="H612" s="147">
        <v>89.81</v>
      </c>
      <c r="I612" s="148"/>
      <c r="J612" s="149">
        <f>ROUND(I612*H612,2)</f>
        <v>0</v>
      </c>
      <c r="K612" s="150"/>
      <c r="L612" s="32"/>
      <c r="M612" s="151" t="s">
        <v>1</v>
      </c>
      <c r="N612" s="152" t="s">
        <v>42</v>
      </c>
      <c r="P612" s="153">
        <f>O612*H612</f>
        <v>0</v>
      </c>
      <c r="Q612" s="153">
        <v>1.1590000000000001E-3</v>
      </c>
      <c r="R612" s="153">
        <f>Q612*H612</f>
        <v>0.10408979000000002</v>
      </c>
      <c r="S612" s="153">
        <v>0</v>
      </c>
      <c r="T612" s="154">
        <f>S612*H612</f>
        <v>0</v>
      </c>
      <c r="AR612" s="155" t="s">
        <v>309</v>
      </c>
      <c r="AT612" s="155" t="s">
        <v>227</v>
      </c>
      <c r="AU612" s="155" t="s">
        <v>89</v>
      </c>
      <c r="AY612" s="17" t="s">
        <v>225</v>
      </c>
      <c r="BE612" s="156">
        <f>IF(N612="základná",J612,0)</f>
        <v>0</v>
      </c>
      <c r="BF612" s="156">
        <f>IF(N612="znížená",J612,0)</f>
        <v>0</v>
      </c>
      <c r="BG612" s="156">
        <f>IF(N612="zákl. prenesená",J612,0)</f>
        <v>0</v>
      </c>
      <c r="BH612" s="156">
        <f>IF(N612="zníž. prenesená",J612,0)</f>
        <v>0</v>
      </c>
      <c r="BI612" s="156">
        <f>IF(N612="nulová",J612,0)</f>
        <v>0</v>
      </c>
      <c r="BJ612" s="17" t="s">
        <v>89</v>
      </c>
      <c r="BK612" s="156">
        <f>ROUND(I612*H612,2)</f>
        <v>0</v>
      </c>
      <c r="BL612" s="17" t="s">
        <v>309</v>
      </c>
      <c r="BM612" s="155" t="s">
        <v>2757</v>
      </c>
    </row>
    <row r="613" spans="2:65" s="12" customFormat="1" ht="11.25">
      <c r="B613" s="157"/>
      <c r="D613" s="158" t="s">
        <v>233</v>
      </c>
      <c r="E613" s="159" t="s">
        <v>1</v>
      </c>
      <c r="F613" s="160" t="s">
        <v>2758</v>
      </c>
      <c r="H613" s="161">
        <v>89.81</v>
      </c>
      <c r="I613" s="162"/>
      <c r="L613" s="157"/>
      <c r="M613" s="163"/>
      <c r="T613" s="164"/>
      <c r="AT613" s="159" t="s">
        <v>233</v>
      </c>
      <c r="AU613" s="159" t="s">
        <v>89</v>
      </c>
      <c r="AV613" s="12" t="s">
        <v>89</v>
      </c>
      <c r="AW613" s="12" t="s">
        <v>31</v>
      </c>
      <c r="AX613" s="12" t="s">
        <v>83</v>
      </c>
      <c r="AY613" s="159" t="s">
        <v>225</v>
      </c>
    </row>
    <row r="614" spans="2:65" s="1" customFormat="1" ht="24.2" customHeight="1">
      <c r="B614" s="32"/>
      <c r="C614" s="179" t="s">
        <v>1334</v>
      </c>
      <c r="D614" s="179" t="s">
        <v>304</v>
      </c>
      <c r="E614" s="180" t="s">
        <v>1594</v>
      </c>
      <c r="F614" s="181" t="s">
        <v>1595</v>
      </c>
      <c r="G614" s="182" t="s">
        <v>312</v>
      </c>
      <c r="H614" s="183">
        <v>183.21199999999999</v>
      </c>
      <c r="I614" s="184"/>
      <c r="J614" s="185">
        <f>ROUND(I614*H614,2)</f>
        <v>0</v>
      </c>
      <c r="K614" s="186"/>
      <c r="L614" s="187"/>
      <c r="M614" s="188" t="s">
        <v>1</v>
      </c>
      <c r="N614" s="189" t="s">
        <v>42</v>
      </c>
      <c r="P614" s="153">
        <f>O614*H614</f>
        <v>0</v>
      </c>
      <c r="Q614" s="153">
        <v>3.96E-3</v>
      </c>
      <c r="R614" s="153">
        <f>Q614*H614</f>
        <v>0.72551951999999997</v>
      </c>
      <c r="S614" s="153">
        <v>0</v>
      </c>
      <c r="T614" s="154">
        <f>S614*H614</f>
        <v>0</v>
      </c>
      <c r="AR614" s="155" t="s">
        <v>434</v>
      </c>
      <c r="AT614" s="155" t="s">
        <v>304</v>
      </c>
      <c r="AU614" s="155" t="s">
        <v>89</v>
      </c>
      <c r="AY614" s="17" t="s">
        <v>225</v>
      </c>
      <c r="BE614" s="156">
        <f>IF(N614="základná",J614,0)</f>
        <v>0</v>
      </c>
      <c r="BF614" s="156">
        <f>IF(N614="znížená",J614,0)</f>
        <v>0</v>
      </c>
      <c r="BG614" s="156">
        <f>IF(N614="zákl. prenesená",J614,0)</f>
        <v>0</v>
      </c>
      <c r="BH614" s="156">
        <f>IF(N614="zníž. prenesená",J614,0)</f>
        <v>0</v>
      </c>
      <c r="BI614" s="156">
        <f>IF(N614="nulová",J614,0)</f>
        <v>0</v>
      </c>
      <c r="BJ614" s="17" t="s">
        <v>89</v>
      </c>
      <c r="BK614" s="156">
        <f>ROUND(I614*H614,2)</f>
        <v>0</v>
      </c>
      <c r="BL614" s="17" t="s">
        <v>309</v>
      </c>
      <c r="BM614" s="155" t="s">
        <v>2759</v>
      </c>
    </row>
    <row r="615" spans="2:65" s="12" customFormat="1" ht="11.25">
      <c r="B615" s="157"/>
      <c r="D615" s="158" t="s">
        <v>233</v>
      </c>
      <c r="F615" s="160" t="s">
        <v>2760</v>
      </c>
      <c r="H615" s="161">
        <v>183.21199999999999</v>
      </c>
      <c r="I615" s="162"/>
      <c r="L615" s="157"/>
      <c r="M615" s="163"/>
      <c r="T615" s="164"/>
      <c r="AT615" s="159" t="s">
        <v>233</v>
      </c>
      <c r="AU615" s="159" t="s">
        <v>89</v>
      </c>
      <c r="AV615" s="12" t="s">
        <v>89</v>
      </c>
      <c r="AW615" s="12" t="s">
        <v>4</v>
      </c>
      <c r="AX615" s="12" t="s">
        <v>83</v>
      </c>
      <c r="AY615" s="159" t="s">
        <v>225</v>
      </c>
    </row>
    <row r="616" spans="2:65" s="1" customFormat="1" ht="24.2" customHeight="1">
      <c r="B616" s="32"/>
      <c r="C616" s="143" t="s">
        <v>1343</v>
      </c>
      <c r="D616" s="143" t="s">
        <v>227</v>
      </c>
      <c r="E616" s="144" t="s">
        <v>2761</v>
      </c>
      <c r="F616" s="145" t="s">
        <v>2762</v>
      </c>
      <c r="G616" s="146" t="s">
        <v>1412</v>
      </c>
      <c r="H616" s="196"/>
      <c r="I616" s="148"/>
      <c r="J616" s="149">
        <f>ROUND(I616*H616,2)</f>
        <v>0</v>
      </c>
      <c r="K616" s="150"/>
      <c r="L616" s="32"/>
      <c r="M616" s="151" t="s">
        <v>1</v>
      </c>
      <c r="N616" s="152" t="s">
        <v>42</v>
      </c>
      <c r="P616" s="153">
        <f>O616*H616</f>
        <v>0</v>
      </c>
      <c r="Q616" s="153">
        <v>0</v>
      </c>
      <c r="R616" s="153">
        <f>Q616*H616</f>
        <v>0</v>
      </c>
      <c r="S616" s="153">
        <v>0</v>
      </c>
      <c r="T616" s="154">
        <f>S616*H616</f>
        <v>0</v>
      </c>
      <c r="AR616" s="155" t="s">
        <v>309</v>
      </c>
      <c r="AT616" s="155" t="s">
        <v>227</v>
      </c>
      <c r="AU616" s="155" t="s">
        <v>89</v>
      </c>
      <c r="AY616" s="17" t="s">
        <v>225</v>
      </c>
      <c r="BE616" s="156">
        <f>IF(N616="základná",J616,0)</f>
        <v>0</v>
      </c>
      <c r="BF616" s="156">
        <f>IF(N616="znížená",J616,0)</f>
        <v>0</v>
      </c>
      <c r="BG616" s="156">
        <f>IF(N616="zákl. prenesená",J616,0)</f>
        <v>0</v>
      </c>
      <c r="BH616" s="156">
        <f>IF(N616="zníž. prenesená",J616,0)</f>
        <v>0</v>
      </c>
      <c r="BI616" s="156">
        <f>IF(N616="nulová",J616,0)</f>
        <v>0</v>
      </c>
      <c r="BJ616" s="17" t="s">
        <v>89</v>
      </c>
      <c r="BK616" s="156">
        <f>ROUND(I616*H616,2)</f>
        <v>0</v>
      </c>
      <c r="BL616" s="17" t="s">
        <v>309</v>
      </c>
      <c r="BM616" s="155" t="s">
        <v>2763</v>
      </c>
    </row>
    <row r="617" spans="2:65" s="11" customFormat="1" ht="22.9" customHeight="1">
      <c r="B617" s="131"/>
      <c r="D617" s="132" t="s">
        <v>75</v>
      </c>
      <c r="E617" s="141" t="s">
        <v>1721</v>
      </c>
      <c r="F617" s="141" t="s">
        <v>1722</v>
      </c>
      <c r="I617" s="134"/>
      <c r="J617" s="142">
        <f>BK617</f>
        <v>0</v>
      </c>
      <c r="L617" s="131"/>
      <c r="M617" s="136"/>
      <c r="P617" s="137">
        <f>SUM(P618:P626)</f>
        <v>0</v>
      </c>
      <c r="R617" s="137">
        <f>SUM(R618:R626)</f>
        <v>2.1599660404200001</v>
      </c>
      <c r="T617" s="138">
        <f>SUM(T618:T626)</f>
        <v>0</v>
      </c>
      <c r="AR617" s="132" t="s">
        <v>89</v>
      </c>
      <c r="AT617" s="139" t="s">
        <v>75</v>
      </c>
      <c r="AU617" s="139" t="s">
        <v>83</v>
      </c>
      <c r="AY617" s="132" t="s">
        <v>225</v>
      </c>
      <c r="BK617" s="140">
        <f>SUM(BK618:BK626)</f>
        <v>0</v>
      </c>
    </row>
    <row r="618" spans="2:65" s="1" customFormat="1" ht="37.9" customHeight="1">
      <c r="B618" s="32"/>
      <c r="C618" s="143" t="s">
        <v>1348</v>
      </c>
      <c r="D618" s="143" t="s">
        <v>227</v>
      </c>
      <c r="E618" s="144" t="s">
        <v>2764</v>
      </c>
      <c r="F618" s="145" t="s">
        <v>2765</v>
      </c>
      <c r="G618" s="146" t="s">
        <v>312</v>
      </c>
      <c r="H618" s="147">
        <v>8.7210000000000001</v>
      </c>
      <c r="I618" s="148"/>
      <c r="J618" s="149">
        <f>ROUND(I618*H618,2)</f>
        <v>0</v>
      </c>
      <c r="K618" s="150"/>
      <c r="L618" s="32"/>
      <c r="M618" s="151" t="s">
        <v>1</v>
      </c>
      <c r="N618" s="152" t="s">
        <v>42</v>
      </c>
      <c r="P618" s="153">
        <f>O618*H618</f>
        <v>0</v>
      </c>
      <c r="Q618" s="153">
        <v>2.5464919999999999E-2</v>
      </c>
      <c r="R618" s="153">
        <f>Q618*H618</f>
        <v>0.22207956731999998</v>
      </c>
      <c r="S618" s="153">
        <v>0</v>
      </c>
      <c r="T618" s="154">
        <f>S618*H618</f>
        <v>0</v>
      </c>
      <c r="AR618" s="155" t="s">
        <v>309</v>
      </c>
      <c r="AT618" s="155" t="s">
        <v>227</v>
      </c>
      <c r="AU618" s="155" t="s">
        <v>89</v>
      </c>
      <c r="AY618" s="17" t="s">
        <v>225</v>
      </c>
      <c r="BE618" s="156">
        <f>IF(N618="základná",J618,0)</f>
        <v>0</v>
      </c>
      <c r="BF618" s="156">
        <f>IF(N618="znížená",J618,0)</f>
        <v>0</v>
      </c>
      <c r="BG618" s="156">
        <f>IF(N618="zákl. prenesená",J618,0)</f>
        <v>0</v>
      </c>
      <c r="BH618" s="156">
        <f>IF(N618="zníž. prenesená",J618,0)</f>
        <v>0</v>
      </c>
      <c r="BI618" s="156">
        <f>IF(N618="nulová",J618,0)</f>
        <v>0</v>
      </c>
      <c r="BJ618" s="17" t="s">
        <v>89</v>
      </c>
      <c r="BK618" s="156">
        <f>ROUND(I618*H618,2)</f>
        <v>0</v>
      </c>
      <c r="BL618" s="17" t="s">
        <v>309</v>
      </c>
      <c r="BM618" s="155" t="s">
        <v>2766</v>
      </c>
    </row>
    <row r="619" spans="2:65" s="12" customFormat="1" ht="11.25">
      <c r="B619" s="157"/>
      <c r="D619" s="158" t="s">
        <v>233</v>
      </c>
      <c r="E619" s="159" t="s">
        <v>1</v>
      </c>
      <c r="F619" s="160" t="s">
        <v>2767</v>
      </c>
      <c r="H619" s="161">
        <v>8.7210000000000001</v>
      </c>
      <c r="I619" s="162"/>
      <c r="L619" s="157"/>
      <c r="M619" s="163"/>
      <c r="T619" s="164"/>
      <c r="AT619" s="159" t="s">
        <v>233</v>
      </c>
      <c r="AU619" s="159" t="s">
        <v>89</v>
      </c>
      <c r="AV619" s="12" t="s">
        <v>89</v>
      </c>
      <c r="AW619" s="12" t="s">
        <v>31</v>
      </c>
      <c r="AX619" s="12" t="s">
        <v>83</v>
      </c>
      <c r="AY619" s="159" t="s">
        <v>225</v>
      </c>
    </row>
    <row r="620" spans="2:65" s="1" customFormat="1" ht="37.9" customHeight="1">
      <c r="B620" s="32"/>
      <c r="C620" s="143" t="s">
        <v>1353</v>
      </c>
      <c r="D620" s="143" t="s">
        <v>227</v>
      </c>
      <c r="E620" s="144" t="s">
        <v>1743</v>
      </c>
      <c r="F620" s="145" t="s">
        <v>2768</v>
      </c>
      <c r="G620" s="146" t="s">
        <v>312</v>
      </c>
      <c r="H620" s="147">
        <v>159.08699999999999</v>
      </c>
      <c r="I620" s="148"/>
      <c r="J620" s="149">
        <f>ROUND(I620*H620,2)</f>
        <v>0</v>
      </c>
      <c r="K620" s="150"/>
      <c r="L620" s="32"/>
      <c r="M620" s="151" t="s">
        <v>1</v>
      </c>
      <c r="N620" s="152" t="s">
        <v>42</v>
      </c>
      <c r="P620" s="153">
        <f>O620*H620</f>
        <v>0</v>
      </c>
      <c r="Q620" s="153">
        <v>1.2181300000000001E-2</v>
      </c>
      <c r="R620" s="153">
        <f>Q620*H620</f>
        <v>1.9378864731000001</v>
      </c>
      <c r="S620" s="153">
        <v>0</v>
      </c>
      <c r="T620" s="154">
        <f>S620*H620</f>
        <v>0</v>
      </c>
      <c r="AR620" s="155" t="s">
        <v>309</v>
      </c>
      <c r="AT620" s="155" t="s">
        <v>227</v>
      </c>
      <c r="AU620" s="155" t="s">
        <v>89</v>
      </c>
      <c r="AY620" s="17" t="s">
        <v>225</v>
      </c>
      <c r="BE620" s="156">
        <f>IF(N620="základná",J620,0)</f>
        <v>0</v>
      </c>
      <c r="BF620" s="156">
        <f>IF(N620="znížená",J620,0)</f>
        <v>0</v>
      </c>
      <c r="BG620" s="156">
        <f>IF(N620="zákl. prenesená",J620,0)</f>
        <v>0</v>
      </c>
      <c r="BH620" s="156">
        <f>IF(N620="zníž. prenesená",J620,0)</f>
        <v>0</v>
      </c>
      <c r="BI620" s="156">
        <f>IF(N620="nulová",J620,0)</f>
        <v>0</v>
      </c>
      <c r="BJ620" s="17" t="s">
        <v>89</v>
      </c>
      <c r="BK620" s="156">
        <f>ROUND(I620*H620,2)</f>
        <v>0</v>
      </c>
      <c r="BL620" s="17" t="s">
        <v>309</v>
      </c>
      <c r="BM620" s="155" t="s">
        <v>2769</v>
      </c>
    </row>
    <row r="621" spans="2:65" s="12" customFormat="1" ht="11.25">
      <c r="B621" s="157"/>
      <c r="D621" s="158" t="s">
        <v>233</v>
      </c>
      <c r="E621" s="159" t="s">
        <v>1</v>
      </c>
      <c r="F621" s="160" t="s">
        <v>2523</v>
      </c>
      <c r="H621" s="161">
        <v>69.56</v>
      </c>
      <c r="I621" s="162"/>
      <c r="L621" s="157"/>
      <c r="M621" s="163"/>
      <c r="T621" s="164"/>
      <c r="AT621" s="159" t="s">
        <v>233</v>
      </c>
      <c r="AU621" s="159" t="s">
        <v>89</v>
      </c>
      <c r="AV621" s="12" t="s">
        <v>89</v>
      </c>
      <c r="AW621" s="12" t="s">
        <v>31</v>
      </c>
      <c r="AX621" s="12" t="s">
        <v>76</v>
      </c>
      <c r="AY621" s="159" t="s">
        <v>225</v>
      </c>
    </row>
    <row r="622" spans="2:65" s="12" customFormat="1" ht="11.25">
      <c r="B622" s="157"/>
      <c r="D622" s="158" t="s">
        <v>233</v>
      </c>
      <c r="E622" s="159" t="s">
        <v>1</v>
      </c>
      <c r="F622" s="160" t="s">
        <v>2525</v>
      </c>
      <c r="H622" s="161">
        <v>9.36</v>
      </c>
      <c r="I622" s="162"/>
      <c r="L622" s="157"/>
      <c r="M622" s="163"/>
      <c r="T622" s="164"/>
      <c r="AT622" s="159" t="s">
        <v>233</v>
      </c>
      <c r="AU622" s="159" t="s">
        <v>89</v>
      </c>
      <c r="AV622" s="12" t="s">
        <v>89</v>
      </c>
      <c r="AW622" s="12" t="s">
        <v>31</v>
      </c>
      <c r="AX622" s="12" t="s">
        <v>76</v>
      </c>
      <c r="AY622" s="159" t="s">
        <v>225</v>
      </c>
    </row>
    <row r="623" spans="2:65" s="12" customFormat="1" ht="11.25">
      <c r="B623" s="157"/>
      <c r="D623" s="158" t="s">
        <v>233</v>
      </c>
      <c r="E623" s="159" t="s">
        <v>1</v>
      </c>
      <c r="F623" s="160" t="s">
        <v>2524</v>
      </c>
      <c r="H623" s="161">
        <v>72.09</v>
      </c>
      <c r="I623" s="162"/>
      <c r="L623" s="157"/>
      <c r="M623" s="163"/>
      <c r="T623" s="164"/>
      <c r="AT623" s="159" t="s">
        <v>233</v>
      </c>
      <c r="AU623" s="159" t="s">
        <v>89</v>
      </c>
      <c r="AV623" s="12" t="s">
        <v>89</v>
      </c>
      <c r="AW623" s="12" t="s">
        <v>31</v>
      </c>
      <c r="AX623" s="12" t="s">
        <v>76</v>
      </c>
      <c r="AY623" s="159" t="s">
        <v>225</v>
      </c>
    </row>
    <row r="624" spans="2:65" s="12" customFormat="1" ht="11.25">
      <c r="B624" s="157"/>
      <c r="D624" s="158" t="s">
        <v>233</v>
      </c>
      <c r="E624" s="159" t="s">
        <v>1</v>
      </c>
      <c r="F624" s="160" t="s">
        <v>2526</v>
      </c>
      <c r="H624" s="161">
        <v>8.077</v>
      </c>
      <c r="I624" s="162"/>
      <c r="L624" s="157"/>
      <c r="M624" s="163"/>
      <c r="T624" s="164"/>
      <c r="AT624" s="159" t="s">
        <v>233</v>
      </c>
      <c r="AU624" s="159" t="s">
        <v>89</v>
      </c>
      <c r="AV624" s="12" t="s">
        <v>89</v>
      </c>
      <c r="AW624" s="12" t="s">
        <v>31</v>
      </c>
      <c r="AX624" s="12" t="s">
        <v>76</v>
      </c>
      <c r="AY624" s="159" t="s">
        <v>225</v>
      </c>
    </row>
    <row r="625" spans="2:65" s="13" customFormat="1" ht="11.25">
      <c r="B625" s="165"/>
      <c r="D625" s="158" t="s">
        <v>233</v>
      </c>
      <c r="E625" s="166" t="s">
        <v>1</v>
      </c>
      <c r="F625" s="167" t="s">
        <v>258</v>
      </c>
      <c r="H625" s="168">
        <v>159.08699999999999</v>
      </c>
      <c r="I625" s="169"/>
      <c r="L625" s="165"/>
      <c r="M625" s="170"/>
      <c r="T625" s="171"/>
      <c r="AT625" s="166" t="s">
        <v>233</v>
      </c>
      <c r="AU625" s="166" t="s">
        <v>89</v>
      </c>
      <c r="AV625" s="13" t="s">
        <v>231</v>
      </c>
      <c r="AW625" s="13" t="s">
        <v>31</v>
      </c>
      <c r="AX625" s="13" t="s">
        <v>83</v>
      </c>
      <c r="AY625" s="166" t="s">
        <v>225</v>
      </c>
    </row>
    <row r="626" spans="2:65" s="1" customFormat="1" ht="24.2" customHeight="1">
      <c r="B626" s="32"/>
      <c r="C626" s="143" t="s">
        <v>1358</v>
      </c>
      <c r="D626" s="143" t="s">
        <v>227</v>
      </c>
      <c r="E626" s="144" t="s">
        <v>1768</v>
      </c>
      <c r="F626" s="145" t="s">
        <v>1769</v>
      </c>
      <c r="G626" s="146" t="s">
        <v>1412</v>
      </c>
      <c r="H626" s="196"/>
      <c r="I626" s="148"/>
      <c r="J626" s="149">
        <f>ROUND(I626*H626,2)</f>
        <v>0</v>
      </c>
      <c r="K626" s="150"/>
      <c r="L626" s="32"/>
      <c r="M626" s="151" t="s">
        <v>1</v>
      </c>
      <c r="N626" s="152" t="s">
        <v>42</v>
      </c>
      <c r="P626" s="153">
        <f>O626*H626</f>
        <v>0</v>
      </c>
      <c r="Q626" s="153">
        <v>0</v>
      </c>
      <c r="R626" s="153">
        <f>Q626*H626</f>
        <v>0</v>
      </c>
      <c r="S626" s="153">
        <v>0</v>
      </c>
      <c r="T626" s="154">
        <f>S626*H626</f>
        <v>0</v>
      </c>
      <c r="AR626" s="155" t="s">
        <v>309</v>
      </c>
      <c r="AT626" s="155" t="s">
        <v>227</v>
      </c>
      <c r="AU626" s="155" t="s">
        <v>89</v>
      </c>
      <c r="AY626" s="17" t="s">
        <v>225</v>
      </c>
      <c r="BE626" s="156">
        <f>IF(N626="základná",J626,0)</f>
        <v>0</v>
      </c>
      <c r="BF626" s="156">
        <f>IF(N626="znížená",J626,0)</f>
        <v>0</v>
      </c>
      <c r="BG626" s="156">
        <f>IF(N626="zákl. prenesená",J626,0)</f>
        <v>0</v>
      </c>
      <c r="BH626" s="156">
        <f>IF(N626="zníž. prenesená",J626,0)</f>
        <v>0</v>
      </c>
      <c r="BI626" s="156">
        <f>IF(N626="nulová",J626,0)</f>
        <v>0</v>
      </c>
      <c r="BJ626" s="17" t="s">
        <v>89</v>
      </c>
      <c r="BK626" s="156">
        <f>ROUND(I626*H626,2)</f>
        <v>0</v>
      </c>
      <c r="BL626" s="17" t="s">
        <v>309</v>
      </c>
      <c r="BM626" s="155" t="s">
        <v>2770</v>
      </c>
    </row>
    <row r="627" spans="2:65" s="11" customFormat="1" ht="22.9" customHeight="1">
      <c r="B627" s="131"/>
      <c r="D627" s="132" t="s">
        <v>75</v>
      </c>
      <c r="E627" s="141" t="s">
        <v>1771</v>
      </c>
      <c r="F627" s="141" t="s">
        <v>1772</v>
      </c>
      <c r="I627" s="134"/>
      <c r="J627" s="142">
        <f>BK627</f>
        <v>0</v>
      </c>
      <c r="L627" s="131"/>
      <c r="M627" s="136"/>
      <c r="P627" s="137">
        <f>SUM(P628:P638)</f>
        <v>0</v>
      </c>
      <c r="R627" s="137">
        <f>SUM(R628:R638)</f>
        <v>0.11574611899999999</v>
      </c>
      <c r="T627" s="138">
        <f>SUM(T628:T638)</f>
        <v>3.0130999999999998E-2</v>
      </c>
      <c r="AR627" s="132" t="s">
        <v>89</v>
      </c>
      <c r="AT627" s="139" t="s">
        <v>75</v>
      </c>
      <c r="AU627" s="139" t="s">
        <v>83</v>
      </c>
      <c r="AY627" s="132" t="s">
        <v>225</v>
      </c>
      <c r="BK627" s="140">
        <f>SUM(BK628:BK638)</f>
        <v>0</v>
      </c>
    </row>
    <row r="628" spans="2:65" s="1" customFormat="1" ht="33" customHeight="1">
      <c r="B628" s="32"/>
      <c r="C628" s="143" t="s">
        <v>1363</v>
      </c>
      <c r="D628" s="143" t="s">
        <v>227</v>
      </c>
      <c r="E628" s="144" t="s">
        <v>1779</v>
      </c>
      <c r="F628" s="145" t="s">
        <v>1780</v>
      </c>
      <c r="G628" s="146" t="s">
        <v>414</v>
      </c>
      <c r="H628" s="147">
        <v>4.3</v>
      </c>
      <c r="I628" s="148"/>
      <c r="J628" s="149">
        <f>ROUND(I628*H628,2)</f>
        <v>0</v>
      </c>
      <c r="K628" s="150"/>
      <c r="L628" s="32"/>
      <c r="M628" s="151" t="s">
        <v>1</v>
      </c>
      <c r="N628" s="152" t="s">
        <v>42</v>
      </c>
      <c r="P628" s="153">
        <f>O628*H628</f>
        <v>0</v>
      </c>
      <c r="Q628" s="153">
        <v>0</v>
      </c>
      <c r="R628" s="153">
        <f>Q628*H628</f>
        <v>0</v>
      </c>
      <c r="S628" s="153">
        <v>3.47E-3</v>
      </c>
      <c r="T628" s="154">
        <f>S628*H628</f>
        <v>1.4920999999999999E-2</v>
      </c>
      <c r="AR628" s="155" t="s">
        <v>309</v>
      </c>
      <c r="AT628" s="155" t="s">
        <v>227</v>
      </c>
      <c r="AU628" s="155" t="s">
        <v>89</v>
      </c>
      <c r="AY628" s="17" t="s">
        <v>225</v>
      </c>
      <c r="BE628" s="156">
        <f>IF(N628="základná",J628,0)</f>
        <v>0</v>
      </c>
      <c r="BF628" s="156">
        <f>IF(N628="znížená",J628,0)</f>
        <v>0</v>
      </c>
      <c r="BG628" s="156">
        <f>IF(N628="zákl. prenesená",J628,0)</f>
        <v>0</v>
      </c>
      <c r="BH628" s="156">
        <f>IF(N628="zníž. prenesená",J628,0)</f>
        <v>0</v>
      </c>
      <c r="BI628" s="156">
        <f>IF(N628="nulová",J628,0)</f>
        <v>0</v>
      </c>
      <c r="BJ628" s="17" t="s">
        <v>89</v>
      </c>
      <c r="BK628" s="156">
        <f>ROUND(I628*H628,2)</f>
        <v>0</v>
      </c>
      <c r="BL628" s="17" t="s">
        <v>309</v>
      </c>
      <c r="BM628" s="155" t="s">
        <v>2771</v>
      </c>
    </row>
    <row r="629" spans="2:65" s="1" customFormat="1" ht="24.2" customHeight="1">
      <c r="B629" s="32"/>
      <c r="C629" s="143" t="s">
        <v>1367</v>
      </c>
      <c r="D629" s="143" t="s">
        <v>227</v>
      </c>
      <c r="E629" s="144" t="s">
        <v>1785</v>
      </c>
      <c r="F629" s="145" t="s">
        <v>1786</v>
      </c>
      <c r="G629" s="146" t="s">
        <v>414</v>
      </c>
      <c r="H629" s="147">
        <v>4.5</v>
      </c>
      <c r="I629" s="148"/>
      <c r="J629" s="149">
        <f>ROUND(I629*H629,2)</f>
        <v>0</v>
      </c>
      <c r="K629" s="150"/>
      <c r="L629" s="32"/>
      <c r="M629" s="151" t="s">
        <v>1</v>
      </c>
      <c r="N629" s="152" t="s">
        <v>42</v>
      </c>
      <c r="P629" s="153">
        <f>O629*H629</f>
        <v>0</v>
      </c>
      <c r="Q629" s="153">
        <v>0</v>
      </c>
      <c r="R629" s="153">
        <f>Q629*H629</f>
        <v>0</v>
      </c>
      <c r="S629" s="153">
        <v>3.3800000000000002E-3</v>
      </c>
      <c r="T629" s="154">
        <f>S629*H629</f>
        <v>1.5210000000000001E-2</v>
      </c>
      <c r="AR629" s="155" t="s">
        <v>309</v>
      </c>
      <c r="AT629" s="155" t="s">
        <v>227</v>
      </c>
      <c r="AU629" s="155" t="s">
        <v>89</v>
      </c>
      <c r="AY629" s="17" t="s">
        <v>225</v>
      </c>
      <c r="BE629" s="156">
        <f>IF(N629="základná",J629,0)</f>
        <v>0</v>
      </c>
      <c r="BF629" s="156">
        <f>IF(N629="znížená",J629,0)</f>
        <v>0</v>
      </c>
      <c r="BG629" s="156">
        <f>IF(N629="zákl. prenesená",J629,0)</f>
        <v>0</v>
      </c>
      <c r="BH629" s="156">
        <f>IF(N629="zníž. prenesená",J629,0)</f>
        <v>0</v>
      </c>
      <c r="BI629" s="156">
        <f>IF(N629="nulová",J629,0)</f>
        <v>0</v>
      </c>
      <c r="BJ629" s="17" t="s">
        <v>89</v>
      </c>
      <c r="BK629" s="156">
        <f>ROUND(I629*H629,2)</f>
        <v>0</v>
      </c>
      <c r="BL629" s="17" t="s">
        <v>309</v>
      </c>
      <c r="BM629" s="155" t="s">
        <v>2772</v>
      </c>
    </row>
    <row r="630" spans="2:65" s="1" customFormat="1" ht="24.2" customHeight="1">
      <c r="B630" s="32"/>
      <c r="C630" s="143" t="s">
        <v>1372</v>
      </c>
      <c r="D630" s="143" t="s">
        <v>227</v>
      </c>
      <c r="E630" s="144" t="s">
        <v>1820</v>
      </c>
      <c r="F630" s="145" t="s">
        <v>2773</v>
      </c>
      <c r="G630" s="146" t="s">
        <v>414</v>
      </c>
      <c r="H630" s="147">
        <v>29.3</v>
      </c>
      <c r="I630" s="148"/>
      <c r="J630" s="149">
        <f>ROUND(I630*H630,2)</f>
        <v>0</v>
      </c>
      <c r="K630" s="150"/>
      <c r="L630" s="32"/>
      <c r="M630" s="151" t="s">
        <v>1</v>
      </c>
      <c r="N630" s="152" t="s">
        <v>42</v>
      </c>
      <c r="P630" s="153">
        <f>O630*H630</f>
        <v>0</v>
      </c>
      <c r="Q630" s="153">
        <v>1.29418E-3</v>
      </c>
      <c r="R630" s="153">
        <f>Q630*H630</f>
        <v>3.7919474000000002E-2</v>
      </c>
      <c r="S630" s="153">
        <v>0</v>
      </c>
      <c r="T630" s="154">
        <f>S630*H630</f>
        <v>0</v>
      </c>
      <c r="AR630" s="155" t="s">
        <v>309</v>
      </c>
      <c r="AT630" s="155" t="s">
        <v>227</v>
      </c>
      <c r="AU630" s="155" t="s">
        <v>89</v>
      </c>
      <c r="AY630" s="17" t="s">
        <v>225</v>
      </c>
      <c r="BE630" s="156">
        <f>IF(N630="základná",J630,0)</f>
        <v>0</v>
      </c>
      <c r="BF630" s="156">
        <f>IF(N630="znížená",J630,0)</f>
        <v>0</v>
      </c>
      <c r="BG630" s="156">
        <f>IF(N630="zákl. prenesená",J630,0)</f>
        <v>0</v>
      </c>
      <c r="BH630" s="156">
        <f>IF(N630="zníž. prenesená",J630,0)</f>
        <v>0</v>
      </c>
      <c r="BI630" s="156">
        <f>IF(N630="nulová",J630,0)</f>
        <v>0</v>
      </c>
      <c r="BJ630" s="17" t="s">
        <v>89</v>
      </c>
      <c r="BK630" s="156">
        <f>ROUND(I630*H630,2)</f>
        <v>0</v>
      </c>
      <c r="BL630" s="17" t="s">
        <v>309</v>
      </c>
      <c r="BM630" s="155" t="s">
        <v>2774</v>
      </c>
    </row>
    <row r="631" spans="2:65" s="12" customFormat="1" ht="11.25">
      <c r="B631" s="157"/>
      <c r="D631" s="158" t="s">
        <v>233</v>
      </c>
      <c r="E631" s="159" t="s">
        <v>1</v>
      </c>
      <c r="F631" s="160" t="s">
        <v>2775</v>
      </c>
      <c r="H631" s="161">
        <v>29.3</v>
      </c>
      <c r="I631" s="162"/>
      <c r="L631" s="157"/>
      <c r="M631" s="163"/>
      <c r="T631" s="164"/>
      <c r="AT631" s="159" t="s">
        <v>233</v>
      </c>
      <c r="AU631" s="159" t="s">
        <v>89</v>
      </c>
      <c r="AV631" s="12" t="s">
        <v>89</v>
      </c>
      <c r="AW631" s="12" t="s">
        <v>31</v>
      </c>
      <c r="AX631" s="12" t="s">
        <v>83</v>
      </c>
      <c r="AY631" s="159" t="s">
        <v>225</v>
      </c>
    </row>
    <row r="632" spans="2:65" s="1" customFormat="1" ht="24.2" customHeight="1">
      <c r="B632" s="32"/>
      <c r="C632" s="143" t="s">
        <v>1378</v>
      </c>
      <c r="D632" s="143" t="s">
        <v>227</v>
      </c>
      <c r="E632" s="144" t="s">
        <v>1828</v>
      </c>
      <c r="F632" s="145" t="s">
        <v>2776</v>
      </c>
      <c r="G632" s="146" t="s">
        <v>414</v>
      </c>
      <c r="H632" s="147">
        <v>18</v>
      </c>
      <c r="I632" s="148"/>
      <c r="J632" s="149">
        <f>ROUND(I632*H632,2)</f>
        <v>0</v>
      </c>
      <c r="K632" s="150"/>
      <c r="L632" s="32"/>
      <c r="M632" s="151" t="s">
        <v>1</v>
      </c>
      <c r="N632" s="152" t="s">
        <v>42</v>
      </c>
      <c r="P632" s="153">
        <f>O632*H632</f>
        <v>0</v>
      </c>
      <c r="Q632" s="153">
        <v>1.5123999999999999E-3</v>
      </c>
      <c r="R632" s="153">
        <f>Q632*H632</f>
        <v>2.7223199999999999E-2</v>
      </c>
      <c r="S632" s="153">
        <v>0</v>
      </c>
      <c r="T632" s="154">
        <f>S632*H632</f>
        <v>0</v>
      </c>
      <c r="AR632" s="155" t="s">
        <v>309</v>
      </c>
      <c r="AT632" s="155" t="s">
        <v>227</v>
      </c>
      <c r="AU632" s="155" t="s">
        <v>89</v>
      </c>
      <c r="AY632" s="17" t="s">
        <v>225</v>
      </c>
      <c r="BE632" s="156">
        <f>IF(N632="základná",J632,0)</f>
        <v>0</v>
      </c>
      <c r="BF632" s="156">
        <f>IF(N632="znížená",J632,0)</f>
        <v>0</v>
      </c>
      <c r="BG632" s="156">
        <f>IF(N632="zákl. prenesená",J632,0)</f>
        <v>0</v>
      </c>
      <c r="BH632" s="156">
        <f>IF(N632="zníž. prenesená",J632,0)</f>
        <v>0</v>
      </c>
      <c r="BI632" s="156">
        <f>IF(N632="nulová",J632,0)</f>
        <v>0</v>
      </c>
      <c r="BJ632" s="17" t="s">
        <v>89</v>
      </c>
      <c r="BK632" s="156">
        <f>ROUND(I632*H632,2)</f>
        <v>0</v>
      </c>
      <c r="BL632" s="17" t="s">
        <v>309</v>
      </c>
      <c r="BM632" s="155" t="s">
        <v>2777</v>
      </c>
    </row>
    <row r="633" spans="2:65" s="12" customFormat="1" ht="11.25">
      <c r="B633" s="157"/>
      <c r="D633" s="158" t="s">
        <v>233</v>
      </c>
      <c r="E633" s="159" t="s">
        <v>1</v>
      </c>
      <c r="F633" s="160" t="s">
        <v>2778</v>
      </c>
      <c r="H633" s="161">
        <v>18</v>
      </c>
      <c r="I633" s="162"/>
      <c r="L633" s="157"/>
      <c r="M633" s="163"/>
      <c r="T633" s="164"/>
      <c r="AT633" s="159" t="s">
        <v>233</v>
      </c>
      <c r="AU633" s="159" t="s">
        <v>89</v>
      </c>
      <c r="AV633" s="12" t="s">
        <v>89</v>
      </c>
      <c r="AW633" s="12" t="s">
        <v>31</v>
      </c>
      <c r="AX633" s="12" t="s">
        <v>83</v>
      </c>
      <c r="AY633" s="159" t="s">
        <v>225</v>
      </c>
    </row>
    <row r="634" spans="2:65" s="1" customFormat="1" ht="37.9" customHeight="1">
      <c r="B634" s="32"/>
      <c r="C634" s="143" t="s">
        <v>1383</v>
      </c>
      <c r="D634" s="143" t="s">
        <v>227</v>
      </c>
      <c r="E634" s="144" t="s">
        <v>1800</v>
      </c>
      <c r="F634" s="145" t="s">
        <v>1801</v>
      </c>
      <c r="G634" s="146" t="s">
        <v>414</v>
      </c>
      <c r="H634" s="147">
        <v>29.7</v>
      </c>
      <c r="I634" s="148"/>
      <c r="J634" s="149">
        <f>ROUND(I634*H634,2)</f>
        <v>0</v>
      </c>
      <c r="K634" s="150"/>
      <c r="L634" s="32"/>
      <c r="M634" s="151" t="s">
        <v>1</v>
      </c>
      <c r="N634" s="152" t="s">
        <v>42</v>
      </c>
      <c r="P634" s="153">
        <f>O634*H634</f>
        <v>0</v>
      </c>
      <c r="Q634" s="153">
        <v>9.2029999999999998E-4</v>
      </c>
      <c r="R634" s="153">
        <f>Q634*H634</f>
        <v>2.7332909999999998E-2</v>
      </c>
      <c r="S634" s="153">
        <v>0</v>
      </c>
      <c r="T634" s="154">
        <f>S634*H634</f>
        <v>0</v>
      </c>
      <c r="AR634" s="155" t="s">
        <v>309</v>
      </c>
      <c r="AT634" s="155" t="s">
        <v>227</v>
      </c>
      <c r="AU634" s="155" t="s">
        <v>89</v>
      </c>
      <c r="AY634" s="17" t="s">
        <v>225</v>
      </c>
      <c r="BE634" s="156">
        <f>IF(N634="základná",J634,0)</f>
        <v>0</v>
      </c>
      <c r="BF634" s="156">
        <f>IF(N634="znížená",J634,0)</f>
        <v>0</v>
      </c>
      <c r="BG634" s="156">
        <f>IF(N634="zákl. prenesená",J634,0)</f>
        <v>0</v>
      </c>
      <c r="BH634" s="156">
        <f>IF(N634="zníž. prenesená",J634,0)</f>
        <v>0</v>
      </c>
      <c r="BI634" s="156">
        <f>IF(N634="nulová",J634,0)</f>
        <v>0</v>
      </c>
      <c r="BJ634" s="17" t="s">
        <v>89</v>
      </c>
      <c r="BK634" s="156">
        <f>ROUND(I634*H634,2)</f>
        <v>0</v>
      </c>
      <c r="BL634" s="17" t="s">
        <v>309</v>
      </c>
      <c r="BM634" s="155" t="s">
        <v>2779</v>
      </c>
    </row>
    <row r="635" spans="2:65" s="12" customFormat="1" ht="11.25">
      <c r="B635" s="157"/>
      <c r="D635" s="158" t="s">
        <v>233</v>
      </c>
      <c r="E635" s="159" t="s">
        <v>1</v>
      </c>
      <c r="F635" s="160" t="s">
        <v>2780</v>
      </c>
      <c r="H635" s="161">
        <v>29.7</v>
      </c>
      <c r="I635" s="162"/>
      <c r="L635" s="157"/>
      <c r="M635" s="163"/>
      <c r="T635" s="164"/>
      <c r="AT635" s="159" t="s">
        <v>233</v>
      </c>
      <c r="AU635" s="159" t="s">
        <v>89</v>
      </c>
      <c r="AV635" s="12" t="s">
        <v>89</v>
      </c>
      <c r="AW635" s="12" t="s">
        <v>31</v>
      </c>
      <c r="AX635" s="12" t="s">
        <v>83</v>
      </c>
      <c r="AY635" s="159" t="s">
        <v>225</v>
      </c>
    </row>
    <row r="636" spans="2:65" s="1" customFormat="1" ht="24.2" customHeight="1">
      <c r="B636" s="32"/>
      <c r="C636" s="143" t="s">
        <v>1393</v>
      </c>
      <c r="D636" s="143" t="s">
        <v>227</v>
      </c>
      <c r="E636" s="144" t="s">
        <v>2781</v>
      </c>
      <c r="F636" s="145" t="s">
        <v>2782</v>
      </c>
      <c r="G636" s="146" t="s">
        <v>414</v>
      </c>
      <c r="H636" s="147">
        <v>5.7</v>
      </c>
      <c r="I636" s="148"/>
      <c r="J636" s="149">
        <f>ROUND(I636*H636,2)</f>
        <v>0</v>
      </c>
      <c r="K636" s="150"/>
      <c r="L636" s="32"/>
      <c r="M636" s="151" t="s">
        <v>1</v>
      </c>
      <c r="N636" s="152" t="s">
        <v>42</v>
      </c>
      <c r="P636" s="153">
        <f>O636*H636</f>
        <v>0</v>
      </c>
      <c r="Q636" s="153">
        <v>4.0825499999999999E-3</v>
      </c>
      <c r="R636" s="153">
        <f>Q636*H636</f>
        <v>2.3270534999999998E-2</v>
      </c>
      <c r="S636" s="153">
        <v>0</v>
      </c>
      <c r="T636" s="154">
        <f>S636*H636</f>
        <v>0</v>
      </c>
      <c r="AR636" s="155" t="s">
        <v>309</v>
      </c>
      <c r="AT636" s="155" t="s">
        <v>227</v>
      </c>
      <c r="AU636" s="155" t="s">
        <v>89</v>
      </c>
      <c r="AY636" s="17" t="s">
        <v>225</v>
      </c>
      <c r="BE636" s="156">
        <f>IF(N636="základná",J636,0)</f>
        <v>0</v>
      </c>
      <c r="BF636" s="156">
        <f>IF(N636="znížená",J636,0)</f>
        <v>0</v>
      </c>
      <c r="BG636" s="156">
        <f>IF(N636="zákl. prenesená",J636,0)</f>
        <v>0</v>
      </c>
      <c r="BH636" s="156">
        <f>IF(N636="zníž. prenesená",J636,0)</f>
        <v>0</v>
      </c>
      <c r="BI636" s="156">
        <f>IF(N636="nulová",J636,0)</f>
        <v>0</v>
      </c>
      <c r="BJ636" s="17" t="s">
        <v>89</v>
      </c>
      <c r="BK636" s="156">
        <f>ROUND(I636*H636,2)</f>
        <v>0</v>
      </c>
      <c r="BL636" s="17" t="s">
        <v>309</v>
      </c>
      <c r="BM636" s="155" t="s">
        <v>2783</v>
      </c>
    </row>
    <row r="637" spans="2:65" s="12" customFormat="1" ht="11.25">
      <c r="B637" s="157"/>
      <c r="D637" s="158" t="s">
        <v>233</v>
      </c>
      <c r="E637" s="159" t="s">
        <v>1</v>
      </c>
      <c r="F637" s="160" t="s">
        <v>2784</v>
      </c>
      <c r="H637" s="161">
        <v>5.7</v>
      </c>
      <c r="I637" s="162"/>
      <c r="L637" s="157"/>
      <c r="M637" s="163"/>
      <c r="T637" s="164"/>
      <c r="AT637" s="159" t="s">
        <v>233</v>
      </c>
      <c r="AU637" s="159" t="s">
        <v>89</v>
      </c>
      <c r="AV637" s="12" t="s">
        <v>89</v>
      </c>
      <c r="AW637" s="12" t="s">
        <v>31</v>
      </c>
      <c r="AX637" s="12" t="s">
        <v>83</v>
      </c>
      <c r="AY637" s="159" t="s">
        <v>225</v>
      </c>
    </row>
    <row r="638" spans="2:65" s="1" customFormat="1" ht="24.2" customHeight="1">
      <c r="B638" s="32"/>
      <c r="C638" s="143" t="s">
        <v>1409</v>
      </c>
      <c r="D638" s="143" t="s">
        <v>227</v>
      </c>
      <c r="E638" s="144" t="s">
        <v>2785</v>
      </c>
      <c r="F638" s="145" t="s">
        <v>2786</v>
      </c>
      <c r="G638" s="146" t="s">
        <v>1412</v>
      </c>
      <c r="H638" s="196"/>
      <c r="I638" s="148"/>
      <c r="J638" s="149">
        <f>ROUND(I638*H638,2)</f>
        <v>0</v>
      </c>
      <c r="K638" s="150"/>
      <c r="L638" s="32"/>
      <c r="M638" s="151" t="s">
        <v>1</v>
      </c>
      <c r="N638" s="152" t="s">
        <v>42</v>
      </c>
      <c r="P638" s="153">
        <f>O638*H638</f>
        <v>0</v>
      </c>
      <c r="Q638" s="153">
        <v>0</v>
      </c>
      <c r="R638" s="153">
        <f>Q638*H638</f>
        <v>0</v>
      </c>
      <c r="S638" s="153">
        <v>0</v>
      </c>
      <c r="T638" s="154">
        <f>S638*H638</f>
        <v>0</v>
      </c>
      <c r="AR638" s="155" t="s">
        <v>309</v>
      </c>
      <c r="AT638" s="155" t="s">
        <v>227</v>
      </c>
      <c r="AU638" s="155" t="s">
        <v>89</v>
      </c>
      <c r="AY638" s="17" t="s">
        <v>225</v>
      </c>
      <c r="BE638" s="156">
        <f>IF(N638="základná",J638,0)</f>
        <v>0</v>
      </c>
      <c r="BF638" s="156">
        <f>IF(N638="znížená",J638,0)</f>
        <v>0</v>
      </c>
      <c r="BG638" s="156">
        <f>IF(N638="zákl. prenesená",J638,0)</f>
        <v>0</v>
      </c>
      <c r="BH638" s="156">
        <f>IF(N638="zníž. prenesená",J638,0)</f>
        <v>0</v>
      </c>
      <c r="BI638" s="156">
        <f>IF(N638="nulová",J638,0)</f>
        <v>0</v>
      </c>
      <c r="BJ638" s="17" t="s">
        <v>89</v>
      </c>
      <c r="BK638" s="156">
        <f>ROUND(I638*H638,2)</f>
        <v>0</v>
      </c>
      <c r="BL638" s="17" t="s">
        <v>309</v>
      </c>
      <c r="BM638" s="155" t="s">
        <v>2787</v>
      </c>
    </row>
    <row r="639" spans="2:65" s="11" customFormat="1" ht="22.9" customHeight="1">
      <c r="B639" s="131"/>
      <c r="D639" s="132" t="s">
        <v>75</v>
      </c>
      <c r="E639" s="141" t="s">
        <v>1839</v>
      </c>
      <c r="F639" s="141" t="s">
        <v>1840</v>
      </c>
      <c r="I639" s="134"/>
      <c r="J639" s="142">
        <f>BK639</f>
        <v>0</v>
      </c>
      <c r="L639" s="131"/>
      <c r="M639" s="136"/>
      <c r="P639" s="137">
        <f>SUM(P640:P673)</f>
        <v>0</v>
      </c>
      <c r="R639" s="137">
        <f>SUM(R640:R673)</f>
        <v>0.6653219600000001</v>
      </c>
      <c r="T639" s="138">
        <f>SUM(T640:T673)</f>
        <v>0</v>
      </c>
      <c r="AR639" s="132" t="s">
        <v>89</v>
      </c>
      <c r="AT639" s="139" t="s">
        <v>75</v>
      </c>
      <c r="AU639" s="139" t="s">
        <v>83</v>
      </c>
      <c r="AY639" s="132" t="s">
        <v>225</v>
      </c>
      <c r="BK639" s="140">
        <f>SUM(BK640:BK673)</f>
        <v>0</v>
      </c>
    </row>
    <row r="640" spans="2:65" s="1" customFormat="1" ht="33" customHeight="1">
      <c r="B640" s="32"/>
      <c r="C640" s="143" t="s">
        <v>1416</v>
      </c>
      <c r="D640" s="143" t="s">
        <v>227</v>
      </c>
      <c r="E640" s="144" t="s">
        <v>1842</v>
      </c>
      <c r="F640" s="145" t="s">
        <v>2788</v>
      </c>
      <c r="G640" s="146" t="s">
        <v>414</v>
      </c>
      <c r="H640" s="147">
        <v>103.724</v>
      </c>
      <c r="I640" s="148"/>
      <c r="J640" s="149">
        <f>ROUND(I640*H640,2)</f>
        <v>0</v>
      </c>
      <c r="K640" s="150"/>
      <c r="L640" s="32"/>
      <c r="M640" s="151" t="s">
        <v>1</v>
      </c>
      <c r="N640" s="152" t="s">
        <v>42</v>
      </c>
      <c r="P640" s="153">
        <f>O640*H640</f>
        <v>0</v>
      </c>
      <c r="Q640" s="153">
        <v>2.1499999999999999E-4</v>
      </c>
      <c r="R640" s="153">
        <f>Q640*H640</f>
        <v>2.230066E-2</v>
      </c>
      <c r="S640" s="153">
        <v>0</v>
      </c>
      <c r="T640" s="154">
        <f>S640*H640</f>
        <v>0</v>
      </c>
      <c r="AR640" s="155" t="s">
        <v>309</v>
      </c>
      <c r="AT640" s="155" t="s">
        <v>227</v>
      </c>
      <c r="AU640" s="155" t="s">
        <v>89</v>
      </c>
      <c r="AY640" s="17" t="s">
        <v>225</v>
      </c>
      <c r="BE640" s="156">
        <f>IF(N640="základná",J640,0)</f>
        <v>0</v>
      </c>
      <c r="BF640" s="156">
        <f>IF(N640="znížená",J640,0)</f>
        <v>0</v>
      </c>
      <c r="BG640" s="156">
        <f>IF(N640="zákl. prenesená",J640,0)</f>
        <v>0</v>
      </c>
      <c r="BH640" s="156">
        <f>IF(N640="zníž. prenesená",J640,0)</f>
        <v>0</v>
      </c>
      <c r="BI640" s="156">
        <f>IF(N640="nulová",J640,0)</f>
        <v>0</v>
      </c>
      <c r="BJ640" s="17" t="s">
        <v>89</v>
      </c>
      <c r="BK640" s="156">
        <f>ROUND(I640*H640,2)</f>
        <v>0</v>
      </c>
      <c r="BL640" s="17" t="s">
        <v>309</v>
      </c>
      <c r="BM640" s="155" t="s">
        <v>2789</v>
      </c>
    </row>
    <row r="641" spans="2:65" s="12" customFormat="1" ht="11.25">
      <c r="B641" s="157"/>
      <c r="D641" s="158" t="s">
        <v>233</v>
      </c>
      <c r="E641" s="159" t="s">
        <v>1</v>
      </c>
      <c r="F641" s="160" t="s">
        <v>2790</v>
      </c>
      <c r="H641" s="161">
        <v>103.724</v>
      </c>
      <c r="I641" s="162"/>
      <c r="L641" s="157"/>
      <c r="M641" s="163"/>
      <c r="T641" s="164"/>
      <c r="AT641" s="159" t="s">
        <v>233</v>
      </c>
      <c r="AU641" s="159" t="s">
        <v>89</v>
      </c>
      <c r="AV641" s="12" t="s">
        <v>89</v>
      </c>
      <c r="AW641" s="12" t="s">
        <v>31</v>
      </c>
      <c r="AX641" s="12" t="s">
        <v>83</v>
      </c>
      <c r="AY641" s="159" t="s">
        <v>225</v>
      </c>
    </row>
    <row r="642" spans="2:65" s="1" customFormat="1" ht="49.15" customHeight="1">
      <c r="B642" s="32"/>
      <c r="C642" s="179" t="s">
        <v>1420</v>
      </c>
      <c r="D642" s="179" t="s">
        <v>304</v>
      </c>
      <c r="E642" s="180" t="s">
        <v>1854</v>
      </c>
      <c r="F642" s="181" t="s">
        <v>1855</v>
      </c>
      <c r="G642" s="182" t="s">
        <v>414</v>
      </c>
      <c r="H642" s="183">
        <v>111.35</v>
      </c>
      <c r="I642" s="184"/>
      <c r="J642" s="185">
        <f>ROUND(I642*H642,2)</f>
        <v>0</v>
      </c>
      <c r="K642" s="186"/>
      <c r="L642" s="187"/>
      <c r="M642" s="188" t="s">
        <v>1</v>
      </c>
      <c r="N642" s="189" t="s">
        <v>42</v>
      </c>
      <c r="P642" s="153">
        <f>O642*H642</f>
        <v>0</v>
      </c>
      <c r="Q642" s="153">
        <v>1E-4</v>
      </c>
      <c r="R642" s="153">
        <f>Q642*H642</f>
        <v>1.1135000000000001E-2</v>
      </c>
      <c r="S642" s="153">
        <v>0</v>
      </c>
      <c r="T642" s="154">
        <f>S642*H642</f>
        <v>0</v>
      </c>
      <c r="AR642" s="155" t="s">
        <v>434</v>
      </c>
      <c r="AT642" s="155" t="s">
        <v>304</v>
      </c>
      <c r="AU642" s="155" t="s">
        <v>89</v>
      </c>
      <c r="AY642" s="17" t="s">
        <v>225</v>
      </c>
      <c r="BE642" s="156">
        <f>IF(N642="základná",J642,0)</f>
        <v>0</v>
      </c>
      <c r="BF642" s="156">
        <f>IF(N642="znížená",J642,0)</f>
        <v>0</v>
      </c>
      <c r="BG642" s="156">
        <f>IF(N642="zákl. prenesená",J642,0)</f>
        <v>0</v>
      </c>
      <c r="BH642" s="156">
        <f>IF(N642="zníž. prenesená",J642,0)</f>
        <v>0</v>
      </c>
      <c r="BI642" s="156">
        <f>IF(N642="nulová",J642,0)</f>
        <v>0</v>
      </c>
      <c r="BJ642" s="17" t="s">
        <v>89</v>
      </c>
      <c r="BK642" s="156">
        <f>ROUND(I642*H642,2)</f>
        <v>0</v>
      </c>
      <c r="BL642" s="17" t="s">
        <v>309</v>
      </c>
      <c r="BM642" s="155" t="s">
        <v>2791</v>
      </c>
    </row>
    <row r="643" spans="2:65" s="12" customFormat="1" ht="11.25">
      <c r="B643" s="157"/>
      <c r="D643" s="158" t="s">
        <v>233</v>
      </c>
      <c r="E643" s="159" t="s">
        <v>1</v>
      </c>
      <c r="F643" s="160" t="s">
        <v>2792</v>
      </c>
      <c r="H643" s="161">
        <v>111.35</v>
      </c>
      <c r="I643" s="162"/>
      <c r="L643" s="157"/>
      <c r="M643" s="163"/>
      <c r="T643" s="164"/>
      <c r="AT643" s="159" t="s">
        <v>233</v>
      </c>
      <c r="AU643" s="159" t="s">
        <v>89</v>
      </c>
      <c r="AV643" s="12" t="s">
        <v>89</v>
      </c>
      <c r="AW643" s="12" t="s">
        <v>31</v>
      </c>
      <c r="AX643" s="12" t="s">
        <v>83</v>
      </c>
      <c r="AY643" s="159" t="s">
        <v>225</v>
      </c>
    </row>
    <row r="644" spans="2:65" s="1" customFormat="1" ht="37.9" customHeight="1">
      <c r="B644" s="32"/>
      <c r="C644" s="179" t="s">
        <v>1429</v>
      </c>
      <c r="D644" s="179" t="s">
        <v>304</v>
      </c>
      <c r="E644" s="180" t="s">
        <v>1859</v>
      </c>
      <c r="F644" s="181" t="s">
        <v>1860</v>
      </c>
      <c r="G644" s="182" t="s">
        <v>414</v>
      </c>
      <c r="H644" s="183">
        <v>111.35</v>
      </c>
      <c r="I644" s="184"/>
      <c r="J644" s="185">
        <f>ROUND(I644*H644,2)</f>
        <v>0</v>
      </c>
      <c r="K644" s="186"/>
      <c r="L644" s="187"/>
      <c r="M644" s="188" t="s">
        <v>1</v>
      </c>
      <c r="N644" s="189" t="s">
        <v>42</v>
      </c>
      <c r="P644" s="153">
        <f>O644*H644</f>
        <v>0</v>
      </c>
      <c r="Q644" s="153">
        <v>1E-4</v>
      </c>
      <c r="R644" s="153">
        <f>Q644*H644</f>
        <v>1.1135000000000001E-2</v>
      </c>
      <c r="S644" s="153">
        <v>0</v>
      </c>
      <c r="T644" s="154">
        <f>S644*H644</f>
        <v>0</v>
      </c>
      <c r="AR644" s="155" t="s">
        <v>434</v>
      </c>
      <c r="AT644" s="155" t="s">
        <v>304</v>
      </c>
      <c r="AU644" s="155" t="s">
        <v>89</v>
      </c>
      <c r="AY644" s="17" t="s">
        <v>225</v>
      </c>
      <c r="BE644" s="156">
        <f>IF(N644="základná",J644,0)</f>
        <v>0</v>
      </c>
      <c r="BF644" s="156">
        <f>IF(N644="znížená",J644,0)</f>
        <v>0</v>
      </c>
      <c r="BG644" s="156">
        <f>IF(N644="zákl. prenesená",J644,0)</f>
        <v>0</v>
      </c>
      <c r="BH644" s="156">
        <f>IF(N644="zníž. prenesená",J644,0)</f>
        <v>0</v>
      </c>
      <c r="BI644" s="156">
        <f>IF(N644="nulová",J644,0)</f>
        <v>0</v>
      </c>
      <c r="BJ644" s="17" t="s">
        <v>89</v>
      </c>
      <c r="BK644" s="156">
        <f>ROUND(I644*H644,2)</f>
        <v>0</v>
      </c>
      <c r="BL644" s="17" t="s">
        <v>309</v>
      </c>
      <c r="BM644" s="155" t="s">
        <v>2793</v>
      </c>
    </row>
    <row r="645" spans="2:65" s="12" customFormat="1" ht="11.25">
      <c r="B645" s="157"/>
      <c r="D645" s="158" t="s">
        <v>233</v>
      </c>
      <c r="E645" s="159" t="s">
        <v>1</v>
      </c>
      <c r="F645" s="160" t="s">
        <v>2792</v>
      </c>
      <c r="H645" s="161">
        <v>111.35</v>
      </c>
      <c r="I645" s="162"/>
      <c r="L645" s="157"/>
      <c r="M645" s="163"/>
      <c r="T645" s="164"/>
      <c r="AT645" s="159" t="s">
        <v>233</v>
      </c>
      <c r="AU645" s="159" t="s">
        <v>89</v>
      </c>
      <c r="AV645" s="12" t="s">
        <v>89</v>
      </c>
      <c r="AW645" s="12" t="s">
        <v>31</v>
      </c>
      <c r="AX645" s="12" t="s">
        <v>83</v>
      </c>
      <c r="AY645" s="159" t="s">
        <v>225</v>
      </c>
    </row>
    <row r="646" spans="2:65" s="1" customFormat="1" ht="37.9" customHeight="1">
      <c r="B646" s="32"/>
      <c r="C646" s="179" t="s">
        <v>1434</v>
      </c>
      <c r="D646" s="179" t="s">
        <v>304</v>
      </c>
      <c r="E646" s="180" t="s">
        <v>1891</v>
      </c>
      <c r="F646" s="181" t="s">
        <v>1892</v>
      </c>
      <c r="G646" s="182" t="s">
        <v>519</v>
      </c>
      <c r="H646" s="183">
        <v>11</v>
      </c>
      <c r="I646" s="184"/>
      <c r="J646" s="185">
        <f>ROUND(I646*H646,2)</f>
        <v>0</v>
      </c>
      <c r="K646" s="186"/>
      <c r="L646" s="187"/>
      <c r="M646" s="188" t="s">
        <v>1</v>
      </c>
      <c r="N646" s="189" t="s">
        <v>42</v>
      </c>
      <c r="P646" s="153">
        <f>O646*H646</f>
        <v>0</v>
      </c>
      <c r="Q646" s="153">
        <v>0.02</v>
      </c>
      <c r="R646" s="153">
        <f>Q646*H646</f>
        <v>0.22</v>
      </c>
      <c r="S646" s="153">
        <v>0</v>
      </c>
      <c r="T646" s="154">
        <f>S646*H646</f>
        <v>0</v>
      </c>
      <c r="AR646" s="155" t="s">
        <v>434</v>
      </c>
      <c r="AT646" s="155" t="s">
        <v>304</v>
      </c>
      <c r="AU646" s="155" t="s">
        <v>89</v>
      </c>
      <c r="AY646" s="17" t="s">
        <v>225</v>
      </c>
      <c r="BE646" s="156">
        <f>IF(N646="základná",J646,0)</f>
        <v>0</v>
      </c>
      <c r="BF646" s="156">
        <f>IF(N646="znížená",J646,0)</f>
        <v>0</v>
      </c>
      <c r="BG646" s="156">
        <f>IF(N646="zákl. prenesená",J646,0)</f>
        <v>0</v>
      </c>
      <c r="BH646" s="156">
        <f>IF(N646="zníž. prenesená",J646,0)</f>
        <v>0</v>
      </c>
      <c r="BI646" s="156">
        <f>IF(N646="nulová",J646,0)</f>
        <v>0</v>
      </c>
      <c r="BJ646" s="17" t="s">
        <v>89</v>
      </c>
      <c r="BK646" s="156">
        <f>ROUND(I646*H646,2)</f>
        <v>0</v>
      </c>
      <c r="BL646" s="17" t="s">
        <v>309</v>
      </c>
      <c r="BM646" s="155" t="s">
        <v>2794</v>
      </c>
    </row>
    <row r="647" spans="2:65" s="1" customFormat="1" ht="44.25" customHeight="1">
      <c r="B647" s="32"/>
      <c r="C647" s="179" t="s">
        <v>1438</v>
      </c>
      <c r="D647" s="179" t="s">
        <v>304</v>
      </c>
      <c r="E647" s="180" t="s">
        <v>1895</v>
      </c>
      <c r="F647" s="181" t="s">
        <v>1896</v>
      </c>
      <c r="G647" s="182" t="s">
        <v>519</v>
      </c>
      <c r="H647" s="183">
        <v>2</v>
      </c>
      <c r="I647" s="184"/>
      <c r="J647" s="185">
        <f>ROUND(I647*H647,2)</f>
        <v>0</v>
      </c>
      <c r="K647" s="186"/>
      <c r="L647" s="187"/>
      <c r="M647" s="188" t="s">
        <v>1</v>
      </c>
      <c r="N647" s="189" t="s">
        <v>42</v>
      </c>
      <c r="P647" s="153">
        <f>O647*H647</f>
        <v>0</v>
      </c>
      <c r="Q647" s="153">
        <v>0.02</v>
      </c>
      <c r="R647" s="153">
        <f>Q647*H647</f>
        <v>0.04</v>
      </c>
      <c r="S647" s="153">
        <v>0</v>
      </c>
      <c r="T647" s="154">
        <f>S647*H647</f>
        <v>0</v>
      </c>
      <c r="AR647" s="155" t="s">
        <v>434</v>
      </c>
      <c r="AT647" s="155" t="s">
        <v>304</v>
      </c>
      <c r="AU647" s="155" t="s">
        <v>89</v>
      </c>
      <c r="AY647" s="17" t="s">
        <v>225</v>
      </c>
      <c r="BE647" s="156">
        <f>IF(N647="základná",J647,0)</f>
        <v>0</v>
      </c>
      <c r="BF647" s="156">
        <f>IF(N647="znížená",J647,0)</f>
        <v>0</v>
      </c>
      <c r="BG647" s="156">
        <f>IF(N647="zákl. prenesená",J647,0)</f>
        <v>0</v>
      </c>
      <c r="BH647" s="156">
        <f>IF(N647="zníž. prenesená",J647,0)</f>
        <v>0</v>
      </c>
      <c r="BI647" s="156">
        <f>IF(N647="nulová",J647,0)</f>
        <v>0</v>
      </c>
      <c r="BJ647" s="17" t="s">
        <v>89</v>
      </c>
      <c r="BK647" s="156">
        <f>ROUND(I647*H647,2)</f>
        <v>0</v>
      </c>
      <c r="BL647" s="17" t="s">
        <v>309</v>
      </c>
      <c r="BM647" s="155" t="s">
        <v>2795</v>
      </c>
    </row>
    <row r="648" spans="2:65" s="1" customFormat="1" ht="37.9" customHeight="1">
      <c r="B648" s="32"/>
      <c r="C648" s="179" t="s">
        <v>1443</v>
      </c>
      <c r="D648" s="179" t="s">
        <v>304</v>
      </c>
      <c r="E648" s="180" t="s">
        <v>2796</v>
      </c>
      <c r="F648" s="181" t="s">
        <v>2797</v>
      </c>
      <c r="G648" s="182" t="s">
        <v>519</v>
      </c>
      <c r="H648" s="183">
        <v>1</v>
      </c>
      <c r="I648" s="184"/>
      <c r="J648" s="185">
        <f>ROUND(I648*H648,2)</f>
        <v>0</v>
      </c>
      <c r="K648" s="186"/>
      <c r="L648" s="187"/>
      <c r="M648" s="188" t="s">
        <v>1</v>
      </c>
      <c r="N648" s="189" t="s">
        <v>42</v>
      </c>
      <c r="P648" s="153">
        <f>O648*H648</f>
        <v>0</v>
      </c>
      <c r="Q648" s="153">
        <v>0.02</v>
      </c>
      <c r="R648" s="153">
        <f>Q648*H648</f>
        <v>0.02</v>
      </c>
      <c r="S648" s="153">
        <v>0</v>
      </c>
      <c r="T648" s="154">
        <f>S648*H648</f>
        <v>0</v>
      </c>
      <c r="AR648" s="155" t="s">
        <v>434</v>
      </c>
      <c r="AT648" s="155" t="s">
        <v>304</v>
      </c>
      <c r="AU648" s="155" t="s">
        <v>89</v>
      </c>
      <c r="AY648" s="17" t="s">
        <v>225</v>
      </c>
      <c r="BE648" s="156">
        <f>IF(N648="základná",J648,0)</f>
        <v>0</v>
      </c>
      <c r="BF648" s="156">
        <f>IF(N648="znížená",J648,0)</f>
        <v>0</v>
      </c>
      <c r="BG648" s="156">
        <f>IF(N648="zákl. prenesená",J648,0)</f>
        <v>0</v>
      </c>
      <c r="BH648" s="156">
        <f>IF(N648="zníž. prenesená",J648,0)</f>
        <v>0</v>
      </c>
      <c r="BI648" s="156">
        <f>IF(N648="nulová",J648,0)</f>
        <v>0</v>
      </c>
      <c r="BJ648" s="17" t="s">
        <v>89</v>
      </c>
      <c r="BK648" s="156">
        <f>ROUND(I648*H648,2)</f>
        <v>0</v>
      </c>
      <c r="BL648" s="17" t="s">
        <v>309</v>
      </c>
      <c r="BM648" s="155" t="s">
        <v>2798</v>
      </c>
    </row>
    <row r="649" spans="2:65" s="1" customFormat="1" ht="37.9" customHeight="1">
      <c r="B649" s="32"/>
      <c r="C649" s="179" t="s">
        <v>1447</v>
      </c>
      <c r="D649" s="179" t="s">
        <v>304</v>
      </c>
      <c r="E649" s="180" t="s">
        <v>2799</v>
      </c>
      <c r="F649" s="181" t="s">
        <v>2800</v>
      </c>
      <c r="G649" s="182" t="s">
        <v>519</v>
      </c>
      <c r="H649" s="183">
        <v>7</v>
      </c>
      <c r="I649" s="184"/>
      <c r="J649" s="185">
        <f>ROUND(I649*H649,2)</f>
        <v>0</v>
      </c>
      <c r="K649" s="186"/>
      <c r="L649" s="187"/>
      <c r="M649" s="188" t="s">
        <v>1</v>
      </c>
      <c r="N649" s="189" t="s">
        <v>42</v>
      </c>
      <c r="P649" s="153">
        <f>O649*H649</f>
        <v>0</v>
      </c>
      <c r="Q649" s="153">
        <v>0.02</v>
      </c>
      <c r="R649" s="153">
        <f>Q649*H649</f>
        <v>0.14000000000000001</v>
      </c>
      <c r="S649" s="153">
        <v>0</v>
      </c>
      <c r="T649" s="154">
        <f>S649*H649</f>
        <v>0</v>
      </c>
      <c r="AR649" s="155" t="s">
        <v>434</v>
      </c>
      <c r="AT649" s="155" t="s">
        <v>304</v>
      </c>
      <c r="AU649" s="155" t="s">
        <v>89</v>
      </c>
      <c r="AY649" s="17" t="s">
        <v>225</v>
      </c>
      <c r="BE649" s="156">
        <f>IF(N649="základná",J649,0)</f>
        <v>0</v>
      </c>
      <c r="BF649" s="156">
        <f>IF(N649="znížená",J649,0)</f>
        <v>0</v>
      </c>
      <c r="BG649" s="156">
        <f>IF(N649="zákl. prenesená",J649,0)</f>
        <v>0</v>
      </c>
      <c r="BH649" s="156">
        <f>IF(N649="zníž. prenesená",J649,0)</f>
        <v>0</v>
      </c>
      <c r="BI649" s="156">
        <f>IF(N649="nulová",J649,0)</f>
        <v>0</v>
      </c>
      <c r="BJ649" s="17" t="s">
        <v>89</v>
      </c>
      <c r="BK649" s="156">
        <f>ROUND(I649*H649,2)</f>
        <v>0</v>
      </c>
      <c r="BL649" s="17" t="s">
        <v>309</v>
      </c>
      <c r="BM649" s="155" t="s">
        <v>2801</v>
      </c>
    </row>
    <row r="650" spans="2:65" s="1" customFormat="1" ht="24.2" customHeight="1">
      <c r="B650" s="32"/>
      <c r="C650" s="143" t="s">
        <v>1453</v>
      </c>
      <c r="D650" s="143" t="s">
        <v>227</v>
      </c>
      <c r="E650" s="144" t="s">
        <v>1915</v>
      </c>
      <c r="F650" s="145" t="s">
        <v>1916</v>
      </c>
      <c r="G650" s="146" t="s">
        <v>312</v>
      </c>
      <c r="H650" s="147">
        <v>13.537000000000001</v>
      </c>
      <c r="I650" s="148"/>
      <c r="J650" s="149">
        <f>ROUND(I650*H650,2)</f>
        <v>0</v>
      </c>
      <c r="K650" s="150"/>
      <c r="L650" s="32"/>
      <c r="M650" s="151" t="s">
        <v>1</v>
      </c>
      <c r="N650" s="152" t="s">
        <v>42</v>
      </c>
      <c r="P650" s="153">
        <f>O650*H650</f>
        <v>0</v>
      </c>
      <c r="Q650" s="153">
        <v>0</v>
      </c>
      <c r="R650" s="153">
        <f>Q650*H650</f>
        <v>0</v>
      </c>
      <c r="S650" s="153">
        <v>0</v>
      </c>
      <c r="T650" s="154">
        <f>S650*H650</f>
        <v>0</v>
      </c>
      <c r="AR650" s="155" t="s">
        <v>309</v>
      </c>
      <c r="AT650" s="155" t="s">
        <v>227</v>
      </c>
      <c r="AU650" s="155" t="s">
        <v>89</v>
      </c>
      <c r="AY650" s="17" t="s">
        <v>225</v>
      </c>
      <c r="BE650" s="156">
        <f>IF(N650="základná",J650,0)</f>
        <v>0</v>
      </c>
      <c r="BF650" s="156">
        <f>IF(N650="znížená",J650,0)</f>
        <v>0</v>
      </c>
      <c r="BG650" s="156">
        <f>IF(N650="zákl. prenesená",J650,0)</f>
        <v>0</v>
      </c>
      <c r="BH650" s="156">
        <f>IF(N650="zníž. prenesená",J650,0)</f>
        <v>0</v>
      </c>
      <c r="BI650" s="156">
        <f>IF(N650="nulová",J650,0)</f>
        <v>0</v>
      </c>
      <c r="BJ650" s="17" t="s">
        <v>89</v>
      </c>
      <c r="BK650" s="156">
        <f>ROUND(I650*H650,2)</f>
        <v>0</v>
      </c>
      <c r="BL650" s="17" t="s">
        <v>309</v>
      </c>
      <c r="BM650" s="155" t="s">
        <v>2802</v>
      </c>
    </row>
    <row r="651" spans="2:65" s="12" customFormat="1" ht="11.25">
      <c r="B651" s="157"/>
      <c r="D651" s="158" t="s">
        <v>233</v>
      </c>
      <c r="E651" s="159" t="s">
        <v>1</v>
      </c>
      <c r="F651" s="160" t="s">
        <v>2803</v>
      </c>
      <c r="H651" s="161">
        <v>8.2449999999999992</v>
      </c>
      <c r="I651" s="162"/>
      <c r="L651" s="157"/>
      <c r="M651" s="163"/>
      <c r="T651" s="164"/>
      <c r="AT651" s="159" t="s">
        <v>233</v>
      </c>
      <c r="AU651" s="159" t="s">
        <v>89</v>
      </c>
      <c r="AV651" s="12" t="s">
        <v>89</v>
      </c>
      <c r="AW651" s="12" t="s">
        <v>31</v>
      </c>
      <c r="AX651" s="12" t="s">
        <v>76</v>
      </c>
      <c r="AY651" s="159" t="s">
        <v>225</v>
      </c>
    </row>
    <row r="652" spans="2:65" s="12" customFormat="1" ht="11.25">
      <c r="B652" s="157"/>
      <c r="D652" s="158" t="s">
        <v>233</v>
      </c>
      <c r="E652" s="159" t="s">
        <v>1</v>
      </c>
      <c r="F652" s="160" t="s">
        <v>2804</v>
      </c>
      <c r="H652" s="161">
        <v>0.67200000000000004</v>
      </c>
      <c r="I652" s="162"/>
      <c r="L652" s="157"/>
      <c r="M652" s="163"/>
      <c r="T652" s="164"/>
      <c r="AT652" s="159" t="s">
        <v>233</v>
      </c>
      <c r="AU652" s="159" t="s">
        <v>89</v>
      </c>
      <c r="AV652" s="12" t="s">
        <v>89</v>
      </c>
      <c r="AW652" s="12" t="s">
        <v>31</v>
      </c>
      <c r="AX652" s="12" t="s">
        <v>76</v>
      </c>
      <c r="AY652" s="159" t="s">
        <v>225</v>
      </c>
    </row>
    <row r="653" spans="2:65" s="12" customFormat="1" ht="11.25">
      <c r="B653" s="157"/>
      <c r="D653" s="158" t="s">
        <v>233</v>
      </c>
      <c r="E653" s="159" t="s">
        <v>1</v>
      </c>
      <c r="F653" s="160" t="s">
        <v>2805</v>
      </c>
      <c r="H653" s="161">
        <v>4.62</v>
      </c>
      <c r="I653" s="162"/>
      <c r="L653" s="157"/>
      <c r="M653" s="163"/>
      <c r="T653" s="164"/>
      <c r="AT653" s="159" t="s">
        <v>233</v>
      </c>
      <c r="AU653" s="159" t="s">
        <v>89</v>
      </c>
      <c r="AV653" s="12" t="s">
        <v>89</v>
      </c>
      <c r="AW653" s="12" t="s">
        <v>31</v>
      </c>
      <c r="AX653" s="12" t="s">
        <v>76</v>
      </c>
      <c r="AY653" s="159" t="s">
        <v>225</v>
      </c>
    </row>
    <row r="654" spans="2:65" s="13" customFormat="1" ht="11.25">
      <c r="B654" s="165"/>
      <c r="D654" s="158" t="s">
        <v>233</v>
      </c>
      <c r="E654" s="166" t="s">
        <v>1</v>
      </c>
      <c r="F654" s="167" t="s">
        <v>258</v>
      </c>
      <c r="H654" s="168">
        <v>13.537000000000001</v>
      </c>
      <c r="I654" s="169"/>
      <c r="L654" s="165"/>
      <c r="M654" s="170"/>
      <c r="T654" s="171"/>
      <c r="AT654" s="166" t="s">
        <v>233</v>
      </c>
      <c r="AU654" s="166" t="s">
        <v>89</v>
      </c>
      <c r="AV654" s="13" t="s">
        <v>231</v>
      </c>
      <c r="AW654" s="13" t="s">
        <v>31</v>
      </c>
      <c r="AX654" s="13" t="s">
        <v>83</v>
      </c>
      <c r="AY654" s="166" t="s">
        <v>225</v>
      </c>
    </row>
    <row r="655" spans="2:65" s="1" customFormat="1" ht="33" customHeight="1">
      <c r="B655" s="32"/>
      <c r="C655" s="179" t="s">
        <v>1457</v>
      </c>
      <c r="D655" s="179" t="s">
        <v>304</v>
      </c>
      <c r="E655" s="180" t="s">
        <v>1923</v>
      </c>
      <c r="F655" s="181" t="s">
        <v>1924</v>
      </c>
      <c r="G655" s="182" t="s">
        <v>312</v>
      </c>
      <c r="H655" s="183">
        <v>13.537000000000001</v>
      </c>
      <c r="I655" s="184"/>
      <c r="J655" s="185">
        <f>ROUND(I655*H655,2)</f>
        <v>0</v>
      </c>
      <c r="K655" s="186"/>
      <c r="L655" s="187"/>
      <c r="M655" s="188" t="s">
        <v>1</v>
      </c>
      <c r="N655" s="189" t="s">
        <v>42</v>
      </c>
      <c r="P655" s="153">
        <f>O655*H655</f>
        <v>0</v>
      </c>
      <c r="Q655" s="153">
        <v>1.4999999999999999E-4</v>
      </c>
      <c r="R655" s="153">
        <f>Q655*H655</f>
        <v>2.0305499999999999E-3</v>
      </c>
      <c r="S655" s="153">
        <v>0</v>
      </c>
      <c r="T655" s="154">
        <f>S655*H655</f>
        <v>0</v>
      </c>
      <c r="AR655" s="155" t="s">
        <v>434</v>
      </c>
      <c r="AT655" s="155" t="s">
        <v>304</v>
      </c>
      <c r="AU655" s="155" t="s">
        <v>89</v>
      </c>
      <c r="AY655" s="17" t="s">
        <v>225</v>
      </c>
      <c r="BE655" s="156">
        <f>IF(N655="základná",J655,0)</f>
        <v>0</v>
      </c>
      <c r="BF655" s="156">
        <f>IF(N655="znížená",J655,0)</f>
        <v>0</v>
      </c>
      <c r="BG655" s="156">
        <f>IF(N655="zákl. prenesená",J655,0)</f>
        <v>0</v>
      </c>
      <c r="BH655" s="156">
        <f>IF(N655="zníž. prenesená",J655,0)</f>
        <v>0</v>
      </c>
      <c r="BI655" s="156">
        <f>IF(N655="nulová",J655,0)</f>
        <v>0</v>
      </c>
      <c r="BJ655" s="17" t="s">
        <v>89</v>
      </c>
      <c r="BK655" s="156">
        <f>ROUND(I655*H655,2)</f>
        <v>0</v>
      </c>
      <c r="BL655" s="17" t="s">
        <v>309</v>
      </c>
      <c r="BM655" s="155" t="s">
        <v>2806</v>
      </c>
    </row>
    <row r="656" spans="2:65" s="1" customFormat="1" ht="24.2" customHeight="1">
      <c r="B656" s="32"/>
      <c r="C656" s="143" t="s">
        <v>1461</v>
      </c>
      <c r="D656" s="143" t="s">
        <v>227</v>
      </c>
      <c r="E656" s="144" t="s">
        <v>1927</v>
      </c>
      <c r="F656" s="145" t="s">
        <v>1928</v>
      </c>
      <c r="G656" s="146" t="s">
        <v>312</v>
      </c>
      <c r="H656" s="147">
        <v>27.059000000000001</v>
      </c>
      <c r="I656" s="148"/>
      <c r="J656" s="149">
        <f>ROUND(I656*H656,2)</f>
        <v>0</v>
      </c>
      <c r="K656" s="150"/>
      <c r="L656" s="32"/>
      <c r="M656" s="151" t="s">
        <v>1</v>
      </c>
      <c r="N656" s="152" t="s">
        <v>42</v>
      </c>
      <c r="P656" s="153">
        <f>O656*H656</f>
        <v>0</v>
      </c>
      <c r="Q656" s="153">
        <v>1E-4</v>
      </c>
      <c r="R656" s="153">
        <f>Q656*H656</f>
        <v>2.7059000000000002E-3</v>
      </c>
      <c r="S656" s="153">
        <v>0</v>
      </c>
      <c r="T656" s="154">
        <f>S656*H656</f>
        <v>0</v>
      </c>
      <c r="AR656" s="155" t="s">
        <v>309</v>
      </c>
      <c r="AT656" s="155" t="s">
        <v>227</v>
      </c>
      <c r="AU656" s="155" t="s">
        <v>89</v>
      </c>
      <c r="AY656" s="17" t="s">
        <v>225</v>
      </c>
      <c r="BE656" s="156">
        <f>IF(N656="základná",J656,0)</f>
        <v>0</v>
      </c>
      <c r="BF656" s="156">
        <f>IF(N656="znížená",J656,0)</f>
        <v>0</v>
      </c>
      <c r="BG656" s="156">
        <f>IF(N656="zákl. prenesená",J656,0)</f>
        <v>0</v>
      </c>
      <c r="BH656" s="156">
        <f>IF(N656="zníž. prenesená",J656,0)</f>
        <v>0</v>
      </c>
      <c r="BI656" s="156">
        <f>IF(N656="nulová",J656,0)</f>
        <v>0</v>
      </c>
      <c r="BJ656" s="17" t="s">
        <v>89</v>
      </c>
      <c r="BK656" s="156">
        <f>ROUND(I656*H656,2)</f>
        <v>0</v>
      </c>
      <c r="BL656" s="17" t="s">
        <v>309</v>
      </c>
      <c r="BM656" s="155" t="s">
        <v>2807</v>
      </c>
    </row>
    <row r="657" spans="2:65" s="12" customFormat="1" ht="11.25">
      <c r="B657" s="157"/>
      <c r="D657" s="158" t="s">
        <v>233</v>
      </c>
      <c r="E657" s="159" t="s">
        <v>1</v>
      </c>
      <c r="F657" s="160" t="s">
        <v>2808</v>
      </c>
      <c r="H657" s="161">
        <v>25.024999999999999</v>
      </c>
      <c r="I657" s="162"/>
      <c r="L657" s="157"/>
      <c r="M657" s="163"/>
      <c r="T657" s="164"/>
      <c r="AT657" s="159" t="s">
        <v>233</v>
      </c>
      <c r="AU657" s="159" t="s">
        <v>89</v>
      </c>
      <c r="AV657" s="12" t="s">
        <v>89</v>
      </c>
      <c r="AW657" s="12" t="s">
        <v>31</v>
      </c>
      <c r="AX657" s="12" t="s">
        <v>76</v>
      </c>
      <c r="AY657" s="159" t="s">
        <v>225</v>
      </c>
    </row>
    <row r="658" spans="2:65" s="12" customFormat="1" ht="11.25">
      <c r="B658" s="157"/>
      <c r="D658" s="158" t="s">
        <v>233</v>
      </c>
      <c r="E658" s="159" t="s">
        <v>1</v>
      </c>
      <c r="F658" s="160" t="s">
        <v>2809</v>
      </c>
      <c r="H658" s="161">
        <v>2.0339999999999998</v>
      </c>
      <c r="I658" s="162"/>
      <c r="L658" s="157"/>
      <c r="M658" s="163"/>
      <c r="T658" s="164"/>
      <c r="AT658" s="159" t="s">
        <v>233</v>
      </c>
      <c r="AU658" s="159" t="s">
        <v>89</v>
      </c>
      <c r="AV658" s="12" t="s">
        <v>89</v>
      </c>
      <c r="AW658" s="12" t="s">
        <v>31</v>
      </c>
      <c r="AX658" s="12" t="s">
        <v>76</v>
      </c>
      <c r="AY658" s="159" t="s">
        <v>225</v>
      </c>
    </row>
    <row r="659" spans="2:65" s="13" customFormat="1" ht="11.25">
      <c r="B659" s="165"/>
      <c r="D659" s="158" t="s">
        <v>233</v>
      </c>
      <c r="E659" s="166" t="s">
        <v>1</v>
      </c>
      <c r="F659" s="167" t="s">
        <v>258</v>
      </c>
      <c r="H659" s="168">
        <v>27.059000000000001</v>
      </c>
      <c r="I659" s="169"/>
      <c r="L659" s="165"/>
      <c r="M659" s="170"/>
      <c r="T659" s="171"/>
      <c r="AT659" s="166" t="s">
        <v>233</v>
      </c>
      <c r="AU659" s="166" t="s">
        <v>89</v>
      </c>
      <c r="AV659" s="13" t="s">
        <v>231</v>
      </c>
      <c r="AW659" s="13" t="s">
        <v>31</v>
      </c>
      <c r="AX659" s="13" t="s">
        <v>83</v>
      </c>
      <c r="AY659" s="166" t="s">
        <v>225</v>
      </c>
    </row>
    <row r="660" spans="2:65" s="1" customFormat="1" ht="24.2" customHeight="1">
      <c r="B660" s="32"/>
      <c r="C660" s="179" t="s">
        <v>1466</v>
      </c>
      <c r="D660" s="179" t="s">
        <v>304</v>
      </c>
      <c r="E660" s="180" t="s">
        <v>1932</v>
      </c>
      <c r="F660" s="181" t="s">
        <v>1933</v>
      </c>
      <c r="G660" s="182" t="s">
        <v>312</v>
      </c>
      <c r="H660" s="183">
        <v>27.059000000000001</v>
      </c>
      <c r="I660" s="184"/>
      <c r="J660" s="185">
        <f>ROUND(I660*H660,2)</f>
        <v>0</v>
      </c>
      <c r="K660" s="186"/>
      <c r="L660" s="187"/>
      <c r="M660" s="188" t="s">
        <v>1</v>
      </c>
      <c r="N660" s="189" t="s">
        <v>42</v>
      </c>
      <c r="P660" s="153">
        <f>O660*H660</f>
        <v>0</v>
      </c>
      <c r="Q660" s="153">
        <v>2E-3</v>
      </c>
      <c r="R660" s="153">
        <f>Q660*H660</f>
        <v>5.4118000000000006E-2</v>
      </c>
      <c r="S660" s="153">
        <v>0</v>
      </c>
      <c r="T660" s="154">
        <f>S660*H660</f>
        <v>0</v>
      </c>
      <c r="AR660" s="155" t="s">
        <v>434</v>
      </c>
      <c r="AT660" s="155" t="s">
        <v>304</v>
      </c>
      <c r="AU660" s="155" t="s">
        <v>89</v>
      </c>
      <c r="AY660" s="17" t="s">
        <v>225</v>
      </c>
      <c r="BE660" s="156">
        <f>IF(N660="základná",J660,0)</f>
        <v>0</v>
      </c>
      <c r="BF660" s="156">
        <f>IF(N660="znížená",J660,0)</f>
        <v>0</v>
      </c>
      <c r="BG660" s="156">
        <f>IF(N660="zákl. prenesená",J660,0)</f>
        <v>0</v>
      </c>
      <c r="BH660" s="156">
        <f>IF(N660="zníž. prenesená",J660,0)</f>
        <v>0</v>
      </c>
      <c r="BI660" s="156">
        <f>IF(N660="nulová",J660,0)</f>
        <v>0</v>
      </c>
      <c r="BJ660" s="17" t="s">
        <v>89</v>
      </c>
      <c r="BK660" s="156">
        <f>ROUND(I660*H660,2)</f>
        <v>0</v>
      </c>
      <c r="BL660" s="17" t="s">
        <v>309</v>
      </c>
      <c r="BM660" s="155" t="s">
        <v>2810</v>
      </c>
    </row>
    <row r="661" spans="2:65" s="1" customFormat="1" ht="21.75" customHeight="1">
      <c r="B661" s="32"/>
      <c r="C661" s="143" t="s">
        <v>1471</v>
      </c>
      <c r="D661" s="143" t="s">
        <v>227</v>
      </c>
      <c r="E661" s="144" t="s">
        <v>1936</v>
      </c>
      <c r="F661" s="145" t="s">
        <v>1937</v>
      </c>
      <c r="G661" s="146" t="s">
        <v>414</v>
      </c>
      <c r="H661" s="147">
        <v>7.5540000000000003</v>
      </c>
      <c r="I661" s="148"/>
      <c r="J661" s="149">
        <f>ROUND(I661*H661,2)</f>
        <v>0</v>
      </c>
      <c r="K661" s="150"/>
      <c r="L661" s="32"/>
      <c r="M661" s="151" t="s">
        <v>1</v>
      </c>
      <c r="N661" s="152" t="s">
        <v>42</v>
      </c>
      <c r="P661" s="153">
        <f>O661*H661</f>
        <v>0</v>
      </c>
      <c r="Q661" s="153">
        <v>4.2499999999999998E-4</v>
      </c>
      <c r="R661" s="153">
        <f>Q661*H661</f>
        <v>3.2104500000000001E-3</v>
      </c>
      <c r="S661" s="153">
        <v>0</v>
      </c>
      <c r="T661" s="154">
        <f>S661*H661</f>
        <v>0</v>
      </c>
      <c r="AR661" s="155" t="s">
        <v>309</v>
      </c>
      <c r="AT661" s="155" t="s">
        <v>227</v>
      </c>
      <c r="AU661" s="155" t="s">
        <v>89</v>
      </c>
      <c r="AY661" s="17" t="s">
        <v>225</v>
      </c>
      <c r="BE661" s="156">
        <f>IF(N661="základná",J661,0)</f>
        <v>0</v>
      </c>
      <c r="BF661" s="156">
        <f>IF(N661="znížená",J661,0)</f>
        <v>0</v>
      </c>
      <c r="BG661" s="156">
        <f>IF(N661="zákl. prenesená",J661,0)</f>
        <v>0</v>
      </c>
      <c r="BH661" s="156">
        <f>IF(N661="zníž. prenesená",J661,0)</f>
        <v>0</v>
      </c>
      <c r="BI661" s="156">
        <f>IF(N661="nulová",J661,0)</f>
        <v>0</v>
      </c>
      <c r="BJ661" s="17" t="s">
        <v>89</v>
      </c>
      <c r="BK661" s="156">
        <f>ROUND(I661*H661,2)</f>
        <v>0</v>
      </c>
      <c r="BL661" s="17" t="s">
        <v>309</v>
      </c>
      <c r="BM661" s="155" t="s">
        <v>2811</v>
      </c>
    </row>
    <row r="662" spans="2:65" s="12" customFormat="1" ht="11.25">
      <c r="B662" s="157"/>
      <c r="D662" s="158" t="s">
        <v>233</v>
      </c>
      <c r="E662" s="159" t="s">
        <v>1</v>
      </c>
      <c r="F662" s="160" t="s">
        <v>2812</v>
      </c>
      <c r="H662" s="161">
        <v>7.5540000000000003</v>
      </c>
      <c r="I662" s="162"/>
      <c r="L662" s="157"/>
      <c r="M662" s="163"/>
      <c r="T662" s="164"/>
      <c r="AT662" s="159" t="s">
        <v>233</v>
      </c>
      <c r="AU662" s="159" t="s">
        <v>89</v>
      </c>
      <c r="AV662" s="12" t="s">
        <v>89</v>
      </c>
      <c r="AW662" s="12" t="s">
        <v>31</v>
      </c>
      <c r="AX662" s="12" t="s">
        <v>83</v>
      </c>
      <c r="AY662" s="159" t="s">
        <v>225</v>
      </c>
    </row>
    <row r="663" spans="2:65" s="1" customFormat="1" ht="49.15" customHeight="1">
      <c r="B663" s="32"/>
      <c r="C663" s="179" t="s">
        <v>1476</v>
      </c>
      <c r="D663" s="179" t="s">
        <v>304</v>
      </c>
      <c r="E663" s="180" t="s">
        <v>1854</v>
      </c>
      <c r="F663" s="181" t="s">
        <v>1855</v>
      </c>
      <c r="G663" s="182" t="s">
        <v>414</v>
      </c>
      <c r="H663" s="183">
        <v>7.9320000000000004</v>
      </c>
      <c r="I663" s="184"/>
      <c r="J663" s="185">
        <f>ROUND(I663*H663,2)</f>
        <v>0</v>
      </c>
      <c r="K663" s="186"/>
      <c r="L663" s="187"/>
      <c r="M663" s="188" t="s">
        <v>1</v>
      </c>
      <c r="N663" s="189" t="s">
        <v>42</v>
      </c>
      <c r="P663" s="153">
        <f>O663*H663</f>
        <v>0</v>
      </c>
      <c r="Q663" s="153">
        <v>1E-4</v>
      </c>
      <c r="R663" s="153">
        <f>Q663*H663</f>
        <v>7.9320000000000009E-4</v>
      </c>
      <c r="S663" s="153">
        <v>0</v>
      </c>
      <c r="T663" s="154">
        <f>S663*H663</f>
        <v>0</v>
      </c>
      <c r="AR663" s="155" t="s">
        <v>434</v>
      </c>
      <c r="AT663" s="155" t="s">
        <v>304</v>
      </c>
      <c r="AU663" s="155" t="s">
        <v>89</v>
      </c>
      <c r="AY663" s="17" t="s">
        <v>225</v>
      </c>
      <c r="BE663" s="156">
        <f>IF(N663="základná",J663,0)</f>
        <v>0</v>
      </c>
      <c r="BF663" s="156">
        <f>IF(N663="znížená",J663,0)</f>
        <v>0</v>
      </c>
      <c r="BG663" s="156">
        <f>IF(N663="zákl. prenesená",J663,0)</f>
        <v>0</v>
      </c>
      <c r="BH663" s="156">
        <f>IF(N663="zníž. prenesená",J663,0)</f>
        <v>0</v>
      </c>
      <c r="BI663" s="156">
        <f>IF(N663="nulová",J663,0)</f>
        <v>0</v>
      </c>
      <c r="BJ663" s="17" t="s">
        <v>89</v>
      </c>
      <c r="BK663" s="156">
        <f>ROUND(I663*H663,2)</f>
        <v>0</v>
      </c>
      <c r="BL663" s="17" t="s">
        <v>309</v>
      </c>
      <c r="BM663" s="155" t="s">
        <v>2813</v>
      </c>
    </row>
    <row r="664" spans="2:65" s="12" customFormat="1" ht="11.25">
      <c r="B664" s="157"/>
      <c r="D664" s="158" t="s">
        <v>233</v>
      </c>
      <c r="E664" s="159" t="s">
        <v>1</v>
      </c>
      <c r="F664" s="160" t="s">
        <v>2814</v>
      </c>
      <c r="H664" s="161">
        <v>7.9320000000000004</v>
      </c>
      <c r="I664" s="162"/>
      <c r="L664" s="157"/>
      <c r="M664" s="163"/>
      <c r="T664" s="164"/>
      <c r="AT664" s="159" t="s">
        <v>233</v>
      </c>
      <c r="AU664" s="159" t="s">
        <v>89</v>
      </c>
      <c r="AV664" s="12" t="s">
        <v>89</v>
      </c>
      <c r="AW664" s="12" t="s">
        <v>31</v>
      </c>
      <c r="AX664" s="12" t="s">
        <v>83</v>
      </c>
      <c r="AY664" s="159" t="s">
        <v>225</v>
      </c>
    </row>
    <row r="665" spans="2:65" s="1" customFormat="1" ht="37.9" customHeight="1">
      <c r="B665" s="32"/>
      <c r="C665" s="179" t="s">
        <v>1481</v>
      </c>
      <c r="D665" s="179" t="s">
        <v>304</v>
      </c>
      <c r="E665" s="180" t="s">
        <v>1859</v>
      </c>
      <c r="F665" s="181" t="s">
        <v>1860</v>
      </c>
      <c r="G665" s="182" t="s">
        <v>414</v>
      </c>
      <c r="H665" s="183">
        <v>7.9320000000000004</v>
      </c>
      <c r="I665" s="184"/>
      <c r="J665" s="185">
        <f>ROUND(I665*H665,2)</f>
        <v>0</v>
      </c>
      <c r="K665" s="186"/>
      <c r="L665" s="187"/>
      <c r="M665" s="188" t="s">
        <v>1</v>
      </c>
      <c r="N665" s="189" t="s">
        <v>42</v>
      </c>
      <c r="P665" s="153">
        <f>O665*H665</f>
        <v>0</v>
      </c>
      <c r="Q665" s="153">
        <v>1E-4</v>
      </c>
      <c r="R665" s="153">
        <f>Q665*H665</f>
        <v>7.9320000000000009E-4</v>
      </c>
      <c r="S665" s="153">
        <v>0</v>
      </c>
      <c r="T665" s="154">
        <f>S665*H665</f>
        <v>0</v>
      </c>
      <c r="AR665" s="155" t="s">
        <v>434</v>
      </c>
      <c r="AT665" s="155" t="s">
        <v>304</v>
      </c>
      <c r="AU665" s="155" t="s">
        <v>89</v>
      </c>
      <c r="AY665" s="17" t="s">
        <v>225</v>
      </c>
      <c r="BE665" s="156">
        <f>IF(N665="základná",J665,0)</f>
        <v>0</v>
      </c>
      <c r="BF665" s="156">
        <f>IF(N665="znížená",J665,0)</f>
        <v>0</v>
      </c>
      <c r="BG665" s="156">
        <f>IF(N665="zákl. prenesená",J665,0)</f>
        <v>0</v>
      </c>
      <c r="BH665" s="156">
        <f>IF(N665="zníž. prenesená",J665,0)</f>
        <v>0</v>
      </c>
      <c r="BI665" s="156">
        <f>IF(N665="nulová",J665,0)</f>
        <v>0</v>
      </c>
      <c r="BJ665" s="17" t="s">
        <v>89</v>
      </c>
      <c r="BK665" s="156">
        <f>ROUND(I665*H665,2)</f>
        <v>0</v>
      </c>
      <c r="BL665" s="17" t="s">
        <v>309</v>
      </c>
      <c r="BM665" s="155" t="s">
        <v>2815</v>
      </c>
    </row>
    <row r="666" spans="2:65" s="12" customFormat="1" ht="11.25">
      <c r="B666" s="157"/>
      <c r="D666" s="158" t="s">
        <v>233</v>
      </c>
      <c r="E666" s="159" t="s">
        <v>1</v>
      </c>
      <c r="F666" s="160" t="s">
        <v>2814</v>
      </c>
      <c r="H666" s="161">
        <v>7.9320000000000004</v>
      </c>
      <c r="I666" s="162"/>
      <c r="L666" s="157"/>
      <c r="M666" s="163"/>
      <c r="T666" s="164"/>
      <c r="AT666" s="159" t="s">
        <v>233</v>
      </c>
      <c r="AU666" s="159" t="s">
        <v>89</v>
      </c>
      <c r="AV666" s="12" t="s">
        <v>89</v>
      </c>
      <c r="AW666" s="12" t="s">
        <v>31</v>
      </c>
      <c r="AX666" s="12" t="s">
        <v>83</v>
      </c>
      <c r="AY666" s="159" t="s">
        <v>225</v>
      </c>
    </row>
    <row r="667" spans="2:65" s="1" customFormat="1" ht="49.15" customHeight="1">
      <c r="B667" s="32"/>
      <c r="C667" s="179" t="s">
        <v>1486</v>
      </c>
      <c r="D667" s="179" t="s">
        <v>304</v>
      </c>
      <c r="E667" s="180" t="s">
        <v>2816</v>
      </c>
      <c r="F667" s="181" t="s">
        <v>2817</v>
      </c>
      <c r="G667" s="182" t="s">
        <v>519</v>
      </c>
      <c r="H667" s="183">
        <v>1</v>
      </c>
      <c r="I667" s="184"/>
      <c r="J667" s="185">
        <f t="shared" ref="J667:J673" si="0">ROUND(I667*H667,2)</f>
        <v>0</v>
      </c>
      <c r="K667" s="186"/>
      <c r="L667" s="187"/>
      <c r="M667" s="188" t="s">
        <v>1</v>
      </c>
      <c r="N667" s="189" t="s">
        <v>42</v>
      </c>
      <c r="P667" s="153">
        <f t="shared" ref="P667:P673" si="1">O667*H667</f>
        <v>0</v>
      </c>
      <c r="Q667" s="153">
        <v>0.1143</v>
      </c>
      <c r="R667" s="153">
        <f t="shared" ref="R667:R673" si="2">Q667*H667</f>
        <v>0.1143</v>
      </c>
      <c r="S667" s="153">
        <v>0</v>
      </c>
      <c r="T667" s="154">
        <f t="shared" ref="T667:T673" si="3">S667*H667</f>
        <v>0</v>
      </c>
      <c r="AR667" s="155" t="s">
        <v>434</v>
      </c>
      <c r="AT667" s="155" t="s">
        <v>304</v>
      </c>
      <c r="AU667" s="155" t="s">
        <v>89</v>
      </c>
      <c r="AY667" s="17" t="s">
        <v>225</v>
      </c>
      <c r="BE667" s="156">
        <f t="shared" ref="BE667:BE673" si="4">IF(N667="základná",J667,0)</f>
        <v>0</v>
      </c>
      <c r="BF667" s="156">
        <f t="shared" ref="BF667:BF673" si="5">IF(N667="znížená",J667,0)</f>
        <v>0</v>
      </c>
      <c r="BG667" s="156">
        <f t="shared" ref="BG667:BG673" si="6">IF(N667="zákl. prenesená",J667,0)</f>
        <v>0</v>
      </c>
      <c r="BH667" s="156">
        <f t="shared" ref="BH667:BH673" si="7">IF(N667="zníž. prenesená",J667,0)</f>
        <v>0</v>
      </c>
      <c r="BI667" s="156">
        <f t="shared" ref="BI667:BI673" si="8">IF(N667="nulová",J667,0)</f>
        <v>0</v>
      </c>
      <c r="BJ667" s="17" t="s">
        <v>89</v>
      </c>
      <c r="BK667" s="156">
        <f t="shared" ref="BK667:BK673" si="9">ROUND(I667*H667,2)</f>
        <v>0</v>
      </c>
      <c r="BL667" s="17" t="s">
        <v>309</v>
      </c>
      <c r="BM667" s="155" t="s">
        <v>2818</v>
      </c>
    </row>
    <row r="668" spans="2:65" s="1" customFormat="1" ht="49.15" customHeight="1">
      <c r="B668" s="32"/>
      <c r="C668" s="143" t="s">
        <v>1491</v>
      </c>
      <c r="D668" s="143" t="s">
        <v>227</v>
      </c>
      <c r="E668" s="144" t="s">
        <v>2819</v>
      </c>
      <c r="F668" s="145" t="s">
        <v>1971</v>
      </c>
      <c r="G668" s="146" t="s">
        <v>519</v>
      </c>
      <c r="H668" s="147">
        <v>3</v>
      </c>
      <c r="I668" s="148"/>
      <c r="J668" s="149">
        <f t="shared" si="0"/>
        <v>0</v>
      </c>
      <c r="K668" s="150"/>
      <c r="L668" s="32"/>
      <c r="M668" s="151" t="s">
        <v>1</v>
      </c>
      <c r="N668" s="152" t="s">
        <v>42</v>
      </c>
      <c r="P668" s="153">
        <f t="shared" si="1"/>
        <v>0</v>
      </c>
      <c r="Q668" s="153">
        <v>1.1999999999999999E-3</v>
      </c>
      <c r="R668" s="153">
        <f t="shared" si="2"/>
        <v>3.5999999999999999E-3</v>
      </c>
      <c r="S668" s="153">
        <v>0</v>
      </c>
      <c r="T668" s="154">
        <f t="shared" si="3"/>
        <v>0</v>
      </c>
      <c r="AR668" s="155" t="s">
        <v>309</v>
      </c>
      <c r="AT668" s="155" t="s">
        <v>227</v>
      </c>
      <c r="AU668" s="155" t="s">
        <v>89</v>
      </c>
      <c r="AY668" s="17" t="s">
        <v>225</v>
      </c>
      <c r="BE668" s="156">
        <f t="shared" si="4"/>
        <v>0</v>
      </c>
      <c r="BF668" s="156">
        <f t="shared" si="5"/>
        <v>0</v>
      </c>
      <c r="BG668" s="156">
        <f t="shared" si="6"/>
        <v>0</v>
      </c>
      <c r="BH668" s="156">
        <f t="shared" si="7"/>
        <v>0</v>
      </c>
      <c r="BI668" s="156">
        <f t="shared" si="8"/>
        <v>0</v>
      </c>
      <c r="BJ668" s="17" t="s">
        <v>89</v>
      </c>
      <c r="BK668" s="156">
        <f t="shared" si="9"/>
        <v>0</v>
      </c>
      <c r="BL668" s="17" t="s">
        <v>309</v>
      </c>
      <c r="BM668" s="155" t="s">
        <v>2820</v>
      </c>
    </row>
    <row r="669" spans="2:65" s="1" customFormat="1" ht="49.15" customHeight="1">
      <c r="B669" s="32"/>
      <c r="C669" s="143" t="s">
        <v>1494</v>
      </c>
      <c r="D669" s="143" t="s">
        <v>227</v>
      </c>
      <c r="E669" s="144" t="s">
        <v>2821</v>
      </c>
      <c r="F669" s="145" t="s">
        <v>2822</v>
      </c>
      <c r="G669" s="146" t="s">
        <v>519</v>
      </c>
      <c r="H669" s="147">
        <v>12</v>
      </c>
      <c r="I669" s="148"/>
      <c r="J669" s="149">
        <f t="shared" si="0"/>
        <v>0</v>
      </c>
      <c r="K669" s="150"/>
      <c r="L669" s="32"/>
      <c r="M669" s="151" t="s">
        <v>1</v>
      </c>
      <c r="N669" s="152" t="s">
        <v>42</v>
      </c>
      <c r="P669" s="153">
        <f t="shared" si="1"/>
        <v>0</v>
      </c>
      <c r="Q669" s="153">
        <v>1.1999999999999999E-3</v>
      </c>
      <c r="R669" s="153">
        <f t="shared" si="2"/>
        <v>1.44E-2</v>
      </c>
      <c r="S669" s="153">
        <v>0</v>
      </c>
      <c r="T669" s="154">
        <f t="shared" si="3"/>
        <v>0</v>
      </c>
      <c r="AR669" s="155" t="s">
        <v>309</v>
      </c>
      <c r="AT669" s="155" t="s">
        <v>227</v>
      </c>
      <c r="AU669" s="155" t="s">
        <v>89</v>
      </c>
      <c r="AY669" s="17" t="s">
        <v>225</v>
      </c>
      <c r="BE669" s="156">
        <f t="shared" si="4"/>
        <v>0</v>
      </c>
      <c r="BF669" s="156">
        <f t="shared" si="5"/>
        <v>0</v>
      </c>
      <c r="BG669" s="156">
        <f t="shared" si="6"/>
        <v>0</v>
      </c>
      <c r="BH669" s="156">
        <f t="shared" si="7"/>
        <v>0</v>
      </c>
      <c r="BI669" s="156">
        <f t="shared" si="8"/>
        <v>0</v>
      </c>
      <c r="BJ669" s="17" t="s">
        <v>89</v>
      </c>
      <c r="BK669" s="156">
        <f t="shared" si="9"/>
        <v>0</v>
      </c>
      <c r="BL669" s="17" t="s">
        <v>309</v>
      </c>
      <c r="BM669" s="155" t="s">
        <v>2823</v>
      </c>
    </row>
    <row r="670" spans="2:65" s="1" customFormat="1" ht="49.15" customHeight="1">
      <c r="B670" s="32"/>
      <c r="C670" s="143" t="s">
        <v>1499</v>
      </c>
      <c r="D670" s="143" t="s">
        <v>227</v>
      </c>
      <c r="E670" s="144" t="s">
        <v>2824</v>
      </c>
      <c r="F670" s="145" t="s">
        <v>1992</v>
      </c>
      <c r="G670" s="146" t="s">
        <v>519</v>
      </c>
      <c r="H670" s="147">
        <v>3</v>
      </c>
      <c r="I670" s="148"/>
      <c r="J670" s="149">
        <f t="shared" si="0"/>
        <v>0</v>
      </c>
      <c r="K670" s="150"/>
      <c r="L670" s="32"/>
      <c r="M670" s="151" t="s">
        <v>1</v>
      </c>
      <c r="N670" s="152" t="s">
        <v>42</v>
      </c>
      <c r="P670" s="153">
        <f t="shared" si="1"/>
        <v>0</v>
      </c>
      <c r="Q670" s="153">
        <v>1.1999999999999999E-3</v>
      </c>
      <c r="R670" s="153">
        <f t="shared" si="2"/>
        <v>3.5999999999999999E-3</v>
      </c>
      <c r="S670" s="153">
        <v>0</v>
      </c>
      <c r="T670" s="154">
        <f t="shared" si="3"/>
        <v>0</v>
      </c>
      <c r="AR670" s="155" t="s">
        <v>309</v>
      </c>
      <c r="AT670" s="155" t="s">
        <v>227</v>
      </c>
      <c r="AU670" s="155" t="s">
        <v>89</v>
      </c>
      <c r="AY670" s="17" t="s">
        <v>225</v>
      </c>
      <c r="BE670" s="156">
        <f t="shared" si="4"/>
        <v>0</v>
      </c>
      <c r="BF670" s="156">
        <f t="shared" si="5"/>
        <v>0</v>
      </c>
      <c r="BG670" s="156">
        <f t="shared" si="6"/>
        <v>0</v>
      </c>
      <c r="BH670" s="156">
        <f t="shared" si="7"/>
        <v>0</v>
      </c>
      <c r="BI670" s="156">
        <f t="shared" si="8"/>
        <v>0</v>
      </c>
      <c r="BJ670" s="17" t="s">
        <v>89</v>
      </c>
      <c r="BK670" s="156">
        <f t="shared" si="9"/>
        <v>0</v>
      </c>
      <c r="BL670" s="17" t="s">
        <v>309</v>
      </c>
      <c r="BM670" s="155" t="s">
        <v>2825</v>
      </c>
    </row>
    <row r="671" spans="2:65" s="1" customFormat="1" ht="49.15" customHeight="1">
      <c r="B671" s="32"/>
      <c r="C671" s="143" t="s">
        <v>1504</v>
      </c>
      <c r="D671" s="143" t="s">
        <v>227</v>
      </c>
      <c r="E671" s="144" t="s">
        <v>2826</v>
      </c>
      <c r="F671" s="145" t="s">
        <v>2013</v>
      </c>
      <c r="G671" s="146" t="s">
        <v>519</v>
      </c>
      <c r="H671" s="147">
        <v>1</v>
      </c>
      <c r="I671" s="148"/>
      <c r="J671" s="149">
        <f t="shared" si="0"/>
        <v>0</v>
      </c>
      <c r="K671" s="150"/>
      <c r="L671" s="32"/>
      <c r="M671" s="151" t="s">
        <v>1</v>
      </c>
      <c r="N671" s="152" t="s">
        <v>42</v>
      </c>
      <c r="P671" s="153">
        <f t="shared" si="1"/>
        <v>0</v>
      </c>
      <c r="Q671" s="153">
        <v>1.1999999999999999E-3</v>
      </c>
      <c r="R671" s="153">
        <f t="shared" si="2"/>
        <v>1.1999999999999999E-3</v>
      </c>
      <c r="S671" s="153">
        <v>0</v>
      </c>
      <c r="T671" s="154">
        <f t="shared" si="3"/>
        <v>0</v>
      </c>
      <c r="AR671" s="155" t="s">
        <v>309</v>
      </c>
      <c r="AT671" s="155" t="s">
        <v>227</v>
      </c>
      <c r="AU671" s="155" t="s">
        <v>89</v>
      </c>
      <c r="AY671" s="17" t="s">
        <v>225</v>
      </c>
      <c r="BE671" s="156">
        <f t="shared" si="4"/>
        <v>0</v>
      </c>
      <c r="BF671" s="156">
        <f t="shared" si="5"/>
        <v>0</v>
      </c>
      <c r="BG671" s="156">
        <f t="shared" si="6"/>
        <v>0</v>
      </c>
      <c r="BH671" s="156">
        <f t="shared" si="7"/>
        <v>0</v>
      </c>
      <c r="BI671" s="156">
        <f t="shared" si="8"/>
        <v>0</v>
      </c>
      <c r="BJ671" s="17" t="s">
        <v>89</v>
      </c>
      <c r="BK671" s="156">
        <f t="shared" si="9"/>
        <v>0</v>
      </c>
      <c r="BL671" s="17" t="s">
        <v>309</v>
      </c>
      <c r="BM671" s="155" t="s">
        <v>2827</v>
      </c>
    </row>
    <row r="672" spans="2:65" s="1" customFormat="1" ht="44.25" customHeight="1">
      <c r="B672" s="32"/>
      <c r="C672" s="143" t="s">
        <v>1508</v>
      </c>
      <c r="D672" s="143" t="s">
        <v>227</v>
      </c>
      <c r="E672" s="144" t="s">
        <v>2828</v>
      </c>
      <c r="F672" s="145" t="s">
        <v>2829</v>
      </c>
      <c r="G672" s="146" t="s">
        <v>2068</v>
      </c>
      <c r="H672" s="147">
        <v>1</v>
      </c>
      <c r="I672" s="148"/>
      <c r="J672" s="149">
        <f t="shared" si="0"/>
        <v>0</v>
      </c>
      <c r="K672" s="150"/>
      <c r="L672" s="32"/>
      <c r="M672" s="151" t="s">
        <v>1</v>
      </c>
      <c r="N672" s="152" t="s">
        <v>42</v>
      </c>
      <c r="P672" s="153">
        <f t="shared" si="1"/>
        <v>0</v>
      </c>
      <c r="Q672" s="153">
        <v>0</v>
      </c>
      <c r="R672" s="153">
        <f t="shared" si="2"/>
        <v>0</v>
      </c>
      <c r="S672" s="153">
        <v>0</v>
      </c>
      <c r="T672" s="154">
        <f t="shared" si="3"/>
        <v>0</v>
      </c>
      <c r="AR672" s="155" t="s">
        <v>309</v>
      </c>
      <c r="AT672" s="155" t="s">
        <v>227</v>
      </c>
      <c r="AU672" s="155" t="s">
        <v>89</v>
      </c>
      <c r="AY672" s="17" t="s">
        <v>225</v>
      </c>
      <c r="BE672" s="156">
        <f t="shared" si="4"/>
        <v>0</v>
      </c>
      <c r="BF672" s="156">
        <f t="shared" si="5"/>
        <v>0</v>
      </c>
      <c r="BG672" s="156">
        <f t="shared" si="6"/>
        <v>0</v>
      </c>
      <c r="BH672" s="156">
        <f t="shared" si="7"/>
        <v>0</v>
      </c>
      <c r="BI672" s="156">
        <f t="shared" si="8"/>
        <v>0</v>
      </c>
      <c r="BJ672" s="17" t="s">
        <v>89</v>
      </c>
      <c r="BK672" s="156">
        <f t="shared" si="9"/>
        <v>0</v>
      </c>
      <c r="BL672" s="17" t="s">
        <v>309</v>
      </c>
      <c r="BM672" s="155" t="s">
        <v>2830</v>
      </c>
    </row>
    <row r="673" spans="2:65" s="1" customFormat="1" ht="24.2" customHeight="1">
      <c r="B673" s="32"/>
      <c r="C673" s="143" t="s">
        <v>1513</v>
      </c>
      <c r="D673" s="143" t="s">
        <v>227</v>
      </c>
      <c r="E673" s="144" t="s">
        <v>2831</v>
      </c>
      <c r="F673" s="145" t="s">
        <v>2832</v>
      </c>
      <c r="G673" s="146" t="s">
        <v>1412</v>
      </c>
      <c r="H673" s="196"/>
      <c r="I673" s="148"/>
      <c r="J673" s="149">
        <f t="shared" si="0"/>
        <v>0</v>
      </c>
      <c r="K673" s="150"/>
      <c r="L673" s="32"/>
      <c r="M673" s="151" t="s">
        <v>1</v>
      </c>
      <c r="N673" s="152" t="s">
        <v>42</v>
      </c>
      <c r="P673" s="153">
        <f t="shared" si="1"/>
        <v>0</v>
      </c>
      <c r="Q673" s="153">
        <v>0</v>
      </c>
      <c r="R673" s="153">
        <f t="shared" si="2"/>
        <v>0</v>
      </c>
      <c r="S673" s="153">
        <v>0</v>
      </c>
      <c r="T673" s="154">
        <f t="shared" si="3"/>
        <v>0</v>
      </c>
      <c r="AR673" s="155" t="s">
        <v>309</v>
      </c>
      <c r="AT673" s="155" t="s">
        <v>227</v>
      </c>
      <c r="AU673" s="155" t="s">
        <v>89</v>
      </c>
      <c r="AY673" s="17" t="s">
        <v>225</v>
      </c>
      <c r="BE673" s="156">
        <f t="shared" si="4"/>
        <v>0</v>
      </c>
      <c r="BF673" s="156">
        <f t="shared" si="5"/>
        <v>0</v>
      </c>
      <c r="BG673" s="156">
        <f t="shared" si="6"/>
        <v>0</v>
      </c>
      <c r="BH673" s="156">
        <f t="shared" si="7"/>
        <v>0</v>
      </c>
      <c r="BI673" s="156">
        <f t="shared" si="8"/>
        <v>0</v>
      </c>
      <c r="BJ673" s="17" t="s">
        <v>89</v>
      </c>
      <c r="BK673" s="156">
        <f t="shared" si="9"/>
        <v>0</v>
      </c>
      <c r="BL673" s="17" t="s">
        <v>309</v>
      </c>
      <c r="BM673" s="155" t="s">
        <v>2833</v>
      </c>
    </row>
    <row r="674" spans="2:65" s="11" customFormat="1" ht="22.9" customHeight="1">
      <c r="B674" s="131"/>
      <c r="D674" s="132" t="s">
        <v>75</v>
      </c>
      <c r="E674" s="141" t="s">
        <v>2074</v>
      </c>
      <c r="F674" s="141" t="s">
        <v>2075</v>
      </c>
      <c r="I674" s="134"/>
      <c r="J674" s="142">
        <f>BK674</f>
        <v>0</v>
      </c>
      <c r="L674" s="131"/>
      <c r="M674" s="136"/>
      <c r="P674" s="137">
        <f>SUM(P675:P678)</f>
        <v>0</v>
      </c>
      <c r="R674" s="137">
        <f>SUM(R675:R678)</f>
        <v>8.1014429999999998E-3</v>
      </c>
      <c r="T674" s="138">
        <f>SUM(T675:T678)</f>
        <v>0</v>
      </c>
      <c r="AR674" s="132" t="s">
        <v>89</v>
      </c>
      <c r="AT674" s="139" t="s">
        <v>75</v>
      </c>
      <c r="AU674" s="139" t="s">
        <v>83</v>
      </c>
      <c r="AY674" s="132" t="s">
        <v>225</v>
      </c>
      <c r="BK674" s="140">
        <f>SUM(BK675:BK678)</f>
        <v>0</v>
      </c>
    </row>
    <row r="675" spans="2:65" s="1" customFormat="1" ht="33" customHeight="1">
      <c r="B675" s="32"/>
      <c r="C675" s="143" t="s">
        <v>1518</v>
      </c>
      <c r="D675" s="143" t="s">
        <v>227</v>
      </c>
      <c r="E675" s="144" t="s">
        <v>2116</v>
      </c>
      <c r="F675" s="145" t="s">
        <v>2834</v>
      </c>
      <c r="G675" s="146" t="s">
        <v>414</v>
      </c>
      <c r="H675" s="147">
        <v>4.6619999999999999</v>
      </c>
      <c r="I675" s="148"/>
      <c r="J675" s="149">
        <f>ROUND(I675*H675,2)</f>
        <v>0</v>
      </c>
      <c r="K675" s="150"/>
      <c r="L675" s="32"/>
      <c r="M675" s="151" t="s">
        <v>1</v>
      </c>
      <c r="N675" s="152" t="s">
        <v>42</v>
      </c>
      <c r="P675" s="153">
        <f>O675*H675</f>
        <v>0</v>
      </c>
      <c r="Q675" s="153">
        <v>1.7240000000000001E-3</v>
      </c>
      <c r="R675" s="153">
        <f>Q675*H675</f>
        <v>8.0372880000000001E-3</v>
      </c>
      <c r="S675" s="153">
        <v>0</v>
      </c>
      <c r="T675" s="154">
        <f>S675*H675</f>
        <v>0</v>
      </c>
      <c r="AR675" s="155" t="s">
        <v>309</v>
      </c>
      <c r="AT675" s="155" t="s">
        <v>227</v>
      </c>
      <c r="AU675" s="155" t="s">
        <v>89</v>
      </c>
      <c r="AY675" s="17" t="s">
        <v>225</v>
      </c>
      <c r="BE675" s="156">
        <f>IF(N675="základná",J675,0)</f>
        <v>0</v>
      </c>
      <c r="BF675" s="156">
        <f>IF(N675="znížená",J675,0)</f>
        <v>0</v>
      </c>
      <c r="BG675" s="156">
        <f>IF(N675="zákl. prenesená",J675,0)</f>
        <v>0</v>
      </c>
      <c r="BH675" s="156">
        <f>IF(N675="zníž. prenesená",J675,0)</f>
        <v>0</v>
      </c>
      <c r="BI675" s="156">
        <f>IF(N675="nulová",J675,0)</f>
        <v>0</v>
      </c>
      <c r="BJ675" s="17" t="s">
        <v>89</v>
      </c>
      <c r="BK675" s="156">
        <f>ROUND(I675*H675,2)</f>
        <v>0</v>
      </c>
      <c r="BL675" s="17" t="s">
        <v>309</v>
      </c>
      <c r="BM675" s="155" t="s">
        <v>2835</v>
      </c>
    </row>
    <row r="676" spans="2:65" s="12" customFormat="1" ht="11.25">
      <c r="B676" s="157"/>
      <c r="D676" s="158" t="s">
        <v>233</v>
      </c>
      <c r="E676" s="159" t="s">
        <v>1</v>
      </c>
      <c r="F676" s="160" t="s">
        <v>2836</v>
      </c>
      <c r="H676" s="161">
        <v>4.6619999999999999</v>
      </c>
      <c r="I676" s="162"/>
      <c r="L676" s="157"/>
      <c r="M676" s="163"/>
      <c r="T676" s="164"/>
      <c r="AT676" s="159" t="s">
        <v>233</v>
      </c>
      <c r="AU676" s="159" t="s">
        <v>89</v>
      </c>
      <c r="AV676" s="12" t="s">
        <v>89</v>
      </c>
      <c r="AW676" s="12" t="s">
        <v>31</v>
      </c>
      <c r="AX676" s="12" t="s">
        <v>83</v>
      </c>
      <c r="AY676" s="159" t="s">
        <v>225</v>
      </c>
    </row>
    <row r="677" spans="2:65" s="1" customFormat="1" ht="33" customHeight="1">
      <c r="B677" s="32"/>
      <c r="C677" s="143" t="s">
        <v>1523</v>
      </c>
      <c r="D677" s="143" t="s">
        <v>227</v>
      </c>
      <c r="E677" s="144" t="s">
        <v>2837</v>
      </c>
      <c r="F677" s="145" t="s">
        <v>2838</v>
      </c>
      <c r="G677" s="146" t="s">
        <v>414</v>
      </c>
      <c r="H677" s="147">
        <v>6.5</v>
      </c>
      <c r="I677" s="148"/>
      <c r="J677" s="149">
        <f>ROUND(I677*H677,2)</f>
        <v>0</v>
      </c>
      <c r="K677" s="150"/>
      <c r="L677" s="32"/>
      <c r="M677" s="151" t="s">
        <v>1</v>
      </c>
      <c r="N677" s="152" t="s">
        <v>42</v>
      </c>
      <c r="P677" s="153">
        <f>O677*H677</f>
        <v>0</v>
      </c>
      <c r="Q677" s="153">
        <v>9.8700000000000004E-6</v>
      </c>
      <c r="R677" s="153">
        <f>Q677*H677</f>
        <v>6.4154999999999998E-5</v>
      </c>
      <c r="S677" s="153">
        <v>0</v>
      </c>
      <c r="T677" s="154">
        <f>S677*H677</f>
        <v>0</v>
      </c>
      <c r="AR677" s="155" t="s">
        <v>309</v>
      </c>
      <c r="AT677" s="155" t="s">
        <v>227</v>
      </c>
      <c r="AU677" s="155" t="s">
        <v>89</v>
      </c>
      <c r="AY677" s="17" t="s">
        <v>225</v>
      </c>
      <c r="BE677" s="156">
        <f>IF(N677="základná",J677,0)</f>
        <v>0</v>
      </c>
      <c r="BF677" s="156">
        <f>IF(N677="znížená",J677,0)</f>
        <v>0</v>
      </c>
      <c r="BG677" s="156">
        <f>IF(N677="zákl. prenesená",J677,0)</f>
        <v>0</v>
      </c>
      <c r="BH677" s="156">
        <f>IF(N677="zníž. prenesená",J677,0)</f>
        <v>0</v>
      </c>
      <c r="BI677" s="156">
        <f>IF(N677="nulová",J677,0)</f>
        <v>0</v>
      </c>
      <c r="BJ677" s="17" t="s">
        <v>89</v>
      </c>
      <c r="BK677" s="156">
        <f>ROUND(I677*H677,2)</f>
        <v>0</v>
      </c>
      <c r="BL677" s="17" t="s">
        <v>309</v>
      </c>
      <c r="BM677" s="155" t="s">
        <v>2839</v>
      </c>
    </row>
    <row r="678" spans="2:65" s="1" customFormat="1" ht="24.2" customHeight="1">
      <c r="B678" s="32"/>
      <c r="C678" s="143" t="s">
        <v>1529</v>
      </c>
      <c r="D678" s="143" t="s">
        <v>227</v>
      </c>
      <c r="E678" s="144" t="s">
        <v>2840</v>
      </c>
      <c r="F678" s="145" t="s">
        <v>2841</v>
      </c>
      <c r="G678" s="146" t="s">
        <v>1412</v>
      </c>
      <c r="H678" s="196"/>
      <c r="I678" s="148"/>
      <c r="J678" s="149">
        <f>ROUND(I678*H678,2)</f>
        <v>0</v>
      </c>
      <c r="K678" s="150"/>
      <c r="L678" s="32"/>
      <c r="M678" s="151" t="s">
        <v>1</v>
      </c>
      <c r="N678" s="152" t="s">
        <v>42</v>
      </c>
      <c r="P678" s="153">
        <f>O678*H678</f>
        <v>0</v>
      </c>
      <c r="Q678" s="153">
        <v>0</v>
      </c>
      <c r="R678" s="153">
        <f>Q678*H678</f>
        <v>0</v>
      </c>
      <c r="S678" s="153">
        <v>0</v>
      </c>
      <c r="T678" s="154">
        <f>S678*H678</f>
        <v>0</v>
      </c>
      <c r="AR678" s="155" t="s">
        <v>309</v>
      </c>
      <c r="AT678" s="155" t="s">
        <v>227</v>
      </c>
      <c r="AU678" s="155" t="s">
        <v>89</v>
      </c>
      <c r="AY678" s="17" t="s">
        <v>225</v>
      </c>
      <c r="BE678" s="156">
        <f>IF(N678="základná",J678,0)</f>
        <v>0</v>
      </c>
      <c r="BF678" s="156">
        <f>IF(N678="znížená",J678,0)</f>
        <v>0</v>
      </c>
      <c r="BG678" s="156">
        <f>IF(N678="zákl. prenesená",J678,0)</f>
        <v>0</v>
      </c>
      <c r="BH678" s="156">
        <f>IF(N678="zníž. prenesená",J678,0)</f>
        <v>0</v>
      </c>
      <c r="BI678" s="156">
        <f>IF(N678="nulová",J678,0)</f>
        <v>0</v>
      </c>
      <c r="BJ678" s="17" t="s">
        <v>89</v>
      </c>
      <c r="BK678" s="156">
        <f>ROUND(I678*H678,2)</f>
        <v>0</v>
      </c>
      <c r="BL678" s="17" t="s">
        <v>309</v>
      </c>
      <c r="BM678" s="155" t="s">
        <v>2842</v>
      </c>
    </row>
    <row r="679" spans="2:65" s="11" customFormat="1" ht="22.9" customHeight="1">
      <c r="B679" s="131"/>
      <c r="D679" s="132" t="s">
        <v>75</v>
      </c>
      <c r="E679" s="141" t="s">
        <v>2126</v>
      </c>
      <c r="F679" s="141" t="s">
        <v>2127</v>
      </c>
      <c r="I679" s="134"/>
      <c r="J679" s="142">
        <f>BK679</f>
        <v>0</v>
      </c>
      <c r="L679" s="131"/>
      <c r="M679" s="136"/>
      <c r="P679" s="137">
        <f>SUM(P680:P706)</f>
        <v>0</v>
      </c>
      <c r="R679" s="137">
        <f>SUM(R680:R706)</f>
        <v>2.5509477400000007</v>
      </c>
      <c r="T679" s="138">
        <f>SUM(T680:T706)</f>
        <v>0</v>
      </c>
      <c r="AR679" s="132" t="s">
        <v>89</v>
      </c>
      <c r="AT679" s="139" t="s">
        <v>75</v>
      </c>
      <c r="AU679" s="139" t="s">
        <v>83</v>
      </c>
      <c r="AY679" s="132" t="s">
        <v>225</v>
      </c>
      <c r="BK679" s="140">
        <f>SUM(BK680:BK706)</f>
        <v>0</v>
      </c>
    </row>
    <row r="680" spans="2:65" s="1" customFormat="1" ht="33" customHeight="1">
      <c r="B680" s="32"/>
      <c r="C680" s="143" t="s">
        <v>1534</v>
      </c>
      <c r="D680" s="143" t="s">
        <v>227</v>
      </c>
      <c r="E680" s="144" t="s">
        <v>2129</v>
      </c>
      <c r="F680" s="145" t="s">
        <v>2130</v>
      </c>
      <c r="G680" s="146" t="s">
        <v>312</v>
      </c>
      <c r="H680" s="147">
        <v>5.8949999999999996</v>
      </c>
      <c r="I680" s="148"/>
      <c r="J680" s="149">
        <f>ROUND(I680*H680,2)</f>
        <v>0</v>
      </c>
      <c r="K680" s="150"/>
      <c r="L680" s="32"/>
      <c r="M680" s="151" t="s">
        <v>1</v>
      </c>
      <c r="N680" s="152" t="s">
        <v>42</v>
      </c>
      <c r="P680" s="153">
        <f>O680*H680</f>
        <v>0</v>
      </c>
      <c r="Q680" s="153">
        <v>3.7499999999999999E-3</v>
      </c>
      <c r="R680" s="153">
        <f>Q680*H680</f>
        <v>2.2106249999999997E-2</v>
      </c>
      <c r="S680" s="153">
        <v>0</v>
      </c>
      <c r="T680" s="154">
        <f>S680*H680</f>
        <v>0</v>
      </c>
      <c r="AR680" s="155" t="s">
        <v>309</v>
      </c>
      <c r="AT680" s="155" t="s">
        <v>227</v>
      </c>
      <c r="AU680" s="155" t="s">
        <v>89</v>
      </c>
      <c r="AY680" s="17" t="s">
        <v>225</v>
      </c>
      <c r="BE680" s="156">
        <f>IF(N680="základná",J680,0)</f>
        <v>0</v>
      </c>
      <c r="BF680" s="156">
        <f>IF(N680="znížená",J680,0)</f>
        <v>0</v>
      </c>
      <c r="BG680" s="156">
        <f>IF(N680="zákl. prenesená",J680,0)</f>
        <v>0</v>
      </c>
      <c r="BH680" s="156">
        <f>IF(N680="zníž. prenesená",J680,0)</f>
        <v>0</v>
      </c>
      <c r="BI680" s="156">
        <f>IF(N680="nulová",J680,0)</f>
        <v>0</v>
      </c>
      <c r="BJ680" s="17" t="s">
        <v>89</v>
      </c>
      <c r="BK680" s="156">
        <f>ROUND(I680*H680,2)</f>
        <v>0</v>
      </c>
      <c r="BL680" s="17" t="s">
        <v>309</v>
      </c>
      <c r="BM680" s="155" t="s">
        <v>2843</v>
      </c>
    </row>
    <row r="681" spans="2:65" s="12" customFormat="1" ht="11.25">
      <c r="B681" s="157"/>
      <c r="D681" s="158" t="s">
        <v>233</v>
      </c>
      <c r="E681" s="159" t="s">
        <v>1</v>
      </c>
      <c r="F681" s="160" t="s">
        <v>2844</v>
      </c>
      <c r="H681" s="161">
        <v>5.8949999999999996</v>
      </c>
      <c r="I681" s="162"/>
      <c r="L681" s="157"/>
      <c r="M681" s="163"/>
      <c r="T681" s="164"/>
      <c r="AT681" s="159" t="s">
        <v>233</v>
      </c>
      <c r="AU681" s="159" t="s">
        <v>89</v>
      </c>
      <c r="AV681" s="12" t="s">
        <v>89</v>
      </c>
      <c r="AW681" s="12" t="s">
        <v>31</v>
      </c>
      <c r="AX681" s="12" t="s">
        <v>83</v>
      </c>
      <c r="AY681" s="159" t="s">
        <v>225</v>
      </c>
    </row>
    <row r="682" spans="2:65" s="1" customFormat="1" ht="24.2" customHeight="1">
      <c r="B682" s="32"/>
      <c r="C682" s="179" t="s">
        <v>1540</v>
      </c>
      <c r="D682" s="179" t="s">
        <v>304</v>
      </c>
      <c r="E682" s="180" t="s">
        <v>2134</v>
      </c>
      <c r="F682" s="181" t="s">
        <v>2135</v>
      </c>
      <c r="G682" s="182" t="s">
        <v>519</v>
      </c>
      <c r="H682" s="183">
        <v>35</v>
      </c>
      <c r="I682" s="184"/>
      <c r="J682" s="185">
        <f>ROUND(I682*H682,2)</f>
        <v>0</v>
      </c>
      <c r="K682" s="186"/>
      <c r="L682" s="187"/>
      <c r="M682" s="188" t="s">
        <v>1</v>
      </c>
      <c r="N682" s="189" t="s">
        <v>42</v>
      </c>
      <c r="P682" s="153">
        <f>O682*H682</f>
        <v>0</v>
      </c>
      <c r="Q682" s="153">
        <v>1.74E-3</v>
      </c>
      <c r="R682" s="153">
        <f>Q682*H682</f>
        <v>6.0900000000000003E-2</v>
      </c>
      <c r="S682" s="153">
        <v>0</v>
      </c>
      <c r="T682" s="154">
        <f>S682*H682</f>
        <v>0</v>
      </c>
      <c r="AR682" s="155" t="s">
        <v>434</v>
      </c>
      <c r="AT682" s="155" t="s">
        <v>304</v>
      </c>
      <c r="AU682" s="155" t="s">
        <v>89</v>
      </c>
      <c r="AY682" s="17" t="s">
        <v>225</v>
      </c>
      <c r="BE682" s="156">
        <f>IF(N682="základná",J682,0)</f>
        <v>0</v>
      </c>
      <c r="BF682" s="156">
        <f>IF(N682="znížená",J682,0)</f>
        <v>0</v>
      </c>
      <c r="BG682" s="156">
        <f>IF(N682="zákl. prenesená",J682,0)</f>
        <v>0</v>
      </c>
      <c r="BH682" s="156">
        <f>IF(N682="zníž. prenesená",J682,0)</f>
        <v>0</v>
      </c>
      <c r="BI682" s="156">
        <f>IF(N682="nulová",J682,0)</f>
        <v>0</v>
      </c>
      <c r="BJ682" s="17" t="s">
        <v>89</v>
      </c>
      <c r="BK682" s="156">
        <f>ROUND(I682*H682,2)</f>
        <v>0</v>
      </c>
      <c r="BL682" s="17" t="s">
        <v>309</v>
      </c>
      <c r="BM682" s="155" t="s">
        <v>2845</v>
      </c>
    </row>
    <row r="683" spans="2:65" s="12" customFormat="1" ht="11.25">
      <c r="B683" s="157"/>
      <c r="D683" s="158" t="s">
        <v>233</v>
      </c>
      <c r="E683" s="159" t="s">
        <v>1</v>
      </c>
      <c r="F683" s="160" t="s">
        <v>2846</v>
      </c>
      <c r="H683" s="161">
        <v>35</v>
      </c>
      <c r="I683" s="162"/>
      <c r="L683" s="157"/>
      <c r="M683" s="163"/>
      <c r="T683" s="164"/>
      <c r="AT683" s="159" t="s">
        <v>233</v>
      </c>
      <c r="AU683" s="159" t="s">
        <v>89</v>
      </c>
      <c r="AV683" s="12" t="s">
        <v>89</v>
      </c>
      <c r="AW683" s="12" t="s">
        <v>31</v>
      </c>
      <c r="AX683" s="12" t="s">
        <v>83</v>
      </c>
      <c r="AY683" s="159" t="s">
        <v>225</v>
      </c>
    </row>
    <row r="684" spans="2:65" s="1" customFormat="1" ht="24.2" customHeight="1">
      <c r="B684" s="32"/>
      <c r="C684" s="143" t="s">
        <v>1545</v>
      </c>
      <c r="D684" s="143" t="s">
        <v>227</v>
      </c>
      <c r="E684" s="144" t="s">
        <v>2139</v>
      </c>
      <c r="F684" s="145" t="s">
        <v>2140</v>
      </c>
      <c r="G684" s="146" t="s">
        <v>414</v>
      </c>
      <c r="H684" s="147">
        <v>88</v>
      </c>
      <c r="I684" s="148"/>
      <c r="J684" s="149">
        <f>ROUND(I684*H684,2)</f>
        <v>0</v>
      </c>
      <c r="K684" s="150"/>
      <c r="L684" s="32"/>
      <c r="M684" s="151" t="s">
        <v>1</v>
      </c>
      <c r="N684" s="152" t="s">
        <v>42</v>
      </c>
      <c r="P684" s="153">
        <f>O684*H684</f>
        <v>0</v>
      </c>
      <c r="Q684" s="153">
        <v>3.1174000000000002E-3</v>
      </c>
      <c r="R684" s="153">
        <f>Q684*H684</f>
        <v>0.2743312</v>
      </c>
      <c r="S684" s="153">
        <v>0</v>
      </c>
      <c r="T684" s="154">
        <f>S684*H684</f>
        <v>0</v>
      </c>
      <c r="AR684" s="155" t="s">
        <v>309</v>
      </c>
      <c r="AT684" s="155" t="s">
        <v>227</v>
      </c>
      <c r="AU684" s="155" t="s">
        <v>89</v>
      </c>
      <c r="AY684" s="17" t="s">
        <v>225</v>
      </c>
      <c r="BE684" s="156">
        <f>IF(N684="základná",J684,0)</f>
        <v>0</v>
      </c>
      <c r="BF684" s="156">
        <f>IF(N684="znížená",J684,0)</f>
        <v>0</v>
      </c>
      <c r="BG684" s="156">
        <f>IF(N684="zákl. prenesená",J684,0)</f>
        <v>0</v>
      </c>
      <c r="BH684" s="156">
        <f>IF(N684="zníž. prenesená",J684,0)</f>
        <v>0</v>
      </c>
      <c r="BI684" s="156">
        <f>IF(N684="nulová",J684,0)</f>
        <v>0</v>
      </c>
      <c r="BJ684" s="17" t="s">
        <v>89</v>
      </c>
      <c r="BK684" s="156">
        <f>ROUND(I684*H684,2)</f>
        <v>0</v>
      </c>
      <c r="BL684" s="17" t="s">
        <v>309</v>
      </c>
      <c r="BM684" s="155" t="s">
        <v>2847</v>
      </c>
    </row>
    <row r="685" spans="2:65" s="12" customFormat="1" ht="22.5">
      <c r="B685" s="157"/>
      <c r="D685" s="158" t="s">
        <v>233</v>
      </c>
      <c r="E685" s="159" t="s">
        <v>1</v>
      </c>
      <c r="F685" s="160" t="s">
        <v>2848</v>
      </c>
      <c r="H685" s="161">
        <v>88</v>
      </c>
      <c r="I685" s="162"/>
      <c r="L685" s="157"/>
      <c r="M685" s="163"/>
      <c r="T685" s="164"/>
      <c r="AT685" s="159" t="s">
        <v>233</v>
      </c>
      <c r="AU685" s="159" t="s">
        <v>89</v>
      </c>
      <c r="AV685" s="12" t="s">
        <v>89</v>
      </c>
      <c r="AW685" s="12" t="s">
        <v>31</v>
      </c>
      <c r="AX685" s="12" t="s">
        <v>83</v>
      </c>
      <c r="AY685" s="159" t="s">
        <v>225</v>
      </c>
    </row>
    <row r="686" spans="2:65" s="1" customFormat="1" ht="24.2" customHeight="1">
      <c r="B686" s="32"/>
      <c r="C686" s="143" t="s">
        <v>1550</v>
      </c>
      <c r="D686" s="143" t="s">
        <v>227</v>
      </c>
      <c r="E686" s="144" t="s">
        <v>2144</v>
      </c>
      <c r="F686" s="145" t="s">
        <v>2145</v>
      </c>
      <c r="G686" s="146" t="s">
        <v>312</v>
      </c>
      <c r="H686" s="147">
        <v>94.77</v>
      </c>
      <c r="I686" s="148"/>
      <c r="J686" s="149">
        <f>ROUND(I686*H686,2)</f>
        <v>0</v>
      </c>
      <c r="K686" s="150"/>
      <c r="L686" s="32"/>
      <c r="M686" s="151" t="s">
        <v>1</v>
      </c>
      <c r="N686" s="152" t="s">
        <v>42</v>
      </c>
      <c r="P686" s="153">
        <f>O686*H686</f>
        <v>0</v>
      </c>
      <c r="Q686" s="153">
        <v>3.777E-3</v>
      </c>
      <c r="R686" s="153">
        <f>Q686*H686</f>
        <v>0.35794629</v>
      </c>
      <c r="S686" s="153">
        <v>0</v>
      </c>
      <c r="T686" s="154">
        <f>S686*H686</f>
        <v>0</v>
      </c>
      <c r="AR686" s="155" t="s">
        <v>309</v>
      </c>
      <c r="AT686" s="155" t="s">
        <v>227</v>
      </c>
      <c r="AU686" s="155" t="s">
        <v>89</v>
      </c>
      <c r="AY686" s="17" t="s">
        <v>225</v>
      </c>
      <c r="BE686" s="156">
        <f>IF(N686="základná",J686,0)</f>
        <v>0</v>
      </c>
      <c r="BF686" s="156">
        <f>IF(N686="znížená",J686,0)</f>
        <v>0</v>
      </c>
      <c r="BG686" s="156">
        <f>IF(N686="zákl. prenesená",J686,0)</f>
        <v>0</v>
      </c>
      <c r="BH686" s="156">
        <f>IF(N686="zníž. prenesená",J686,0)</f>
        <v>0</v>
      </c>
      <c r="BI686" s="156">
        <f>IF(N686="nulová",J686,0)</f>
        <v>0</v>
      </c>
      <c r="BJ686" s="17" t="s">
        <v>89</v>
      </c>
      <c r="BK686" s="156">
        <f>ROUND(I686*H686,2)</f>
        <v>0</v>
      </c>
      <c r="BL686" s="17" t="s">
        <v>309</v>
      </c>
      <c r="BM686" s="155" t="s">
        <v>2849</v>
      </c>
    </row>
    <row r="687" spans="2:65" s="12" customFormat="1" ht="11.25">
      <c r="B687" s="157"/>
      <c r="D687" s="158" t="s">
        <v>233</v>
      </c>
      <c r="E687" s="159" t="s">
        <v>1</v>
      </c>
      <c r="F687" s="160" t="s">
        <v>2850</v>
      </c>
      <c r="H687" s="161">
        <v>77.650000000000006</v>
      </c>
      <c r="I687" s="162"/>
      <c r="L687" s="157"/>
      <c r="M687" s="163"/>
      <c r="T687" s="164"/>
      <c r="AT687" s="159" t="s">
        <v>233</v>
      </c>
      <c r="AU687" s="159" t="s">
        <v>89</v>
      </c>
      <c r="AV687" s="12" t="s">
        <v>89</v>
      </c>
      <c r="AW687" s="12" t="s">
        <v>31</v>
      </c>
      <c r="AX687" s="12" t="s">
        <v>76</v>
      </c>
      <c r="AY687" s="159" t="s">
        <v>225</v>
      </c>
    </row>
    <row r="688" spans="2:65" s="12" customFormat="1" ht="11.25">
      <c r="B688" s="157"/>
      <c r="D688" s="158" t="s">
        <v>233</v>
      </c>
      <c r="E688" s="159" t="s">
        <v>1</v>
      </c>
      <c r="F688" s="160" t="s">
        <v>2851</v>
      </c>
      <c r="H688" s="161">
        <v>9.18</v>
      </c>
      <c r="I688" s="162"/>
      <c r="L688" s="157"/>
      <c r="M688" s="163"/>
      <c r="T688" s="164"/>
      <c r="AT688" s="159" t="s">
        <v>233</v>
      </c>
      <c r="AU688" s="159" t="s">
        <v>89</v>
      </c>
      <c r="AV688" s="12" t="s">
        <v>89</v>
      </c>
      <c r="AW688" s="12" t="s">
        <v>31</v>
      </c>
      <c r="AX688" s="12" t="s">
        <v>76</v>
      </c>
      <c r="AY688" s="159" t="s">
        <v>225</v>
      </c>
    </row>
    <row r="689" spans="2:65" s="12" customFormat="1" ht="11.25">
      <c r="B689" s="157"/>
      <c r="D689" s="158" t="s">
        <v>233</v>
      </c>
      <c r="E689" s="159" t="s">
        <v>1</v>
      </c>
      <c r="F689" s="160" t="s">
        <v>2852</v>
      </c>
      <c r="H689" s="161">
        <v>7.94</v>
      </c>
      <c r="I689" s="162"/>
      <c r="L689" s="157"/>
      <c r="M689" s="163"/>
      <c r="T689" s="164"/>
      <c r="AT689" s="159" t="s">
        <v>233</v>
      </c>
      <c r="AU689" s="159" t="s">
        <v>89</v>
      </c>
      <c r="AV689" s="12" t="s">
        <v>89</v>
      </c>
      <c r="AW689" s="12" t="s">
        <v>31</v>
      </c>
      <c r="AX689" s="12" t="s">
        <v>76</v>
      </c>
      <c r="AY689" s="159" t="s">
        <v>225</v>
      </c>
    </row>
    <row r="690" spans="2:65" s="13" customFormat="1" ht="11.25">
      <c r="B690" s="165"/>
      <c r="D690" s="158" t="s">
        <v>233</v>
      </c>
      <c r="E690" s="166" t="s">
        <v>1</v>
      </c>
      <c r="F690" s="167" t="s">
        <v>258</v>
      </c>
      <c r="H690" s="168">
        <v>94.77</v>
      </c>
      <c r="I690" s="169"/>
      <c r="L690" s="165"/>
      <c r="M690" s="170"/>
      <c r="T690" s="171"/>
      <c r="AT690" s="166" t="s">
        <v>233</v>
      </c>
      <c r="AU690" s="166" t="s">
        <v>89</v>
      </c>
      <c r="AV690" s="13" t="s">
        <v>231</v>
      </c>
      <c r="AW690" s="13" t="s">
        <v>31</v>
      </c>
      <c r="AX690" s="13" t="s">
        <v>83</v>
      </c>
      <c r="AY690" s="166" t="s">
        <v>225</v>
      </c>
    </row>
    <row r="691" spans="2:65" s="1" customFormat="1" ht="24.2" customHeight="1">
      <c r="B691" s="32"/>
      <c r="C691" s="179" t="s">
        <v>1555</v>
      </c>
      <c r="D691" s="179" t="s">
        <v>304</v>
      </c>
      <c r="E691" s="180" t="s">
        <v>2148</v>
      </c>
      <c r="F691" s="181" t="s">
        <v>2149</v>
      </c>
      <c r="G691" s="182" t="s">
        <v>312</v>
      </c>
      <c r="H691" s="183">
        <v>115.967</v>
      </c>
      <c r="I691" s="184"/>
      <c r="J691" s="185">
        <f>ROUND(I691*H691,2)</f>
        <v>0</v>
      </c>
      <c r="K691" s="186"/>
      <c r="L691" s="187"/>
      <c r="M691" s="188" t="s">
        <v>1</v>
      </c>
      <c r="N691" s="189" t="s">
        <v>42</v>
      </c>
      <c r="P691" s="153">
        <f>O691*H691</f>
        <v>0</v>
      </c>
      <c r="Q691" s="153">
        <v>1.2E-2</v>
      </c>
      <c r="R691" s="153">
        <f>Q691*H691</f>
        <v>1.3916040000000001</v>
      </c>
      <c r="S691" s="153">
        <v>0</v>
      </c>
      <c r="T691" s="154">
        <f>S691*H691</f>
        <v>0</v>
      </c>
      <c r="AR691" s="155" t="s">
        <v>434</v>
      </c>
      <c r="AT691" s="155" t="s">
        <v>304</v>
      </c>
      <c r="AU691" s="155" t="s">
        <v>89</v>
      </c>
      <c r="AY691" s="17" t="s">
        <v>225</v>
      </c>
      <c r="BE691" s="156">
        <f>IF(N691="základná",J691,0)</f>
        <v>0</v>
      </c>
      <c r="BF691" s="156">
        <f>IF(N691="znížená",J691,0)</f>
        <v>0</v>
      </c>
      <c r="BG691" s="156">
        <f>IF(N691="zákl. prenesená",J691,0)</f>
        <v>0</v>
      </c>
      <c r="BH691" s="156">
        <f>IF(N691="zníž. prenesená",J691,0)</f>
        <v>0</v>
      </c>
      <c r="BI691" s="156">
        <f>IF(N691="nulová",J691,0)</f>
        <v>0</v>
      </c>
      <c r="BJ691" s="17" t="s">
        <v>89</v>
      </c>
      <c r="BK691" s="156">
        <f>ROUND(I691*H691,2)</f>
        <v>0</v>
      </c>
      <c r="BL691" s="17" t="s">
        <v>309</v>
      </c>
      <c r="BM691" s="155" t="s">
        <v>2853</v>
      </c>
    </row>
    <row r="692" spans="2:65" s="12" customFormat="1" ht="11.25">
      <c r="B692" s="157"/>
      <c r="D692" s="158" t="s">
        <v>233</v>
      </c>
      <c r="E692" s="159" t="s">
        <v>1</v>
      </c>
      <c r="F692" s="160" t="s">
        <v>2854</v>
      </c>
      <c r="H692" s="161">
        <v>3.5369999999999999</v>
      </c>
      <c r="I692" s="162"/>
      <c r="L692" s="157"/>
      <c r="M692" s="163"/>
      <c r="T692" s="164"/>
      <c r="AT692" s="159" t="s">
        <v>233</v>
      </c>
      <c r="AU692" s="159" t="s">
        <v>89</v>
      </c>
      <c r="AV692" s="12" t="s">
        <v>89</v>
      </c>
      <c r="AW692" s="12" t="s">
        <v>31</v>
      </c>
      <c r="AX692" s="12" t="s">
        <v>76</v>
      </c>
      <c r="AY692" s="159" t="s">
        <v>225</v>
      </c>
    </row>
    <row r="693" spans="2:65" s="12" customFormat="1" ht="11.25">
      <c r="B693" s="157"/>
      <c r="D693" s="158" t="s">
        <v>233</v>
      </c>
      <c r="E693" s="159" t="s">
        <v>1</v>
      </c>
      <c r="F693" s="160" t="s">
        <v>2855</v>
      </c>
      <c r="H693" s="161">
        <v>94.77</v>
      </c>
      <c r="I693" s="162"/>
      <c r="L693" s="157"/>
      <c r="M693" s="163"/>
      <c r="T693" s="164"/>
      <c r="AT693" s="159" t="s">
        <v>233</v>
      </c>
      <c r="AU693" s="159" t="s">
        <v>89</v>
      </c>
      <c r="AV693" s="12" t="s">
        <v>89</v>
      </c>
      <c r="AW693" s="12" t="s">
        <v>31</v>
      </c>
      <c r="AX693" s="12" t="s">
        <v>76</v>
      </c>
      <c r="AY693" s="159" t="s">
        <v>225</v>
      </c>
    </row>
    <row r="694" spans="2:65" s="12" customFormat="1" ht="11.25">
      <c r="B694" s="157"/>
      <c r="D694" s="158" t="s">
        <v>233</v>
      </c>
      <c r="E694" s="159" t="s">
        <v>1</v>
      </c>
      <c r="F694" s="160" t="s">
        <v>2856</v>
      </c>
      <c r="H694" s="161">
        <v>13.2</v>
      </c>
      <c r="I694" s="162"/>
      <c r="L694" s="157"/>
      <c r="M694" s="163"/>
      <c r="T694" s="164"/>
      <c r="AT694" s="159" t="s">
        <v>233</v>
      </c>
      <c r="AU694" s="159" t="s">
        <v>89</v>
      </c>
      <c r="AV694" s="12" t="s">
        <v>89</v>
      </c>
      <c r="AW694" s="12" t="s">
        <v>31</v>
      </c>
      <c r="AX694" s="12" t="s">
        <v>76</v>
      </c>
      <c r="AY694" s="159" t="s">
        <v>225</v>
      </c>
    </row>
    <row r="695" spans="2:65" s="13" customFormat="1" ht="11.25">
      <c r="B695" s="165"/>
      <c r="D695" s="158" t="s">
        <v>233</v>
      </c>
      <c r="E695" s="166" t="s">
        <v>1</v>
      </c>
      <c r="F695" s="167" t="s">
        <v>258</v>
      </c>
      <c r="H695" s="168">
        <v>111.50700000000001</v>
      </c>
      <c r="I695" s="169"/>
      <c r="L695" s="165"/>
      <c r="M695" s="170"/>
      <c r="T695" s="171"/>
      <c r="AT695" s="166" t="s">
        <v>233</v>
      </c>
      <c r="AU695" s="166" t="s">
        <v>89</v>
      </c>
      <c r="AV695" s="13" t="s">
        <v>231</v>
      </c>
      <c r="AW695" s="13" t="s">
        <v>31</v>
      </c>
      <c r="AX695" s="13" t="s">
        <v>83</v>
      </c>
      <c r="AY695" s="166" t="s">
        <v>225</v>
      </c>
    </row>
    <row r="696" spans="2:65" s="12" customFormat="1" ht="11.25">
      <c r="B696" s="157"/>
      <c r="D696" s="158" t="s">
        <v>233</v>
      </c>
      <c r="F696" s="160" t="s">
        <v>2857</v>
      </c>
      <c r="H696" s="161">
        <v>115.967</v>
      </c>
      <c r="I696" s="162"/>
      <c r="L696" s="157"/>
      <c r="M696" s="163"/>
      <c r="T696" s="164"/>
      <c r="AT696" s="159" t="s">
        <v>233</v>
      </c>
      <c r="AU696" s="159" t="s">
        <v>89</v>
      </c>
      <c r="AV696" s="12" t="s">
        <v>89</v>
      </c>
      <c r="AW696" s="12" t="s">
        <v>4</v>
      </c>
      <c r="AX696" s="12" t="s">
        <v>83</v>
      </c>
      <c r="AY696" s="159" t="s">
        <v>225</v>
      </c>
    </row>
    <row r="697" spans="2:65" s="1" customFormat="1" ht="16.5" customHeight="1">
      <c r="B697" s="32"/>
      <c r="C697" s="179" t="s">
        <v>1560</v>
      </c>
      <c r="D697" s="179" t="s">
        <v>304</v>
      </c>
      <c r="E697" s="180" t="s">
        <v>2155</v>
      </c>
      <c r="F697" s="181" t="s">
        <v>2156</v>
      </c>
      <c r="G697" s="182" t="s">
        <v>983</v>
      </c>
      <c r="H697" s="183">
        <v>328.39499999999998</v>
      </c>
      <c r="I697" s="184"/>
      <c r="J697" s="185">
        <f>ROUND(I697*H697,2)</f>
        <v>0</v>
      </c>
      <c r="K697" s="186"/>
      <c r="L697" s="187"/>
      <c r="M697" s="188" t="s">
        <v>1</v>
      </c>
      <c r="N697" s="189" t="s">
        <v>42</v>
      </c>
      <c r="P697" s="153">
        <f>O697*H697</f>
        <v>0</v>
      </c>
      <c r="Q697" s="153">
        <v>1E-3</v>
      </c>
      <c r="R697" s="153">
        <f>Q697*H697</f>
        <v>0.32839499999999999</v>
      </c>
      <c r="S697" s="153">
        <v>0</v>
      </c>
      <c r="T697" s="154">
        <f>S697*H697</f>
        <v>0</v>
      </c>
      <c r="AR697" s="155" t="s">
        <v>434</v>
      </c>
      <c r="AT697" s="155" t="s">
        <v>304</v>
      </c>
      <c r="AU697" s="155" t="s">
        <v>89</v>
      </c>
      <c r="AY697" s="17" t="s">
        <v>225</v>
      </c>
      <c r="BE697" s="156">
        <f>IF(N697="základná",J697,0)</f>
        <v>0</v>
      </c>
      <c r="BF697" s="156">
        <f>IF(N697="znížená",J697,0)</f>
        <v>0</v>
      </c>
      <c r="BG697" s="156">
        <f>IF(N697="zákl. prenesená",J697,0)</f>
        <v>0</v>
      </c>
      <c r="BH697" s="156">
        <f>IF(N697="zníž. prenesená",J697,0)</f>
        <v>0</v>
      </c>
      <c r="BI697" s="156">
        <f>IF(N697="nulová",J697,0)</f>
        <v>0</v>
      </c>
      <c r="BJ697" s="17" t="s">
        <v>89</v>
      </c>
      <c r="BK697" s="156">
        <f>ROUND(I697*H697,2)</f>
        <v>0</v>
      </c>
      <c r="BL697" s="17" t="s">
        <v>309</v>
      </c>
      <c r="BM697" s="155" t="s">
        <v>2858</v>
      </c>
    </row>
    <row r="698" spans="2:65" s="12" customFormat="1" ht="11.25">
      <c r="B698" s="157"/>
      <c r="D698" s="158" t="s">
        <v>233</v>
      </c>
      <c r="E698" s="159" t="s">
        <v>1</v>
      </c>
      <c r="F698" s="160" t="s">
        <v>2859</v>
      </c>
      <c r="H698" s="161">
        <v>328.39499999999998</v>
      </c>
      <c r="I698" s="162"/>
      <c r="L698" s="157"/>
      <c r="M698" s="163"/>
      <c r="T698" s="164"/>
      <c r="AT698" s="159" t="s">
        <v>233</v>
      </c>
      <c r="AU698" s="159" t="s">
        <v>89</v>
      </c>
      <c r="AV698" s="12" t="s">
        <v>89</v>
      </c>
      <c r="AW698" s="12" t="s">
        <v>31</v>
      </c>
      <c r="AX698" s="12" t="s">
        <v>83</v>
      </c>
      <c r="AY698" s="159" t="s">
        <v>225</v>
      </c>
    </row>
    <row r="699" spans="2:65" s="1" customFormat="1" ht="24.2" customHeight="1">
      <c r="B699" s="32"/>
      <c r="C699" s="179" t="s">
        <v>1565</v>
      </c>
      <c r="D699" s="179" t="s">
        <v>304</v>
      </c>
      <c r="E699" s="180" t="s">
        <v>2160</v>
      </c>
      <c r="F699" s="181" t="s">
        <v>2161</v>
      </c>
      <c r="G699" s="182" t="s">
        <v>983</v>
      </c>
      <c r="H699" s="183">
        <v>109.465</v>
      </c>
      <c r="I699" s="184"/>
      <c r="J699" s="185">
        <f>ROUND(I699*H699,2)</f>
        <v>0</v>
      </c>
      <c r="K699" s="186"/>
      <c r="L699" s="187"/>
      <c r="M699" s="188" t="s">
        <v>1</v>
      </c>
      <c r="N699" s="189" t="s">
        <v>42</v>
      </c>
      <c r="P699" s="153">
        <f>O699*H699</f>
        <v>0</v>
      </c>
      <c r="Q699" s="153">
        <v>1E-3</v>
      </c>
      <c r="R699" s="153">
        <f>Q699*H699</f>
        <v>0.10946500000000001</v>
      </c>
      <c r="S699" s="153">
        <v>0</v>
      </c>
      <c r="T699" s="154">
        <f>S699*H699</f>
        <v>0</v>
      </c>
      <c r="AR699" s="155" t="s">
        <v>434</v>
      </c>
      <c r="AT699" s="155" t="s">
        <v>304</v>
      </c>
      <c r="AU699" s="155" t="s">
        <v>89</v>
      </c>
      <c r="AY699" s="17" t="s">
        <v>225</v>
      </c>
      <c r="BE699" s="156">
        <f>IF(N699="základná",J699,0)</f>
        <v>0</v>
      </c>
      <c r="BF699" s="156">
        <f>IF(N699="znížená",J699,0)</f>
        <v>0</v>
      </c>
      <c r="BG699" s="156">
        <f>IF(N699="zákl. prenesená",J699,0)</f>
        <v>0</v>
      </c>
      <c r="BH699" s="156">
        <f>IF(N699="zníž. prenesená",J699,0)</f>
        <v>0</v>
      </c>
      <c r="BI699" s="156">
        <f>IF(N699="nulová",J699,0)</f>
        <v>0</v>
      </c>
      <c r="BJ699" s="17" t="s">
        <v>89</v>
      </c>
      <c r="BK699" s="156">
        <f>ROUND(I699*H699,2)</f>
        <v>0</v>
      </c>
      <c r="BL699" s="17" t="s">
        <v>309</v>
      </c>
      <c r="BM699" s="155" t="s">
        <v>2860</v>
      </c>
    </row>
    <row r="700" spans="2:65" s="12" customFormat="1" ht="11.25">
      <c r="B700" s="157"/>
      <c r="D700" s="158" t="s">
        <v>233</v>
      </c>
      <c r="E700" s="159" t="s">
        <v>1</v>
      </c>
      <c r="F700" s="160" t="s">
        <v>2861</v>
      </c>
      <c r="H700" s="161">
        <v>109.465</v>
      </c>
      <c r="I700" s="162"/>
      <c r="L700" s="157"/>
      <c r="M700" s="163"/>
      <c r="T700" s="164"/>
      <c r="AT700" s="159" t="s">
        <v>233</v>
      </c>
      <c r="AU700" s="159" t="s">
        <v>89</v>
      </c>
      <c r="AV700" s="12" t="s">
        <v>89</v>
      </c>
      <c r="AW700" s="12" t="s">
        <v>31</v>
      </c>
      <c r="AX700" s="12" t="s">
        <v>83</v>
      </c>
      <c r="AY700" s="159" t="s">
        <v>225</v>
      </c>
    </row>
    <row r="701" spans="2:65" s="1" customFormat="1" ht="16.5" customHeight="1">
      <c r="B701" s="32"/>
      <c r="C701" s="179" t="s">
        <v>1570</v>
      </c>
      <c r="D701" s="179" t="s">
        <v>304</v>
      </c>
      <c r="E701" s="180" t="s">
        <v>2165</v>
      </c>
      <c r="F701" s="181" t="s">
        <v>2166</v>
      </c>
      <c r="G701" s="182" t="s">
        <v>519</v>
      </c>
      <c r="H701" s="183">
        <v>20</v>
      </c>
      <c r="I701" s="184"/>
      <c r="J701" s="185">
        <f>ROUND(I701*H701,2)</f>
        <v>0</v>
      </c>
      <c r="K701" s="186"/>
      <c r="L701" s="187"/>
      <c r="M701" s="188" t="s">
        <v>1</v>
      </c>
      <c r="N701" s="189" t="s">
        <v>42</v>
      </c>
      <c r="P701" s="153">
        <f>O701*H701</f>
        <v>0</v>
      </c>
      <c r="Q701" s="153">
        <v>3.1E-4</v>
      </c>
      <c r="R701" s="153">
        <f>Q701*H701</f>
        <v>6.1999999999999998E-3</v>
      </c>
      <c r="S701" s="153">
        <v>0</v>
      </c>
      <c r="T701" s="154">
        <f>S701*H701</f>
        <v>0</v>
      </c>
      <c r="AR701" s="155" t="s">
        <v>434</v>
      </c>
      <c r="AT701" s="155" t="s">
        <v>304</v>
      </c>
      <c r="AU701" s="155" t="s">
        <v>89</v>
      </c>
      <c r="AY701" s="17" t="s">
        <v>225</v>
      </c>
      <c r="BE701" s="156">
        <f>IF(N701="základná",J701,0)</f>
        <v>0</v>
      </c>
      <c r="BF701" s="156">
        <f>IF(N701="znížená",J701,0)</f>
        <v>0</v>
      </c>
      <c r="BG701" s="156">
        <f>IF(N701="zákl. prenesená",J701,0)</f>
        <v>0</v>
      </c>
      <c r="BH701" s="156">
        <f>IF(N701="zníž. prenesená",J701,0)</f>
        <v>0</v>
      </c>
      <c r="BI701" s="156">
        <f>IF(N701="nulová",J701,0)</f>
        <v>0</v>
      </c>
      <c r="BJ701" s="17" t="s">
        <v>89</v>
      </c>
      <c r="BK701" s="156">
        <f>ROUND(I701*H701,2)</f>
        <v>0</v>
      </c>
      <c r="BL701" s="17" t="s">
        <v>309</v>
      </c>
      <c r="BM701" s="155" t="s">
        <v>2862</v>
      </c>
    </row>
    <row r="702" spans="2:65" s="12" customFormat="1" ht="11.25">
      <c r="B702" s="157"/>
      <c r="D702" s="158" t="s">
        <v>233</v>
      </c>
      <c r="E702" s="159" t="s">
        <v>1</v>
      </c>
      <c r="F702" s="160" t="s">
        <v>2863</v>
      </c>
      <c r="H702" s="161">
        <v>14.194000000000001</v>
      </c>
      <c r="I702" s="162"/>
      <c r="L702" s="157"/>
      <c r="M702" s="163"/>
      <c r="T702" s="164"/>
      <c r="AT702" s="159" t="s">
        <v>233</v>
      </c>
      <c r="AU702" s="159" t="s">
        <v>89</v>
      </c>
      <c r="AV702" s="12" t="s">
        <v>89</v>
      </c>
      <c r="AW702" s="12" t="s">
        <v>31</v>
      </c>
      <c r="AX702" s="12" t="s">
        <v>76</v>
      </c>
      <c r="AY702" s="159" t="s">
        <v>225</v>
      </c>
    </row>
    <row r="703" spans="2:65" s="12" customFormat="1" ht="22.5">
      <c r="B703" s="157"/>
      <c r="D703" s="158" t="s">
        <v>233</v>
      </c>
      <c r="E703" s="159" t="s">
        <v>1</v>
      </c>
      <c r="F703" s="160" t="s">
        <v>2864</v>
      </c>
      <c r="H703" s="161">
        <v>5</v>
      </c>
      <c r="I703" s="162"/>
      <c r="L703" s="157"/>
      <c r="M703" s="163"/>
      <c r="T703" s="164"/>
      <c r="AT703" s="159" t="s">
        <v>233</v>
      </c>
      <c r="AU703" s="159" t="s">
        <v>89</v>
      </c>
      <c r="AV703" s="12" t="s">
        <v>89</v>
      </c>
      <c r="AW703" s="12" t="s">
        <v>31</v>
      </c>
      <c r="AX703" s="12" t="s">
        <v>76</v>
      </c>
      <c r="AY703" s="159" t="s">
        <v>225</v>
      </c>
    </row>
    <row r="704" spans="2:65" s="13" customFormat="1" ht="11.25">
      <c r="B704" s="165"/>
      <c r="D704" s="158" t="s">
        <v>233</v>
      </c>
      <c r="E704" s="166" t="s">
        <v>1</v>
      </c>
      <c r="F704" s="167" t="s">
        <v>258</v>
      </c>
      <c r="H704" s="168">
        <v>19.193999999999999</v>
      </c>
      <c r="I704" s="169"/>
      <c r="L704" s="165"/>
      <c r="M704" s="170"/>
      <c r="T704" s="171"/>
      <c r="AT704" s="166" t="s">
        <v>233</v>
      </c>
      <c r="AU704" s="166" t="s">
        <v>89</v>
      </c>
      <c r="AV704" s="13" t="s">
        <v>231</v>
      </c>
      <c r="AW704" s="13" t="s">
        <v>31</v>
      </c>
      <c r="AX704" s="13" t="s">
        <v>76</v>
      </c>
      <c r="AY704" s="166" t="s">
        <v>225</v>
      </c>
    </row>
    <row r="705" spans="2:65" s="12" customFormat="1" ht="11.25">
      <c r="B705" s="157"/>
      <c r="D705" s="158" t="s">
        <v>233</v>
      </c>
      <c r="E705" s="159" t="s">
        <v>1</v>
      </c>
      <c r="F705" s="160" t="s">
        <v>349</v>
      </c>
      <c r="H705" s="161">
        <v>20</v>
      </c>
      <c r="I705" s="162"/>
      <c r="L705" s="157"/>
      <c r="M705" s="163"/>
      <c r="T705" s="164"/>
      <c r="AT705" s="159" t="s">
        <v>233</v>
      </c>
      <c r="AU705" s="159" t="s">
        <v>89</v>
      </c>
      <c r="AV705" s="12" t="s">
        <v>89</v>
      </c>
      <c r="AW705" s="12" t="s">
        <v>31</v>
      </c>
      <c r="AX705" s="12" t="s">
        <v>83</v>
      </c>
      <c r="AY705" s="159" t="s">
        <v>225</v>
      </c>
    </row>
    <row r="706" spans="2:65" s="1" customFormat="1" ht="24.2" customHeight="1">
      <c r="B706" s="32"/>
      <c r="C706" s="143" t="s">
        <v>1575</v>
      </c>
      <c r="D706" s="143" t="s">
        <v>227</v>
      </c>
      <c r="E706" s="144" t="s">
        <v>2865</v>
      </c>
      <c r="F706" s="145" t="s">
        <v>2866</v>
      </c>
      <c r="G706" s="146" t="s">
        <v>1412</v>
      </c>
      <c r="H706" s="196"/>
      <c r="I706" s="148"/>
      <c r="J706" s="149">
        <f>ROUND(I706*H706,2)</f>
        <v>0</v>
      </c>
      <c r="K706" s="150"/>
      <c r="L706" s="32"/>
      <c r="M706" s="151" t="s">
        <v>1</v>
      </c>
      <c r="N706" s="152" t="s">
        <v>42</v>
      </c>
      <c r="P706" s="153">
        <f>O706*H706</f>
        <v>0</v>
      </c>
      <c r="Q706" s="153">
        <v>0</v>
      </c>
      <c r="R706" s="153">
        <f>Q706*H706</f>
        <v>0</v>
      </c>
      <c r="S706" s="153">
        <v>0</v>
      </c>
      <c r="T706" s="154">
        <f>S706*H706</f>
        <v>0</v>
      </c>
      <c r="AR706" s="155" t="s">
        <v>309</v>
      </c>
      <c r="AT706" s="155" t="s">
        <v>227</v>
      </c>
      <c r="AU706" s="155" t="s">
        <v>89</v>
      </c>
      <c r="AY706" s="17" t="s">
        <v>225</v>
      </c>
      <c r="BE706" s="156">
        <f>IF(N706="základná",J706,0)</f>
        <v>0</v>
      </c>
      <c r="BF706" s="156">
        <f>IF(N706="znížená",J706,0)</f>
        <v>0</v>
      </c>
      <c r="BG706" s="156">
        <f>IF(N706="zákl. prenesená",J706,0)</f>
        <v>0</v>
      </c>
      <c r="BH706" s="156">
        <f>IF(N706="zníž. prenesená",J706,0)</f>
        <v>0</v>
      </c>
      <c r="BI706" s="156">
        <f>IF(N706="nulová",J706,0)</f>
        <v>0</v>
      </c>
      <c r="BJ706" s="17" t="s">
        <v>89</v>
      </c>
      <c r="BK706" s="156">
        <f>ROUND(I706*H706,2)</f>
        <v>0</v>
      </c>
      <c r="BL706" s="17" t="s">
        <v>309</v>
      </c>
      <c r="BM706" s="155" t="s">
        <v>2867</v>
      </c>
    </row>
    <row r="707" spans="2:65" s="11" customFormat="1" ht="22.9" customHeight="1">
      <c r="B707" s="131"/>
      <c r="D707" s="132" t="s">
        <v>75</v>
      </c>
      <c r="E707" s="141" t="s">
        <v>2177</v>
      </c>
      <c r="F707" s="141" t="s">
        <v>2178</v>
      </c>
      <c r="I707" s="134"/>
      <c r="J707" s="142">
        <f>BK707</f>
        <v>0</v>
      </c>
      <c r="L707" s="131"/>
      <c r="M707" s="136"/>
      <c r="P707" s="137">
        <f>SUM(P708:P720)</f>
        <v>0</v>
      </c>
      <c r="R707" s="137">
        <f>SUM(R708:R720)</f>
        <v>0.77090262000000009</v>
      </c>
      <c r="T707" s="138">
        <f>SUM(T708:T720)</f>
        <v>0</v>
      </c>
      <c r="AR707" s="132" t="s">
        <v>89</v>
      </c>
      <c r="AT707" s="139" t="s">
        <v>75</v>
      </c>
      <c r="AU707" s="139" t="s">
        <v>83</v>
      </c>
      <c r="AY707" s="132" t="s">
        <v>225</v>
      </c>
      <c r="BK707" s="140">
        <f>SUM(BK708:BK720)</f>
        <v>0</v>
      </c>
    </row>
    <row r="708" spans="2:65" s="1" customFormat="1" ht="37.9" customHeight="1">
      <c r="B708" s="32"/>
      <c r="C708" s="143" t="s">
        <v>1580</v>
      </c>
      <c r="D708" s="143" t="s">
        <v>227</v>
      </c>
      <c r="E708" s="144" t="s">
        <v>2180</v>
      </c>
      <c r="F708" s="145" t="s">
        <v>2181</v>
      </c>
      <c r="G708" s="146" t="s">
        <v>414</v>
      </c>
      <c r="H708" s="147">
        <v>9.17</v>
      </c>
      <c r="I708" s="148"/>
      <c r="J708" s="149">
        <f>ROUND(I708*H708,2)</f>
        <v>0</v>
      </c>
      <c r="K708" s="150"/>
      <c r="L708" s="32"/>
      <c r="M708" s="151" t="s">
        <v>1</v>
      </c>
      <c r="N708" s="152" t="s">
        <v>42</v>
      </c>
      <c r="P708" s="153">
        <f>O708*H708</f>
        <v>0</v>
      </c>
      <c r="Q708" s="153">
        <v>1.16E-4</v>
      </c>
      <c r="R708" s="153">
        <f>Q708*H708</f>
        <v>1.06372E-3</v>
      </c>
      <c r="S708" s="153">
        <v>0</v>
      </c>
      <c r="T708" s="154">
        <f>S708*H708</f>
        <v>0</v>
      </c>
      <c r="AR708" s="155" t="s">
        <v>309</v>
      </c>
      <c r="AT708" s="155" t="s">
        <v>227</v>
      </c>
      <c r="AU708" s="155" t="s">
        <v>89</v>
      </c>
      <c r="AY708" s="17" t="s">
        <v>225</v>
      </c>
      <c r="BE708" s="156">
        <f>IF(N708="základná",J708,0)</f>
        <v>0</v>
      </c>
      <c r="BF708" s="156">
        <f>IF(N708="znížená",J708,0)</f>
        <v>0</v>
      </c>
      <c r="BG708" s="156">
        <f>IF(N708="zákl. prenesená",J708,0)</f>
        <v>0</v>
      </c>
      <c r="BH708" s="156">
        <f>IF(N708="zníž. prenesená",J708,0)</f>
        <v>0</v>
      </c>
      <c r="BI708" s="156">
        <f>IF(N708="nulová",J708,0)</f>
        <v>0</v>
      </c>
      <c r="BJ708" s="17" t="s">
        <v>89</v>
      </c>
      <c r="BK708" s="156">
        <f>ROUND(I708*H708,2)</f>
        <v>0</v>
      </c>
      <c r="BL708" s="17" t="s">
        <v>309</v>
      </c>
      <c r="BM708" s="155" t="s">
        <v>2868</v>
      </c>
    </row>
    <row r="709" spans="2:65" s="12" customFormat="1" ht="11.25">
      <c r="B709" s="157"/>
      <c r="D709" s="158" t="s">
        <v>233</v>
      </c>
      <c r="E709" s="159" t="s">
        <v>1</v>
      </c>
      <c r="F709" s="160" t="s">
        <v>2869</v>
      </c>
      <c r="H709" s="161">
        <v>9.17</v>
      </c>
      <c r="I709" s="162"/>
      <c r="L709" s="157"/>
      <c r="M709" s="163"/>
      <c r="T709" s="164"/>
      <c r="AT709" s="159" t="s">
        <v>233</v>
      </c>
      <c r="AU709" s="159" t="s">
        <v>89</v>
      </c>
      <c r="AV709" s="12" t="s">
        <v>89</v>
      </c>
      <c r="AW709" s="12" t="s">
        <v>31</v>
      </c>
      <c r="AX709" s="12" t="s">
        <v>83</v>
      </c>
      <c r="AY709" s="159" t="s">
        <v>225</v>
      </c>
    </row>
    <row r="710" spans="2:65" s="1" customFormat="1" ht="16.5" customHeight="1">
      <c r="B710" s="32"/>
      <c r="C710" s="143" t="s">
        <v>1588</v>
      </c>
      <c r="D710" s="143" t="s">
        <v>227</v>
      </c>
      <c r="E710" s="144" t="s">
        <v>2185</v>
      </c>
      <c r="F710" s="145" t="s">
        <v>2870</v>
      </c>
      <c r="G710" s="146" t="s">
        <v>414</v>
      </c>
      <c r="H710" s="147">
        <v>129.94999999999999</v>
      </c>
      <c r="I710" s="148"/>
      <c r="J710" s="149">
        <f>ROUND(I710*H710,2)</f>
        <v>0</v>
      </c>
      <c r="K710" s="150"/>
      <c r="L710" s="32"/>
      <c r="M710" s="151" t="s">
        <v>1</v>
      </c>
      <c r="N710" s="152" t="s">
        <v>42</v>
      </c>
      <c r="P710" s="153">
        <f>O710*H710</f>
        <v>0</v>
      </c>
      <c r="Q710" s="153">
        <v>4.5000000000000003E-5</v>
      </c>
      <c r="R710" s="153">
        <f>Q710*H710</f>
        <v>5.8477499999999996E-3</v>
      </c>
      <c r="S710" s="153">
        <v>0</v>
      </c>
      <c r="T710" s="154">
        <f>S710*H710</f>
        <v>0</v>
      </c>
      <c r="AR710" s="155" t="s">
        <v>309</v>
      </c>
      <c r="AT710" s="155" t="s">
        <v>227</v>
      </c>
      <c r="AU710" s="155" t="s">
        <v>89</v>
      </c>
      <c r="AY710" s="17" t="s">
        <v>225</v>
      </c>
      <c r="BE710" s="156">
        <f>IF(N710="základná",J710,0)</f>
        <v>0</v>
      </c>
      <c r="BF710" s="156">
        <f>IF(N710="znížená",J710,0)</f>
        <v>0</v>
      </c>
      <c r="BG710" s="156">
        <f>IF(N710="zákl. prenesená",J710,0)</f>
        <v>0</v>
      </c>
      <c r="BH710" s="156">
        <f>IF(N710="zníž. prenesená",J710,0)</f>
        <v>0</v>
      </c>
      <c r="BI710" s="156">
        <f>IF(N710="nulová",J710,0)</f>
        <v>0</v>
      </c>
      <c r="BJ710" s="17" t="s">
        <v>89</v>
      </c>
      <c r="BK710" s="156">
        <f>ROUND(I710*H710,2)</f>
        <v>0</v>
      </c>
      <c r="BL710" s="17" t="s">
        <v>309</v>
      </c>
      <c r="BM710" s="155" t="s">
        <v>2871</v>
      </c>
    </row>
    <row r="711" spans="2:65" s="12" customFormat="1" ht="22.5">
      <c r="B711" s="157"/>
      <c r="D711" s="158" t="s">
        <v>233</v>
      </c>
      <c r="E711" s="159" t="s">
        <v>1</v>
      </c>
      <c r="F711" s="160" t="s">
        <v>2872</v>
      </c>
      <c r="H711" s="161">
        <v>72.8</v>
      </c>
      <c r="I711" s="162"/>
      <c r="L711" s="157"/>
      <c r="M711" s="163"/>
      <c r="T711" s="164"/>
      <c r="AT711" s="159" t="s">
        <v>233</v>
      </c>
      <c r="AU711" s="159" t="s">
        <v>89</v>
      </c>
      <c r="AV711" s="12" t="s">
        <v>89</v>
      </c>
      <c r="AW711" s="12" t="s">
        <v>31</v>
      </c>
      <c r="AX711" s="12" t="s">
        <v>76</v>
      </c>
      <c r="AY711" s="159" t="s">
        <v>225</v>
      </c>
    </row>
    <row r="712" spans="2:65" s="12" customFormat="1" ht="22.5">
      <c r="B712" s="157"/>
      <c r="D712" s="158" t="s">
        <v>233</v>
      </c>
      <c r="E712" s="159" t="s">
        <v>1</v>
      </c>
      <c r="F712" s="160" t="s">
        <v>2873</v>
      </c>
      <c r="H712" s="161">
        <v>57.15</v>
      </c>
      <c r="I712" s="162"/>
      <c r="L712" s="157"/>
      <c r="M712" s="163"/>
      <c r="T712" s="164"/>
      <c r="AT712" s="159" t="s">
        <v>233</v>
      </c>
      <c r="AU712" s="159" t="s">
        <v>89</v>
      </c>
      <c r="AV712" s="12" t="s">
        <v>89</v>
      </c>
      <c r="AW712" s="12" t="s">
        <v>31</v>
      </c>
      <c r="AX712" s="12" t="s">
        <v>76</v>
      </c>
      <c r="AY712" s="159" t="s">
        <v>225</v>
      </c>
    </row>
    <row r="713" spans="2:65" s="13" customFormat="1" ht="11.25">
      <c r="B713" s="165"/>
      <c r="D713" s="158" t="s">
        <v>233</v>
      </c>
      <c r="E713" s="166" t="s">
        <v>1</v>
      </c>
      <c r="F713" s="167" t="s">
        <v>258</v>
      </c>
      <c r="H713" s="168">
        <v>129.94999999999999</v>
      </c>
      <c r="I713" s="169"/>
      <c r="L713" s="165"/>
      <c r="M713" s="170"/>
      <c r="T713" s="171"/>
      <c r="AT713" s="166" t="s">
        <v>233</v>
      </c>
      <c r="AU713" s="166" t="s">
        <v>89</v>
      </c>
      <c r="AV713" s="13" t="s">
        <v>231</v>
      </c>
      <c r="AW713" s="13" t="s">
        <v>31</v>
      </c>
      <c r="AX713" s="13" t="s">
        <v>83</v>
      </c>
      <c r="AY713" s="166" t="s">
        <v>225</v>
      </c>
    </row>
    <row r="714" spans="2:65" s="1" customFormat="1" ht="24.2" customHeight="1">
      <c r="B714" s="32"/>
      <c r="C714" s="143" t="s">
        <v>1593</v>
      </c>
      <c r="D714" s="143" t="s">
        <v>227</v>
      </c>
      <c r="E714" s="144" t="s">
        <v>2194</v>
      </c>
      <c r="F714" s="145" t="s">
        <v>2195</v>
      </c>
      <c r="G714" s="146" t="s">
        <v>312</v>
      </c>
      <c r="H714" s="147">
        <v>158.77000000000001</v>
      </c>
      <c r="I714" s="148"/>
      <c r="J714" s="149">
        <f>ROUND(I714*H714,2)</f>
        <v>0</v>
      </c>
      <c r="K714" s="150"/>
      <c r="L714" s="32"/>
      <c r="M714" s="151" t="s">
        <v>1</v>
      </c>
      <c r="N714" s="152" t="s">
        <v>42</v>
      </c>
      <c r="P714" s="153">
        <f>O714*H714</f>
        <v>0</v>
      </c>
      <c r="Q714" s="153">
        <v>2.9999999999999997E-4</v>
      </c>
      <c r="R714" s="153">
        <f>Q714*H714</f>
        <v>4.7631E-2</v>
      </c>
      <c r="S714" s="153">
        <v>0</v>
      </c>
      <c r="T714" s="154">
        <f>S714*H714</f>
        <v>0</v>
      </c>
      <c r="AR714" s="155" t="s">
        <v>309</v>
      </c>
      <c r="AT714" s="155" t="s">
        <v>227</v>
      </c>
      <c r="AU714" s="155" t="s">
        <v>89</v>
      </c>
      <c r="AY714" s="17" t="s">
        <v>225</v>
      </c>
      <c r="BE714" s="156">
        <f>IF(N714="základná",J714,0)</f>
        <v>0</v>
      </c>
      <c r="BF714" s="156">
        <f>IF(N714="znížená",J714,0)</f>
        <v>0</v>
      </c>
      <c r="BG714" s="156">
        <f>IF(N714="zákl. prenesená",J714,0)</f>
        <v>0</v>
      </c>
      <c r="BH714" s="156">
        <f>IF(N714="zníž. prenesená",J714,0)</f>
        <v>0</v>
      </c>
      <c r="BI714" s="156">
        <f>IF(N714="nulová",J714,0)</f>
        <v>0</v>
      </c>
      <c r="BJ714" s="17" t="s">
        <v>89</v>
      </c>
      <c r="BK714" s="156">
        <f>ROUND(I714*H714,2)</f>
        <v>0</v>
      </c>
      <c r="BL714" s="17" t="s">
        <v>309</v>
      </c>
      <c r="BM714" s="155" t="s">
        <v>2874</v>
      </c>
    </row>
    <row r="715" spans="2:65" s="12" customFormat="1" ht="11.25">
      <c r="B715" s="157"/>
      <c r="D715" s="158" t="s">
        <v>233</v>
      </c>
      <c r="E715" s="159" t="s">
        <v>1</v>
      </c>
      <c r="F715" s="160" t="s">
        <v>2578</v>
      </c>
      <c r="H715" s="161">
        <v>78.739999999999995</v>
      </c>
      <c r="I715" s="162"/>
      <c r="L715" s="157"/>
      <c r="M715" s="163"/>
      <c r="T715" s="164"/>
      <c r="AT715" s="159" t="s">
        <v>233</v>
      </c>
      <c r="AU715" s="159" t="s">
        <v>89</v>
      </c>
      <c r="AV715" s="12" t="s">
        <v>89</v>
      </c>
      <c r="AW715" s="12" t="s">
        <v>31</v>
      </c>
      <c r="AX715" s="12" t="s">
        <v>76</v>
      </c>
      <c r="AY715" s="159" t="s">
        <v>225</v>
      </c>
    </row>
    <row r="716" spans="2:65" s="12" customFormat="1" ht="11.25">
      <c r="B716" s="157"/>
      <c r="D716" s="158" t="s">
        <v>233</v>
      </c>
      <c r="E716" s="159" t="s">
        <v>1</v>
      </c>
      <c r="F716" s="160" t="s">
        <v>2579</v>
      </c>
      <c r="H716" s="161">
        <v>80.03</v>
      </c>
      <c r="I716" s="162"/>
      <c r="L716" s="157"/>
      <c r="M716" s="163"/>
      <c r="T716" s="164"/>
      <c r="AT716" s="159" t="s">
        <v>233</v>
      </c>
      <c r="AU716" s="159" t="s">
        <v>89</v>
      </c>
      <c r="AV716" s="12" t="s">
        <v>89</v>
      </c>
      <c r="AW716" s="12" t="s">
        <v>31</v>
      </c>
      <c r="AX716" s="12" t="s">
        <v>76</v>
      </c>
      <c r="AY716" s="159" t="s">
        <v>225</v>
      </c>
    </row>
    <row r="717" spans="2:65" s="13" customFormat="1" ht="11.25">
      <c r="B717" s="165"/>
      <c r="D717" s="158" t="s">
        <v>233</v>
      </c>
      <c r="E717" s="166" t="s">
        <v>1</v>
      </c>
      <c r="F717" s="167" t="s">
        <v>258</v>
      </c>
      <c r="H717" s="168">
        <v>158.77000000000001</v>
      </c>
      <c r="I717" s="169"/>
      <c r="L717" s="165"/>
      <c r="M717" s="170"/>
      <c r="T717" s="171"/>
      <c r="AT717" s="166" t="s">
        <v>233</v>
      </c>
      <c r="AU717" s="166" t="s">
        <v>89</v>
      </c>
      <c r="AV717" s="13" t="s">
        <v>231</v>
      </c>
      <c r="AW717" s="13" t="s">
        <v>31</v>
      </c>
      <c r="AX717" s="13" t="s">
        <v>83</v>
      </c>
      <c r="AY717" s="166" t="s">
        <v>225</v>
      </c>
    </row>
    <row r="718" spans="2:65" s="1" customFormat="1" ht="24.2" customHeight="1">
      <c r="B718" s="32"/>
      <c r="C718" s="179" t="s">
        <v>1599</v>
      </c>
      <c r="D718" s="179" t="s">
        <v>304</v>
      </c>
      <c r="E718" s="180" t="s">
        <v>2199</v>
      </c>
      <c r="F718" s="181" t="s">
        <v>2200</v>
      </c>
      <c r="G718" s="182" t="s">
        <v>312</v>
      </c>
      <c r="H718" s="183">
        <v>181.357</v>
      </c>
      <c r="I718" s="184"/>
      <c r="J718" s="185">
        <f>ROUND(I718*H718,2)</f>
        <v>0</v>
      </c>
      <c r="K718" s="186"/>
      <c r="L718" s="187"/>
      <c r="M718" s="188" t="s">
        <v>1</v>
      </c>
      <c r="N718" s="189" t="s">
        <v>42</v>
      </c>
      <c r="P718" s="153">
        <f>O718*H718</f>
        <v>0</v>
      </c>
      <c r="Q718" s="153">
        <v>3.9500000000000004E-3</v>
      </c>
      <c r="R718" s="153">
        <f>Q718*H718</f>
        <v>0.71636015000000008</v>
      </c>
      <c r="S718" s="153">
        <v>0</v>
      </c>
      <c r="T718" s="154">
        <f>S718*H718</f>
        <v>0</v>
      </c>
      <c r="AR718" s="155" t="s">
        <v>434</v>
      </c>
      <c r="AT718" s="155" t="s">
        <v>304</v>
      </c>
      <c r="AU718" s="155" t="s">
        <v>89</v>
      </c>
      <c r="AY718" s="17" t="s">
        <v>225</v>
      </c>
      <c r="BE718" s="156">
        <f>IF(N718="základná",J718,0)</f>
        <v>0</v>
      </c>
      <c r="BF718" s="156">
        <f>IF(N718="znížená",J718,0)</f>
        <v>0</v>
      </c>
      <c r="BG718" s="156">
        <f>IF(N718="zákl. prenesená",J718,0)</f>
        <v>0</v>
      </c>
      <c r="BH718" s="156">
        <f>IF(N718="zníž. prenesená",J718,0)</f>
        <v>0</v>
      </c>
      <c r="BI718" s="156">
        <f>IF(N718="nulová",J718,0)</f>
        <v>0</v>
      </c>
      <c r="BJ718" s="17" t="s">
        <v>89</v>
      </c>
      <c r="BK718" s="156">
        <f>ROUND(I718*H718,2)</f>
        <v>0</v>
      </c>
      <c r="BL718" s="17" t="s">
        <v>309</v>
      </c>
      <c r="BM718" s="155" t="s">
        <v>2875</v>
      </c>
    </row>
    <row r="719" spans="2:65" s="12" customFormat="1" ht="11.25">
      <c r="B719" s="157"/>
      <c r="D719" s="158" t="s">
        <v>233</v>
      </c>
      <c r="E719" s="159" t="s">
        <v>1</v>
      </c>
      <c r="F719" s="160" t="s">
        <v>2876</v>
      </c>
      <c r="H719" s="161">
        <v>181.357</v>
      </c>
      <c r="I719" s="162"/>
      <c r="L719" s="157"/>
      <c r="M719" s="163"/>
      <c r="T719" s="164"/>
      <c r="AT719" s="159" t="s">
        <v>233</v>
      </c>
      <c r="AU719" s="159" t="s">
        <v>89</v>
      </c>
      <c r="AV719" s="12" t="s">
        <v>89</v>
      </c>
      <c r="AW719" s="12" t="s">
        <v>31</v>
      </c>
      <c r="AX719" s="12" t="s">
        <v>83</v>
      </c>
      <c r="AY719" s="159" t="s">
        <v>225</v>
      </c>
    </row>
    <row r="720" spans="2:65" s="1" customFormat="1" ht="24.2" customHeight="1">
      <c r="B720" s="32"/>
      <c r="C720" s="143" t="s">
        <v>1604</v>
      </c>
      <c r="D720" s="143" t="s">
        <v>227</v>
      </c>
      <c r="E720" s="144" t="s">
        <v>2877</v>
      </c>
      <c r="F720" s="145" t="s">
        <v>2878</v>
      </c>
      <c r="G720" s="146" t="s">
        <v>1412</v>
      </c>
      <c r="H720" s="196"/>
      <c r="I720" s="148"/>
      <c r="J720" s="149">
        <f>ROUND(I720*H720,2)</f>
        <v>0</v>
      </c>
      <c r="K720" s="150"/>
      <c r="L720" s="32"/>
      <c r="M720" s="151" t="s">
        <v>1</v>
      </c>
      <c r="N720" s="152" t="s">
        <v>42</v>
      </c>
      <c r="P720" s="153">
        <f>O720*H720</f>
        <v>0</v>
      </c>
      <c r="Q720" s="153">
        <v>0</v>
      </c>
      <c r="R720" s="153">
        <f>Q720*H720</f>
        <v>0</v>
      </c>
      <c r="S720" s="153">
        <v>0</v>
      </c>
      <c r="T720" s="154">
        <f>S720*H720</f>
        <v>0</v>
      </c>
      <c r="AR720" s="155" t="s">
        <v>309</v>
      </c>
      <c r="AT720" s="155" t="s">
        <v>227</v>
      </c>
      <c r="AU720" s="155" t="s">
        <v>89</v>
      </c>
      <c r="AY720" s="17" t="s">
        <v>225</v>
      </c>
      <c r="BE720" s="156">
        <f>IF(N720="základná",J720,0)</f>
        <v>0</v>
      </c>
      <c r="BF720" s="156">
        <f>IF(N720="znížená",J720,0)</f>
        <v>0</v>
      </c>
      <c r="BG720" s="156">
        <f>IF(N720="zákl. prenesená",J720,0)</f>
        <v>0</v>
      </c>
      <c r="BH720" s="156">
        <f>IF(N720="zníž. prenesená",J720,0)</f>
        <v>0</v>
      </c>
      <c r="BI720" s="156">
        <f>IF(N720="nulová",J720,0)</f>
        <v>0</v>
      </c>
      <c r="BJ720" s="17" t="s">
        <v>89</v>
      </c>
      <c r="BK720" s="156">
        <f>ROUND(I720*H720,2)</f>
        <v>0</v>
      </c>
      <c r="BL720" s="17" t="s">
        <v>309</v>
      </c>
      <c r="BM720" s="155" t="s">
        <v>2879</v>
      </c>
    </row>
    <row r="721" spans="2:65" s="11" customFormat="1" ht="22.9" customHeight="1">
      <c r="B721" s="131"/>
      <c r="D721" s="132" t="s">
        <v>75</v>
      </c>
      <c r="E721" s="141" t="s">
        <v>2208</v>
      </c>
      <c r="F721" s="141" t="s">
        <v>2209</v>
      </c>
      <c r="I721" s="134"/>
      <c r="J721" s="142">
        <f>BK721</f>
        <v>0</v>
      </c>
      <c r="L721" s="131"/>
      <c r="M721" s="136"/>
      <c r="P721" s="137">
        <f>SUM(P722:P743)</f>
        <v>0</v>
      </c>
      <c r="R721" s="137">
        <f>SUM(R722:R743)</f>
        <v>4.4386198490000002</v>
      </c>
      <c r="T721" s="138">
        <f>SUM(T722:T743)</f>
        <v>0</v>
      </c>
      <c r="AR721" s="132" t="s">
        <v>89</v>
      </c>
      <c r="AT721" s="139" t="s">
        <v>75</v>
      </c>
      <c r="AU721" s="139" t="s">
        <v>83</v>
      </c>
      <c r="AY721" s="132" t="s">
        <v>225</v>
      </c>
      <c r="BK721" s="140">
        <f>SUM(BK722:BK743)</f>
        <v>0</v>
      </c>
    </row>
    <row r="722" spans="2:65" s="1" customFormat="1" ht="24.2" customHeight="1">
      <c r="B722" s="32"/>
      <c r="C722" s="143" t="s">
        <v>1610</v>
      </c>
      <c r="D722" s="143" t="s">
        <v>227</v>
      </c>
      <c r="E722" s="144" t="s">
        <v>2211</v>
      </c>
      <c r="F722" s="145" t="s">
        <v>2880</v>
      </c>
      <c r="G722" s="146" t="s">
        <v>312</v>
      </c>
      <c r="H722" s="147">
        <v>62.161999999999999</v>
      </c>
      <c r="I722" s="148"/>
      <c r="J722" s="149">
        <f>ROUND(I722*H722,2)</f>
        <v>0</v>
      </c>
      <c r="K722" s="150"/>
      <c r="L722" s="32"/>
      <c r="M722" s="151" t="s">
        <v>1</v>
      </c>
      <c r="N722" s="152" t="s">
        <v>42</v>
      </c>
      <c r="P722" s="153">
        <f>O722*H722</f>
        <v>0</v>
      </c>
      <c r="Q722" s="153">
        <v>3.3644999999999999E-3</v>
      </c>
      <c r="R722" s="153">
        <f>Q722*H722</f>
        <v>0.209144049</v>
      </c>
      <c r="S722" s="153">
        <v>0</v>
      </c>
      <c r="T722" s="154">
        <f>S722*H722</f>
        <v>0</v>
      </c>
      <c r="AR722" s="155" t="s">
        <v>309</v>
      </c>
      <c r="AT722" s="155" t="s">
        <v>227</v>
      </c>
      <c r="AU722" s="155" t="s">
        <v>89</v>
      </c>
      <c r="AY722" s="17" t="s">
        <v>225</v>
      </c>
      <c r="BE722" s="156">
        <f>IF(N722="základná",J722,0)</f>
        <v>0</v>
      </c>
      <c r="BF722" s="156">
        <f>IF(N722="znížená",J722,0)</f>
        <v>0</v>
      </c>
      <c r="BG722" s="156">
        <f>IF(N722="zákl. prenesená",J722,0)</f>
        <v>0</v>
      </c>
      <c r="BH722" s="156">
        <f>IF(N722="zníž. prenesená",J722,0)</f>
        <v>0</v>
      </c>
      <c r="BI722" s="156">
        <f>IF(N722="nulová",J722,0)</f>
        <v>0</v>
      </c>
      <c r="BJ722" s="17" t="s">
        <v>89</v>
      </c>
      <c r="BK722" s="156">
        <f>ROUND(I722*H722,2)</f>
        <v>0</v>
      </c>
      <c r="BL722" s="17" t="s">
        <v>309</v>
      </c>
      <c r="BM722" s="155" t="s">
        <v>2881</v>
      </c>
    </row>
    <row r="723" spans="2:65" s="12" customFormat="1" ht="11.25">
      <c r="B723" s="157"/>
      <c r="D723" s="158" t="s">
        <v>233</v>
      </c>
      <c r="E723" s="159" t="s">
        <v>1</v>
      </c>
      <c r="F723" s="160" t="s">
        <v>2690</v>
      </c>
      <c r="H723" s="161">
        <v>35.74</v>
      </c>
      <c r="I723" s="162"/>
      <c r="L723" s="157"/>
      <c r="M723" s="163"/>
      <c r="T723" s="164"/>
      <c r="AT723" s="159" t="s">
        <v>233</v>
      </c>
      <c r="AU723" s="159" t="s">
        <v>89</v>
      </c>
      <c r="AV723" s="12" t="s">
        <v>89</v>
      </c>
      <c r="AW723" s="12" t="s">
        <v>31</v>
      </c>
      <c r="AX723" s="12" t="s">
        <v>76</v>
      </c>
      <c r="AY723" s="159" t="s">
        <v>225</v>
      </c>
    </row>
    <row r="724" spans="2:65" s="12" customFormat="1" ht="11.25">
      <c r="B724" s="157"/>
      <c r="D724" s="158" t="s">
        <v>233</v>
      </c>
      <c r="E724" s="159" t="s">
        <v>1</v>
      </c>
      <c r="F724" s="160" t="s">
        <v>2691</v>
      </c>
      <c r="H724" s="161">
        <v>20.158000000000001</v>
      </c>
      <c r="I724" s="162"/>
      <c r="L724" s="157"/>
      <c r="M724" s="163"/>
      <c r="T724" s="164"/>
      <c r="AT724" s="159" t="s">
        <v>233</v>
      </c>
      <c r="AU724" s="159" t="s">
        <v>89</v>
      </c>
      <c r="AV724" s="12" t="s">
        <v>89</v>
      </c>
      <c r="AW724" s="12" t="s">
        <v>31</v>
      </c>
      <c r="AX724" s="12" t="s">
        <v>76</v>
      </c>
      <c r="AY724" s="159" t="s">
        <v>225</v>
      </c>
    </row>
    <row r="725" spans="2:65" s="12" customFormat="1" ht="11.25">
      <c r="B725" s="157"/>
      <c r="D725" s="158" t="s">
        <v>233</v>
      </c>
      <c r="E725" s="159" t="s">
        <v>1</v>
      </c>
      <c r="F725" s="160" t="s">
        <v>2692</v>
      </c>
      <c r="H725" s="161">
        <v>6.2640000000000002</v>
      </c>
      <c r="I725" s="162"/>
      <c r="L725" s="157"/>
      <c r="M725" s="163"/>
      <c r="T725" s="164"/>
      <c r="AT725" s="159" t="s">
        <v>233</v>
      </c>
      <c r="AU725" s="159" t="s">
        <v>89</v>
      </c>
      <c r="AV725" s="12" t="s">
        <v>89</v>
      </c>
      <c r="AW725" s="12" t="s">
        <v>31</v>
      </c>
      <c r="AX725" s="12" t="s">
        <v>76</v>
      </c>
      <c r="AY725" s="159" t="s">
        <v>225</v>
      </c>
    </row>
    <row r="726" spans="2:65" s="13" customFormat="1" ht="11.25">
      <c r="B726" s="165"/>
      <c r="D726" s="158" t="s">
        <v>233</v>
      </c>
      <c r="E726" s="166" t="s">
        <v>1</v>
      </c>
      <c r="F726" s="167" t="s">
        <v>258</v>
      </c>
      <c r="H726" s="168">
        <v>62.161999999999999</v>
      </c>
      <c r="I726" s="169"/>
      <c r="L726" s="165"/>
      <c r="M726" s="170"/>
      <c r="T726" s="171"/>
      <c r="AT726" s="166" t="s">
        <v>233</v>
      </c>
      <c r="AU726" s="166" t="s">
        <v>89</v>
      </c>
      <c r="AV726" s="13" t="s">
        <v>231</v>
      </c>
      <c r="AW726" s="13" t="s">
        <v>31</v>
      </c>
      <c r="AX726" s="13" t="s">
        <v>83</v>
      </c>
      <c r="AY726" s="166" t="s">
        <v>225</v>
      </c>
    </row>
    <row r="727" spans="2:65" s="1" customFormat="1" ht="24.2" customHeight="1">
      <c r="B727" s="32"/>
      <c r="C727" s="179" t="s">
        <v>1615</v>
      </c>
      <c r="D727" s="179" t="s">
        <v>304</v>
      </c>
      <c r="E727" s="180" t="s">
        <v>2215</v>
      </c>
      <c r="F727" s="181" t="s">
        <v>2216</v>
      </c>
      <c r="G727" s="182" t="s">
        <v>312</v>
      </c>
      <c r="H727" s="183">
        <v>64.647999999999996</v>
      </c>
      <c r="I727" s="184"/>
      <c r="J727" s="185">
        <f>ROUND(I727*H727,2)</f>
        <v>0</v>
      </c>
      <c r="K727" s="186"/>
      <c r="L727" s="187"/>
      <c r="M727" s="188" t="s">
        <v>1</v>
      </c>
      <c r="N727" s="189" t="s">
        <v>42</v>
      </c>
      <c r="P727" s="153">
        <f>O727*H727</f>
        <v>0</v>
      </c>
      <c r="Q727" s="153">
        <v>2.1000000000000001E-2</v>
      </c>
      <c r="R727" s="153">
        <f>Q727*H727</f>
        <v>1.3576079999999999</v>
      </c>
      <c r="S727" s="153">
        <v>0</v>
      </c>
      <c r="T727" s="154">
        <f>S727*H727</f>
        <v>0</v>
      </c>
      <c r="AR727" s="155" t="s">
        <v>434</v>
      </c>
      <c r="AT727" s="155" t="s">
        <v>304</v>
      </c>
      <c r="AU727" s="155" t="s">
        <v>89</v>
      </c>
      <c r="AY727" s="17" t="s">
        <v>225</v>
      </c>
      <c r="BE727" s="156">
        <f>IF(N727="základná",J727,0)</f>
        <v>0</v>
      </c>
      <c r="BF727" s="156">
        <f>IF(N727="znížená",J727,0)</f>
        <v>0</v>
      </c>
      <c r="BG727" s="156">
        <f>IF(N727="zákl. prenesená",J727,0)</f>
        <v>0</v>
      </c>
      <c r="BH727" s="156">
        <f>IF(N727="zníž. prenesená",J727,0)</f>
        <v>0</v>
      </c>
      <c r="BI727" s="156">
        <f>IF(N727="nulová",J727,0)</f>
        <v>0</v>
      </c>
      <c r="BJ727" s="17" t="s">
        <v>89</v>
      </c>
      <c r="BK727" s="156">
        <f>ROUND(I727*H727,2)</f>
        <v>0</v>
      </c>
      <c r="BL727" s="17" t="s">
        <v>309</v>
      </c>
      <c r="BM727" s="155" t="s">
        <v>2882</v>
      </c>
    </row>
    <row r="728" spans="2:65" s="12" customFormat="1" ht="11.25">
      <c r="B728" s="157"/>
      <c r="D728" s="158" t="s">
        <v>233</v>
      </c>
      <c r="F728" s="160" t="s">
        <v>2883</v>
      </c>
      <c r="H728" s="161">
        <v>64.647999999999996</v>
      </c>
      <c r="I728" s="162"/>
      <c r="L728" s="157"/>
      <c r="M728" s="163"/>
      <c r="T728" s="164"/>
      <c r="AT728" s="159" t="s">
        <v>233</v>
      </c>
      <c r="AU728" s="159" t="s">
        <v>89</v>
      </c>
      <c r="AV728" s="12" t="s">
        <v>89</v>
      </c>
      <c r="AW728" s="12" t="s">
        <v>4</v>
      </c>
      <c r="AX728" s="12" t="s">
        <v>83</v>
      </c>
      <c r="AY728" s="159" t="s">
        <v>225</v>
      </c>
    </row>
    <row r="729" spans="2:65" s="1" customFormat="1" ht="37.9" customHeight="1">
      <c r="B729" s="32"/>
      <c r="C729" s="143" t="s">
        <v>1619</v>
      </c>
      <c r="D729" s="143" t="s">
        <v>227</v>
      </c>
      <c r="E729" s="144" t="s">
        <v>2884</v>
      </c>
      <c r="F729" s="145" t="s">
        <v>2885</v>
      </c>
      <c r="G729" s="146" t="s">
        <v>312</v>
      </c>
      <c r="H729" s="147">
        <v>40.32</v>
      </c>
      <c r="I729" s="148"/>
      <c r="J729" s="149">
        <f>ROUND(I729*H729,2)</f>
        <v>0</v>
      </c>
      <c r="K729" s="150"/>
      <c r="L729" s="32"/>
      <c r="M729" s="151" t="s">
        <v>1</v>
      </c>
      <c r="N729" s="152" t="s">
        <v>42</v>
      </c>
      <c r="P729" s="153">
        <f>O729*H729</f>
        <v>0</v>
      </c>
      <c r="Q729" s="153">
        <v>3.9690000000000003E-2</v>
      </c>
      <c r="R729" s="153">
        <f>Q729*H729</f>
        <v>1.6003008000000001</v>
      </c>
      <c r="S729" s="153">
        <v>0</v>
      </c>
      <c r="T729" s="154">
        <f>S729*H729</f>
        <v>0</v>
      </c>
      <c r="AR729" s="155" t="s">
        <v>309</v>
      </c>
      <c r="AT729" s="155" t="s">
        <v>227</v>
      </c>
      <c r="AU729" s="155" t="s">
        <v>89</v>
      </c>
      <c r="AY729" s="17" t="s">
        <v>225</v>
      </c>
      <c r="BE729" s="156">
        <f>IF(N729="základná",J729,0)</f>
        <v>0</v>
      </c>
      <c r="BF729" s="156">
        <f>IF(N729="znížená",J729,0)</f>
        <v>0</v>
      </c>
      <c r="BG729" s="156">
        <f>IF(N729="zákl. prenesená",J729,0)</f>
        <v>0</v>
      </c>
      <c r="BH729" s="156">
        <f>IF(N729="zníž. prenesená",J729,0)</f>
        <v>0</v>
      </c>
      <c r="BI729" s="156">
        <f>IF(N729="nulová",J729,0)</f>
        <v>0</v>
      </c>
      <c r="BJ729" s="17" t="s">
        <v>89</v>
      </c>
      <c r="BK729" s="156">
        <f>ROUND(I729*H729,2)</f>
        <v>0</v>
      </c>
      <c r="BL729" s="17" t="s">
        <v>309</v>
      </c>
      <c r="BM729" s="155" t="s">
        <v>2886</v>
      </c>
    </row>
    <row r="730" spans="2:65" s="12" customFormat="1" ht="11.25">
      <c r="B730" s="157"/>
      <c r="D730" s="158" t="s">
        <v>233</v>
      </c>
      <c r="E730" s="159" t="s">
        <v>1</v>
      </c>
      <c r="F730" s="160" t="s">
        <v>2887</v>
      </c>
      <c r="H730" s="161">
        <v>40.32</v>
      </c>
      <c r="I730" s="162"/>
      <c r="L730" s="157"/>
      <c r="M730" s="163"/>
      <c r="T730" s="164"/>
      <c r="AT730" s="159" t="s">
        <v>233</v>
      </c>
      <c r="AU730" s="159" t="s">
        <v>89</v>
      </c>
      <c r="AV730" s="12" t="s">
        <v>89</v>
      </c>
      <c r="AW730" s="12" t="s">
        <v>31</v>
      </c>
      <c r="AX730" s="12" t="s">
        <v>83</v>
      </c>
      <c r="AY730" s="159" t="s">
        <v>225</v>
      </c>
    </row>
    <row r="731" spans="2:65" s="1" customFormat="1" ht="21.75" customHeight="1">
      <c r="B731" s="32"/>
      <c r="C731" s="179" t="s">
        <v>1623</v>
      </c>
      <c r="D731" s="179" t="s">
        <v>304</v>
      </c>
      <c r="E731" s="180" t="s">
        <v>2224</v>
      </c>
      <c r="F731" s="181" t="s">
        <v>2225</v>
      </c>
      <c r="G731" s="182" t="s">
        <v>519</v>
      </c>
      <c r="H731" s="183">
        <v>2419.1999999999998</v>
      </c>
      <c r="I731" s="184"/>
      <c r="J731" s="185">
        <f>ROUND(I731*H731,2)</f>
        <v>0</v>
      </c>
      <c r="K731" s="186"/>
      <c r="L731" s="187"/>
      <c r="M731" s="188" t="s">
        <v>1</v>
      </c>
      <c r="N731" s="189" t="s">
        <v>42</v>
      </c>
      <c r="P731" s="153">
        <f>O731*H731</f>
        <v>0</v>
      </c>
      <c r="Q731" s="153">
        <v>2.4000000000000001E-4</v>
      </c>
      <c r="R731" s="153">
        <f>Q731*H731</f>
        <v>0.58060800000000001</v>
      </c>
      <c r="S731" s="153">
        <v>0</v>
      </c>
      <c r="T731" s="154">
        <f>S731*H731</f>
        <v>0</v>
      </c>
      <c r="AR731" s="155" t="s">
        <v>434</v>
      </c>
      <c r="AT731" s="155" t="s">
        <v>304</v>
      </c>
      <c r="AU731" s="155" t="s">
        <v>89</v>
      </c>
      <c r="AY731" s="17" t="s">
        <v>225</v>
      </c>
      <c r="BE731" s="156">
        <f>IF(N731="základná",J731,0)</f>
        <v>0</v>
      </c>
      <c r="BF731" s="156">
        <f>IF(N731="znížená",J731,0)</f>
        <v>0</v>
      </c>
      <c r="BG731" s="156">
        <f>IF(N731="zákl. prenesená",J731,0)</f>
        <v>0</v>
      </c>
      <c r="BH731" s="156">
        <f>IF(N731="zníž. prenesená",J731,0)</f>
        <v>0</v>
      </c>
      <c r="BI731" s="156">
        <f>IF(N731="nulová",J731,0)</f>
        <v>0</v>
      </c>
      <c r="BJ731" s="17" t="s">
        <v>89</v>
      </c>
      <c r="BK731" s="156">
        <f>ROUND(I731*H731,2)</f>
        <v>0</v>
      </c>
      <c r="BL731" s="17" t="s">
        <v>309</v>
      </c>
      <c r="BM731" s="155" t="s">
        <v>2888</v>
      </c>
    </row>
    <row r="732" spans="2:65" s="12" customFormat="1" ht="11.25">
      <c r="B732" s="157"/>
      <c r="D732" s="158" t="s">
        <v>233</v>
      </c>
      <c r="F732" s="160" t="s">
        <v>2889</v>
      </c>
      <c r="H732" s="161">
        <v>2419.1999999999998</v>
      </c>
      <c r="I732" s="162"/>
      <c r="L732" s="157"/>
      <c r="M732" s="163"/>
      <c r="T732" s="164"/>
      <c r="AT732" s="159" t="s">
        <v>233</v>
      </c>
      <c r="AU732" s="159" t="s">
        <v>89</v>
      </c>
      <c r="AV732" s="12" t="s">
        <v>89</v>
      </c>
      <c r="AW732" s="12" t="s">
        <v>4</v>
      </c>
      <c r="AX732" s="12" t="s">
        <v>83</v>
      </c>
      <c r="AY732" s="159" t="s">
        <v>225</v>
      </c>
    </row>
    <row r="733" spans="2:65" s="1" customFormat="1" ht="16.5" customHeight="1">
      <c r="B733" s="32"/>
      <c r="C733" s="179" t="s">
        <v>1627</v>
      </c>
      <c r="D733" s="179" t="s">
        <v>304</v>
      </c>
      <c r="E733" s="180" t="s">
        <v>2229</v>
      </c>
      <c r="F733" s="181" t="s">
        <v>2230</v>
      </c>
      <c r="G733" s="182" t="s">
        <v>983</v>
      </c>
      <c r="H733" s="183">
        <v>411.37099999999998</v>
      </c>
      <c r="I733" s="184"/>
      <c r="J733" s="185">
        <f>ROUND(I733*H733,2)</f>
        <v>0</v>
      </c>
      <c r="K733" s="186"/>
      <c r="L733" s="187"/>
      <c r="M733" s="188" t="s">
        <v>1</v>
      </c>
      <c r="N733" s="189" t="s">
        <v>42</v>
      </c>
      <c r="P733" s="153">
        <f>O733*H733</f>
        <v>0</v>
      </c>
      <c r="Q733" s="153">
        <v>1E-3</v>
      </c>
      <c r="R733" s="153">
        <f>Q733*H733</f>
        <v>0.41137099999999999</v>
      </c>
      <c r="S733" s="153">
        <v>0</v>
      </c>
      <c r="T733" s="154">
        <f>S733*H733</f>
        <v>0</v>
      </c>
      <c r="AR733" s="155" t="s">
        <v>434</v>
      </c>
      <c r="AT733" s="155" t="s">
        <v>304</v>
      </c>
      <c r="AU733" s="155" t="s">
        <v>89</v>
      </c>
      <c r="AY733" s="17" t="s">
        <v>225</v>
      </c>
      <c r="BE733" s="156">
        <f>IF(N733="základná",J733,0)</f>
        <v>0</v>
      </c>
      <c r="BF733" s="156">
        <f>IF(N733="znížená",J733,0)</f>
        <v>0</v>
      </c>
      <c r="BG733" s="156">
        <f>IF(N733="zákl. prenesená",J733,0)</f>
        <v>0</v>
      </c>
      <c r="BH733" s="156">
        <f>IF(N733="zníž. prenesená",J733,0)</f>
        <v>0</v>
      </c>
      <c r="BI733" s="156">
        <f>IF(N733="nulová",J733,0)</f>
        <v>0</v>
      </c>
      <c r="BJ733" s="17" t="s">
        <v>89</v>
      </c>
      <c r="BK733" s="156">
        <f>ROUND(I733*H733,2)</f>
        <v>0</v>
      </c>
      <c r="BL733" s="17" t="s">
        <v>309</v>
      </c>
      <c r="BM733" s="155" t="s">
        <v>2890</v>
      </c>
    </row>
    <row r="734" spans="2:65" s="12" customFormat="1" ht="11.25">
      <c r="B734" s="157"/>
      <c r="D734" s="158" t="s">
        <v>233</v>
      </c>
      <c r="E734" s="159" t="s">
        <v>1</v>
      </c>
      <c r="F734" s="160" t="s">
        <v>2891</v>
      </c>
      <c r="H734" s="161">
        <v>186.48599999999999</v>
      </c>
      <c r="I734" s="162"/>
      <c r="L734" s="157"/>
      <c r="M734" s="163"/>
      <c r="T734" s="164"/>
      <c r="AT734" s="159" t="s">
        <v>233</v>
      </c>
      <c r="AU734" s="159" t="s">
        <v>89</v>
      </c>
      <c r="AV734" s="12" t="s">
        <v>89</v>
      </c>
      <c r="AW734" s="12" t="s">
        <v>31</v>
      </c>
      <c r="AX734" s="12" t="s">
        <v>76</v>
      </c>
      <c r="AY734" s="159" t="s">
        <v>225</v>
      </c>
    </row>
    <row r="735" spans="2:65" s="12" customFormat="1" ht="11.25">
      <c r="B735" s="157"/>
      <c r="D735" s="158" t="s">
        <v>233</v>
      </c>
      <c r="E735" s="159" t="s">
        <v>1</v>
      </c>
      <c r="F735" s="160" t="s">
        <v>2892</v>
      </c>
      <c r="H735" s="161">
        <v>201.6</v>
      </c>
      <c r="I735" s="162"/>
      <c r="L735" s="157"/>
      <c r="M735" s="163"/>
      <c r="T735" s="164"/>
      <c r="AT735" s="159" t="s">
        <v>233</v>
      </c>
      <c r="AU735" s="159" t="s">
        <v>89</v>
      </c>
      <c r="AV735" s="12" t="s">
        <v>89</v>
      </c>
      <c r="AW735" s="12" t="s">
        <v>31</v>
      </c>
      <c r="AX735" s="12" t="s">
        <v>76</v>
      </c>
      <c r="AY735" s="159" t="s">
        <v>225</v>
      </c>
    </row>
    <row r="736" spans="2:65" s="13" customFormat="1" ht="11.25">
      <c r="B736" s="165"/>
      <c r="D736" s="158" t="s">
        <v>233</v>
      </c>
      <c r="E736" s="166" t="s">
        <v>1</v>
      </c>
      <c r="F736" s="167" t="s">
        <v>258</v>
      </c>
      <c r="H736" s="168">
        <v>388.08600000000001</v>
      </c>
      <c r="I736" s="169"/>
      <c r="L736" s="165"/>
      <c r="M736" s="170"/>
      <c r="T736" s="171"/>
      <c r="AT736" s="166" t="s">
        <v>233</v>
      </c>
      <c r="AU736" s="166" t="s">
        <v>89</v>
      </c>
      <c r="AV736" s="13" t="s">
        <v>231</v>
      </c>
      <c r="AW736" s="13" t="s">
        <v>31</v>
      </c>
      <c r="AX736" s="13" t="s">
        <v>83</v>
      </c>
      <c r="AY736" s="166" t="s">
        <v>225</v>
      </c>
    </row>
    <row r="737" spans="2:65" s="12" customFormat="1" ht="11.25">
      <c r="B737" s="157"/>
      <c r="D737" s="158" t="s">
        <v>233</v>
      </c>
      <c r="F737" s="160" t="s">
        <v>2893</v>
      </c>
      <c r="H737" s="161">
        <v>411.37099999999998</v>
      </c>
      <c r="I737" s="162"/>
      <c r="L737" s="157"/>
      <c r="M737" s="163"/>
      <c r="T737" s="164"/>
      <c r="AT737" s="159" t="s">
        <v>233</v>
      </c>
      <c r="AU737" s="159" t="s">
        <v>89</v>
      </c>
      <c r="AV737" s="12" t="s">
        <v>89</v>
      </c>
      <c r="AW737" s="12" t="s">
        <v>4</v>
      </c>
      <c r="AX737" s="12" t="s">
        <v>83</v>
      </c>
      <c r="AY737" s="159" t="s">
        <v>225</v>
      </c>
    </row>
    <row r="738" spans="2:65" s="1" customFormat="1" ht="24.2" customHeight="1">
      <c r="B738" s="32"/>
      <c r="C738" s="179" t="s">
        <v>1631</v>
      </c>
      <c r="D738" s="179" t="s">
        <v>304</v>
      </c>
      <c r="E738" s="180" t="s">
        <v>2160</v>
      </c>
      <c r="F738" s="181" t="s">
        <v>2161</v>
      </c>
      <c r="G738" s="182" t="s">
        <v>983</v>
      </c>
      <c r="H738" s="183">
        <v>279.58800000000002</v>
      </c>
      <c r="I738" s="184"/>
      <c r="J738" s="185">
        <f>ROUND(I738*H738,2)</f>
        <v>0</v>
      </c>
      <c r="K738" s="186"/>
      <c r="L738" s="187"/>
      <c r="M738" s="188" t="s">
        <v>1</v>
      </c>
      <c r="N738" s="189" t="s">
        <v>42</v>
      </c>
      <c r="P738" s="153">
        <f>O738*H738</f>
        <v>0</v>
      </c>
      <c r="Q738" s="153">
        <v>1E-3</v>
      </c>
      <c r="R738" s="153">
        <f>Q738*H738</f>
        <v>0.279588</v>
      </c>
      <c r="S738" s="153">
        <v>0</v>
      </c>
      <c r="T738" s="154">
        <f>S738*H738</f>
        <v>0</v>
      </c>
      <c r="AR738" s="155" t="s">
        <v>434</v>
      </c>
      <c r="AT738" s="155" t="s">
        <v>304</v>
      </c>
      <c r="AU738" s="155" t="s">
        <v>89</v>
      </c>
      <c r="AY738" s="17" t="s">
        <v>225</v>
      </c>
      <c r="BE738" s="156">
        <f>IF(N738="základná",J738,0)</f>
        <v>0</v>
      </c>
      <c r="BF738" s="156">
        <f>IF(N738="znížená",J738,0)</f>
        <v>0</v>
      </c>
      <c r="BG738" s="156">
        <f>IF(N738="zákl. prenesená",J738,0)</f>
        <v>0</v>
      </c>
      <c r="BH738" s="156">
        <f>IF(N738="zníž. prenesená",J738,0)</f>
        <v>0</v>
      </c>
      <c r="BI738" s="156">
        <f>IF(N738="nulová",J738,0)</f>
        <v>0</v>
      </c>
      <c r="BJ738" s="17" t="s">
        <v>89</v>
      </c>
      <c r="BK738" s="156">
        <f>ROUND(I738*H738,2)</f>
        <v>0</v>
      </c>
      <c r="BL738" s="17" t="s">
        <v>309</v>
      </c>
      <c r="BM738" s="155" t="s">
        <v>2894</v>
      </c>
    </row>
    <row r="739" spans="2:65" s="12" customFormat="1" ht="11.25">
      <c r="B739" s="157"/>
      <c r="D739" s="158" t="s">
        <v>233</v>
      </c>
      <c r="E739" s="159" t="s">
        <v>1</v>
      </c>
      <c r="F739" s="160" t="s">
        <v>2895</v>
      </c>
      <c r="H739" s="161">
        <v>62.161999999999999</v>
      </c>
      <c r="I739" s="162"/>
      <c r="L739" s="157"/>
      <c r="M739" s="163"/>
      <c r="T739" s="164"/>
      <c r="AT739" s="159" t="s">
        <v>233</v>
      </c>
      <c r="AU739" s="159" t="s">
        <v>89</v>
      </c>
      <c r="AV739" s="12" t="s">
        <v>89</v>
      </c>
      <c r="AW739" s="12" t="s">
        <v>31</v>
      </c>
      <c r="AX739" s="12" t="s">
        <v>76</v>
      </c>
      <c r="AY739" s="159" t="s">
        <v>225</v>
      </c>
    </row>
    <row r="740" spans="2:65" s="12" customFormat="1" ht="11.25">
      <c r="B740" s="157"/>
      <c r="D740" s="158" t="s">
        <v>233</v>
      </c>
      <c r="E740" s="159" t="s">
        <v>1</v>
      </c>
      <c r="F740" s="160" t="s">
        <v>2896</v>
      </c>
      <c r="H740" s="161">
        <v>201.6</v>
      </c>
      <c r="I740" s="162"/>
      <c r="L740" s="157"/>
      <c r="M740" s="163"/>
      <c r="T740" s="164"/>
      <c r="AT740" s="159" t="s">
        <v>233</v>
      </c>
      <c r="AU740" s="159" t="s">
        <v>89</v>
      </c>
      <c r="AV740" s="12" t="s">
        <v>89</v>
      </c>
      <c r="AW740" s="12" t="s">
        <v>31</v>
      </c>
      <c r="AX740" s="12" t="s">
        <v>76</v>
      </c>
      <c r="AY740" s="159" t="s">
        <v>225</v>
      </c>
    </row>
    <row r="741" spans="2:65" s="13" customFormat="1" ht="11.25">
      <c r="B741" s="165"/>
      <c r="D741" s="158" t="s">
        <v>233</v>
      </c>
      <c r="E741" s="166" t="s">
        <v>1</v>
      </c>
      <c r="F741" s="167" t="s">
        <v>258</v>
      </c>
      <c r="H741" s="168">
        <v>263.762</v>
      </c>
      <c r="I741" s="169"/>
      <c r="L741" s="165"/>
      <c r="M741" s="170"/>
      <c r="T741" s="171"/>
      <c r="AT741" s="166" t="s">
        <v>233</v>
      </c>
      <c r="AU741" s="166" t="s">
        <v>89</v>
      </c>
      <c r="AV741" s="13" t="s">
        <v>231</v>
      </c>
      <c r="AW741" s="13" t="s">
        <v>31</v>
      </c>
      <c r="AX741" s="13" t="s">
        <v>83</v>
      </c>
      <c r="AY741" s="166" t="s">
        <v>225</v>
      </c>
    </row>
    <row r="742" spans="2:65" s="12" customFormat="1" ht="11.25">
      <c r="B742" s="157"/>
      <c r="D742" s="158" t="s">
        <v>233</v>
      </c>
      <c r="F742" s="160" t="s">
        <v>2897</v>
      </c>
      <c r="H742" s="161">
        <v>279.58800000000002</v>
      </c>
      <c r="I742" s="162"/>
      <c r="L742" s="157"/>
      <c r="M742" s="163"/>
      <c r="T742" s="164"/>
      <c r="AT742" s="159" t="s">
        <v>233</v>
      </c>
      <c r="AU742" s="159" t="s">
        <v>89</v>
      </c>
      <c r="AV742" s="12" t="s">
        <v>89</v>
      </c>
      <c r="AW742" s="12" t="s">
        <v>4</v>
      </c>
      <c r="AX742" s="12" t="s">
        <v>83</v>
      </c>
      <c r="AY742" s="159" t="s">
        <v>225</v>
      </c>
    </row>
    <row r="743" spans="2:65" s="1" customFormat="1" ht="24.2" customHeight="1">
      <c r="B743" s="32"/>
      <c r="C743" s="143" t="s">
        <v>1636</v>
      </c>
      <c r="D743" s="143" t="s">
        <v>227</v>
      </c>
      <c r="E743" s="144" t="s">
        <v>2898</v>
      </c>
      <c r="F743" s="145" t="s">
        <v>2899</v>
      </c>
      <c r="G743" s="146" t="s">
        <v>1412</v>
      </c>
      <c r="H743" s="196"/>
      <c r="I743" s="148"/>
      <c r="J743" s="149">
        <f>ROUND(I743*H743,2)</f>
        <v>0</v>
      </c>
      <c r="K743" s="150"/>
      <c r="L743" s="32"/>
      <c r="M743" s="151" t="s">
        <v>1</v>
      </c>
      <c r="N743" s="152" t="s">
        <v>42</v>
      </c>
      <c r="P743" s="153">
        <f>O743*H743</f>
        <v>0</v>
      </c>
      <c r="Q743" s="153">
        <v>0</v>
      </c>
      <c r="R743" s="153">
        <f>Q743*H743</f>
        <v>0</v>
      </c>
      <c r="S743" s="153">
        <v>0</v>
      </c>
      <c r="T743" s="154">
        <f>S743*H743</f>
        <v>0</v>
      </c>
      <c r="AR743" s="155" t="s">
        <v>309</v>
      </c>
      <c r="AT743" s="155" t="s">
        <v>227</v>
      </c>
      <c r="AU743" s="155" t="s">
        <v>89</v>
      </c>
      <c r="AY743" s="17" t="s">
        <v>225</v>
      </c>
      <c r="BE743" s="156">
        <f>IF(N743="základná",J743,0)</f>
        <v>0</v>
      </c>
      <c r="BF743" s="156">
        <f>IF(N743="znížená",J743,0)</f>
        <v>0</v>
      </c>
      <c r="BG743" s="156">
        <f>IF(N743="zákl. prenesená",J743,0)</f>
        <v>0</v>
      </c>
      <c r="BH743" s="156">
        <f>IF(N743="zníž. prenesená",J743,0)</f>
        <v>0</v>
      </c>
      <c r="BI743" s="156">
        <f>IF(N743="nulová",J743,0)</f>
        <v>0</v>
      </c>
      <c r="BJ743" s="17" t="s">
        <v>89</v>
      </c>
      <c r="BK743" s="156">
        <f>ROUND(I743*H743,2)</f>
        <v>0</v>
      </c>
      <c r="BL743" s="17" t="s">
        <v>309</v>
      </c>
      <c r="BM743" s="155" t="s">
        <v>2900</v>
      </c>
    </row>
    <row r="744" spans="2:65" s="11" customFormat="1" ht="22.9" customHeight="1">
      <c r="B744" s="131"/>
      <c r="D744" s="132" t="s">
        <v>75</v>
      </c>
      <c r="E744" s="141" t="s">
        <v>2241</v>
      </c>
      <c r="F744" s="141" t="s">
        <v>2242</v>
      </c>
      <c r="I744" s="134"/>
      <c r="J744" s="142">
        <f>BK744</f>
        <v>0</v>
      </c>
      <c r="L744" s="131"/>
      <c r="M744" s="136"/>
      <c r="P744" s="137">
        <f>SUM(P745:P751)</f>
        <v>0</v>
      </c>
      <c r="R744" s="137">
        <f>SUM(R745:R751)</f>
        <v>2.16692173638</v>
      </c>
      <c r="T744" s="138">
        <f>SUM(T745:T751)</f>
        <v>0</v>
      </c>
      <c r="AR744" s="132" t="s">
        <v>89</v>
      </c>
      <c r="AT744" s="139" t="s">
        <v>75</v>
      </c>
      <c r="AU744" s="139" t="s">
        <v>83</v>
      </c>
      <c r="AY744" s="132" t="s">
        <v>225</v>
      </c>
      <c r="BK744" s="140">
        <f>SUM(BK745:BK751)</f>
        <v>0</v>
      </c>
    </row>
    <row r="745" spans="2:65" s="1" customFormat="1" ht="33" customHeight="1">
      <c r="B745" s="32"/>
      <c r="C745" s="143" t="s">
        <v>1640</v>
      </c>
      <c r="D745" s="143" t="s">
        <v>227</v>
      </c>
      <c r="E745" s="144" t="s">
        <v>2244</v>
      </c>
      <c r="F745" s="145" t="s">
        <v>2245</v>
      </c>
      <c r="G745" s="146" t="s">
        <v>312</v>
      </c>
      <c r="H745" s="147">
        <v>18.422000000000001</v>
      </c>
      <c r="I745" s="148"/>
      <c r="J745" s="149">
        <f>ROUND(I745*H745,2)</f>
        <v>0</v>
      </c>
      <c r="K745" s="150"/>
      <c r="L745" s="32"/>
      <c r="M745" s="151" t="s">
        <v>1</v>
      </c>
      <c r="N745" s="152" t="s">
        <v>42</v>
      </c>
      <c r="P745" s="153">
        <f>O745*H745</f>
        <v>0</v>
      </c>
      <c r="Q745" s="153">
        <v>2.6527289999999999E-2</v>
      </c>
      <c r="R745" s="153">
        <f>Q745*H745</f>
        <v>0.48868573638000001</v>
      </c>
      <c r="S745" s="153">
        <v>0</v>
      </c>
      <c r="T745" s="154">
        <f>S745*H745</f>
        <v>0</v>
      </c>
      <c r="AR745" s="155" t="s">
        <v>309</v>
      </c>
      <c r="AT745" s="155" t="s">
        <v>227</v>
      </c>
      <c r="AU745" s="155" t="s">
        <v>89</v>
      </c>
      <c r="AY745" s="17" t="s">
        <v>225</v>
      </c>
      <c r="BE745" s="156">
        <f>IF(N745="základná",J745,0)</f>
        <v>0</v>
      </c>
      <c r="BF745" s="156">
        <f>IF(N745="znížená",J745,0)</f>
        <v>0</v>
      </c>
      <c r="BG745" s="156">
        <f>IF(N745="zákl. prenesená",J745,0)</f>
        <v>0</v>
      </c>
      <c r="BH745" s="156">
        <f>IF(N745="zníž. prenesená",J745,0)</f>
        <v>0</v>
      </c>
      <c r="BI745" s="156">
        <f>IF(N745="nulová",J745,0)</f>
        <v>0</v>
      </c>
      <c r="BJ745" s="17" t="s">
        <v>89</v>
      </c>
      <c r="BK745" s="156">
        <f>ROUND(I745*H745,2)</f>
        <v>0</v>
      </c>
      <c r="BL745" s="17" t="s">
        <v>309</v>
      </c>
      <c r="BM745" s="155" t="s">
        <v>2901</v>
      </c>
    </row>
    <row r="746" spans="2:65" s="12" customFormat="1" ht="11.25">
      <c r="B746" s="157"/>
      <c r="D746" s="158" t="s">
        <v>233</v>
      </c>
      <c r="E746" s="159" t="s">
        <v>1</v>
      </c>
      <c r="F746" s="160" t="s">
        <v>2902</v>
      </c>
      <c r="H746" s="161">
        <v>18.422000000000001</v>
      </c>
      <c r="I746" s="162"/>
      <c r="L746" s="157"/>
      <c r="M746" s="163"/>
      <c r="T746" s="164"/>
      <c r="AT746" s="159" t="s">
        <v>233</v>
      </c>
      <c r="AU746" s="159" t="s">
        <v>89</v>
      </c>
      <c r="AV746" s="12" t="s">
        <v>89</v>
      </c>
      <c r="AW746" s="12" t="s">
        <v>31</v>
      </c>
      <c r="AX746" s="12" t="s">
        <v>83</v>
      </c>
      <c r="AY746" s="159" t="s">
        <v>225</v>
      </c>
    </row>
    <row r="747" spans="2:65" s="1" customFormat="1" ht="16.5" customHeight="1">
      <c r="B747" s="32"/>
      <c r="C747" s="179" t="s">
        <v>1644</v>
      </c>
      <c r="D747" s="179" t="s">
        <v>304</v>
      </c>
      <c r="E747" s="180" t="s">
        <v>2229</v>
      </c>
      <c r="F747" s="181" t="s">
        <v>2230</v>
      </c>
      <c r="G747" s="182" t="s">
        <v>983</v>
      </c>
      <c r="H747" s="183">
        <v>92.11</v>
      </c>
      <c r="I747" s="184"/>
      <c r="J747" s="185">
        <f>ROUND(I747*H747,2)</f>
        <v>0</v>
      </c>
      <c r="K747" s="186"/>
      <c r="L747" s="187"/>
      <c r="M747" s="188" t="s">
        <v>1</v>
      </c>
      <c r="N747" s="189" t="s">
        <v>42</v>
      </c>
      <c r="P747" s="153">
        <f>O747*H747</f>
        <v>0</v>
      </c>
      <c r="Q747" s="153">
        <v>1E-3</v>
      </c>
      <c r="R747" s="153">
        <f>Q747*H747</f>
        <v>9.2109999999999997E-2</v>
      </c>
      <c r="S747" s="153">
        <v>0</v>
      </c>
      <c r="T747" s="154">
        <f>S747*H747</f>
        <v>0</v>
      </c>
      <c r="AR747" s="155" t="s">
        <v>434</v>
      </c>
      <c r="AT747" s="155" t="s">
        <v>304</v>
      </c>
      <c r="AU747" s="155" t="s">
        <v>89</v>
      </c>
      <c r="AY747" s="17" t="s">
        <v>225</v>
      </c>
      <c r="BE747" s="156">
        <f>IF(N747="základná",J747,0)</f>
        <v>0</v>
      </c>
      <c r="BF747" s="156">
        <f>IF(N747="znížená",J747,0)</f>
        <v>0</v>
      </c>
      <c r="BG747" s="156">
        <f>IF(N747="zákl. prenesená",J747,0)</f>
        <v>0</v>
      </c>
      <c r="BH747" s="156">
        <f>IF(N747="zníž. prenesená",J747,0)</f>
        <v>0</v>
      </c>
      <c r="BI747" s="156">
        <f>IF(N747="nulová",J747,0)</f>
        <v>0</v>
      </c>
      <c r="BJ747" s="17" t="s">
        <v>89</v>
      </c>
      <c r="BK747" s="156">
        <f>ROUND(I747*H747,2)</f>
        <v>0</v>
      </c>
      <c r="BL747" s="17" t="s">
        <v>309</v>
      </c>
      <c r="BM747" s="155" t="s">
        <v>2903</v>
      </c>
    </row>
    <row r="748" spans="2:65" s="12" customFormat="1" ht="11.25">
      <c r="B748" s="157"/>
      <c r="D748" s="158" t="s">
        <v>233</v>
      </c>
      <c r="E748" s="159" t="s">
        <v>1</v>
      </c>
      <c r="F748" s="160" t="s">
        <v>2904</v>
      </c>
      <c r="H748" s="161">
        <v>92.11</v>
      </c>
      <c r="I748" s="162"/>
      <c r="L748" s="157"/>
      <c r="M748" s="163"/>
      <c r="T748" s="164"/>
      <c r="AT748" s="159" t="s">
        <v>233</v>
      </c>
      <c r="AU748" s="159" t="s">
        <v>89</v>
      </c>
      <c r="AV748" s="12" t="s">
        <v>89</v>
      </c>
      <c r="AW748" s="12" t="s">
        <v>31</v>
      </c>
      <c r="AX748" s="12" t="s">
        <v>83</v>
      </c>
      <c r="AY748" s="159" t="s">
        <v>225</v>
      </c>
    </row>
    <row r="749" spans="2:65" s="1" customFormat="1" ht="24.2" customHeight="1">
      <c r="B749" s="32"/>
      <c r="C749" s="179" t="s">
        <v>1648</v>
      </c>
      <c r="D749" s="179" t="s">
        <v>304</v>
      </c>
      <c r="E749" s="180" t="s">
        <v>2251</v>
      </c>
      <c r="F749" s="181" t="s">
        <v>2252</v>
      </c>
      <c r="G749" s="182" t="s">
        <v>312</v>
      </c>
      <c r="H749" s="183">
        <v>19.343</v>
      </c>
      <c r="I749" s="184"/>
      <c r="J749" s="185">
        <f>ROUND(I749*H749,2)</f>
        <v>0</v>
      </c>
      <c r="K749" s="186"/>
      <c r="L749" s="187"/>
      <c r="M749" s="188" t="s">
        <v>1</v>
      </c>
      <c r="N749" s="189" t="s">
        <v>42</v>
      </c>
      <c r="P749" s="153">
        <f>O749*H749</f>
        <v>0</v>
      </c>
      <c r="Q749" s="153">
        <v>8.2000000000000003E-2</v>
      </c>
      <c r="R749" s="153">
        <f>Q749*H749</f>
        <v>1.5861260000000001</v>
      </c>
      <c r="S749" s="153">
        <v>0</v>
      </c>
      <c r="T749" s="154">
        <f>S749*H749</f>
        <v>0</v>
      </c>
      <c r="AR749" s="155" t="s">
        <v>434</v>
      </c>
      <c r="AT749" s="155" t="s">
        <v>304</v>
      </c>
      <c r="AU749" s="155" t="s">
        <v>89</v>
      </c>
      <c r="AY749" s="17" t="s">
        <v>225</v>
      </c>
      <c r="BE749" s="156">
        <f>IF(N749="základná",J749,0)</f>
        <v>0</v>
      </c>
      <c r="BF749" s="156">
        <f>IF(N749="znížená",J749,0)</f>
        <v>0</v>
      </c>
      <c r="BG749" s="156">
        <f>IF(N749="zákl. prenesená",J749,0)</f>
        <v>0</v>
      </c>
      <c r="BH749" s="156">
        <f>IF(N749="zníž. prenesená",J749,0)</f>
        <v>0</v>
      </c>
      <c r="BI749" s="156">
        <f>IF(N749="nulová",J749,0)</f>
        <v>0</v>
      </c>
      <c r="BJ749" s="17" t="s">
        <v>89</v>
      </c>
      <c r="BK749" s="156">
        <f>ROUND(I749*H749,2)</f>
        <v>0</v>
      </c>
      <c r="BL749" s="17" t="s">
        <v>309</v>
      </c>
      <c r="BM749" s="155" t="s">
        <v>2905</v>
      </c>
    </row>
    <row r="750" spans="2:65" s="12" customFormat="1" ht="11.25">
      <c r="B750" s="157"/>
      <c r="D750" s="158" t="s">
        <v>233</v>
      </c>
      <c r="F750" s="160" t="s">
        <v>2906</v>
      </c>
      <c r="H750" s="161">
        <v>19.343</v>
      </c>
      <c r="I750" s="162"/>
      <c r="L750" s="157"/>
      <c r="M750" s="163"/>
      <c r="T750" s="164"/>
      <c r="AT750" s="159" t="s">
        <v>233</v>
      </c>
      <c r="AU750" s="159" t="s">
        <v>89</v>
      </c>
      <c r="AV750" s="12" t="s">
        <v>89</v>
      </c>
      <c r="AW750" s="12" t="s">
        <v>4</v>
      </c>
      <c r="AX750" s="12" t="s">
        <v>83</v>
      </c>
      <c r="AY750" s="159" t="s">
        <v>225</v>
      </c>
    </row>
    <row r="751" spans="2:65" s="1" customFormat="1" ht="24.2" customHeight="1">
      <c r="B751" s="32"/>
      <c r="C751" s="143" t="s">
        <v>1652</v>
      </c>
      <c r="D751" s="143" t="s">
        <v>227</v>
      </c>
      <c r="E751" s="144" t="s">
        <v>2907</v>
      </c>
      <c r="F751" s="145" t="s">
        <v>2908</v>
      </c>
      <c r="G751" s="146" t="s">
        <v>1412</v>
      </c>
      <c r="H751" s="196"/>
      <c r="I751" s="148"/>
      <c r="J751" s="149">
        <f>ROUND(I751*H751,2)</f>
        <v>0</v>
      </c>
      <c r="K751" s="150"/>
      <c r="L751" s="32"/>
      <c r="M751" s="151" t="s">
        <v>1</v>
      </c>
      <c r="N751" s="152" t="s">
        <v>42</v>
      </c>
      <c r="P751" s="153">
        <f>O751*H751</f>
        <v>0</v>
      </c>
      <c r="Q751" s="153">
        <v>0</v>
      </c>
      <c r="R751" s="153">
        <f>Q751*H751</f>
        <v>0</v>
      </c>
      <c r="S751" s="153">
        <v>0</v>
      </c>
      <c r="T751" s="154">
        <f>S751*H751</f>
        <v>0</v>
      </c>
      <c r="AR751" s="155" t="s">
        <v>309</v>
      </c>
      <c r="AT751" s="155" t="s">
        <v>227</v>
      </c>
      <c r="AU751" s="155" t="s">
        <v>89</v>
      </c>
      <c r="AY751" s="17" t="s">
        <v>225</v>
      </c>
      <c r="BE751" s="156">
        <f>IF(N751="základná",J751,0)</f>
        <v>0</v>
      </c>
      <c r="BF751" s="156">
        <f>IF(N751="znížená",J751,0)</f>
        <v>0</v>
      </c>
      <c r="BG751" s="156">
        <f>IF(N751="zákl. prenesená",J751,0)</f>
        <v>0</v>
      </c>
      <c r="BH751" s="156">
        <f>IF(N751="zníž. prenesená",J751,0)</f>
        <v>0</v>
      </c>
      <c r="BI751" s="156">
        <f>IF(N751="nulová",J751,0)</f>
        <v>0</v>
      </c>
      <c r="BJ751" s="17" t="s">
        <v>89</v>
      </c>
      <c r="BK751" s="156">
        <f>ROUND(I751*H751,2)</f>
        <v>0</v>
      </c>
      <c r="BL751" s="17" t="s">
        <v>309</v>
      </c>
      <c r="BM751" s="155" t="s">
        <v>2909</v>
      </c>
    </row>
    <row r="752" spans="2:65" s="11" customFormat="1" ht="22.9" customHeight="1">
      <c r="B752" s="131"/>
      <c r="D752" s="132" t="s">
        <v>75</v>
      </c>
      <c r="E752" s="141" t="s">
        <v>2259</v>
      </c>
      <c r="F752" s="141" t="s">
        <v>2260</v>
      </c>
      <c r="I752" s="134"/>
      <c r="J752" s="142">
        <f>BK752</f>
        <v>0</v>
      </c>
      <c r="L752" s="131"/>
      <c r="M752" s="136"/>
      <c r="P752" s="137">
        <f>SUM(P753:P773)</f>
        <v>0</v>
      </c>
      <c r="R752" s="137">
        <f>SUM(R753:R773)</f>
        <v>0.27916754163000002</v>
      </c>
      <c r="T752" s="138">
        <f>SUM(T753:T773)</f>
        <v>0</v>
      </c>
      <c r="AR752" s="132" t="s">
        <v>89</v>
      </c>
      <c r="AT752" s="139" t="s">
        <v>75</v>
      </c>
      <c r="AU752" s="139" t="s">
        <v>83</v>
      </c>
      <c r="AY752" s="132" t="s">
        <v>225</v>
      </c>
      <c r="BK752" s="140">
        <f>SUM(BK753:BK773)</f>
        <v>0</v>
      </c>
    </row>
    <row r="753" spans="2:65" s="1" customFormat="1" ht="24.2" customHeight="1">
      <c r="B753" s="32"/>
      <c r="C753" s="143" t="s">
        <v>1656</v>
      </c>
      <c r="D753" s="143" t="s">
        <v>227</v>
      </c>
      <c r="E753" s="144" t="s">
        <v>2262</v>
      </c>
      <c r="F753" s="145" t="s">
        <v>2263</v>
      </c>
      <c r="G753" s="146" t="s">
        <v>312</v>
      </c>
      <c r="H753" s="147">
        <v>77.650000000000006</v>
      </c>
      <c r="I753" s="148"/>
      <c r="J753" s="149">
        <f>ROUND(I753*H753,2)</f>
        <v>0</v>
      </c>
      <c r="K753" s="150"/>
      <c r="L753" s="32"/>
      <c r="M753" s="151" t="s">
        <v>1</v>
      </c>
      <c r="N753" s="152" t="s">
        <v>42</v>
      </c>
      <c r="P753" s="153">
        <f>O753*H753</f>
        <v>0</v>
      </c>
      <c r="Q753" s="153">
        <v>3.3333000000000001E-4</v>
      </c>
      <c r="R753" s="153">
        <f>Q753*H753</f>
        <v>2.5883074500000002E-2</v>
      </c>
      <c r="S753" s="153">
        <v>0</v>
      </c>
      <c r="T753" s="154">
        <f>S753*H753</f>
        <v>0</v>
      </c>
      <c r="AR753" s="155" t="s">
        <v>309</v>
      </c>
      <c r="AT753" s="155" t="s">
        <v>227</v>
      </c>
      <c r="AU753" s="155" t="s">
        <v>89</v>
      </c>
      <c r="AY753" s="17" t="s">
        <v>225</v>
      </c>
      <c r="BE753" s="156">
        <f>IF(N753="základná",J753,0)</f>
        <v>0</v>
      </c>
      <c r="BF753" s="156">
        <f>IF(N753="znížená",J753,0)</f>
        <v>0</v>
      </c>
      <c r="BG753" s="156">
        <f>IF(N753="zákl. prenesená",J753,0)</f>
        <v>0</v>
      </c>
      <c r="BH753" s="156">
        <f>IF(N753="zníž. prenesená",J753,0)</f>
        <v>0</v>
      </c>
      <c r="BI753" s="156">
        <f>IF(N753="nulová",J753,0)</f>
        <v>0</v>
      </c>
      <c r="BJ753" s="17" t="s">
        <v>89</v>
      </c>
      <c r="BK753" s="156">
        <f>ROUND(I753*H753,2)</f>
        <v>0</v>
      </c>
      <c r="BL753" s="17" t="s">
        <v>309</v>
      </c>
      <c r="BM753" s="155" t="s">
        <v>2910</v>
      </c>
    </row>
    <row r="754" spans="2:65" s="12" customFormat="1" ht="11.25">
      <c r="B754" s="157"/>
      <c r="D754" s="158" t="s">
        <v>233</v>
      </c>
      <c r="E754" s="159" t="s">
        <v>1</v>
      </c>
      <c r="F754" s="160" t="s">
        <v>2911</v>
      </c>
      <c r="H754" s="161">
        <v>77.650000000000006</v>
      </c>
      <c r="I754" s="162"/>
      <c r="L754" s="157"/>
      <c r="M754" s="163"/>
      <c r="T754" s="164"/>
      <c r="AT754" s="159" t="s">
        <v>233</v>
      </c>
      <c r="AU754" s="159" t="s">
        <v>89</v>
      </c>
      <c r="AV754" s="12" t="s">
        <v>89</v>
      </c>
      <c r="AW754" s="12" t="s">
        <v>31</v>
      </c>
      <c r="AX754" s="12" t="s">
        <v>83</v>
      </c>
      <c r="AY754" s="159" t="s">
        <v>225</v>
      </c>
    </row>
    <row r="755" spans="2:65" s="1" customFormat="1" ht="24.2" customHeight="1">
      <c r="B755" s="32"/>
      <c r="C755" s="143" t="s">
        <v>1662</v>
      </c>
      <c r="D755" s="143" t="s">
        <v>227</v>
      </c>
      <c r="E755" s="144" t="s">
        <v>2268</v>
      </c>
      <c r="F755" s="145" t="s">
        <v>2269</v>
      </c>
      <c r="G755" s="146" t="s">
        <v>312</v>
      </c>
      <c r="H755" s="147">
        <v>759.86099999999999</v>
      </c>
      <c r="I755" s="148"/>
      <c r="J755" s="149">
        <f>ROUND(I755*H755,2)</f>
        <v>0</v>
      </c>
      <c r="K755" s="150"/>
      <c r="L755" s="32"/>
      <c r="M755" s="151" t="s">
        <v>1</v>
      </c>
      <c r="N755" s="152" t="s">
        <v>42</v>
      </c>
      <c r="P755" s="153">
        <f>O755*H755</f>
        <v>0</v>
      </c>
      <c r="Q755" s="153">
        <v>3.3333000000000001E-4</v>
      </c>
      <c r="R755" s="153">
        <f>Q755*H755</f>
        <v>0.25328446713000002</v>
      </c>
      <c r="S755" s="153">
        <v>0</v>
      </c>
      <c r="T755" s="154">
        <f>S755*H755</f>
        <v>0</v>
      </c>
      <c r="AR755" s="155" t="s">
        <v>309</v>
      </c>
      <c r="AT755" s="155" t="s">
        <v>227</v>
      </c>
      <c r="AU755" s="155" t="s">
        <v>89</v>
      </c>
      <c r="AY755" s="17" t="s">
        <v>225</v>
      </c>
      <c r="BE755" s="156">
        <f>IF(N755="základná",J755,0)</f>
        <v>0</v>
      </c>
      <c r="BF755" s="156">
        <f>IF(N755="znížená",J755,0)</f>
        <v>0</v>
      </c>
      <c r="BG755" s="156">
        <f>IF(N755="zákl. prenesená",J755,0)</f>
        <v>0</v>
      </c>
      <c r="BH755" s="156">
        <f>IF(N755="zníž. prenesená",J755,0)</f>
        <v>0</v>
      </c>
      <c r="BI755" s="156">
        <f>IF(N755="nulová",J755,0)</f>
        <v>0</v>
      </c>
      <c r="BJ755" s="17" t="s">
        <v>89</v>
      </c>
      <c r="BK755" s="156">
        <f>ROUND(I755*H755,2)</f>
        <v>0</v>
      </c>
      <c r="BL755" s="17" t="s">
        <v>309</v>
      </c>
      <c r="BM755" s="155" t="s">
        <v>2912</v>
      </c>
    </row>
    <row r="756" spans="2:65" s="12" customFormat="1" ht="11.25">
      <c r="B756" s="157"/>
      <c r="D756" s="158" t="s">
        <v>233</v>
      </c>
      <c r="E756" s="159" t="s">
        <v>1</v>
      </c>
      <c r="F756" s="160" t="s">
        <v>2913</v>
      </c>
      <c r="H756" s="161">
        <v>106.4</v>
      </c>
      <c r="I756" s="162"/>
      <c r="L756" s="157"/>
      <c r="M756" s="163"/>
      <c r="T756" s="164"/>
      <c r="AT756" s="159" t="s">
        <v>233</v>
      </c>
      <c r="AU756" s="159" t="s">
        <v>89</v>
      </c>
      <c r="AV756" s="12" t="s">
        <v>89</v>
      </c>
      <c r="AW756" s="12" t="s">
        <v>31</v>
      </c>
      <c r="AX756" s="12" t="s">
        <v>76</v>
      </c>
      <c r="AY756" s="159" t="s">
        <v>225</v>
      </c>
    </row>
    <row r="757" spans="2:65" s="12" customFormat="1" ht="11.25">
      <c r="B757" s="157"/>
      <c r="D757" s="158" t="s">
        <v>233</v>
      </c>
      <c r="E757" s="159" t="s">
        <v>1</v>
      </c>
      <c r="F757" s="160" t="s">
        <v>2914</v>
      </c>
      <c r="H757" s="161">
        <v>53.48</v>
      </c>
      <c r="I757" s="162"/>
      <c r="L757" s="157"/>
      <c r="M757" s="163"/>
      <c r="T757" s="164"/>
      <c r="AT757" s="159" t="s">
        <v>233</v>
      </c>
      <c r="AU757" s="159" t="s">
        <v>89</v>
      </c>
      <c r="AV757" s="12" t="s">
        <v>89</v>
      </c>
      <c r="AW757" s="12" t="s">
        <v>31</v>
      </c>
      <c r="AX757" s="12" t="s">
        <v>76</v>
      </c>
      <c r="AY757" s="159" t="s">
        <v>225</v>
      </c>
    </row>
    <row r="758" spans="2:65" s="12" customFormat="1" ht="11.25">
      <c r="B758" s="157"/>
      <c r="D758" s="158" t="s">
        <v>233</v>
      </c>
      <c r="E758" s="159" t="s">
        <v>1</v>
      </c>
      <c r="F758" s="160" t="s">
        <v>2915</v>
      </c>
      <c r="H758" s="161">
        <v>42.055999999999997</v>
      </c>
      <c r="I758" s="162"/>
      <c r="L758" s="157"/>
      <c r="M758" s="163"/>
      <c r="T758" s="164"/>
      <c r="AT758" s="159" t="s">
        <v>233</v>
      </c>
      <c r="AU758" s="159" t="s">
        <v>89</v>
      </c>
      <c r="AV758" s="12" t="s">
        <v>89</v>
      </c>
      <c r="AW758" s="12" t="s">
        <v>31</v>
      </c>
      <c r="AX758" s="12" t="s">
        <v>76</v>
      </c>
      <c r="AY758" s="159" t="s">
        <v>225</v>
      </c>
    </row>
    <row r="759" spans="2:65" s="12" customFormat="1" ht="11.25">
      <c r="B759" s="157"/>
      <c r="D759" s="158" t="s">
        <v>233</v>
      </c>
      <c r="E759" s="159" t="s">
        <v>1</v>
      </c>
      <c r="F759" s="160" t="s">
        <v>2916</v>
      </c>
      <c r="H759" s="161">
        <v>94.864000000000004</v>
      </c>
      <c r="I759" s="162"/>
      <c r="L759" s="157"/>
      <c r="M759" s="163"/>
      <c r="T759" s="164"/>
      <c r="AT759" s="159" t="s">
        <v>233</v>
      </c>
      <c r="AU759" s="159" t="s">
        <v>89</v>
      </c>
      <c r="AV759" s="12" t="s">
        <v>89</v>
      </c>
      <c r="AW759" s="12" t="s">
        <v>31</v>
      </c>
      <c r="AX759" s="12" t="s">
        <v>76</v>
      </c>
      <c r="AY759" s="159" t="s">
        <v>225</v>
      </c>
    </row>
    <row r="760" spans="2:65" s="14" customFormat="1" ht="11.25">
      <c r="B760" s="172"/>
      <c r="D760" s="158" t="s">
        <v>233</v>
      </c>
      <c r="E760" s="173" t="s">
        <v>1</v>
      </c>
      <c r="F760" s="174" t="s">
        <v>611</v>
      </c>
      <c r="H760" s="175">
        <v>296.8</v>
      </c>
      <c r="I760" s="176"/>
      <c r="L760" s="172"/>
      <c r="M760" s="177"/>
      <c r="T760" s="178"/>
      <c r="AT760" s="173" t="s">
        <v>233</v>
      </c>
      <c r="AU760" s="173" t="s">
        <v>89</v>
      </c>
      <c r="AV760" s="14" t="s">
        <v>239</v>
      </c>
      <c r="AW760" s="14" t="s">
        <v>31</v>
      </c>
      <c r="AX760" s="14" t="s">
        <v>76</v>
      </c>
      <c r="AY760" s="173" t="s">
        <v>225</v>
      </c>
    </row>
    <row r="761" spans="2:65" s="12" customFormat="1" ht="11.25">
      <c r="B761" s="157"/>
      <c r="D761" s="158" t="s">
        <v>233</v>
      </c>
      <c r="E761" s="159" t="s">
        <v>1</v>
      </c>
      <c r="F761" s="160" t="s">
        <v>2917</v>
      </c>
      <c r="H761" s="161">
        <v>92.091999999999999</v>
      </c>
      <c r="I761" s="162"/>
      <c r="L761" s="157"/>
      <c r="M761" s="163"/>
      <c r="T761" s="164"/>
      <c r="AT761" s="159" t="s">
        <v>233</v>
      </c>
      <c r="AU761" s="159" t="s">
        <v>89</v>
      </c>
      <c r="AV761" s="12" t="s">
        <v>89</v>
      </c>
      <c r="AW761" s="12" t="s">
        <v>31</v>
      </c>
      <c r="AX761" s="12" t="s">
        <v>76</v>
      </c>
      <c r="AY761" s="159" t="s">
        <v>225</v>
      </c>
    </row>
    <row r="762" spans="2:65" s="12" customFormat="1" ht="11.25">
      <c r="B762" s="157"/>
      <c r="D762" s="158" t="s">
        <v>233</v>
      </c>
      <c r="E762" s="159" t="s">
        <v>1</v>
      </c>
      <c r="F762" s="160" t="s">
        <v>2918</v>
      </c>
      <c r="H762" s="161">
        <v>58.058</v>
      </c>
      <c r="I762" s="162"/>
      <c r="L762" s="157"/>
      <c r="M762" s="163"/>
      <c r="T762" s="164"/>
      <c r="AT762" s="159" t="s">
        <v>233</v>
      </c>
      <c r="AU762" s="159" t="s">
        <v>89</v>
      </c>
      <c r="AV762" s="12" t="s">
        <v>89</v>
      </c>
      <c r="AW762" s="12" t="s">
        <v>31</v>
      </c>
      <c r="AX762" s="12" t="s">
        <v>76</v>
      </c>
      <c r="AY762" s="159" t="s">
        <v>225</v>
      </c>
    </row>
    <row r="763" spans="2:65" s="12" customFormat="1" ht="11.25">
      <c r="B763" s="157"/>
      <c r="D763" s="158" t="s">
        <v>233</v>
      </c>
      <c r="E763" s="159" t="s">
        <v>1</v>
      </c>
      <c r="F763" s="160" t="s">
        <v>2919</v>
      </c>
      <c r="H763" s="161">
        <v>55.484000000000002</v>
      </c>
      <c r="I763" s="162"/>
      <c r="L763" s="157"/>
      <c r="M763" s="163"/>
      <c r="T763" s="164"/>
      <c r="AT763" s="159" t="s">
        <v>233</v>
      </c>
      <c r="AU763" s="159" t="s">
        <v>89</v>
      </c>
      <c r="AV763" s="12" t="s">
        <v>89</v>
      </c>
      <c r="AW763" s="12" t="s">
        <v>31</v>
      </c>
      <c r="AX763" s="12" t="s">
        <v>76</v>
      </c>
      <c r="AY763" s="159" t="s">
        <v>225</v>
      </c>
    </row>
    <row r="764" spans="2:65" s="12" customFormat="1" ht="11.25">
      <c r="B764" s="157"/>
      <c r="D764" s="158" t="s">
        <v>233</v>
      </c>
      <c r="E764" s="159" t="s">
        <v>1</v>
      </c>
      <c r="F764" s="160" t="s">
        <v>2920</v>
      </c>
      <c r="H764" s="161">
        <v>32.975999999999999</v>
      </c>
      <c r="I764" s="162"/>
      <c r="L764" s="157"/>
      <c r="M764" s="163"/>
      <c r="T764" s="164"/>
      <c r="AT764" s="159" t="s">
        <v>233</v>
      </c>
      <c r="AU764" s="159" t="s">
        <v>89</v>
      </c>
      <c r="AV764" s="12" t="s">
        <v>89</v>
      </c>
      <c r="AW764" s="12" t="s">
        <v>31</v>
      </c>
      <c r="AX764" s="12" t="s">
        <v>76</v>
      </c>
      <c r="AY764" s="159" t="s">
        <v>225</v>
      </c>
    </row>
    <row r="765" spans="2:65" s="12" customFormat="1" ht="11.25">
      <c r="B765" s="157"/>
      <c r="D765" s="158" t="s">
        <v>233</v>
      </c>
      <c r="E765" s="159" t="s">
        <v>1</v>
      </c>
      <c r="F765" s="160" t="s">
        <v>2548</v>
      </c>
      <c r="H765" s="161">
        <v>10.56</v>
      </c>
      <c r="I765" s="162"/>
      <c r="L765" s="157"/>
      <c r="M765" s="163"/>
      <c r="T765" s="164"/>
      <c r="AT765" s="159" t="s">
        <v>233</v>
      </c>
      <c r="AU765" s="159" t="s">
        <v>89</v>
      </c>
      <c r="AV765" s="12" t="s">
        <v>89</v>
      </c>
      <c r="AW765" s="12" t="s">
        <v>31</v>
      </c>
      <c r="AX765" s="12" t="s">
        <v>76</v>
      </c>
      <c r="AY765" s="159" t="s">
        <v>225</v>
      </c>
    </row>
    <row r="766" spans="2:65" s="14" customFormat="1" ht="11.25">
      <c r="B766" s="172"/>
      <c r="D766" s="158" t="s">
        <v>233</v>
      </c>
      <c r="E766" s="173" t="s">
        <v>1</v>
      </c>
      <c r="F766" s="174" t="s">
        <v>2537</v>
      </c>
      <c r="H766" s="175">
        <v>249.17</v>
      </c>
      <c r="I766" s="176"/>
      <c r="L766" s="172"/>
      <c r="M766" s="177"/>
      <c r="T766" s="178"/>
      <c r="AT766" s="173" t="s">
        <v>233</v>
      </c>
      <c r="AU766" s="173" t="s">
        <v>89</v>
      </c>
      <c r="AV766" s="14" t="s">
        <v>239</v>
      </c>
      <c r="AW766" s="14" t="s">
        <v>31</v>
      </c>
      <c r="AX766" s="14" t="s">
        <v>76</v>
      </c>
      <c r="AY766" s="173" t="s">
        <v>225</v>
      </c>
    </row>
    <row r="767" spans="2:65" s="12" customFormat="1" ht="11.25">
      <c r="B767" s="157"/>
      <c r="D767" s="158" t="s">
        <v>233</v>
      </c>
      <c r="E767" s="159" t="s">
        <v>1</v>
      </c>
      <c r="F767" s="160" t="s">
        <v>2921</v>
      </c>
      <c r="H767" s="161">
        <v>108.566</v>
      </c>
      <c r="I767" s="162"/>
      <c r="L767" s="157"/>
      <c r="M767" s="163"/>
      <c r="T767" s="164"/>
      <c r="AT767" s="159" t="s">
        <v>233</v>
      </c>
      <c r="AU767" s="159" t="s">
        <v>89</v>
      </c>
      <c r="AV767" s="12" t="s">
        <v>89</v>
      </c>
      <c r="AW767" s="12" t="s">
        <v>31</v>
      </c>
      <c r="AX767" s="12" t="s">
        <v>76</v>
      </c>
      <c r="AY767" s="159" t="s">
        <v>225</v>
      </c>
    </row>
    <row r="768" spans="2:65" s="12" customFormat="1" ht="11.25">
      <c r="B768" s="157"/>
      <c r="D768" s="158" t="s">
        <v>233</v>
      </c>
      <c r="E768" s="159" t="s">
        <v>1</v>
      </c>
      <c r="F768" s="160" t="s">
        <v>2922</v>
      </c>
      <c r="H768" s="161">
        <v>48.048000000000002</v>
      </c>
      <c r="I768" s="162"/>
      <c r="L768" s="157"/>
      <c r="M768" s="163"/>
      <c r="T768" s="164"/>
      <c r="AT768" s="159" t="s">
        <v>233</v>
      </c>
      <c r="AU768" s="159" t="s">
        <v>89</v>
      </c>
      <c r="AV768" s="12" t="s">
        <v>89</v>
      </c>
      <c r="AW768" s="12" t="s">
        <v>31</v>
      </c>
      <c r="AX768" s="12" t="s">
        <v>76</v>
      </c>
      <c r="AY768" s="159" t="s">
        <v>225</v>
      </c>
    </row>
    <row r="769" spans="2:65" s="12" customFormat="1" ht="11.25">
      <c r="B769" s="157"/>
      <c r="D769" s="158" t="s">
        <v>233</v>
      </c>
      <c r="E769" s="159" t="s">
        <v>1</v>
      </c>
      <c r="F769" s="160" t="s">
        <v>2923</v>
      </c>
      <c r="H769" s="161">
        <v>38.924999999999997</v>
      </c>
      <c r="I769" s="162"/>
      <c r="L769" s="157"/>
      <c r="M769" s="163"/>
      <c r="T769" s="164"/>
      <c r="AT769" s="159" t="s">
        <v>233</v>
      </c>
      <c r="AU769" s="159" t="s">
        <v>89</v>
      </c>
      <c r="AV769" s="12" t="s">
        <v>89</v>
      </c>
      <c r="AW769" s="12" t="s">
        <v>31</v>
      </c>
      <c r="AX769" s="12" t="s">
        <v>76</v>
      </c>
      <c r="AY769" s="159" t="s">
        <v>225</v>
      </c>
    </row>
    <row r="770" spans="2:65" s="12" customFormat="1" ht="11.25">
      <c r="B770" s="157"/>
      <c r="D770" s="158" t="s">
        <v>233</v>
      </c>
      <c r="E770" s="159" t="s">
        <v>1</v>
      </c>
      <c r="F770" s="160" t="s">
        <v>2549</v>
      </c>
      <c r="H770" s="161">
        <v>5.952</v>
      </c>
      <c r="I770" s="162"/>
      <c r="L770" s="157"/>
      <c r="M770" s="163"/>
      <c r="T770" s="164"/>
      <c r="AT770" s="159" t="s">
        <v>233</v>
      </c>
      <c r="AU770" s="159" t="s">
        <v>89</v>
      </c>
      <c r="AV770" s="12" t="s">
        <v>89</v>
      </c>
      <c r="AW770" s="12" t="s">
        <v>31</v>
      </c>
      <c r="AX770" s="12" t="s">
        <v>76</v>
      </c>
      <c r="AY770" s="159" t="s">
        <v>225</v>
      </c>
    </row>
    <row r="771" spans="2:65" s="12" customFormat="1" ht="11.25">
      <c r="B771" s="157"/>
      <c r="D771" s="158" t="s">
        <v>233</v>
      </c>
      <c r="E771" s="159" t="s">
        <v>1</v>
      </c>
      <c r="F771" s="160" t="s">
        <v>2924</v>
      </c>
      <c r="H771" s="161">
        <v>12.4</v>
      </c>
      <c r="I771" s="162"/>
      <c r="L771" s="157"/>
      <c r="M771" s="163"/>
      <c r="T771" s="164"/>
      <c r="AT771" s="159" t="s">
        <v>233</v>
      </c>
      <c r="AU771" s="159" t="s">
        <v>89</v>
      </c>
      <c r="AV771" s="12" t="s">
        <v>89</v>
      </c>
      <c r="AW771" s="12" t="s">
        <v>31</v>
      </c>
      <c r="AX771" s="12" t="s">
        <v>76</v>
      </c>
      <c r="AY771" s="159" t="s">
        <v>225</v>
      </c>
    </row>
    <row r="772" spans="2:65" s="14" customFormat="1" ht="11.25">
      <c r="B772" s="172"/>
      <c r="D772" s="158" t="s">
        <v>233</v>
      </c>
      <c r="E772" s="173" t="s">
        <v>1</v>
      </c>
      <c r="F772" s="174" t="s">
        <v>657</v>
      </c>
      <c r="H772" s="175">
        <v>213.89099999999999</v>
      </c>
      <c r="I772" s="176"/>
      <c r="L772" s="172"/>
      <c r="M772" s="177"/>
      <c r="T772" s="178"/>
      <c r="AT772" s="173" t="s">
        <v>233</v>
      </c>
      <c r="AU772" s="173" t="s">
        <v>89</v>
      </c>
      <c r="AV772" s="14" t="s">
        <v>239</v>
      </c>
      <c r="AW772" s="14" t="s">
        <v>31</v>
      </c>
      <c r="AX772" s="14" t="s">
        <v>76</v>
      </c>
      <c r="AY772" s="173" t="s">
        <v>225</v>
      </c>
    </row>
    <row r="773" spans="2:65" s="13" customFormat="1" ht="11.25">
      <c r="B773" s="165"/>
      <c r="D773" s="158" t="s">
        <v>233</v>
      </c>
      <c r="E773" s="166" t="s">
        <v>1</v>
      </c>
      <c r="F773" s="167" t="s">
        <v>258</v>
      </c>
      <c r="H773" s="168">
        <v>759.86099999999999</v>
      </c>
      <c r="I773" s="169"/>
      <c r="L773" s="165"/>
      <c r="M773" s="170"/>
      <c r="T773" s="171"/>
      <c r="AT773" s="166" t="s">
        <v>233</v>
      </c>
      <c r="AU773" s="166" t="s">
        <v>89</v>
      </c>
      <c r="AV773" s="13" t="s">
        <v>231</v>
      </c>
      <c r="AW773" s="13" t="s">
        <v>31</v>
      </c>
      <c r="AX773" s="13" t="s">
        <v>83</v>
      </c>
      <c r="AY773" s="166" t="s">
        <v>225</v>
      </c>
    </row>
    <row r="774" spans="2:65" s="11" customFormat="1" ht="22.9" customHeight="1">
      <c r="B774" s="131"/>
      <c r="D774" s="132" t="s">
        <v>75</v>
      </c>
      <c r="E774" s="141" t="s">
        <v>2282</v>
      </c>
      <c r="F774" s="141" t="s">
        <v>2283</v>
      </c>
      <c r="I774" s="134"/>
      <c r="J774" s="142">
        <f>BK774</f>
        <v>0</v>
      </c>
      <c r="L774" s="131"/>
      <c r="M774" s="136"/>
      <c r="P774" s="137">
        <f>SUM(P775:P778)</f>
        <v>0</v>
      </c>
      <c r="R774" s="137">
        <f>SUM(R775:R778)</f>
        <v>5.6068622280000001E-2</v>
      </c>
      <c r="T774" s="138">
        <f>SUM(T775:T778)</f>
        <v>0</v>
      </c>
      <c r="AR774" s="132" t="s">
        <v>89</v>
      </c>
      <c r="AT774" s="139" t="s">
        <v>75</v>
      </c>
      <c r="AU774" s="139" t="s">
        <v>83</v>
      </c>
      <c r="AY774" s="132" t="s">
        <v>225</v>
      </c>
      <c r="BK774" s="140">
        <f>SUM(BK775:BK778)</f>
        <v>0</v>
      </c>
    </row>
    <row r="775" spans="2:65" s="1" customFormat="1" ht="24.2" customHeight="1">
      <c r="B775" s="32"/>
      <c r="C775" s="143" t="s">
        <v>1667</v>
      </c>
      <c r="D775" s="143" t="s">
        <v>227</v>
      </c>
      <c r="E775" s="144" t="s">
        <v>2285</v>
      </c>
      <c r="F775" s="145" t="s">
        <v>2286</v>
      </c>
      <c r="G775" s="146" t="s">
        <v>312</v>
      </c>
      <c r="H775" s="147">
        <v>159.08699999999999</v>
      </c>
      <c r="I775" s="148"/>
      <c r="J775" s="149">
        <f>ROUND(I775*H775,2)</f>
        <v>0</v>
      </c>
      <c r="K775" s="150"/>
      <c r="L775" s="32"/>
      <c r="M775" s="151" t="s">
        <v>1</v>
      </c>
      <c r="N775" s="152" t="s">
        <v>42</v>
      </c>
      <c r="P775" s="153">
        <f>O775*H775</f>
        <v>0</v>
      </c>
      <c r="Q775" s="153">
        <v>3.4800000000000001E-6</v>
      </c>
      <c r="R775" s="153">
        <f>Q775*H775</f>
        <v>5.5362276000000003E-4</v>
      </c>
      <c r="S775" s="153">
        <v>0</v>
      </c>
      <c r="T775" s="154">
        <f>S775*H775</f>
        <v>0</v>
      </c>
      <c r="AR775" s="155" t="s">
        <v>309</v>
      </c>
      <c r="AT775" s="155" t="s">
        <v>227</v>
      </c>
      <c r="AU775" s="155" t="s">
        <v>89</v>
      </c>
      <c r="AY775" s="17" t="s">
        <v>225</v>
      </c>
      <c r="BE775" s="156">
        <f>IF(N775="základná",J775,0)</f>
        <v>0</v>
      </c>
      <c r="BF775" s="156">
        <f>IF(N775="znížená",J775,0)</f>
        <v>0</v>
      </c>
      <c r="BG775" s="156">
        <f>IF(N775="zákl. prenesená",J775,0)</f>
        <v>0</v>
      </c>
      <c r="BH775" s="156">
        <f>IF(N775="zníž. prenesená",J775,0)</f>
        <v>0</v>
      </c>
      <c r="BI775" s="156">
        <f>IF(N775="nulová",J775,0)</f>
        <v>0</v>
      </c>
      <c r="BJ775" s="17" t="s">
        <v>89</v>
      </c>
      <c r="BK775" s="156">
        <f>ROUND(I775*H775,2)</f>
        <v>0</v>
      </c>
      <c r="BL775" s="17" t="s">
        <v>309</v>
      </c>
      <c r="BM775" s="155" t="s">
        <v>2925</v>
      </c>
    </row>
    <row r="776" spans="2:65" s="12" customFormat="1" ht="11.25">
      <c r="B776" s="157"/>
      <c r="D776" s="158" t="s">
        <v>233</v>
      </c>
      <c r="E776" s="159" t="s">
        <v>1</v>
      </c>
      <c r="F776" s="160" t="s">
        <v>2926</v>
      </c>
      <c r="H776" s="161">
        <v>159.08699999999999</v>
      </c>
      <c r="I776" s="162"/>
      <c r="L776" s="157"/>
      <c r="M776" s="163"/>
      <c r="T776" s="164"/>
      <c r="AT776" s="159" t="s">
        <v>233</v>
      </c>
      <c r="AU776" s="159" t="s">
        <v>89</v>
      </c>
      <c r="AV776" s="12" t="s">
        <v>89</v>
      </c>
      <c r="AW776" s="12" t="s">
        <v>31</v>
      </c>
      <c r="AX776" s="12" t="s">
        <v>83</v>
      </c>
      <c r="AY776" s="159" t="s">
        <v>225</v>
      </c>
    </row>
    <row r="777" spans="2:65" s="1" customFormat="1" ht="24.2" customHeight="1">
      <c r="B777" s="32"/>
      <c r="C777" s="143" t="s">
        <v>1671</v>
      </c>
      <c r="D777" s="143" t="s">
        <v>227</v>
      </c>
      <c r="E777" s="144" t="s">
        <v>2289</v>
      </c>
      <c r="F777" s="145" t="s">
        <v>2290</v>
      </c>
      <c r="G777" s="146" t="s">
        <v>312</v>
      </c>
      <c r="H777" s="147">
        <v>159.08699999999999</v>
      </c>
      <c r="I777" s="148"/>
      <c r="J777" s="149">
        <f>ROUND(I777*H777,2)</f>
        <v>0</v>
      </c>
      <c r="K777" s="150"/>
      <c r="L777" s="32"/>
      <c r="M777" s="151" t="s">
        <v>1</v>
      </c>
      <c r="N777" s="152" t="s">
        <v>42</v>
      </c>
      <c r="P777" s="153">
        <f>O777*H777</f>
        <v>0</v>
      </c>
      <c r="Q777" s="153">
        <v>1.1948E-4</v>
      </c>
      <c r="R777" s="153">
        <f>Q777*H777</f>
        <v>1.9007714759999999E-2</v>
      </c>
      <c r="S777" s="153">
        <v>0</v>
      </c>
      <c r="T777" s="154">
        <f>S777*H777</f>
        <v>0</v>
      </c>
      <c r="AR777" s="155" t="s">
        <v>309</v>
      </c>
      <c r="AT777" s="155" t="s">
        <v>227</v>
      </c>
      <c r="AU777" s="155" t="s">
        <v>89</v>
      </c>
      <c r="AY777" s="17" t="s">
        <v>225</v>
      </c>
      <c r="BE777" s="156">
        <f>IF(N777="základná",J777,0)</f>
        <v>0</v>
      </c>
      <c r="BF777" s="156">
        <f>IF(N777="znížená",J777,0)</f>
        <v>0</v>
      </c>
      <c r="BG777" s="156">
        <f>IF(N777="zákl. prenesená",J777,0)</f>
        <v>0</v>
      </c>
      <c r="BH777" s="156">
        <f>IF(N777="zníž. prenesená",J777,0)</f>
        <v>0</v>
      </c>
      <c r="BI777" s="156">
        <f>IF(N777="nulová",J777,0)</f>
        <v>0</v>
      </c>
      <c r="BJ777" s="17" t="s">
        <v>89</v>
      </c>
      <c r="BK777" s="156">
        <f>ROUND(I777*H777,2)</f>
        <v>0</v>
      </c>
      <c r="BL777" s="17" t="s">
        <v>309</v>
      </c>
      <c r="BM777" s="155" t="s">
        <v>2927</v>
      </c>
    </row>
    <row r="778" spans="2:65" s="1" customFormat="1" ht="37.9" customHeight="1">
      <c r="B778" s="32"/>
      <c r="C778" s="143" t="s">
        <v>1677</v>
      </c>
      <c r="D778" s="143" t="s">
        <v>227</v>
      </c>
      <c r="E778" s="144" t="s">
        <v>2293</v>
      </c>
      <c r="F778" s="145" t="s">
        <v>2294</v>
      </c>
      <c r="G778" s="146" t="s">
        <v>312</v>
      </c>
      <c r="H778" s="147">
        <v>159.08699999999999</v>
      </c>
      <c r="I778" s="148"/>
      <c r="J778" s="149">
        <f>ROUND(I778*H778,2)</f>
        <v>0</v>
      </c>
      <c r="K778" s="150"/>
      <c r="L778" s="32"/>
      <c r="M778" s="151" t="s">
        <v>1</v>
      </c>
      <c r="N778" s="152" t="s">
        <v>42</v>
      </c>
      <c r="P778" s="153">
        <f>O778*H778</f>
        <v>0</v>
      </c>
      <c r="Q778" s="153">
        <v>2.2948000000000001E-4</v>
      </c>
      <c r="R778" s="153">
        <f>Q778*H778</f>
        <v>3.6507284760000001E-2</v>
      </c>
      <c r="S778" s="153">
        <v>0</v>
      </c>
      <c r="T778" s="154">
        <f>S778*H778</f>
        <v>0</v>
      </c>
      <c r="AR778" s="155" t="s">
        <v>309</v>
      </c>
      <c r="AT778" s="155" t="s">
        <v>227</v>
      </c>
      <c r="AU778" s="155" t="s">
        <v>89</v>
      </c>
      <c r="AY778" s="17" t="s">
        <v>225</v>
      </c>
      <c r="BE778" s="156">
        <f>IF(N778="základná",J778,0)</f>
        <v>0</v>
      </c>
      <c r="BF778" s="156">
        <f>IF(N778="znížená",J778,0)</f>
        <v>0</v>
      </c>
      <c r="BG778" s="156">
        <f>IF(N778="zákl. prenesená",J778,0)</f>
        <v>0</v>
      </c>
      <c r="BH778" s="156">
        <f>IF(N778="zníž. prenesená",J778,0)</f>
        <v>0</v>
      </c>
      <c r="BI778" s="156">
        <f>IF(N778="nulová",J778,0)</f>
        <v>0</v>
      </c>
      <c r="BJ778" s="17" t="s">
        <v>89</v>
      </c>
      <c r="BK778" s="156">
        <f>ROUND(I778*H778,2)</f>
        <v>0</v>
      </c>
      <c r="BL778" s="17" t="s">
        <v>309</v>
      </c>
      <c r="BM778" s="155" t="s">
        <v>2928</v>
      </c>
    </row>
    <row r="779" spans="2:65" s="11" customFormat="1" ht="25.9" customHeight="1">
      <c r="B779" s="131"/>
      <c r="D779" s="132" t="s">
        <v>75</v>
      </c>
      <c r="E779" s="133" t="s">
        <v>2307</v>
      </c>
      <c r="F779" s="133" t="s">
        <v>2308</v>
      </c>
      <c r="I779" s="134"/>
      <c r="J779" s="135">
        <f>BK779</f>
        <v>0</v>
      </c>
      <c r="L779" s="131"/>
      <c r="M779" s="136"/>
      <c r="P779" s="137">
        <f>SUM(P780:P781)</f>
        <v>0</v>
      </c>
      <c r="R779" s="137">
        <f>SUM(R780:R781)</f>
        <v>0</v>
      </c>
      <c r="T779" s="138">
        <f>SUM(T780:T781)</f>
        <v>0</v>
      </c>
      <c r="AR779" s="132" t="s">
        <v>231</v>
      </c>
      <c r="AT779" s="139" t="s">
        <v>75</v>
      </c>
      <c r="AU779" s="139" t="s">
        <v>76</v>
      </c>
      <c r="AY779" s="132" t="s">
        <v>225</v>
      </c>
      <c r="BK779" s="140">
        <f>SUM(BK780:BK781)</f>
        <v>0</v>
      </c>
    </row>
    <row r="780" spans="2:65" s="1" customFormat="1" ht="66.75" customHeight="1">
      <c r="B780" s="32"/>
      <c r="C780" s="179" t="s">
        <v>1682</v>
      </c>
      <c r="D780" s="179" t="s">
        <v>304</v>
      </c>
      <c r="E780" s="180" t="s">
        <v>2310</v>
      </c>
      <c r="F780" s="181" t="s">
        <v>2311</v>
      </c>
      <c r="G780" s="182" t="s">
        <v>1</v>
      </c>
      <c r="H780" s="183">
        <v>0</v>
      </c>
      <c r="I780" s="184"/>
      <c r="J780" s="185">
        <f>ROUND(I780*H780,2)</f>
        <v>0</v>
      </c>
      <c r="K780" s="186"/>
      <c r="L780" s="187"/>
      <c r="M780" s="188" t="s">
        <v>1</v>
      </c>
      <c r="N780" s="189" t="s">
        <v>42</v>
      </c>
      <c r="P780" s="153">
        <f>O780*H780</f>
        <v>0</v>
      </c>
      <c r="Q780" s="153">
        <v>0</v>
      </c>
      <c r="R780" s="153">
        <f>Q780*H780</f>
        <v>0</v>
      </c>
      <c r="S780" s="153">
        <v>0</v>
      </c>
      <c r="T780" s="154">
        <f>S780*H780</f>
        <v>0</v>
      </c>
      <c r="AR780" s="155" t="s">
        <v>2312</v>
      </c>
      <c r="AT780" s="155" t="s">
        <v>304</v>
      </c>
      <c r="AU780" s="155" t="s">
        <v>83</v>
      </c>
      <c r="AY780" s="17" t="s">
        <v>225</v>
      </c>
      <c r="BE780" s="156">
        <f>IF(N780="základná",J780,0)</f>
        <v>0</v>
      </c>
      <c r="BF780" s="156">
        <f>IF(N780="znížená",J780,0)</f>
        <v>0</v>
      </c>
      <c r="BG780" s="156">
        <f>IF(N780="zákl. prenesená",J780,0)</f>
        <v>0</v>
      </c>
      <c r="BH780" s="156">
        <f>IF(N780="zníž. prenesená",J780,0)</f>
        <v>0</v>
      </c>
      <c r="BI780" s="156">
        <f>IF(N780="nulová",J780,0)</f>
        <v>0</v>
      </c>
      <c r="BJ780" s="17" t="s">
        <v>89</v>
      </c>
      <c r="BK780" s="156">
        <f>ROUND(I780*H780,2)</f>
        <v>0</v>
      </c>
      <c r="BL780" s="17" t="s">
        <v>2312</v>
      </c>
      <c r="BM780" s="155" t="s">
        <v>2929</v>
      </c>
    </row>
    <row r="781" spans="2:65" s="1" customFormat="1" ht="24.2" customHeight="1">
      <c r="B781" s="32"/>
      <c r="C781" s="179" t="s">
        <v>1685</v>
      </c>
      <c r="D781" s="179" t="s">
        <v>304</v>
      </c>
      <c r="E781" s="180" t="s">
        <v>2315</v>
      </c>
      <c r="F781" s="181" t="s">
        <v>2316</v>
      </c>
      <c r="G781" s="182" t="s">
        <v>1</v>
      </c>
      <c r="H781" s="183">
        <v>0</v>
      </c>
      <c r="I781" s="184"/>
      <c r="J781" s="185">
        <f>ROUND(I781*H781,2)</f>
        <v>0</v>
      </c>
      <c r="K781" s="186"/>
      <c r="L781" s="187"/>
      <c r="M781" s="197" t="s">
        <v>1</v>
      </c>
      <c r="N781" s="198" t="s">
        <v>42</v>
      </c>
      <c r="O781" s="199"/>
      <c r="P781" s="200">
        <f>O781*H781</f>
        <v>0</v>
      </c>
      <c r="Q781" s="200">
        <v>0</v>
      </c>
      <c r="R781" s="200">
        <f>Q781*H781</f>
        <v>0</v>
      </c>
      <c r="S781" s="200">
        <v>0</v>
      </c>
      <c r="T781" s="201">
        <f>S781*H781</f>
        <v>0</v>
      </c>
      <c r="AR781" s="155" t="s">
        <v>2312</v>
      </c>
      <c r="AT781" s="155" t="s">
        <v>304</v>
      </c>
      <c r="AU781" s="155" t="s">
        <v>83</v>
      </c>
      <c r="AY781" s="17" t="s">
        <v>225</v>
      </c>
      <c r="BE781" s="156">
        <f>IF(N781="základná",J781,0)</f>
        <v>0</v>
      </c>
      <c r="BF781" s="156">
        <f>IF(N781="znížená",J781,0)</f>
        <v>0</v>
      </c>
      <c r="BG781" s="156">
        <f>IF(N781="zákl. prenesená",J781,0)</f>
        <v>0</v>
      </c>
      <c r="BH781" s="156">
        <f>IF(N781="zníž. prenesená",J781,0)</f>
        <v>0</v>
      </c>
      <c r="BI781" s="156">
        <f>IF(N781="nulová",J781,0)</f>
        <v>0</v>
      </c>
      <c r="BJ781" s="17" t="s">
        <v>89</v>
      </c>
      <c r="BK781" s="156">
        <f>ROUND(I781*H781,2)</f>
        <v>0</v>
      </c>
      <c r="BL781" s="17" t="s">
        <v>2312</v>
      </c>
      <c r="BM781" s="155" t="s">
        <v>2930</v>
      </c>
    </row>
    <row r="782" spans="2:65" s="1" customFormat="1" ht="6.95" customHeight="1">
      <c r="B782" s="47"/>
      <c r="C782" s="48"/>
      <c r="D782" s="48"/>
      <c r="E782" s="48"/>
      <c r="F782" s="48"/>
      <c r="G782" s="48"/>
      <c r="H782" s="48"/>
      <c r="I782" s="48"/>
      <c r="J782" s="48"/>
      <c r="K782" s="48"/>
      <c r="L782" s="32"/>
    </row>
  </sheetData>
  <sheetProtection algorithmName="SHA-512" hashValue="7rMra2PisrDUMj5c9qzZuPpjf3SZNwYO1Z/vriAu9vPTS4XJJ4SdyPgUGMlBINMMSMeFsBWisAMoX8PVogoTmg==" saltValue="enlLxBSLQIbHx5NMjiBata1oiCgC6oeZtUJHcl1XP0kw0RakZeqGjIBLtg+CWnLDN3gpNo6p8YkLH4iVWfCNSw==" spinCount="100000" sheet="1" objects="1" scenarios="1" formatColumns="0" formatRows="0" autoFilter="0"/>
  <autoFilter ref="C143:K781" xr:uid="{00000000-0009-0000-0000-000002000000}"/>
  <mergeCells count="12">
    <mergeCell ref="E136:H136"/>
    <mergeCell ref="L2:V2"/>
    <mergeCell ref="E85:H85"/>
    <mergeCell ref="E87:H87"/>
    <mergeCell ref="E89:H89"/>
    <mergeCell ref="E132:H132"/>
    <mergeCell ref="E134:H13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86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96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2931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2932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ROUND(J131,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ROUND((SUM(BE131:BE285)),  2)</f>
        <v>0</v>
      </c>
      <c r="G35" s="100"/>
      <c r="H35" s="100"/>
      <c r="I35" s="101">
        <v>0.23</v>
      </c>
      <c r="J35" s="99">
        <f>ROUND(((SUM(BE131:BE285))*I35),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ROUND((SUM(BF131:BF285)),  2)</f>
        <v>0</v>
      </c>
      <c r="I36" s="102">
        <v>0.23</v>
      </c>
      <c r="J36" s="89">
        <f>ROUND(((SUM(BF131:BF285))*I36),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ROUND((SUM(BG131:BG285)),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ROUND((SUM(BH131:BH285)),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ROUND((SUM(BI131:BI285)),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b1 - E1.4a  Zdravotechnická inštalácia - prestavba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Roman Kostelník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J131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2933</v>
      </c>
      <c r="E99" s="116"/>
      <c r="F99" s="116"/>
      <c r="G99" s="116"/>
      <c r="H99" s="116"/>
      <c r="I99" s="116"/>
      <c r="J99" s="117">
        <f>J132</f>
        <v>0</v>
      </c>
      <c r="L99" s="114"/>
    </row>
    <row r="100" spans="2:47" s="9" customFormat="1" ht="19.899999999999999" customHeight="1">
      <c r="B100" s="118"/>
      <c r="D100" s="119" t="s">
        <v>183</v>
      </c>
      <c r="E100" s="120"/>
      <c r="F100" s="120"/>
      <c r="G100" s="120"/>
      <c r="H100" s="120"/>
      <c r="I100" s="120"/>
      <c r="J100" s="121">
        <f>J133</f>
        <v>0</v>
      </c>
      <c r="L100" s="118"/>
    </row>
    <row r="101" spans="2:47" s="9" customFormat="1" ht="19.899999999999999" customHeight="1">
      <c r="B101" s="118"/>
      <c r="D101" s="119" t="s">
        <v>2934</v>
      </c>
      <c r="E101" s="120"/>
      <c r="F101" s="120"/>
      <c r="G101" s="120"/>
      <c r="H101" s="120"/>
      <c r="I101" s="120"/>
      <c r="J101" s="121">
        <f>J151</f>
        <v>0</v>
      </c>
      <c r="L101" s="118"/>
    </row>
    <row r="102" spans="2:47" s="9" customFormat="1" ht="19.899999999999999" customHeight="1">
      <c r="B102" s="118"/>
      <c r="D102" s="119" t="s">
        <v>2935</v>
      </c>
      <c r="E102" s="120"/>
      <c r="F102" s="120"/>
      <c r="G102" s="120"/>
      <c r="H102" s="120"/>
      <c r="I102" s="120"/>
      <c r="J102" s="121">
        <f>J153</f>
        <v>0</v>
      </c>
      <c r="L102" s="118"/>
    </row>
    <row r="103" spans="2:47" s="9" customFormat="1" ht="19.899999999999999" customHeight="1">
      <c r="B103" s="118"/>
      <c r="D103" s="119" t="s">
        <v>2936</v>
      </c>
      <c r="E103" s="120"/>
      <c r="F103" s="120"/>
      <c r="G103" s="120"/>
      <c r="H103" s="120"/>
      <c r="I103" s="120"/>
      <c r="J103" s="121">
        <f>J160</f>
        <v>0</v>
      </c>
      <c r="L103" s="118"/>
    </row>
    <row r="104" spans="2:47" s="8" customFormat="1" ht="24.95" customHeight="1">
      <c r="B104" s="114"/>
      <c r="D104" s="115" t="s">
        <v>2937</v>
      </c>
      <c r="E104" s="116"/>
      <c r="F104" s="116"/>
      <c r="G104" s="116"/>
      <c r="H104" s="116"/>
      <c r="I104" s="116"/>
      <c r="J104" s="117">
        <f>J168</f>
        <v>0</v>
      </c>
      <c r="L104" s="114"/>
    </row>
    <row r="105" spans="2:47" s="9" customFormat="1" ht="19.899999999999999" customHeight="1">
      <c r="B105" s="118"/>
      <c r="D105" s="119" t="s">
        <v>195</v>
      </c>
      <c r="E105" s="120"/>
      <c r="F105" s="120"/>
      <c r="G105" s="120"/>
      <c r="H105" s="120"/>
      <c r="I105" s="120"/>
      <c r="J105" s="121">
        <f>J169</f>
        <v>0</v>
      </c>
      <c r="L105" s="118"/>
    </row>
    <row r="106" spans="2:47" s="9" customFormat="1" ht="19.899999999999999" customHeight="1">
      <c r="B106" s="118"/>
      <c r="D106" s="119" t="s">
        <v>2938</v>
      </c>
      <c r="E106" s="120"/>
      <c r="F106" s="120"/>
      <c r="G106" s="120"/>
      <c r="H106" s="120"/>
      <c r="I106" s="120"/>
      <c r="J106" s="121">
        <f>J181</f>
        <v>0</v>
      </c>
      <c r="L106" s="118"/>
    </row>
    <row r="107" spans="2:47" s="9" customFormat="1" ht="19.899999999999999" customHeight="1">
      <c r="B107" s="118"/>
      <c r="D107" s="119" t="s">
        <v>2939</v>
      </c>
      <c r="E107" s="120"/>
      <c r="F107" s="120"/>
      <c r="G107" s="120"/>
      <c r="H107" s="120"/>
      <c r="I107" s="120"/>
      <c r="J107" s="121">
        <f>J216</f>
        <v>0</v>
      </c>
      <c r="L107" s="118"/>
    </row>
    <row r="108" spans="2:47" s="9" customFormat="1" ht="19.899999999999999" customHeight="1">
      <c r="B108" s="118"/>
      <c r="D108" s="119" t="s">
        <v>2940</v>
      </c>
      <c r="E108" s="120"/>
      <c r="F108" s="120"/>
      <c r="G108" s="120"/>
      <c r="H108" s="120"/>
      <c r="I108" s="120"/>
      <c r="J108" s="121">
        <f>J252</f>
        <v>0</v>
      </c>
      <c r="L108" s="118"/>
    </row>
    <row r="109" spans="2:47" s="9" customFormat="1" ht="19.899999999999999" customHeight="1">
      <c r="B109" s="118"/>
      <c r="D109" s="119" t="s">
        <v>2941</v>
      </c>
      <c r="E109" s="120"/>
      <c r="F109" s="120"/>
      <c r="G109" s="120"/>
      <c r="H109" s="120"/>
      <c r="I109" s="120"/>
      <c r="J109" s="121">
        <f>J283</f>
        <v>0</v>
      </c>
      <c r="L109" s="118"/>
    </row>
    <row r="110" spans="2:47" s="1" customFormat="1" ht="21.75" customHeight="1">
      <c r="B110" s="32"/>
      <c r="L110" s="32"/>
    </row>
    <row r="111" spans="2:47" s="1" customFormat="1" ht="6.95" customHeight="1">
      <c r="B111" s="47"/>
      <c r="C111" s="48"/>
      <c r="D111" s="48"/>
      <c r="E111" s="48"/>
      <c r="F111" s="48"/>
      <c r="G111" s="48"/>
      <c r="H111" s="48"/>
      <c r="I111" s="48"/>
      <c r="J111" s="48"/>
      <c r="K111" s="48"/>
      <c r="L111" s="32"/>
    </row>
    <row r="115" spans="2:12" s="1" customFormat="1" ht="6.95" customHeight="1">
      <c r="B115" s="49"/>
      <c r="C115" s="50"/>
      <c r="D115" s="50"/>
      <c r="E115" s="50"/>
      <c r="F115" s="50"/>
      <c r="G115" s="50"/>
      <c r="H115" s="50"/>
      <c r="I115" s="50"/>
      <c r="J115" s="50"/>
      <c r="K115" s="50"/>
      <c r="L115" s="32"/>
    </row>
    <row r="116" spans="2:12" s="1" customFormat="1" ht="24.95" customHeight="1">
      <c r="B116" s="32"/>
      <c r="C116" s="21" t="s">
        <v>211</v>
      </c>
      <c r="L116" s="32"/>
    </row>
    <row r="117" spans="2:12" s="1" customFormat="1" ht="6.95" customHeight="1">
      <c r="B117" s="32"/>
      <c r="L117" s="32"/>
    </row>
    <row r="118" spans="2:12" s="1" customFormat="1" ht="12" customHeight="1">
      <c r="B118" s="32"/>
      <c r="C118" s="27" t="s">
        <v>15</v>
      </c>
      <c r="L118" s="32"/>
    </row>
    <row r="119" spans="2:12" s="1" customFormat="1" ht="26.25" customHeight="1">
      <c r="B119" s="32"/>
      <c r="E119" s="252" t="str">
        <f>E7</f>
        <v>Sociálno-zdravotné nízkokapacitné zariadenie s kapacitou 24 miest - CSS LÚČ</v>
      </c>
      <c r="F119" s="253"/>
      <c r="G119" s="253"/>
      <c r="H119" s="253"/>
      <c r="L119" s="32"/>
    </row>
    <row r="120" spans="2:12" ht="12" customHeight="1">
      <c r="B120" s="20"/>
      <c r="C120" s="27" t="s">
        <v>172</v>
      </c>
      <c r="L120" s="20"/>
    </row>
    <row r="121" spans="2:12" s="1" customFormat="1" ht="16.5" customHeight="1">
      <c r="B121" s="32"/>
      <c r="E121" s="252" t="s">
        <v>173</v>
      </c>
      <c r="F121" s="254"/>
      <c r="G121" s="254"/>
      <c r="H121" s="254"/>
      <c r="L121" s="32"/>
    </row>
    <row r="122" spans="2:12" s="1" customFormat="1" ht="12" customHeight="1">
      <c r="B122" s="32"/>
      <c r="C122" s="27" t="s">
        <v>174</v>
      </c>
      <c r="L122" s="32"/>
    </row>
    <row r="123" spans="2:12" s="1" customFormat="1" ht="16.5" customHeight="1">
      <c r="B123" s="32"/>
      <c r="E123" s="214" t="str">
        <f>E11</f>
        <v>b1 - E1.4a  Zdravotechnická inštalácia - prestavba</v>
      </c>
      <c r="F123" s="254"/>
      <c r="G123" s="254"/>
      <c r="H123" s="254"/>
      <c r="L123" s="32"/>
    </row>
    <row r="124" spans="2:12" s="1" customFormat="1" ht="6.95" customHeight="1">
      <c r="B124" s="32"/>
      <c r="L124" s="32"/>
    </row>
    <row r="125" spans="2:12" s="1" customFormat="1" ht="12" customHeight="1">
      <c r="B125" s="32"/>
      <c r="C125" s="27" t="s">
        <v>19</v>
      </c>
      <c r="F125" s="25" t="str">
        <f>F14</f>
        <v>Bytča</v>
      </c>
      <c r="I125" s="27" t="s">
        <v>21</v>
      </c>
      <c r="J125" s="55" t="str">
        <f>IF(J14="","",J14)</f>
        <v>22. 6. 2026</v>
      </c>
      <c r="L125" s="32"/>
    </row>
    <row r="126" spans="2:12" s="1" customFormat="1" ht="6.95" customHeight="1">
      <c r="B126" s="32"/>
      <c r="L126" s="32"/>
    </row>
    <row r="127" spans="2:12" s="1" customFormat="1" ht="15.2" customHeight="1">
      <c r="B127" s="32"/>
      <c r="C127" s="27" t="s">
        <v>23</v>
      </c>
      <c r="F127" s="25" t="str">
        <f>E17</f>
        <v>Centrum sociálnych služieb LÚČ</v>
      </c>
      <c r="I127" s="27" t="s">
        <v>29</v>
      </c>
      <c r="J127" s="30" t="str">
        <f>E23</f>
        <v>expo AIR s.r.o.</v>
      </c>
      <c r="L127" s="32"/>
    </row>
    <row r="128" spans="2:12" s="1" customFormat="1" ht="15.2" customHeight="1">
      <c r="B128" s="32"/>
      <c r="C128" s="27" t="s">
        <v>27</v>
      </c>
      <c r="F128" s="25" t="str">
        <f>IF(E20="","",E20)</f>
        <v>Vyplň údaj</v>
      </c>
      <c r="I128" s="27" t="s">
        <v>32</v>
      </c>
      <c r="J128" s="30" t="str">
        <f>E26</f>
        <v>Roman Kostelník</v>
      </c>
      <c r="L128" s="32"/>
    </row>
    <row r="129" spans="2:65" s="1" customFormat="1" ht="10.35" customHeight="1">
      <c r="B129" s="32"/>
      <c r="L129" s="32"/>
    </row>
    <row r="130" spans="2:65" s="10" customFormat="1" ht="29.25" customHeight="1">
      <c r="B130" s="122"/>
      <c r="C130" s="123" t="s">
        <v>212</v>
      </c>
      <c r="D130" s="124" t="s">
        <v>61</v>
      </c>
      <c r="E130" s="124" t="s">
        <v>57</v>
      </c>
      <c r="F130" s="124" t="s">
        <v>58</v>
      </c>
      <c r="G130" s="124" t="s">
        <v>213</v>
      </c>
      <c r="H130" s="124" t="s">
        <v>214</v>
      </c>
      <c r="I130" s="124" t="s">
        <v>215</v>
      </c>
      <c r="J130" s="125" t="s">
        <v>179</v>
      </c>
      <c r="K130" s="126" t="s">
        <v>216</v>
      </c>
      <c r="L130" s="122"/>
      <c r="M130" s="62" t="s">
        <v>1</v>
      </c>
      <c r="N130" s="63" t="s">
        <v>40</v>
      </c>
      <c r="O130" s="63" t="s">
        <v>217</v>
      </c>
      <c r="P130" s="63" t="s">
        <v>218</v>
      </c>
      <c r="Q130" s="63" t="s">
        <v>219</v>
      </c>
      <c r="R130" s="63" t="s">
        <v>220</v>
      </c>
      <c r="S130" s="63" t="s">
        <v>221</v>
      </c>
      <c r="T130" s="64" t="s">
        <v>222</v>
      </c>
    </row>
    <row r="131" spans="2:65" s="1" customFormat="1" ht="22.9" customHeight="1">
      <c r="B131" s="32"/>
      <c r="C131" s="67" t="s">
        <v>180</v>
      </c>
      <c r="J131" s="127">
        <f>BK131</f>
        <v>0</v>
      </c>
      <c r="L131" s="32"/>
      <c r="M131" s="65"/>
      <c r="N131" s="56"/>
      <c r="O131" s="56"/>
      <c r="P131" s="128">
        <f>P132+P168</f>
        <v>0</v>
      </c>
      <c r="Q131" s="56"/>
      <c r="R131" s="128">
        <f>R132+R168</f>
        <v>57.231222000000002</v>
      </c>
      <c r="S131" s="56"/>
      <c r="T131" s="129">
        <f>T132+T168</f>
        <v>3.3812000000000002</v>
      </c>
      <c r="AT131" s="17" t="s">
        <v>75</v>
      </c>
      <c r="AU131" s="17" t="s">
        <v>181</v>
      </c>
      <c r="BK131" s="130">
        <f>BK132+BK168</f>
        <v>0</v>
      </c>
    </row>
    <row r="132" spans="2:65" s="11" customFormat="1" ht="25.9" customHeight="1">
      <c r="B132" s="131"/>
      <c r="D132" s="132" t="s">
        <v>75</v>
      </c>
      <c r="E132" s="133" t="s">
        <v>2942</v>
      </c>
      <c r="F132" s="133" t="s">
        <v>2943</v>
      </c>
      <c r="I132" s="134"/>
      <c r="J132" s="135">
        <f>BK132</f>
        <v>0</v>
      </c>
      <c r="L132" s="131"/>
      <c r="M132" s="136"/>
      <c r="P132" s="137">
        <f>P133+P151+P153+P160</f>
        <v>0</v>
      </c>
      <c r="R132" s="137">
        <f>R133+R151+R153+R160</f>
        <v>44.995432000000001</v>
      </c>
      <c r="T132" s="138">
        <f>T133+T151+T153+T160</f>
        <v>0.64600000000000002</v>
      </c>
      <c r="AR132" s="132" t="s">
        <v>83</v>
      </c>
      <c r="AT132" s="139" t="s">
        <v>75</v>
      </c>
      <c r="AU132" s="139" t="s">
        <v>76</v>
      </c>
      <c r="AY132" s="132" t="s">
        <v>225</v>
      </c>
      <c r="BK132" s="140">
        <f>BK133+BK151+BK153+BK160</f>
        <v>0</v>
      </c>
    </row>
    <row r="133" spans="2:65" s="11" customFormat="1" ht="22.9" customHeight="1">
      <c r="B133" s="131"/>
      <c r="D133" s="132" t="s">
        <v>75</v>
      </c>
      <c r="E133" s="141" t="s">
        <v>83</v>
      </c>
      <c r="F133" s="141" t="s">
        <v>226</v>
      </c>
      <c r="I133" s="134"/>
      <c r="J133" s="142">
        <f>BK133</f>
        <v>0</v>
      </c>
      <c r="L133" s="131"/>
      <c r="M133" s="136"/>
      <c r="P133" s="137">
        <f>SUM(P134:P150)</f>
        <v>0</v>
      </c>
      <c r="R133" s="137">
        <f>SUM(R134:R150)</f>
        <v>0</v>
      </c>
      <c r="T133" s="138">
        <f>SUM(T134:T150)</f>
        <v>0</v>
      </c>
      <c r="AR133" s="132" t="s">
        <v>83</v>
      </c>
      <c r="AT133" s="139" t="s">
        <v>75</v>
      </c>
      <c r="AU133" s="139" t="s">
        <v>83</v>
      </c>
      <c r="AY133" s="132" t="s">
        <v>225</v>
      </c>
      <c r="BK133" s="140">
        <f>SUM(BK134:BK150)</f>
        <v>0</v>
      </c>
    </row>
    <row r="134" spans="2:65" s="1" customFormat="1" ht="21.75" customHeight="1">
      <c r="B134" s="32"/>
      <c r="C134" s="143" t="s">
        <v>83</v>
      </c>
      <c r="D134" s="143" t="s">
        <v>227</v>
      </c>
      <c r="E134" s="144" t="s">
        <v>2944</v>
      </c>
      <c r="F134" s="145" t="s">
        <v>2945</v>
      </c>
      <c r="G134" s="146" t="s">
        <v>230</v>
      </c>
      <c r="H134" s="147">
        <v>85</v>
      </c>
      <c r="I134" s="148"/>
      <c r="J134" s="149">
        <f>ROUND(I134*H134,2)</f>
        <v>0</v>
      </c>
      <c r="K134" s="150"/>
      <c r="L134" s="32"/>
      <c r="M134" s="151" t="s">
        <v>1</v>
      </c>
      <c r="N134" s="152" t="s">
        <v>42</v>
      </c>
      <c r="P134" s="153">
        <f>O134*H134</f>
        <v>0</v>
      </c>
      <c r="Q134" s="153">
        <v>0</v>
      </c>
      <c r="R134" s="153">
        <f>Q134*H134</f>
        <v>0</v>
      </c>
      <c r="S134" s="153">
        <v>0</v>
      </c>
      <c r="T134" s="154">
        <f>S134*H134</f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>IF(N134="základná",J134,0)</f>
        <v>0</v>
      </c>
      <c r="BF134" s="156">
        <f>IF(N134="znížená",J134,0)</f>
        <v>0</v>
      </c>
      <c r="BG134" s="156">
        <f>IF(N134="zákl. prenesená",J134,0)</f>
        <v>0</v>
      </c>
      <c r="BH134" s="156">
        <f>IF(N134="zníž. prenesená",J134,0)</f>
        <v>0</v>
      </c>
      <c r="BI134" s="156">
        <f>IF(N134="nulová",J134,0)</f>
        <v>0</v>
      </c>
      <c r="BJ134" s="17" t="s">
        <v>89</v>
      </c>
      <c r="BK134" s="156">
        <f>ROUND(I134*H134,2)</f>
        <v>0</v>
      </c>
      <c r="BL134" s="17" t="s">
        <v>231</v>
      </c>
      <c r="BM134" s="155" t="s">
        <v>89</v>
      </c>
    </row>
    <row r="135" spans="2:65" s="1" customFormat="1" ht="16.5" customHeight="1">
      <c r="B135" s="32"/>
      <c r="C135" s="143" t="s">
        <v>89</v>
      </c>
      <c r="D135" s="143" t="s">
        <v>227</v>
      </c>
      <c r="E135" s="144" t="s">
        <v>2946</v>
      </c>
      <c r="F135" s="145" t="s">
        <v>2947</v>
      </c>
      <c r="G135" s="146" t="s">
        <v>230</v>
      </c>
      <c r="H135" s="147">
        <v>85</v>
      </c>
      <c r="I135" s="148"/>
      <c r="J135" s="149">
        <f>ROUND(I135*H135,2)</f>
        <v>0</v>
      </c>
      <c r="K135" s="150"/>
      <c r="L135" s="32"/>
      <c r="M135" s="151" t="s">
        <v>1</v>
      </c>
      <c r="N135" s="152" t="s">
        <v>42</v>
      </c>
      <c r="P135" s="153">
        <f>O135*H135</f>
        <v>0</v>
      </c>
      <c r="Q135" s="153">
        <v>0</v>
      </c>
      <c r="R135" s="153">
        <f>Q135*H135</f>
        <v>0</v>
      </c>
      <c r="S135" s="153">
        <v>0</v>
      </c>
      <c r="T135" s="154">
        <f>S135*H135</f>
        <v>0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231</v>
      </c>
      <c r="BM135" s="155" t="s">
        <v>231</v>
      </c>
    </row>
    <row r="136" spans="2:65" s="1" customFormat="1" ht="16.5" customHeight="1">
      <c r="B136" s="32"/>
      <c r="C136" s="143" t="s">
        <v>239</v>
      </c>
      <c r="D136" s="143" t="s">
        <v>227</v>
      </c>
      <c r="E136" s="144" t="s">
        <v>2948</v>
      </c>
      <c r="F136" s="145" t="s">
        <v>2949</v>
      </c>
      <c r="G136" s="146" t="s">
        <v>230</v>
      </c>
      <c r="H136" s="147">
        <v>8.5</v>
      </c>
      <c r="I136" s="148"/>
      <c r="J136" s="149">
        <f>ROUND(I136*H136,2)</f>
        <v>0</v>
      </c>
      <c r="K136" s="150"/>
      <c r="L136" s="32"/>
      <c r="M136" s="151" t="s">
        <v>1</v>
      </c>
      <c r="N136" s="152" t="s">
        <v>42</v>
      </c>
      <c r="P136" s="153">
        <f>O136*H136</f>
        <v>0</v>
      </c>
      <c r="Q136" s="153">
        <v>0</v>
      </c>
      <c r="R136" s="153">
        <f>Q136*H136</f>
        <v>0</v>
      </c>
      <c r="S136" s="153">
        <v>0</v>
      </c>
      <c r="T136" s="154">
        <f>S136*H136</f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>IF(N136="základná",J136,0)</f>
        <v>0</v>
      </c>
      <c r="BF136" s="156">
        <f>IF(N136="znížená",J136,0)</f>
        <v>0</v>
      </c>
      <c r="BG136" s="156">
        <f>IF(N136="zákl. prenesená",J136,0)</f>
        <v>0</v>
      </c>
      <c r="BH136" s="156">
        <f>IF(N136="zníž. prenesená",J136,0)</f>
        <v>0</v>
      </c>
      <c r="BI136" s="156">
        <f>IF(N136="nulová",J136,0)</f>
        <v>0</v>
      </c>
      <c r="BJ136" s="17" t="s">
        <v>89</v>
      </c>
      <c r="BK136" s="156">
        <f>ROUND(I136*H136,2)</f>
        <v>0</v>
      </c>
      <c r="BL136" s="17" t="s">
        <v>231</v>
      </c>
      <c r="BM136" s="155" t="s">
        <v>251</v>
      </c>
    </row>
    <row r="137" spans="2:65" s="1" customFormat="1" ht="21.75" customHeight="1">
      <c r="B137" s="32"/>
      <c r="C137" s="143" t="s">
        <v>231</v>
      </c>
      <c r="D137" s="143" t="s">
        <v>227</v>
      </c>
      <c r="E137" s="144" t="s">
        <v>2950</v>
      </c>
      <c r="F137" s="145" t="s">
        <v>2951</v>
      </c>
      <c r="G137" s="146" t="s">
        <v>230</v>
      </c>
      <c r="H137" s="147">
        <v>85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263</v>
      </c>
    </row>
    <row r="138" spans="2:65" s="1" customFormat="1" ht="33" customHeight="1">
      <c r="B138" s="32"/>
      <c r="C138" s="143" t="s">
        <v>247</v>
      </c>
      <c r="D138" s="143" t="s">
        <v>227</v>
      </c>
      <c r="E138" s="144" t="s">
        <v>277</v>
      </c>
      <c r="F138" s="145" t="s">
        <v>278</v>
      </c>
      <c r="G138" s="146" t="s">
        <v>230</v>
      </c>
      <c r="H138" s="147">
        <v>11</v>
      </c>
      <c r="I138" s="148"/>
      <c r="J138" s="149">
        <f>ROUND(I138*H138,2)</f>
        <v>0</v>
      </c>
      <c r="K138" s="150"/>
      <c r="L138" s="32"/>
      <c r="M138" s="151" t="s">
        <v>1</v>
      </c>
      <c r="N138" s="152" t="s">
        <v>42</v>
      </c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>IF(N138="základná",J138,0)</f>
        <v>0</v>
      </c>
      <c r="BF138" s="156">
        <f>IF(N138="znížená",J138,0)</f>
        <v>0</v>
      </c>
      <c r="BG138" s="156">
        <f>IF(N138="zákl. prenesená",J138,0)</f>
        <v>0</v>
      </c>
      <c r="BH138" s="156">
        <f>IF(N138="zníž. prenesená",J138,0)</f>
        <v>0</v>
      </c>
      <c r="BI138" s="156">
        <f>IF(N138="nulová",J138,0)</f>
        <v>0</v>
      </c>
      <c r="BJ138" s="17" t="s">
        <v>89</v>
      </c>
      <c r="BK138" s="156">
        <f>ROUND(I138*H138,2)</f>
        <v>0</v>
      </c>
      <c r="BL138" s="17" t="s">
        <v>231</v>
      </c>
      <c r="BM138" s="155" t="s">
        <v>2952</v>
      </c>
    </row>
    <row r="139" spans="2:65" s="12" customFormat="1" ht="11.25">
      <c r="B139" s="157"/>
      <c r="D139" s="158" t="s">
        <v>233</v>
      </c>
      <c r="E139" s="159" t="s">
        <v>1</v>
      </c>
      <c r="F139" s="160" t="s">
        <v>2953</v>
      </c>
      <c r="H139" s="161">
        <v>85</v>
      </c>
      <c r="I139" s="162"/>
      <c r="L139" s="157"/>
      <c r="M139" s="163"/>
      <c r="T139" s="164"/>
      <c r="AT139" s="159" t="s">
        <v>233</v>
      </c>
      <c r="AU139" s="159" t="s">
        <v>89</v>
      </c>
      <c r="AV139" s="12" t="s">
        <v>89</v>
      </c>
      <c r="AW139" s="12" t="s">
        <v>31</v>
      </c>
      <c r="AX139" s="12" t="s">
        <v>76</v>
      </c>
      <c r="AY139" s="159" t="s">
        <v>225</v>
      </c>
    </row>
    <row r="140" spans="2:65" s="12" customFormat="1" ht="11.25">
      <c r="B140" s="157"/>
      <c r="D140" s="158" t="s">
        <v>233</v>
      </c>
      <c r="E140" s="159" t="s">
        <v>1</v>
      </c>
      <c r="F140" s="160" t="s">
        <v>2954</v>
      </c>
      <c r="H140" s="161">
        <v>-74</v>
      </c>
      <c r="I140" s="162"/>
      <c r="L140" s="157"/>
      <c r="M140" s="163"/>
      <c r="T140" s="164"/>
      <c r="AT140" s="159" t="s">
        <v>233</v>
      </c>
      <c r="AU140" s="159" t="s">
        <v>89</v>
      </c>
      <c r="AV140" s="12" t="s">
        <v>89</v>
      </c>
      <c r="AW140" s="12" t="s">
        <v>31</v>
      </c>
      <c r="AX140" s="12" t="s">
        <v>76</v>
      </c>
      <c r="AY140" s="159" t="s">
        <v>225</v>
      </c>
    </row>
    <row r="141" spans="2:65" s="13" customFormat="1" ht="11.25">
      <c r="B141" s="165"/>
      <c r="D141" s="158" t="s">
        <v>233</v>
      </c>
      <c r="E141" s="166" t="s">
        <v>1</v>
      </c>
      <c r="F141" s="167" t="s">
        <v>2955</v>
      </c>
      <c r="H141" s="168">
        <v>11</v>
      </c>
      <c r="I141" s="169"/>
      <c r="L141" s="165"/>
      <c r="M141" s="170"/>
      <c r="T141" s="171"/>
      <c r="AT141" s="166" t="s">
        <v>233</v>
      </c>
      <c r="AU141" s="166" t="s">
        <v>89</v>
      </c>
      <c r="AV141" s="13" t="s">
        <v>231</v>
      </c>
      <c r="AW141" s="13" t="s">
        <v>31</v>
      </c>
      <c r="AX141" s="13" t="s">
        <v>83</v>
      </c>
      <c r="AY141" s="166" t="s">
        <v>225</v>
      </c>
    </row>
    <row r="142" spans="2:65" s="1" customFormat="1" ht="37.9" customHeight="1">
      <c r="B142" s="32"/>
      <c r="C142" s="143" t="s">
        <v>251</v>
      </c>
      <c r="D142" s="143" t="s">
        <v>227</v>
      </c>
      <c r="E142" s="144" t="s">
        <v>281</v>
      </c>
      <c r="F142" s="145" t="s">
        <v>282</v>
      </c>
      <c r="G142" s="146" t="s">
        <v>230</v>
      </c>
      <c r="H142" s="147">
        <v>77</v>
      </c>
      <c r="I142" s="148"/>
      <c r="J142" s="149">
        <f>ROUND(I142*H142,2)</f>
        <v>0</v>
      </c>
      <c r="K142" s="150"/>
      <c r="L142" s="32"/>
      <c r="M142" s="151" t="s">
        <v>1</v>
      </c>
      <c r="N142" s="152" t="s">
        <v>42</v>
      </c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>IF(N142="základná",J142,0)</f>
        <v>0</v>
      </c>
      <c r="BF142" s="156">
        <f>IF(N142="znížená",J142,0)</f>
        <v>0</v>
      </c>
      <c r="BG142" s="156">
        <f>IF(N142="zákl. prenesená",J142,0)</f>
        <v>0</v>
      </c>
      <c r="BH142" s="156">
        <f>IF(N142="zníž. prenesená",J142,0)</f>
        <v>0</v>
      </c>
      <c r="BI142" s="156">
        <f>IF(N142="nulová",J142,0)</f>
        <v>0</v>
      </c>
      <c r="BJ142" s="17" t="s">
        <v>89</v>
      </c>
      <c r="BK142" s="156">
        <f>ROUND(I142*H142,2)</f>
        <v>0</v>
      </c>
      <c r="BL142" s="17" t="s">
        <v>231</v>
      </c>
      <c r="BM142" s="155" t="s">
        <v>2956</v>
      </c>
    </row>
    <row r="143" spans="2:65" s="12" customFormat="1" ht="11.25">
      <c r="B143" s="157"/>
      <c r="D143" s="158" t="s">
        <v>233</v>
      </c>
      <c r="E143" s="159" t="s">
        <v>1</v>
      </c>
      <c r="F143" s="160" t="s">
        <v>2957</v>
      </c>
      <c r="H143" s="161">
        <v>77</v>
      </c>
      <c r="I143" s="162"/>
      <c r="L143" s="157"/>
      <c r="M143" s="163"/>
      <c r="T143" s="164"/>
      <c r="AT143" s="159" t="s">
        <v>233</v>
      </c>
      <c r="AU143" s="159" t="s">
        <v>89</v>
      </c>
      <c r="AV143" s="12" t="s">
        <v>89</v>
      </c>
      <c r="AW143" s="12" t="s">
        <v>31</v>
      </c>
      <c r="AX143" s="12" t="s">
        <v>83</v>
      </c>
      <c r="AY143" s="159" t="s">
        <v>225</v>
      </c>
    </row>
    <row r="144" spans="2:65" s="1" customFormat="1" ht="24.2" customHeight="1">
      <c r="B144" s="32"/>
      <c r="C144" s="143" t="s">
        <v>259</v>
      </c>
      <c r="D144" s="143" t="s">
        <v>227</v>
      </c>
      <c r="E144" s="144" t="s">
        <v>286</v>
      </c>
      <c r="F144" s="145" t="s">
        <v>287</v>
      </c>
      <c r="G144" s="146" t="s">
        <v>230</v>
      </c>
      <c r="H144" s="147">
        <v>11</v>
      </c>
      <c r="I144" s="148"/>
      <c r="J144" s="149">
        <f>ROUND(I144*H144,2)</f>
        <v>0</v>
      </c>
      <c r="K144" s="150"/>
      <c r="L144" s="32"/>
      <c r="M144" s="151" t="s">
        <v>1</v>
      </c>
      <c r="N144" s="152" t="s">
        <v>42</v>
      </c>
      <c r="P144" s="153">
        <f>O144*H144</f>
        <v>0</v>
      </c>
      <c r="Q144" s="153">
        <v>0</v>
      </c>
      <c r="R144" s="153">
        <f>Q144*H144</f>
        <v>0</v>
      </c>
      <c r="S144" s="153">
        <v>0</v>
      </c>
      <c r="T144" s="154">
        <f>S144*H144</f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>IF(N144="základná",J144,0)</f>
        <v>0</v>
      </c>
      <c r="BF144" s="156">
        <f>IF(N144="znížená",J144,0)</f>
        <v>0</v>
      </c>
      <c r="BG144" s="156">
        <f>IF(N144="zákl. prenesená",J144,0)</f>
        <v>0</v>
      </c>
      <c r="BH144" s="156">
        <f>IF(N144="zníž. prenesená",J144,0)</f>
        <v>0</v>
      </c>
      <c r="BI144" s="156">
        <f>IF(N144="nulová",J144,0)</f>
        <v>0</v>
      </c>
      <c r="BJ144" s="17" t="s">
        <v>89</v>
      </c>
      <c r="BK144" s="156">
        <f>ROUND(I144*H144,2)</f>
        <v>0</v>
      </c>
      <c r="BL144" s="17" t="s">
        <v>231</v>
      </c>
      <c r="BM144" s="155" t="s">
        <v>2958</v>
      </c>
    </row>
    <row r="145" spans="2:65" s="1" customFormat="1" ht="16.5" customHeight="1">
      <c r="B145" s="32"/>
      <c r="C145" s="143" t="s">
        <v>263</v>
      </c>
      <c r="D145" s="143" t="s">
        <v>227</v>
      </c>
      <c r="E145" s="144" t="s">
        <v>273</v>
      </c>
      <c r="F145" s="145" t="s">
        <v>274</v>
      </c>
      <c r="G145" s="146" t="s">
        <v>230</v>
      </c>
      <c r="H145" s="147">
        <v>11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</v>
      </c>
      <c r="R145" s="153">
        <f>Q145*H145</f>
        <v>0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2959</v>
      </c>
    </row>
    <row r="146" spans="2:65" s="1" customFormat="1" ht="24.2" customHeight="1">
      <c r="B146" s="32"/>
      <c r="C146" s="143" t="s">
        <v>272</v>
      </c>
      <c r="D146" s="143" t="s">
        <v>227</v>
      </c>
      <c r="E146" s="144" t="s">
        <v>290</v>
      </c>
      <c r="F146" s="145" t="s">
        <v>291</v>
      </c>
      <c r="G146" s="146" t="s">
        <v>292</v>
      </c>
      <c r="H146" s="147">
        <v>19.8</v>
      </c>
      <c r="I146" s="148"/>
      <c r="J146" s="149">
        <f>ROUND(I146*H146,2)</f>
        <v>0</v>
      </c>
      <c r="K146" s="150"/>
      <c r="L146" s="32"/>
      <c r="M146" s="151" t="s">
        <v>1</v>
      </c>
      <c r="N146" s="152" t="s">
        <v>42</v>
      </c>
      <c r="P146" s="153">
        <f>O146*H146</f>
        <v>0</v>
      </c>
      <c r="Q146" s="153">
        <v>0</v>
      </c>
      <c r="R146" s="153">
        <f>Q146*H146</f>
        <v>0</v>
      </c>
      <c r="S146" s="153">
        <v>0</v>
      </c>
      <c r="T146" s="154">
        <f>S146*H146</f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>IF(N146="základná",J146,0)</f>
        <v>0</v>
      </c>
      <c r="BF146" s="156">
        <f>IF(N146="znížená",J146,0)</f>
        <v>0</v>
      </c>
      <c r="BG146" s="156">
        <f>IF(N146="zákl. prenesená",J146,0)</f>
        <v>0</v>
      </c>
      <c r="BH146" s="156">
        <f>IF(N146="zníž. prenesená",J146,0)</f>
        <v>0</v>
      </c>
      <c r="BI146" s="156">
        <f>IF(N146="nulová",J146,0)</f>
        <v>0</v>
      </c>
      <c r="BJ146" s="17" t="s">
        <v>89</v>
      </c>
      <c r="BK146" s="156">
        <f>ROUND(I146*H146,2)</f>
        <v>0</v>
      </c>
      <c r="BL146" s="17" t="s">
        <v>231</v>
      </c>
      <c r="BM146" s="155" t="s">
        <v>2960</v>
      </c>
    </row>
    <row r="147" spans="2:65" s="12" customFormat="1" ht="11.25">
      <c r="B147" s="157"/>
      <c r="D147" s="158" t="s">
        <v>233</v>
      </c>
      <c r="E147" s="159" t="s">
        <v>1</v>
      </c>
      <c r="F147" s="160" t="s">
        <v>2961</v>
      </c>
      <c r="H147" s="161">
        <v>19.8</v>
      </c>
      <c r="I147" s="162"/>
      <c r="L147" s="157"/>
      <c r="M147" s="163"/>
      <c r="T147" s="164"/>
      <c r="AT147" s="159" t="s">
        <v>233</v>
      </c>
      <c r="AU147" s="159" t="s">
        <v>89</v>
      </c>
      <c r="AV147" s="12" t="s">
        <v>89</v>
      </c>
      <c r="AW147" s="12" t="s">
        <v>31</v>
      </c>
      <c r="AX147" s="12" t="s">
        <v>83</v>
      </c>
      <c r="AY147" s="159" t="s">
        <v>225</v>
      </c>
    </row>
    <row r="148" spans="2:65" s="1" customFormat="1" ht="21.75" customHeight="1">
      <c r="B148" s="32"/>
      <c r="C148" s="143" t="s">
        <v>165</v>
      </c>
      <c r="D148" s="143" t="s">
        <v>227</v>
      </c>
      <c r="E148" s="144" t="s">
        <v>2962</v>
      </c>
      <c r="F148" s="145" t="s">
        <v>2963</v>
      </c>
      <c r="G148" s="146" t="s">
        <v>230</v>
      </c>
      <c r="H148" s="147">
        <v>55</v>
      </c>
      <c r="I148" s="148"/>
      <c r="J148" s="149">
        <f>ROUND(I148*H148,2)</f>
        <v>0</v>
      </c>
      <c r="K148" s="150"/>
      <c r="L148" s="32"/>
      <c r="M148" s="151" t="s">
        <v>1</v>
      </c>
      <c r="N148" s="152" t="s">
        <v>42</v>
      </c>
      <c r="P148" s="153">
        <f>O148*H148</f>
        <v>0</v>
      </c>
      <c r="Q148" s="153">
        <v>0</v>
      </c>
      <c r="R148" s="153">
        <f>Q148*H148</f>
        <v>0</v>
      </c>
      <c r="S148" s="153">
        <v>0</v>
      </c>
      <c r="T148" s="154">
        <f>S148*H148</f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>IF(N148="základná",J148,0)</f>
        <v>0</v>
      </c>
      <c r="BF148" s="156">
        <f>IF(N148="znížená",J148,0)</f>
        <v>0</v>
      </c>
      <c r="BG148" s="156">
        <f>IF(N148="zákl. prenesená",J148,0)</f>
        <v>0</v>
      </c>
      <c r="BH148" s="156">
        <f>IF(N148="zníž. prenesená",J148,0)</f>
        <v>0</v>
      </c>
      <c r="BI148" s="156">
        <f>IF(N148="nulová",J148,0)</f>
        <v>0</v>
      </c>
      <c r="BJ148" s="17" t="s">
        <v>89</v>
      </c>
      <c r="BK148" s="156">
        <f>ROUND(I148*H148,2)</f>
        <v>0</v>
      </c>
      <c r="BL148" s="17" t="s">
        <v>231</v>
      </c>
      <c r="BM148" s="155" t="s">
        <v>165</v>
      </c>
    </row>
    <row r="149" spans="2:65" s="1" customFormat="1" ht="16.5" customHeight="1">
      <c r="B149" s="32"/>
      <c r="C149" s="143" t="s">
        <v>168</v>
      </c>
      <c r="D149" s="143" t="s">
        <v>227</v>
      </c>
      <c r="E149" s="144" t="s">
        <v>2964</v>
      </c>
      <c r="F149" s="145" t="s">
        <v>2965</v>
      </c>
      <c r="G149" s="146" t="s">
        <v>230</v>
      </c>
      <c r="H149" s="147">
        <v>19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</v>
      </c>
      <c r="R149" s="153">
        <f>Q149*H149</f>
        <v>0</v>
      </c>
      <c r="S149" s="153">
        <v>0</v>
      </c>
      <c r="T149" s="154">
        <f>S149*H149</f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231</v>
      </c>
      <c r="BM149" s="155" t="s">
        <v>285</v>
      </c>
    </row>
    <row r="150" spans="2:65" s="1" customFormat="1" ht="16.5" customHeight="1">
      <c r="B150" s="32"/>
      <c r="C150" s="143" t="s">
        <v>285</v>
      </c>
      <c r="D150" s="143" t="s">
        <v>227</v>
      </c>
      <c r="E150" s="144" t="s">
        <v>2966</v>
      </c>
      <c r="F150" s="145" t="s">
        <v>2967</v>
      </c>
      <c r="G150" s="146" t="s">
        <v>230</v>
      </c>
      <c r="H150" s="147">
        <v>19</v>
      </c>
      <c r="I150" s="148"/>
      <c r="J150" s="149">
        <f>ROUND(I150*H150,2)</f>
        <v>0</v>
      </c>
      <c r="K150" s="150"/>
      <c r="L150" s="32"/>
      <c r="M150" s="151" t="s">
        <v>1</v>
      </c>
      <c r="N150" s="152" t="s">
        <v>42</v>
      </c>
      <c r="P150" s="153">
        <f>O150*H150</f>
        <v>0</v>
      </c>
      <c r="Q150" s="153">
        <v>0</v>
      </c>
      <c r="R150" s="153">
        <f>Q150*H150</f>
        <v>0</v>
      </c>
      <c r="S150" s="153">
        <v>0</v>
      </c>
      <c r="T150" s="154">
        <f>S150*H150</f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>IF(N150="základná",J150,0)</f>
        <v>0</v>
      </c>
      <c r="BF150" s="156">
        <f>IF(N150="znížená",J150,0)</f>
        <v>0</v>
      </c>
      <c r="BG150" s="156">
        <f>IF(N150="zákl. prenesená",J150,0)</f>
        <v>0</v>
      </c>
      <c r="BH150" s="156">
        <f>IF(N150="zníž. prenesená",J150,0)</f>
        <v>0</v>
      </c>
      <c r="BI150" s="156">
        <f>IF(N150="nulová",J150,0)</f>
        <v>0</v>
      </c>
      <c r="BJ150" s="17" t="s">
        <v>89</v>
      </c>
      <c r="BK150" s="156">
        <f>ROUND(I150*H150,2)</f>
        <v>0</v>
      </c>
      <c r="BL150" s="17" t="s">
        <v>231</v>
      </c>
      <c r="BM150" s="155" t="s">
        <v>295</v>
      </c>
    </row>
    <row r="151" spans="2:65" s="11" customFormat="1" ht="22.9" customHeight="1">
      <c r="B151" s="131"/>
      <c r="D151" s="132" t="s">
        <v>75</v>
      </c>
      <c r="E151" s="141" t="s">
        <v>251</v>
      </c>
      <c r="F151" s="141" t="s">
        <v>2968</v>
      </c>
      <c r="I151" s="134"/>
      <c r="J151" s="142">
        <f>BK151</f>
        <v>0</v>
      </c>
      <c r="L151" s="131"/>
      <c r="M151" s="136"/>
      <c r="P151" s="137">
        <f>P152</f>
        <v>0</v>
      </c>
      <c r="R151" s="137">
        <f>R152</f>
        <v>0.54631200000000002</v>
      </c>
      <c r="T151" s="138">
        <f>T152</f>
        <v>0</v>
      </c>
      <c r="AR151" s="132" t="s">
        <v>83</v>
      </c>
      <c r="AT151" s="139" t="s">
        <v>75</v>
      </c>
      <c r="AU151" s="139" t="s">
        <v>83</v>
      </c>
      <c r="AY151" s="132" t="s">
        <v>225</v>
      </c>
      <c r="BK151" s="140">
        <f>BK152</f>
        <v>0</v>
      </c>
    </row>
    <row r="152" spans="2:65" s="1" customFormat="1" ht="16.5" customHeight="1">
      <c r="B152" s="32"/>
      <c r="C152" s="143" t="s">
        <v>289</v>
      </c>
      <c r="D152" s="143" t="s">
        <v>227</v>
      </c>
      <c r="E152" s="144" t="s">
        <v>2969</v>
      </c>
      <c r="F152" s="145" t="s">
        <v>2970</v>
      </c>
      <c r="G152" s="146" t="s">
        <v>312</v>
      </c>
      <c r="H152" s="147">
        <v>5.0999999999999996</v>
      </c>
      <c r="I152" s="148"/>
      <c r="J152" s="149">
        <f>ROUND(I152*H152,2)</f>
        <v>0</v>
      </c>
      <c r="K152" s="150"/>
      <c r="L152" s="32"/>
      <c r="M152" s="151" t="s">
        <v>1</v>
      </c>
      <c r="N152" s="152" t="s">
        <v>42</v>
      </c>
      <c r="P152" s="153">
        <f>O152*H152</f>
        <v>0</v>
      </c>
      <c r="Q152" s="153">
        <v>0.10712000000000001</v>
      </c>
      <c r="R152" s="153">
        <f>Q152*H152</f>
        <v>0.54631200000000002</v>
      </c>
      <c r="S152" s="153">
        <v>0</v>
      </c>
      <c r="T152" s="154">
        <f>S152*H152</f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231</v>
      </c>
      <c r="BM152" s="155" t="s">
        <v>309</v>
      </c>
    </row>
    <row r="153" spans="2:65" s="11" customFormat="1" ht="22.9" customHeight="1">
      <c r="B153" s="131"/>
      <c r="D153" s="132" t="s">
        <v>75</v>
      </c>
      <c r="E153" s="141" t="s">
        <v>263</v>
      </c>
      <c r="F153" s="141" t="s">
        <v>2971</v>
      </c>
      <c r="I153" s="134"/>
      <c r="J153" s="142">
        <f>BK153</f>
        <v>0</v>
      </c>
      <c r="L153" s="131"/>
      <c r="M153" s="136"/>
      <c r="P153" s="137">
        <f>SUM(P154:P159)</f>
        <v>0</v>
      </c>
      <c r="R153" s="137">
        <f>SUM(R154:R159)</f>
        <v>43.80312</v>
      </c>
      <c r="T153" s="138">
        <f>SUM(T154:T159)</f>
        <v>0</v>
      </c>
      <c r="AR153" s="132" t="s">
        <v>83</v>
      </c>
      <c r="AT153" s="139" t="s">
        <v>75</v>
      </c>
      <c r="AU153" s="139" t="s">
        <v>83</v>
      </c>
      <c r="AY153" s="132" t="s">
        <v>225</v>
      </c>
      <c r="BK153" s="140">
        <f>SUM(BK154:BK159)</f>
        <v>0</v>
      </c>
    </row>
    <row r="154" spans="2:65" s="1" customFormat="1" ht="24.2" customHeight="1">
      <c r="B154" s="32"/>
      <c r="C154" s="143" t="s">
        <v>295</v>
      </c>
      <c r="D154" s="143" t="s">
        <v>227</v>
      </c>
      <c r="E154" s="144" t="s">
        <v>2972</v>
      </c>
      <c r="F154" s="145" t="s">
        <v>2973</v>
      </c>
      <c r="G154" s="146" t="s">
        <v>2974</v>
      </c>
      <c r="H154" s="147">
        <v>1</v>
      </c>
      <c r="I154" s="148"/>
      <c r="J154" s="149">
        <f t="shared" ref="J154:J159" si="0">ROUND(I154*H154,2)</f>
        <v>0</v>
      </c>
      <c r="K154" s="150"/>
      <c r="L154" s="32"/>
      <c r="M154" s="151" t="s">
        <v>1</v>
      </c>
      <c r="N154" s="152" t="s">
        <v>42</v>
      </c>
      <c r="P154" s="153">
        <f t="shared" ref="P154:P159" si="1">O154*H154</f>
        <v>0</v>
      </c>
      <c r="Q154" s="153">
        <v>21.865159999999999</v>
      </c>
      <c r="R154" s="153">
        <f t="shared" ref="R154:R159" si="2">Q154*H154</f>
        <v>21.865159999999999</v>
      </c>
      <c r="S154" s="153">
        <v>0</v>
      </c>
      <c r="T154" s="154">
        <f t="shared" ref="T154:T159" si="3">S154*H154</f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ref="BE154:BE159" si="4">IF(N154="základná",J154,0)</f>
        <v>0</v>
      </c>
      <c r="BF154" s="156">
        <f t="shared" ref="BF154:BF159" si="5">IF(N154="znížená",J154,0)</f>
        <v>0</v>
      </c>
      <c r="BG154" s="156">
        <f t="shared" ref="BG154:BG159" si="6">IF(N154="zákl. prenesená",J154,0)</f>
        <v>0</v>
      </c>
      <c r="BH154" s="156">
        <f t="shared" ref="BH154:BH159" si="7">IF(N154="zníž. prenesená",J154,0)</f>
        <v>0</v>
      </c>
      <c r="BI154" s="156">
        <f t="shared" ref="BI154:BI159" si="8">IF(N154="nulová",J154,0)</f>
        <v>0</v>
      </c>
      <c r="BJ154" s="17" t="s">
        <v>89</v>
      </c>
      <c r="BK154" s="156">
        <f t="shared" ref="BK154:BK159" si="9">ROUND(I154*H154,2)</f>
        <v>0</v>
      </c>
      <c r="BL154" s="17" t="s">
        <v>231</v>
      </c>
      <c r="BM154" s="155" t="s">
        <v>328</v>
      </c>
    </row>
    <row r="155" spans="2:65" s="1" customFormat="1" ht="16.5" customHeight="1">
      <c r="B155" s="32"/>
      <c r="C155" s="143" t="s">
        <v>303</v>
      </c>
      <c r="D155" s="143" t="s">
        <v>227</v>
      </c>
      <c r="E155" s="144" t="s">
        <v>2975</v>
      </c>
      <c r="F155" s="145" t="s">
        <v>2976</v>
      </c>
      <c r="G155" s="146" t="s">
        <v>2974</v>
      </c>
      <c r="H155" s="147">
        <v>1</v>
      </c>
      <c r="I155" s="148"/>
      <c r="J155" s="149">
        <f t="shared" si="0"/>
        <v>0</v>
      </c>
      <c r="K155" s="150"/>
      <c r="L155" s="32"/>
      <c r="M155" s="151" t="s">
        <v>1</v>
      </c>
      <c r="N155" s="152" t="s">
        <v>42</v>
      </c>
      <c r="P155" s="153">
        <f t="shared" si="1"/>
        <v>0</v>
      </c>
      <c r="Q155" s="153">
        <v>21.865159999999999</v>
      </c>
      <c r="R155" s="153">
        <f t="shared" si="2"/>
        <v>21.865159999999999</v>
      </c>
      <c r="S155" s="153">
        <v>0</v>
      </c>
      <c r="T155" s="154">
        <f t="shared" si="3"/>
        <v>0</v>
      </c>
      <c r="AR155" s="155" t="s">
        <v>231</v>
      </c>
      <c r="AT155" s="155" t="s">
        <v>227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231</v>
      </c>
      <c r="BM155" s="155" t="s">
        <v>349</v>
      </c>
    </row>
    <row r="156" spans="2:65" s="1" customFormat="1" ht="24.2" customHeight="1">
      <c r="B156" s="32"/>
      <c r="C156" s="143" t="s">
        <v>309</v>
      </c>
      <c r="D156" s="143" t="s">
        <v>227</v>
      </c>
      <c r="E156" s="144" t="s">
        <v>2977</v>
      </c>
      <c r="F156" s="145" t="s">
        <v>2978</v>
      </c>
      <c r="G156" s="146" t="s">
        <v>2974</v>
      </c>
      <c r="H156" s="147">
        <v>1</v>
      </c>
      <c r="I156" s="148"/>
      <c r="J156" s="149">
        <f t="shared" si="0"/>
        <v>0</v>
      </c>
      <c r="K156" s="150"/>
      <c r="L156" s="32"/>
      <c r="M156" s="151" t="s">
        <v>1</v>
      </c>
      <c r="N156" s="152" t="s">
        <v>42</v>
      </c>
      <c r="P156" s="153">
        <f t="shared" si="1"/>
        <v>0</v>
      </c>
      <c r="Q156" s="153">
        <v>1.8200000000000001E-2</v>
      </c>
      <c r="R156" s="153">
        <f t="shared" si="2"/>
        <v>1.8200000000000001E-2</v>
      </c>
      <c r="S156" s="153">
        <v>0</v>
      </c>
      <c r="T156" s="154">
        <f t="shared" si="3"/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231</v>
      </c>
      <c r="BM156" s="155" t="s">
        <v>363</v>
      </c>
    </row>
    <row r="157" spans="2:65" s="1" customFormat="1" ht="16.5" customHeight="1">
      <c r="B157" s="32"/>
      <c r="C157" s="143" t="s">
        <v>319</v>
      </c>
      <c r="D157" s="143" t="s">
        <v>227</v>
      </c>
      <c r="E157" s="144" t="s">
        <v>2979</v>
      </c>
      <c r="F157" s="145" t="s">
        <v>2980</v>
      </c>
      <c r="G157" s="146" t="s">
        <v>2974</v>
      </c>
      <c r="H157" s="147">
        <v>1</v>
      </c>
      <c r="I157" s="148"/>
      <c r="J157" s="149">
        <f t="shared" si="0"/>
        <v>0</v>
      </c>
      <c r="K157" s="150"/>
      <c r="L157" s="32"/>
      <c r="M157" s="151" t="s">
        <v>1</v>
      </c>
      <c r="N157" s="152" t="s">
        <v>42</v>
      </c>
      <c r="P157" s="153">
        <f t="shared" si="1"/>
        <v>0</v>
      </c>
      <c r="Q157" s="153">
        <v>1.8200000000000001E-2</v>
      </c>
      <c r="R157" s="153">
        <f t="shared" si="2"/>
        <v>1.8200000000000001E-2</v>
      </c>
      <c r="S157" s="153">
        <v>0</v>
      </c>
      <c r="T157" s="154">
        <f t="shared" si="3"/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 t="shared" si="4"/>
        <v>0</v>
      </c>
      <c r="BF157" s="156">
        <f t="shared" si="5"/>
        <v>0</v>
      </c>
      <c r="BG157" s="156">
        <f t="shared" si="6"/>
        <v>0</v>
      </c>
      <c r="BH157" s="156">
        <f t="shared" si="7"/>
        <v>0</v>
      </c>
      <c r="BI157" s="156">
        <f t="shared" si="8"/>
        <v>0</v>
      </c>
      <c r="BJ157" s="17" t="s">
        <v>89</v>
      </c>
      <c r="BK157" s="156">
        <f t="shared" si="9"/>
        <v>0</v>
      </c>
      <c r="BL157" s="17" t="s">
        <v>231</v>
      </c>
      <c r="BM157" s="155" t="s">
        <v>379</v>
      </c>
    </row>
    <row r="158" spans="2:65" s="1" customFormat="1" ht="16.5" customHeight="1">
      <c r="B158" s="32"/>
      <c r="C158" s="143" t="s">
        <v>328</v>
      </c>
      <c r="D158" s="143" t="s">
        <v>227</v>
      </c>
      <c r="E158" s="144" t="s">
        <v>2981</v>
      </c>
      <c r="F158" s="145" t="s">
        <v>2982</v>
      </c>
      <c r="G158" s="146" t="s">
        <v>2974</v>
      </c>
      <c r="H158" s="147">
        <v>1</v>
      </c>
      <c r="I158" s="148"/>
      <c r="J158" s="149">
        <f t="shared" si="0"/>
        <v>0</v>
      </c>
      <c r="K158" s="150"/>
      <c r="L158" s="32"/>
      <c r="M158" s="151" t="s">
        <v>1</v>
      </c>
      <c r="N158" s="152" t="s">
        <v>42</v>
      </c>
      <c r="P158" s="153">
        <f t="shared" si="1"/>
        <v>0</v>
      </c>
      <c r="Q158" s="153">
        <v>1.8200000000000001E-2</v>
      </c>
      <c r="R158" s="153">
        <f t="shared" si="2"/>
        <v>1.8200000000000001E-2</v>
      </c>
      <c r="S158" s="153">
        <v>0</v>
      </c>
      <c r="T158" s="154">
        <f t="shared" si="3"/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si="4"/>
        <v>0</v>
      </c>
      <c r="BF158" s="156">
        <f t="shared" si="5"/>
        <v>0</v>
      </c>
      <c r="BG158" s="156">
        <f t="shared" si="6"/>
        <v>0</v>
      </c>
      <c r="BH158" s="156">
        <f t="shared" si="7"/>
        <v>0</v>
      </c>
      <c r="BI158" s="156">
        <f t="shared" si="8"/>
        <v>0</v>
      </c>
      <c r="BJ158" s="17" t="s">
        <v>89</v>
      </c>
      <c r="BK158" s="156">
        <f t="shared" si="9"/>
        <v>0</v>
      </c>
      <c r="BL158" s="17" t="s">
        <v>231</v>
      </c>
      <c r="BM158" s="155" t="s">
        <v>390</v>
      </c>
    </row>
    <row r="159" spans="2:65" s="1" customFormat="1" ht="16.5" customHeight="1">
      <c r="B159" s="32"/>
      <c r="C159" s="143" t="s">
        <v>339</v>
      </c>
      <c r="D159" s="143" t="s">
        <v>227</v>
      </c>
      <c r="E159" s="144" t="s">
        <v>2983</v>
      </c>
      <c r="F159" s="145" t="s">
        <v>2984</v>
      </c>
      <c r="G159" s="146" t="s">
        <v>2974</v>
      </c>
      <c r="H159" s="147">
        <v>1</v>
      </c>
      <c r="I159" s="148"/>
      <c r="J159" s="149">
        <f t="shared" si="0"/>
        <v>0</v>
      </c>
      <c r="K159" s="150"/>
      <c r="L159" s="32"/>
      <c r="M159" s="151" t="s">
        <v>1</v>
      </c>
      <c r="N159" s="152" t="s">
        <v>42</v>
      </c>
      <c r="P159" s="153">
        <f t="shared" si="1"/>
        <v>0</v>
      </c>
      <c r="Q159" s="153">
        <v>1.8200000000000001E-2</v>
      </c>
      <c r="R159" s="153">
        <f t="shared" si="2"/>
        <v>1.8200000000000001E-2</v>
      </c>
      <c r="S159" s="153">
        <v>0</v>
      </c>
      <c r="T159" s="154">
        <f t="shared" si="3"/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 t="shared" si="4"/>
        <v>0</v>
      </c>
      <c r="BF159" s="156">
        <f t="shared" si="5"/>
        <v>0</v>
      </c>
      <c r="BG159" s="156">
        <f t="shared" si="6"/>
        <v>0</v>
      </c>
      <c r="BH159" s="156">
        <f t="shared" si="7"/>
        <v>0</v>
      </c>
      <c r="BI159" s="156">
        <f t="shared" si="8"/>
        <v>0</v>
      </c>
      <c r="BJ159" s="17" t="s">
        <v>89</v>
      </c>
      <c r="BK159" s="156">
        <f t="shared" si="9"/>
        <v>0</v>
      </c>
      <c r="BL159" s="17" t="s">
        <v>231</v>
      </c>
      <c r="BM159" s="155" t="s">
        <v>400</v>
      </c>
    </row>
    <row r="160" spans="2:65" s="11" customFormat="1" ht="22.9" customHeight="1">
      <c r="B160" s="131"/>
      <c r="D160" s="132" t="s">
        <v>75</v>
      </c>
      <c r="E160" s="141" t="s">
        <v>272</v>
      </c>
      <c r="F160" s="141" t="s">
        <v>2985</v>
      </c>
      <c r="I160" s="134"/>
      <c r="J160" s="142">
        <f>BK160</f>
        <v>0</v>
      </c>
      <c r="L160" s="131"/>
      <c r="M160" s="136"/>
      <c r="P160" s="137">
        <f>SUM(P161:P167)</f>
        <v>0</v>
      </c>
      <c r="R160" s="137">
        <f>SUM(R161:R167)</f>
        <v>0.64600000000000002</v>
      </c>
      <c r="T160" s="138">
        <f>SUM(T161:T167)</f>
        <v>0.64600000000000002</v>
      </c>
      <c r="AR160" s="132" t="s">
        <v>83</v>
      </c>
      <c r="AT160" s="139" t="s">
        <v>75</v>
      </c>
      <c r="AU160" s="139" t="s">
        <v>83</v>
      </c>
      <c r="AY160" s="132" t="s">
        <v>225</v>
      </c>
      <c r="BK160" s="140">
        <f>SUM(BK161:BK167)</f>
        <v>0</v>
      </c>
    </row>
    <row r="161" spans="2:65" s="1" customFormat="1" ht="24.2" customHeight="1">
      <c r="B161" s="32"/>
      <c r="C161" s="143" t="s">
        <v>349</v>
      </c>
      <c r="D161" s="143" t="s">
        <v>227</v>
      </c>
      <c r="E161" s="144" t="s">
        <v>2986</v>
      </c>
      <c r="F161" s="145" t="s">
        <v>2987</v>
      </c>
      <c r="G161" s="146" t="s">
        <v>414</v>
      </c>
      <c r="H161" s="147">
        <v>34</v>
      </c>
      <c r="I161" s="148"/>
      <c r="J161" s="149">
        <f>ROUND(I161*H161,2)</f>
        <v>0</v>
      </c>
      <c r="K161" s="150"/>
      <c r="L161" s="32"/>
      <c r="M161" s="151" t="s">
        <v>1</v>
      </c>
      <c r="N161" s="152" t="s">
        <v>42</v>
      </c>
      <c r="P161" s="153">
        <f>O161*H161</f>
        <v>0</v>
      </c>
      <c r="Q161" s="153">
        <v>1.9E-2</v>
      </c>
      <c r="R161" s="153">
        <f>Q161*H161</f>
        <v>0.64600000000000002</v>
      </c>
      <c r="S161" s="153">
        <v>1.9E-2</v>
      </c>
      <c r="T161" s="154">
        <f>S161*H161</f>
        <v>0.64600000000000002</v>
      </c>
      <c r="AR161" s="155" t="s">
        <v>231</v>
      </c>
      <c r="AT161" s="155" t="s">
        <v>227</v>
      </c>
      <c r="AU161" s="155" t="s">
        <v>89</v>
      </c>
      <c r="AY161" s="17" t="s">
        <v>225</v>
      </c>
      <c r="BE161" s="156">
        <f>IF(N161="základná",J161,0)</f>
        <v>0</v>
      </c>
      <c r="BF161" s="156">
        <f>IF(N161="znížená",J161,0)</f>
        <v>0</v>
      </c>
      <c r="BG161" s="156">
        <f>IF(N161="zákl. prenesená",J161,0)</f>
        <v>0</v>
      </c>
      <c r="BH161" s="156">
        <f>IF(N161="zníž. prenesená",J161,0)</f>
        <v>0</v>
      </c>
      <c r="BI161" s="156">
        <f>IF(N161="nulová",J161,0)</f>
        <v>0</v>
      </c>
      <c r="BJ161" s="17" t="s">
        <v>89</v>
      </c>
      <c r="BK161" s="156">
        <f>ROUND(I161*H161,2)</f>
        <v>0</v>
      </c>
      <c r="BL161" s="17" t="s">
        <v>231</v>
      </c>
      <c r="BM161" s="155" t="s">
        <v>411</v>
      </c>
    </row>
    <row r="162" spans="2:65" s="1" customFormat="1" ht="21.75" customHeight="1">
      <c r="B162" s="32"/>
      <c r="C162" s="143" t="s">
        <v>353</v>
      </c>
      <c r="D162" s="143" t="s">
        <v>227</v>
      </c>
      <c r="E162" s="144" t="s">
        <v>1283</v>
      </c>
      <c r="F162" s="145" t="s">
        <v>1284</v>
      </c>
      <c r="G162" s="146" t="s">
        <v>292</v>
      </c>
      <c r="H162" s="147">
        <v>3.3809999999999998</v>
      </c>
      <c r="I162" s="148"/>
      <c r="J162" s="149">
        <f>ROUND(I162*H162,2)</f>
        <v>0</v>
      </c>
      <c r="K162" s="150"/>
      <c r="L162" s="32"/>
      <c r="M162" s="151" t="s">
        <v>1</v>
      </c>
      <c r="N162" s="152" t="s">
        <v>42</v>
      </c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>IF(N162="základná",J162,0)</f>
        <v>0</v>
      </c>
      <c r="BF162" s="156">
        <f>IF(N162="znížená",J162,0)</f>
        <v>0</v>
      </c>
      <c r="BG162" s="156">
        <f>IF(N162="zákl. prenesená",J162,0)</f>
        <v>0</v>
      </c>
      <c r="BH162" s="156">
        <f>IF(N162="zníž. prenesená",J162,0)</f>
        <v>0</v>
      </c>
      <c r="BI162" s="156">
        <f>IF(N162="nulová",J162,0)</f>
        <v>0</v>
      </c>
      <c r="BJ162" s="17" t="s">
        <v>89</v>
      </c>
      <c r="BK162" s="156">
        <f>ROUND(I162*H162,2)</f>
        <v>0</v>
      </c>
      <c r="BL162" s="17" t="s">
        <v>231</v>
      </c>
      <c r="BM162" s="155" t="s">
        <v>2988</v>
      </c>
    </row>
    <row r="163" spans="2:65" s="1" customFormat="1" ht="24.2" customHeight="1">
      <c r="B163" s="32"/>
      <c r="C163" s="143" t="s">
        <v>363</v>
      </c>
      <c r="D163" s="143" t="s">
        <v>227</v>
      </c>
      <c r="E163" s="144" t="s">
        <v>1287</v>
      </c>
      <c r="F163" s="145" t="s">
        <v>2989</v>
      </c>
      <c r="G163" s="146" t="s">
        <v>292</v>
      </c>
      <c r="H163" s="147">
        <v>27.047999999999998</v>
      </c>
      <c r="I163" s="148"/>
      <c r="J163" s="149">
        <f>ROUND(I163*H163,2)</f>
        <v>0</v>
      </c>
      <c r="K163" s="150"/>
      <c r="L163" s="32"/>
      <c r="M163" s="151" t="s">
        <v>1</v>
      </c>
      <c r="N163" s="152" t="s">
        <v>42</v>
      </c>
      <c r="P163" s="153">
        <f>O163*H163</f>
        <v>0</v>
      </c>
      <c r="Q163" s="153">
        <v>0</v>
      </c>
      <c r="R163" s="153">
        <f>Q163*H163</f>
        <v>0</v>
      </c>
      <c r="S163" s="153">
        <v>0</v>
      </c>
      <c r="T163" s="154">
        <f>S163*H163</f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>IF(N163="základná",J163,0)</f>
        <v>0</v>
      </c>
      <c r="BF163" s="156">
        <f>IF(N163="znížená",J163,0)</f>
        <v>0</v>
      </c>
      <c r="BG163" s="156">
        <f>IF(N163="zákl. prenesená",J163,0)</f>
        <v>0</v>
      </c>
      <c r="BH163" s="156">
        <f>IF(N163="zníž. prenesená",J163,0)</f>
        <v>0</v>
      </c>
      <c r="BI163" s="156">
        <f>IF(N163="nulová",J163,0)</f>
        <v>0</v>
      </c>
      <c r="BJ163" s="17" t="s">
        <v>89</v>
      </c>
      <c r="BK163" s="156">
        <f>ROUND(I163*H163,2)</f>
        <v>0</v>
      </c>
      <c r="BL163" s="17" t="s">
        <v>231</v>
      </c>
      <c r="BM163" s="155" t="s">
        <v>2990</v>
      </c>
    </row>
    <row r="164" spans="2:65" s="12" customFormat="1" ht="11.25">
      <c r="B164" s="157"/>
      <c r="D164" s="158" t="s">
        <v>233</v>
      </c>
      <c r="F164" s="160" t="s">
        <v>2991</v>
      </c>
      <c r="H164" s="161">
        <v>27.047999999999998</v>
      </c>
      <c r="I164" s="162"/>
      <c r="L164" s="157"/>
      <c r="M164" s="163"/>
      <c r="T164" s="164"/>
      <c r="AT164" s="159" t="s">
        <v>233</v>
      </c>
      <c r="AU164" s="159" t="s">
        <v>89</v>
      </c>
      <c r="AV164" s="12" t="s">
        <v>89</v>
      </c>
      <c r="AW164" s="12" t="s">
        <v>4</v>
      </c>
      <c r="AX164" s="12" t="s">
        <v>83</v>
      </c>
      <c r="AY164" s="159" t="s">
        <v>225</v>
      </c>
    </row>
    <row r="165" spans="2:65" s="1" customFormat="1" ht="24.2" customHeight="1">
      <c r="B165" s="32"/>
      <c r="C165" s="143" t="s">
        <v>7</v>
      </c>
      <c r="D165" s="143" t="s">
        <v>227</v>
      </c>
      <c r="E165" s="144" t="s">
        <v>1292</v>
      </c>
      <c r="F165" s="145" t="s">
        <v>1293</v>
      </c>
      <c r="G165" s="146" t="s">
        <v>292</v>
      </c>
      <c r="H165" s="147">
        <v>3.3809999999999998</v>
      </c>
      <c r="I165" s="148"/>
      <c r="J165" s="149">
        <f>ROUND(I165*H165,2)</f>
        <v>0</v>
      </c>
      <c r="K165" s="150"/>
      <c r="L165" s="32"/>
      <c r="M165" s="151" t="s">
        <v>1</v>
      </c>
      <c r="N165" s="152" t="s">
        <v>42</v>
      </c>
      <c r="P165" s="153">
        <f>O165*H165</f>
        <v>0</v>
      </c>
      <c r="Q165" s="153">
        <v>0</v>
      </c>
      <c r="R165" s="153">
        <f>Q165*H165</f>
        <v>0</v>
      </c>
      <c r="S165" s="153">
        <v>0</v>
      </c>
      <c r="T165" s="154">
        <f>S165*H165</f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>IF(N165="základná",J165,0)</f>
        <v>0</v>
      </c>
      <c r="BF165" s="156">
        <f>IF(N165="znížená",J165,0)</f>
        <v>0</v>
      </c>
      <c r="BG165" s="156">
        <f>IF(N165="zákl. prenesená",J165,0)</f>
        <v>0</v>
      </c>
      <c r="BH165" s="156">
        <f>IF(N165="zníž. prenesená",J165,0)</f>
        <v>0</v>
      </c>
      <c r="BI165" s="156">
        <f>IF(N165="nulová",J165,0)</f>
        <v>0</v>
      </c>
      <c r="BJ165" s="17" t="s">
        <v>89</v>
      </c>
      <c r="BK165" s="156">
        <f>ROUND(I165*H165,2)</f>
        <v>0</v>
      </c>
      <c r="BL165" s="17" t="s">
        <v>231</v>
      </c>
      <c r="BM165" s="155" t="s">
        <v>2992</v>
      </c>
    </row>
    <row r="166" spans="2:65" s="1" customFormat="1" ht="24.2" customHeight="1">
      <c r="B166" s="32"/>
      <c r="C166" s="143" t="s">
        <v>379</v>
      </c>
      <c r="D166" s="143" t="s">
        <v>227</v>
      </c>
      <c r="E166" s="144" t="s">
        <v>1296</v>
      </c>
      <c r="F166" s="145" t="s">
        <v>2654</v>
      </c>
      <c r="G166" s="146" t="s">
        <v>292</v>
      </c>
      <c r="H166" s="147">
        <v>3.3809999999999998</v>
      </c>
      <c r="I166" s="148"/>
      <c r="J166" s="149">
        <f>ROUND(I166*H166,2)</f>
        <v>0</v>
      </c>
      <c r="K166" s="150"/>
      <c r="L166" s="32"/>
      <c r="M166" s="151" t="s">
        <v>1</v>
      </c>
      <c r="N166" s="152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231</v>
      </c>
      <c r="AT166" s="155" t="s">
        <v>227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231</v>
      </c>
      <c r="BM166" s="155" t="s">
        <v>2993</v>
      </c>
    </row>
    <row r="167" spans="2:65" s="1" customFormat="1" ht="24.2" customHeight="1">
      <c r="B167" s="32"/>
      <c r="C167" s="143" t="s">
        <v>386</v>
      </c>
      <c r="D167" s="143" t="s">
        <v>227</v>
      </c>
      <c r="E167" s="144" t="s">
        <v>1300</v>
      </c>
      <c r="F167" s="145" t="s">
        <v>1301</v>
      </c>
      <c r="G167" s="146" t="s">
        <v>292</v>
      </c>
      <c r="H167" s="147">
        <v>3.3809999999999998</v>
      </c>
      <c r="I167" s="148"/>
      <c r="J167" s="149">
        <f>ROUND(I167*H167,2)</f>
        <v>0</v>
      </c>
      <c r="K167" s="150"/>
      <c r="L167" s="32"/>
      <c r="M167" s="151" t="s">
        <v>1</v>
      </c>
      <c r="N167" s="152" t="s">
        <v>42</v>
      </c>
      <c r="P167" s="153">
        <f>O167*H167</f>
        <v>0</v>
      </c>
      <c r="Q167" s="153">
        <v>0</v>
      </c>
      <c r="R167" s="153">
        <f>Q167*H167</f>
        <v>0</v>
      </c>
      <c r="S167" s="153">
        <v>0</v>
      </c>
      <c r="T167" s="154">
        <f>S167*H167</f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>IF(N167="základná",J167,0)</f>
        <v>0</v>
      </c>
      <c r="BF167" s="156">
        <f>IF(N167="znížená",J167,0)</f>
        <v>0</v>
      </c>
      <c r="BG167" s="156">
        <f>IF(N167="zákl. prenesená",J167,0)</f>
        <v>0</v>
      </c>
      <c r="BH167" s="156">
        <f>IF(N167="zníž. prenesená",J167,0)</f>
        <v>0</v>
      </c>
      <c r="BI167" s="156">
        <f>IF(N167="nulová",J167,0)</f>
        <v>0</v>
      </c>
      <c r="BJ167" s="17" t="s">
        <v>89</v>
      </c>
      <c r="BK167" s="156">
        <f>ROUND(I167*H167,2)</f>
        <v>0</v>
      </c>
      <c r="BL167" s="17" t="s">
        <v>231</v>
      </c>
      <c r="BM167" s="155" t="s">
        <v>2994</v>
      </c>
    </row>
    <row r="168" spans="2:65" s="11" customFormat="1" ht="25.9" customHeight="1">
      <c r="B168" s="131"/>
      <c r="D168" s="132" t="s">
        <v>75</v>
      </c>
      <c r="E168" s="133" t="s">
        <v>2995</v>
      </c>
      <c r="F168" s="133" t="s">
        <v>2996</v>
      </c>
      <c r="I168" s="134"/>
      <c r="J168" s="135">
        <f>BK168</f>
        <v>0</v>
      </c>
      <c r="L168" s="131"/>
      <c r="M168" s="136"/>
      <c r="P168" s="137">
        <f>P169+P181+P216+P252+P283</f>
        <v>0</v>
      </c>
      <c r="R168" s="137">
        <f>R169+R181+R216+R252+R283</f>
        <v>12.235790000000003</v>
      </c>
      <c r="T168" s="138">
        <f>T169+T181+T216+T252+T283</f>
        <v>2.7352000000000003</v>
      </c>
      <c r="AR168" s="132" t="s">
        <v>83</v>
      </c>
      <c r="AT168" s="139" t="s">
        <v>75</v>
      </c>
      <c r="AU168" s="139" t="s">
        <v>76</v>
      </c>
      <c r="AY168" s="132" t="s">
        <v>225</v>
      </c>
      <c r="BK168" s="140">
        <f>BK169+BK181+BK216+BK252+BK283</f>
        <v>0</v>
      </c>
    </row>
    <row r="169" spans="2:65" s="11" customFormat="1" ht="22.9" customHeight="1">
      <c r="B169" s="131"/>
      <c r="D169" s="132" t="s">
        <v>75</v>
      </c>
      <c r="E169" s="141" t="s">
        <v>1527</v>
      </c>
      <c r="F169" s="141" t="s">
        <v>1528</v>
      </c>
      <c r="I169" s="134"/>
      <c r="J169" s="142">
        <f>BK169</f>
        <v>0</v>
      </c>
      <c r="L169" s="131"/>
      <c r="M169" s="136"/>
      <c r="P169" s="137">
        <f>SUM(P170:P180)</f>
        <v>0</v>
      </c>
      <c r="R169" s="137">
        <f>SUM(R170:R180)</f>
        <v>0.65783999999999987</v>
      </c>
      <c r="T169" s="138">
        <f>SUM(T170:T180)</f>
        <v>0</v>
      </c>
      <c r="AR169" s="132" t="s">
        <v>89</v>
      </c>
      <c r="AT169" s="139" t="s">
        <v>75</v>
      </c>
      <c r="AU169" s="139" t="s">
        <v>83</v>
      </c>
      <c r="AY169" s="132" t="s">
        <v>225</v>
      </c>
      <c r="BK169" s="140">
        <f>SUM(BK170:BK180)</f>
        <v>0</v>
      </c>
    </row>
    <row r="170" spans="2:65" s="1" customFormat="1" ht="16.5" customHeight="1">
      <c r="B170" s="32"/>
      <c r="C170" s="143" t="s">
        <v>390</v>
      </c>
      <c r="D170" s="143" t="s">
        <v>227</v>
      </c>
      <c r="E170" s="144" t="s">
        <v>2997</v>
      </c>
      <c r="F170" s="145" t="s">
        <v>2998</v>
      </c>
      <c r="G170" s="146" t="s">
        <v>414</v>
      </c>
      <c r="H170" s="147">
        <v>765</v>
      </c>
      <c r="I170" s="148"/>
      <c r="J170" s="149">
        <f t="shared" ref="J170:J180" si="10">ROUND(I170*H170,2)</f>
        <v>0</v>
      </c>
      <c r="K170" s="150"/>
      <c r="L170" s="32"/>
      <c r="M170" s="151" t="s">
        <v>1</v>
      </c>
      <c r="N170" s="152" t="s">
        <v>42</v>
      </c>
      <c r="P170" s="153">
        <f t="shared" ref="P170:P180" si="11">O170*H170</f>
        <v>0</v>
      </c>
      <c r="Q170" s="153">
        <v>4.4999999999999999E-4</v>
      </c>
      <c r="R170" s="153">
        <f t="shared" ref="R170:R180" si="12">Q170*H170</f>
        <v>0.34425</v>
      </c>
      <c r="S170" s="153">
        <v>0</v>
      </c>
      <c r="T170" s="154">
        <f t="shared" ref="T170:T180" si="13">S170*H170</f>
        <v>0</v>
      </c>
      <c r="AR170" s="155" t="s">
        <v>309</v>
      </c>
      <c r="AT170" s="155" t="s">
        <v>227</v>
      </c>
      <c r="AU170" s="155" t="s">
        <v>89</v>
      </c>
      <c r="AY170" s="17" t="s">
        <v>225</v>
      </c>
      <c r="BE170" s="156">
        <f t="shared" ref="BE170:BE180" si="14">IF(N170="základná",J170,0)</f>
        <v>0</v>
      </c>
      <c r="BF170" s="156">
        <f t="shared" ref="BF170:BF180" si="15">IF(N170="znížená",J170,0)</f>
        <v>0</v>
      </c>
      <c r="BG170" s="156">
        <f t="shared" ref="BG170:BG180" si="16">IF(N170="zákl. prenesená",J170,0)</f>
        <v>0</v>
      </c>
      <c r="BH170" s="156">
        <f t="shared" ref="BH170:BH180" si="17">IF(N170="zníž. prenesená",J170,0)</f>
        <v>0</v>
      </c>
      <c r="BI170" s="156">
        <f t="shared" ref="BI170:BI180" si="18">IF(N170="nulová",J170,0)</f>
        <v>0</v>
      </c>
      <c r="BJ170" s="17" t="s">
        <v>89</v>
      </c>
      <c r="BK170" s="156">
        <f t="shared" ref="BK170:BK180" si="19">ROUND(I170*H170,2)</f>
        <v>0</v>
      </c>
      <c r="BL170" s="17" t="s">
        <v>309</v>
      </c>
      <c r="BM170" s="155" t="s">
        <v>434</v>
      </c>
    </row>
    <row r="171" spans="2:65" s="1" customFormat="1" ht="16.5" customHeight="1">
      <c r="B171" s="32"/>
      <c r="C171" s="179" t="s">
        <v>395</v>
      </c>
      <c r="D171" s="179" t="s">
        <v>304</v>
      </c>
      <c r="E171" s="180" t="s">
        <v>2999</v>
      </c>
      <c r="F171" s="181" t="s">
        <v>3000</v>
      </c>
      <c r="G171" s="182" t="s">
        <v>414</v>
      </c>
      <c r="H171" s="183">
        <v>180</v>
      </c>
      <c r="I171" s="184"/>
      <c r="J171" s="185">
        <f t="shared" si="10"/>
        <v>0</v>
      </c>
      <c r="K171" s="186"/>
      <c r="L171" s="187"/>
      <c r="M171" s="188" t="s">
        <v>1</v>
      </c>
      <c r="N171" s="189" t="s">
        <v>42</v>
      </c>
      <c r="P171" s="153">
        <f t="shared" si="11"/>
        <v>0</v>
      </c>
      <c r="Q171" s="153">
        <v>4.4999999999999999E-4</v>
      </c>
      <c r="R171" s="153">
        <f t="shared" si="12"/>
        <v>8.1000000000000003E-2</v>
      </c>
      <c r="S171" s="153">
        <v>0</v>
      </c>
      <c r="T171" s="154">
        <f t="shared" si="13"/>
        <v>0</v>
      </c>
      <c r="AR171" s="155" t="s">
        <v>434</v>
      </c>
      <c r="AT171" s="155" t="s">
        <v>304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309</v>
      </c>
      <c r="BM171" s="155" t="s">
        <v>3001</v>
      </c>
    </row>
    <row r="172" spans="2:65" s="1" customFormat="1" ht="16.5" customHeight="1">
      <c r="B172" s="32"/>
      <c r="C172" s="179" t="s">
        <v>400</v>
      </c>
      <c r="D172" s="179" t="s">
        <v>304</v>
      </c>
      <c r="E172" s="180" t="s">
        <v>3002</v>
      </c>
      <c r="F172" s="181" t="s">
        <v>3003</v>
      </c>
      <c r="G172" s="182" t="s">
        <v>414</v>
      </c>
      <c r="H172" s="183">
        <v>54</v>
      </c>
      <c r="I172" s="184"/>
      <c r="J172" s="185">
        <f t="shared" si="10"/>
        <v>0</v>
      </c>
      <c r="K172" s="186"/>
      <c r="L172" s="187"/>
      <c r="M172" s="188" t="s">
        <v>1</v>
      </c>
      <c r="N172" s="189" t="s">
        <v>42</v>
      </c>
      <c r="P172" s="153">
        <f t="shared" si="11"/>
        <v>0</v>
      </c>
      <c r="Q172" s="153">
        <v>4.4999999999999999E-4</v>
      </c>
      <c r="R172" s="153">
        <f t="shared" si="12"/>
        <v>2.4299999999999999E-2</v>
      </c>
      <c r="S172" s="153">
        <v>0</v>
      </c>
      <c r="T172" s="154">
        <f t="shared" si="13"/>
        <v>0</v>
      </c>
      <c r="AR172" s="155" t="s">
        <v>434</v>
      </c>
      <c r="AT172" s="155" t="s">
        <v>304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309</v>
      </c>
      <c r="BM172" s="155" t="s">
        <v>3004</v>
      </c>
    </row>
    <row r="173" spans="2:65" s="1" customFormat="1" ht="16.5" customHeight="1">
      <c r="B173" s="32"/>
      <c r="C173" s="179" t="s">
        <v>405</v>
      </c>
      <c r="D173" s="179" t="s">
        <v>304</v>
      </c>
      <c r="E173" s="180" t="s">
        <v>3005</v>
      </c>
      <c r="F173" s="181" t="s">
        <v>3006</v>
      </c>
      <c r="G173" s="182" t="s">
        <v>414</v>
      </c>
      <c r="H173" s="183">
        <v>47</v>
      </c>
      <c r="I173" s="184"/>
      <c r="J173" s="185">
        <f t="shared" si="10"/>
        <v>0</v>
      </c>
      <c r="K173" s="186"/>
      <c r="L173" s="187"/>
      <c r="M173" s="188" t="s">
        <v>1</v>
      </c>
      <c r="N173" s="189" t="s">
        <v>42</v>
      </c>
      <c r="P173" s="153">
        <f t="shared" si="11"/>
        <v>0</v>
      </c>
      <c r="Q173" s="153">
        <v>4.4999999999999999E-4</v>
      </c>
      <c r="R173" s="153">
        <f t="shared" si="12"/>
        <v>2.1149999999999999E-2</v>
      </c>
      <c r="S173" s="153">
        <v>0</v>
      </c>
      <c r="T173" s="154">
        <f t="shared" si="13"/>
        <v>0</v>
      </c>
      <c r="AR173" s="155" t="s">
        <v>434</v>
      </c>
      <c r="AT173" s="155" t="s">
        <v>304</v>
      </c>
      <c r="AU173" s="155" t="s">
        <v>89</v>
      </c>
      <c r="AY173" s="17" t="s">
        <v>225</v>
      </c>
      <c r="BE173" s="156">
        <f t="shared" si="14"/>
        <v>0</v>
      </c>
      <c r="BF173" s="156">
        <f t="shared" si="15"/>
        <v>0</v>
      </c>
      <c r="BG173" s="156">
        <f t="shared" si="16"/>
        <v>0</v>
      </c>
      <c r="BH173" s="156">
        <f t="shared" si="17"/>
        <v>0</v>
      </c>
      <c r="BI173" s="156">
        <f t="shared" si="18"/>
        <v>0</v>
      </c>
      <c r="BJ173" s="17" t="s">
        <v>89</v>
      </c>
      <c r="BK173" s="156">
        <f t="shared" si="19"/>
        <v>0</v>
      </c>
      <c r="BL173" s="17" t="s">
        <v>309</v>
      </c>
      <c r="BM173" s="155" t="s">
        <v>3007</v>
      </c>
    </row>
    <row r="174" spans="2:65" s="1" customFormat="1" ht="16.5" customHeight="1">
      <c r="B174" s="32"/>
      <c r="C174" s="179" t="s">
        <v>411</v>
      </c>
      <c r="D174" s="179" t="s">
        <v>304</v>
      </c>
      <c r="E174" s="180" t="s">
        <v>3008</v>
      </c>
      <c r="F174" s="181" t="s">
        <v>3009</v>
      </c>
      <c r="G174" s="182" t="s">
        <v>414</v>
      </c>
      <c r="H174" s="183">
        <v>72</v>
      </c>
      <c r="I174" s="184"/>
      <c r="J174" s="185">
        <f t="shared" si="10"/>
        <v>0</v>
      </c>
      <c r="K174" s="186"/>
      <c r="L174" s="187"/>
      <c r="M174" s="188" t="s">
        <v>1</v>
      </c>
      <c r="N174" s="189" t="s">
        <v>42</v>
      </c>
      <c r="P174" s="153">
        <f t="shared" si="11"/>
        <v>0</v>
      </c>
      <c r="Q174" s="153">
        <v>4.4999999999999999E-4</v>
      </c>
      <c r="R174" s="153">
        <f t="shared" si="12"/>
        <v>3.2399999999999998E-2</v>
      </c>
      <c r="S174" s="153">
        <v>0</v>
      </c>
      <c r="T174" s="154">
        <f t="shared" si="13"/>
        <v>0</v>
      </c>
      <c r="AR174" s="155" t="s">
        <v>434</v>
      </c>
      <c r="AT174" s="155" t="s">
        <v>304</v>
      </c>
      <c r="AU174" s="155" t="s">
        <v>89</v>
      </c>
      <c r="AY174" s="17" t="s">
        <v>225</v>
      </c>
      <c r="BE174" s="156">
        <f t="shared" si="14"/>
        <v>0</v>
      </c>
      <c r="BF174" s="156">
        <f t="shared" si="15"/>
        <v>0</v>
      </c>
      <c r="BG174" s="156">
        <f t="shared" si="16"/>
        <v>0</v>
      </c>
      <c r="BH174" s="156">
        <f t="shared" si="17"/>
        <v>0</v>
      </c>
      <c r="BI174" s="156">
        <f t="shared" si="18"/>
        <v>0</v>
      </c>
      <c r="BJ174" s="17" t="s">
        <v>89</v>
      </c>
      <c r="BK174" s="156">
        <f t="shared" si="19"/>
        <v>0</v>
      </c>
      <c r="BL174" s="17" t="s">
        <v>309</v>
      </c>
      <c r="BM174" s="155" t="s">
        <v>3010</v>
      </c>
    </row>
    <row r="175" spans="2:65" s="1" customFormat="1" ht="16.5" customHeight="1">
      <c r="B175" s="32"/>
      <c r="C175" s="179" t="s">
        <v>420</v>
      </c>
      <c r="D175" s="179" t="s">
        <v>304</v>
      </c>
      <c r="E175" s="180" t="s">
        <v>3011</v>
      </c>
      <c r="F175" s="181" t="s">
        <v>3012</v>
      </c>
      <c r="G175" s="182" t="s">
        <v>414</v>
      </c>
      <c r="H175" s="183">
        <v>25</v>
      </c>
      <c r="I175" s="184"/>
      <c r="J175" s="185">
        <f t="shared" si="10"/>
        <v>0</v>
      </c>
      <c r="K175" s="186"/>
      <c r="L175" s="187"/>
      <c r="M175" s="188" t="s">
        <v>1</v>
      </c>
      <c r="N175" s="189" t="s">
        <v>42</v>
      </c>
      <c r="P175" s="153">
        <f t="shared" si="11"/>
        <v>0</v>
      </c>
      <c r="Q175" s="153">
        <v>4.4999999999999999E-4</v>
      </c>
      <c r="R175" s="153">
        <f t="shared" si="12"/>
        <v>1.125E-2</v>
      </c>
      <c r="S175" s="153">
        <v>0</v>
      </c>
      <c r="T175" s="154">
        <f t="shared" si="13"/>
        <v>0</v>
      </c>
      <c r="AR175" s="155" t="s">
        <v>434</v>
      </c>
      <c r="AT175" s="155" t="s">
        <v>304</v>
      </c>
      <c r="AU175" s="155" t="s">
        <v>89</v>
      </c>
      <c r="AY175" s="17" t="s">
        <v>225</v>
      </c>
      <c r="BE175" s="156">
        <f t="shared" si="14"/>
        <v>0</v>
      </c>
      <c r="BF175" s="156">
        <f t="shared" si="15"/>
        <v>0</v>
      </c>
      <c r="BG175" s="156">
        <f t="shared" si="16"/>
        <v>0</v>
      </c>
      <c r="BH175" s="156">
        <f t="shared" si="17"/>
        <v>0</v>
      </c>
      <c r="BI175" s="156">
        <f t="shared" si="18"/>
        <v>0</v>
      </c>
      <c r="BJ175" s="17" t="s">
        <v>89</v>
      </c>
      <c r="BK175" s="156">
        <f t="shared" si="19"/>
        <v>0</v>
      </c>
      <c r="BL175" s="17" t="s">
        <v>309</v>
      </c>
      <c r="BM175" s="155" t="s">
        <v>3013</v>
      </c>
    </row>
    <row r="176" spans="2:65" s="1" customFormat="1" ht="16.5" customHeight="1">
      <c r="B176" s="32"/>
      <c r="C176" s="179" t="s">
        <v>434</v>
      </c>
      <c r="D176" s="179" t="s">
        <v>304</v>
      </c>
      <c r="E176" s="180" t="s">
        <v>3014</v>
      </c>
      <c r="F176" s="181" t="s">
        <v>3015</v>
      </c>
      <c r="G176" s="182" t="s">
        <v>414</v>
      </c>
      <c r="H176" s="183">
        <v>229</v>
      </c>
      <c r="I176" s="184"/>
      <c r="J176" s="185">
        <f t="shared" si="10"/>
        <v>0</v>
      </c>
      <c r="K176" s="186"/>
      <c r="L176" s="187"/>
      <c r="M176" s="188" t="s">
        <v>1</v>
      </c>
      <c r="N176" s="189" t="s">
        <v>42</v>
      </c>
      <c r="P176" s="153">
        <f t="shared" si="11"/>
        <v>0</v>
      </c>
      <c r="Q176" s="153">
        <v>4.4999999999999999E-4</v>
      </c>
      <c r="R176" s="153">
        <f t="shared" si="12"/>
        <v>0.10305</v>
      </c>
      <c r="S176" s="153">
        <v>0</v>
      </c>
      <c r="T176" s="154">
        <f t="shared" si="13"/>
        <v>0</v>
      </c>
      <c r="AR176" s="155" t="s">
        <v>434</v>
      </c>
      <c r="AT176" s="155" t="s">
        <v>304</v>
      </c>
      <c r="AU176" s="155" t="s">
        <v>89</v>
      </c>
      <c r="AY176" s="17" t="s">
        <v>225</v>
      </c>
      <c r="BE176" s="156">
        <f t="shared" si="14"/>
        <v>0</v>
      </c>
      <c r="BF176" s="156">
        <f t="shared" si="15"/>
        <v>0</v>
      </c>
      <c r="BG176" s="156">
        <f t="shared" si="16"/>
        <v>0</v>
      </c>
      <c r="BH176" s="156">
        <f t="shared" si="17"/>
        <v>0</v>
      </c>
      <c r="BI176" s="156">
        <f t="shared" si="18"/>
        <v>0</v>
      </c>
      <c r="BJ176" s="17" t="s">
        <v>89</v>
      </c>
      <c r="BK176" s="156">
        <f t="shared" si="19"/>
        <v>0</v>
      </c>
      <c r="BL176" s="17" t="s">
        <v>309</v>
      </c>
      <c r="BM176" s="155" t="s">
        <v>3016</v>
      </c>
    </row>
    <row r="177" spans="2:65" s="1" customFormat="1" ht="16.5" customHeight="1">
      <c r="B177" s="32"/>
      <c r="C177" s="179" t="s">
        <v>443</v>
      </c>
      <c r="D177" s="179" t="s">
        <v>304</v>
      </c>
      <c r="E177" s="180" t="s">
        <v>3017</v>
      </c>
      <c r="F177" s="181" t="s">
        <v>3018</v>
      </c>
      <c r="G177" s="182" t="s">
        <v>414</v>
      </c>
      <c r="H177" s="183">
        <v>63</v>
      </c>
      <c r="I177" s="184"/>
      <c r="J177" s="185">
        <f t="shared" si="10"/>
        <v>0</v>
      </c>
      <c r="K177" s="186"/>
      <c r="L177" s="187"/>
      <c r="M177" s="188" t="s">
        <v>1</v>
      </c>
      <c r="N177" s="189" t="s">
        <v>42</v>
      </c>
      <c r="P177" s="153">
        <f t="shared" si="11"/>
        <v>0</v>
      </c>
      <c r="Q177" s="153">
        <v>4.4999999999999999E-4</v>
      </c>
      <c r="R177" s="153">
        <f t="shared" si="12"/>
        <v>2.835E-2</v>
      </c>
      <c r="S177" s="153">
        <v>0</v>
      </c>
      <c r="T177" s="154">
        <f t="shared" si="13"/>
        <v>0</v>
      </c>
      <c r="AR177" s="155" t="s">
        <v>434</v>
      </c>
      <c r="AT177" s="155" t="s">
        <v>304</v>
      </c>
      <c r="AU177" s="155" t="s">
        <v>89</v>
      </c>
      <c r="AY177" s="17" t="s">
        <v>225</v>
      </c>
      <c r="BE177" s="156">
        <f t="shared" si="14"/>
        <v>0</v>
      </c>
      <c r="BF177" s="156">
        <f t="shared" si="15"/>
        <v>0</v>
      </c>
      <c r="BG177" s="156">
        <f t="shared" si="16"/>
        <v>0</v>
      </c>
      <c r="BH177" s="156">
        <f t="shared" si="17"/>
        <v>0</v>
      </c>
      <c r="BI177" s="156">
        <f t="shared" si="18"/>
        <v>0</v>
      </c>
      <c r="BJ177" s="17" t="s">
        <v>89</v>
      </c>
      <c r="BK177" s="156">
        <f t="shared" si="19"/>
        <v>0</v>
      </c>
      <c r="BL177" s="17" t="s">
        <v>309</v>
      </c>
      <c r="BM177" s="155" t="s">
        <v>3019</v>
      </c>
    </row>
    <row r="178" spans="2:65" s="1" customFormat="1" ht="16.5" customHeight="1">
      <c r="B178" s="32"/>
      <c r="C178" s="179" t="s">
        <v>448</v>
      </c>
      <c r="D178" s="179" t="s">
        <v>304</v>
      </c>
      <c r="E178" s="180" t="s">
        <v>3020</v>
      </c>
      <c r="F178" s="181" t="s">
        <v>3021</v>
      </c>
      <c r="G178" s="182" t="s">
        <v>414</v>
      </c>
      <c r="H178" s="183">
        <v>73</v>
      </c>
      <c r="I178" s="184"/>
      <c r="J178" s="185">
        <f t="shared" si="10"/>
        <v>0</v>
      </c>
      <c r="K178" s="186"/>
      <c r="L178" s="187"/>
      <c r="M178" s="188" t="s">
        <v>1</v>
      </c>
      <c r="N178" s="189" t="s">
        <v>42</v>
      </c>
      <c r="P178" s="153">
        <f t="shared" si="11"/>
        <v>0</v>
      </c>
      <c r="Q178" s="153">
        <v>3.0000000000000001E-5</v>
      </c>
      <c r="R178" s="153">
        <f t="shared" si="12"/>
        <v>2.1900000000000001E-3</v>
      </c>
      <c r="S178" s="153">
        <v>0</v>
      </c>
      <c r="T178" s="154">
        <f t="shared" si="13"/>
        <v>0</v>
      </c>
      <c r="AR178" s="155" t="s">
        <v>434</v>
      </c>
      <c r="AT178" s="155" t="s">
        <v>304</v>
      </c>
      <c r="AU178" s="155" t="s">
        <v>89</v>
      </c>
      <c r="AY178" s="17" t="s">
        <v>225</v>
      </c>
      <c r="BE178" s="156">
        <f t="shared" si="14"/>
        <v>0</v>
      </c>
      <c r="BF178" s="156">
        <f t="shared" si="15"/>
        <v>0</v>
      </c>
      <c r="BG178" s="156">
        <f t="shared" si="16"/>
        <v>0</v>
      </c>
      <c r="BH178" s="156">
        <f t="shared" si="17"/>
        <v>0</v>
      </c>
      <c r="BI178" s="156">
        <f t="shared" si="18"/>
        <v>0</v>
      </c>
      <c r="BJ178" s="17" t="s">
        <v>89</v>
      </c>
      <c r="BK178" s="156">
        <f t="shared" si="19"/>
        <v>0</v>
      </c>
      <c r="BL178" s="17" t="s">
        <v>309</v>
      </c>
      <c r="BM178" s="155" t="s">
        <v>3022</v>
      </c>
    </row>
    <row r="179" spans="2:65" s="1" customFormat="1" ht="16.5" customHeight="1">
      <c r="B179" s="32"/>
      <c r="C179" s="179" t="s">
        <v>453</v>
      </c>
      <c r="D179" s="179" t="s">
        <v>304</v>
      </c>
      <c r="E179" s="180" t="s">
        <v>3023</v>
      </c>
      <c r="F179" s="181" t="s">
        <v>3024</v>
      </c>
      <c r="G179" s="182" t="s">
        <v>312</v>
      </c>
      <c r="H179" s="183">
        <v>12</v>
      </c>
      <c r="I179" s="184"/>
      <c r="J179" s="185">
        <f t="shared" si="10"/>
        <v>0</v>
      </c>
      <c r="K179" s="186"/>
      <c r="L179" s="187"/>
      <c r="M179" s="188" t="s">
        <v>1</v>
      </c>
      <c r="N179" s="189" t="s">
        <v>42</v>
      </c>
      <c r="P179" s="153">
        <f t="shared" si="11"/>
        <v>0</v>
      </c>
      <c r="Q179" s="153">
        <v>4.4999999999999999E-4</v>
      </c>
      <c r="R179" s="153">
        <f t="shared" si="12"/>
        <v>5.4000000000000003E-3</v>
      </c>
      <c r="S179" s="153">
        <v>0</v>
      </c>
      <c r="T179" s="154">
        <f t="shared" si="13"/>
        <v>0</v>
      </c>
      <c r="AR179" s="155" t="s">
        <v>434</v>
      </c>
      <c r="AT179" s="155" t="s">
        <v>304</v>
      </c>
      <c r="AU179" s="155" t="s">
        <v>89</v>
      </c>
      <c r="AY179" s="17" t="s">
        <v>225</v>
      </c>
      <c r="BE179" s="156">
        <f t="shared" si="14"/>
        <v>0</v>
      </c>
      <c r="BF179" s="156">
        <f t="shared" si="15"/>
        <v>0</v>
      </c>
      <c r="BG179" s="156">
        <f t="shared" si="16"/>
        <v>0</v>
      </c>
      <c r="BH179" s="156">
        <f t="shared" si="17"/>
        <v>0</v>
      </c>
      <c r="BI179" s="156">
        <f t="shared" si="18"/>
        <v>0</v>
      </c>
      <c r="BJ179" s="17" t="s">
        <v>89</v>
      </c>
      <c r="BK179" s="156">
        <f t="shared" si="19"/>
        <v>0</v>
      </c>
      <c r="BL179" s="17" t="s">
        <v>309</v>
      </c>
      <c r="BM179" s="155" t="s">
        <v>3025</v>
      </c>
    </row>
    <row r="180" spans="2:65" s="1" customFormat="1" ht="16.5" customHeight="1">
      <c r="B180" s="32"/>
      <c r="C180" s="179" t="s">
        <v>461</v>
      </c>
      <c r="D180" s="179" t="s">
        <v>304</v>
      </c>
      <c r="E180" s="180" t="s">
        <v>3026</v>
      </c>
      <c r="F180" s="181" t="s">
        <v>3027</v>
      </c>
      <c r="G180" s="182" t="s">
        <v>312</v>
      </c>
      <c r="H180" s="183">
        <v>10</v>
      </c>
      <c r="I180" s="184"/>
      <c r="J180" s="185">
        <f t="shared" si="10"/>
        <v>0</v>
      </c>
      <c r="K180" s="186"/>
      <c r="L180" s="187"/>
      <c r="M180" s="188" t="s">
        <v>1</v>
      </c>
      <c r="N180" s="189" t="s">
        <v>42</v>
      </c>
      <c r="P180" s="153">
        <f t="shared" si="11"/>
        <v>0</v>
      </c>
      <c r="Q180" s="153">
        <v>4.4999999999999999E-4</v>
      </c>
      <c r="R180" s="153">
        <f t="shared" si="12"/>
        <v>4.4999999999999997E-3</v>
      </c>
      <c r="S180" s="153">
        <v>0</v>
      </c>
      <c r="T180" s="154">
        <f t="shared" si="13"/>
        <v>0</v>
      </c>
      <c r="AR180" s="155" t="s">
        <v>434</v>
      </c>
      <c r="AT180" s="155" t="s">
        <v>304</v>
      </c>
      <c r="AU180" s="155" t="s">
        <v>89</v>
      </c>
      <c r="AY180" s="17" t="s">
        <v>225</v>
      </c>
      <c r="BE180" s="156">
        <f t="shared" si="14"/>
        <v>0</v>
      </c>
      <c r="BF180" s="156">
        <f t="shared" si="15"/>
        <v>0</v>
      </c>
      <c r="BG180" s="156">
        <f t="shared" si="16"/>
        <v>0</v>
      </c>
      <c r="BH180" s="156">
        <f t="shared" si="17"/>
        <v>0</v>
      </c>
      <c r="BI180" s="156">
        <f t="shared" si="18"/>
        <v>0</v>
      </c>
      <c r="BJ180" s="17" t="s">
        <v>89</v>
      </c>
      <c r="BK180" s="156">
        <f t="shared" si="19"/>
        <v>0</v>
      </c>
      <c r="BL180" s="17" t="s">
        <v>309</v>
      </c>
      <c r="BM180" s="155" t="s">
        <v>3028</v>
      </c>
    </row>
    <row r="181" spans="2:65" s="11" customFormat="1" ht="22.9" customHeight="1">
      <c r="B181" s="131"/>
      <c r="D181" s="132" t="s">
        <v>75</v>
      </c>
      <c r="E181" s="141" t="s">
        <v>3029</v>
      </c>
      <c r="F181" s="141" t="s">
        <v>3030</v>
      </c>
      <c r="I181" s="134"/>
      <c r="J181" s="142">
        <f>BK181</f>
        <v>0</v>
      </c>
      <c r="L181" s="131"/>
      <c r="M181" s="136"/>
      <c r="P181" s="137">
        <f>SUM(P182:P215)</f>
        <v>0</v>
      </c>
      <c r="R181" s="137">
        <f>SUM(R182:R215)</f>
        <v>6.3229100000000011</v>
      </c>
      <c r="T181" s="138">
        <f>SUM(T182:T215)</f>
        <v>2.4370000000000003</v>
      </c>
      <c r="AR181" s="132" t="s">
        <v>89</v>
      </c>
      <c r="AT181" s="139" t="s">
        <v>75</v>
      </c>
      <c r="AU181" s="139" t="s">
        <v>83</v>
      </c>
      <c r="AY181" s="132" t="s">
        <v>225</v>
      </c>
      <c r="BK181" s="140">
        <f>SUM(BK182:BK215)</f>
        <v>0</v>
      </c>
    </row>
    <row r="182" spans="2:65" s="1" customFormat="1" ht="16.5" customHeight="1">
      <c r="B182" s="32"/>
      <c r="C182" s="143" t="s">
        <v>466</v>
      </c>
      <c r="D182" s="143" t="s">
        <v>227</v>
      </c>
      <c r="E182" s="144" t="s">
        <v>3031</v>
      </c>
      <c r="F182" s="145" t="s">
        <v>3032</v>
      </c>
      <c r="G182" s="146" t="s">
        <v>414</v>
      </c>
      <c r="H182" s="147">
        <v>46</v>
      </c>
      <c r="I182" s="148"/>
      <c r="J182" s="149">
        <f t="shared" ref="J182:J215" si="20">ROUND(I182*H182,2)</f>
        <v>0</v>
      </c>
      <c r="K182" s="150"/>
      <c r="L182" s="32"/>
      <c r="M182" s="151" t="s">
        <v>1</v>
      </c>
      <c r="N182" s="152" t="s">
        <v>42</v>
      </c>
      <c r="P182" s="153">
        <f t="shared" ref="P182:P215" si="21">O182*H182</f>
        <v>0</v>
      </c>
      <c r="Q182" s="153">
        <v>2.2399999999999998E-3</v>
      </c>
      <c r="R182" s="153">
        <f t="shared" ref="R182:R215" si="22">Q182*H182</f>
        <v>0.10303999999999999</v>
      </c>
      <c r="S182" s="153">
        <v>0</v>
      </c>
      <c r="T182" s="154">
        <f t="shared" ref="T182:T215" si="23">S182*H182</f>
        <v>0</v>
      </c>
      <c r="AR182" s="155" t="s">
        <v>309</v>
      </c>
      <c r="AT182" s="155" t="s">
        <v>227</v>
      </c>
      <c r="AU182" s="155" t="s">
        <v>89</v>
      </c>
      <c r="AY182" s="17" t="s">
        <v>225</v>
      </c>
      <c r="BE182" s="156">
        <f t="shared" ref="BE182:BE215" si="24">IF(N182="základná",J182,0)</f>
        <v>0</v>
      </c>
      <c r="BF182" s="156">
        <f t="shared" ref="BF182:BF215" si="25">IF(N182="znížená",J182,0)</f>
        <v>0</v>
      </c>
      <c r="BG182" s="156">
        <f t="shared" ref="BG182:BG215" si="26">IF(N182="zákl. prenesená",J182,0)</f>
        <v>0</v>
      </c>
      <c r="BH182" s="156">
        <f t="shared" ref="BH182:BH215" si="27">IF(N182="zníž. prenesená",J182,0)</f>
        <v>0</v>
      </c>
      <c r="BI182" s="156">
        <f t="shared" ref="BI182:BI215" si="28">IF(N182="nulová",J182,0)</f>
        <v>0</v>
      </c>
      <c r="BJ182" s="17" t="s">
        <v>89</v>
      </c>
      <c r="BK182" s="156">
        <f t="shared" ref="BK182:BK215" si="29">ROUND(I182*H182,2)</f>
        <v>0</v>
      </c>
      <c r="BL182" s="17" t="s">
        <v>309</v>
      </c>
      <c r="BM182" s="155" t="s">
        <v>626</v>
      </c>
    </row>
    <row r="183" spans="2:65" s="1" customFormat="1" ht="16.5" customHeight="1">
      <c r="B183" s="32"/>
      <c r="C183" s="143" t="s">
        <v>470</v>
      </c>
      <c r="D183" s="143" t="s">
        <v>227</v>
      </c>
      <c r="E183" s="144" t="s">
        <v>3033</v>
      </c>
      <c r="F183" s="145" t="s">
        <v>3034</v>
      </c>
      <c r="G183" s="146" t="s">
        <v>414</v>
      </c>
      <c r="H183" s="147">
        <v>40</v>
      </c>
      <c r="I183" s="148"/>
      <c r="J183" s="149">
        <f t="shared" si="20"/>
        <v>0</v>
      </c>
      <c r="K183" s="150"/>
      <c r="L183" s="32"/>
      <c r="M183" s="151" t="s">
        <v>1</v>
      </c>
      <c r="N183" s="152" t="s">
        <v>42</v>
      </c>
      <c r="P183" s="153">
        <f t="shared" si="21"/>
        <v>0</v>
      </c>
      <c r="Q183" s="153">
        <v>5.9500000000000004E-3</v>
      </c>
      <c r="R183" s="153">
        <f t="shared" si="22"/>
        <v>0.23800000000000002</v>
      </c>
      <c r="S183" s="153">
        <v>0</v>
      </c>
      <c r="T183" s="154">
        <f t="shared" si="23"/>
        <v>0</v>
      </c>
      <c r="AR183" s="155" t="s">
        <v>309</v>
      </c>
      <c r="AT183" s="155" t="s">
        <v>227</v>
      </c>
      <c r="AU183" s="155" t="s">
        <v>89</v>
      </c>
      <c r="AY183" s="17" t="s">
        <v>225</v>
      </c>
      <c r="BE183" s="156">
        <f t="shared" si="24"/>
        <v>0</v>
      </c>
      <c r="BF183" s="156">
        <f t="shared" si="25"/>
        <v>0</v>
      </c>
      <c r="BG183" s="156">
        <f t="shared" si="26"/>
        <v>0</v>
      </c>
      <c r="BH183" s="156">
        <f t="shared" si="27"/>
        <v>0</v>
      </c>
      <c r="BI183" s="156">
        <f t="shared" si="28"/>
        <v>0</v>
      </c>
      <c r="BJ183" s="17" t="s">
        <v>89</v>
      </c>
      <c r="BK183" s="156">
        <f t="shared" si="29"/>
        <v>0</v>
      </c>
      <c r="BL183" s="17" t="s">
        <v>309</v>
      </c>
      <c r="BM183" s="155" t="s">
        <v>640</v>
      </c>
    </row>
    <row r="184" spans="2:65" s="1" customFormat="1" ht="16.5" customHeight="1">
      <c r="B184" s="32"/>
      <c r="C184" s="143" t="s">
        <v>478</v>
      </c>
      <c r="D184" s="143" t="s">
        <v>227</v>
      </c>
      <c r="E184" s="144" t="s">
        <v>3035</v>
      </c>
      <c r="F184" s="145" t="s">
        <v>3036</v>
      </c>
      <c r="G184" s="146" t="s">
        <v>414</v>
      </c>
      <c r="H184" s="147">
        <v>25</v>
      </c>
      <c r="I184" s="148"/>
      <c r="J184" s="149">
        <f t="shared" si="20"/>
        <v>0</v>
      </c>
      <c r="K184" s="150"/>
      <c r="L184" s="32"/>
      <c r="M184" s="151" t="s">
        <v>1</v>
      </c>
      <c r="N184" s="152" t="s">
        <v>42</v>
      </c>
      <c r="P184" s="153">
        <f t="shared" si="21"/>
        <v>0</v>
      </c>
      <c r="Q184" s="153">
        <v>7.77E-3</v>
      </c>
      <c r="R184" s="153">
        <f t="shared" si="22"/>
        <v>0.19425000000000001</v>
      </c>
      <c r="S184" s="153">
        <v>0</v>
      </c>
      <c r="T184" s="154">
        <f t="shared" si="23"/>
        <v>0</v>
      </c>
      <c r="AR184" s="155" t="s">
        <v>309</v>
      </c>
      <c r="AT184" s="155" t="s">
        <v>227</v>
      </c>
      <c r="AU184" s="155" t="s">
        <v>89</v>
      </c>
      <c r="AY184" s="17" t="s">
        <v>225</v>
      </c>
      <c r="BE184" s="156">
        <f t="shared" si="24"/>
        <v>0</v>
      </c>
      <c r="BF184" s="156">
        <f t="shared" si="25"/>
        <v>0</v>
      </c>
      <c r="BG184" s="156">
        <f t="shared" si="26"/>
        <v>0</v>
      </c>
      <c r="BH184" s="156">
        <f t="shared" si="27"/>
        <v>0</v>
      </c>
      <c r="BI184" s="156">
        <f t="shared" si="28"/>
        <v>0</v>
      </c>
      <c r="BJ184" s="17" t="s">
        <v>89</v>
      </c>
      <c r="BK184" s="156">
        <f t="shared" si="29"/>
        <v>0</v>
      </c>
      <c r="BL184" s="17" t="s">
        <v>309</v>
      </c>
      <c r="BM184" s="155" t="s">
        <v>651</v>
      </c>
    </row>
    <row r="185" spans="2:65" s="1" customFormat="1" ht="21.75" customHeight="1">
      <c r="B185" s="32"/>
      <c r="C185" s="143" t="s">
        <v>482</v>
      </c>
      <c r="D185" s="143" t="s">
        <v>227</v>
      </c>
      <c r="E185" s="144" t="s">
        <v>3037</v>
      </c>
      <c r="F185" s="145" t="s">
        <v>3038</v>
      </c>
      <c r="G185" s="146" t="s">
        <v>414</v>
      </c>
      <c r="H185" s="147">
        <v>67</v>
      </c>
      <c r="I185" s="148"/>
      <c r="J185" s="149">
        <f t="shared" si="20"/>
        <v>0</v>
      </c>
      <c r="K185" s="150"/>
      <c r="L185" s="32"/>
      <c r="M185" s="151" t="s">
        <v>1</v>
      </c>
      <c r="N185" s="152" t="s">
        <v>42</v>
      </c>
      <c r="P185" s="153">
        <f t="shared" si="21"/>
        <v>0</v>
      </c>
      <c r="Q185" s="153">
        <v>1.273E-2</v>
      </c>
      <c r="R185" s="153">
        <f t="shared" si="22"/>
        <v>0.85290999999999995</v>
      </c>
      <c r="S185" s="153">
        <v>0</v>
      </c>
      <c r="T185" s="154">
        <f t="shared" si="23"/>
        <v>0</v>
      </c>
      <c r="AR185" s="155" t="s">
        <v>309</v>
      </c>
      <c r="AT185" s="155" t="s">
        <v>227</v>
      </c>
      <c r="AU185" s="155" t="s">
        <v>89</v>
      </c>
      <c r="AY185" s="17" t="s">
        <v>225</v>
      </c>
      <c r="BE185" s="156">
        <f t="shared" si="24"/>
        <v>0</v>
      </c>
      <c r="BF185" s="156">
        <f t="shared" si="25"/>
        <v>0</v>
      </c>
      <c r="BG185" s="156">
        <f t="shared" si="26"/>
        <v>0</v>
      </c>
      <c r="BH185" s="156">
        <f t="shared" si="27"/>
        <v>0</v>
      </c>
      <c r="BI185" s="156">
        <f t="shared" si="28"/>
        <v>0</v>
      </c>
      <c r="BJ185" s="17" t="s">
        <v>89</v>
      </c>
      <c r="BK185" s="156">
        <f t="shared" si="29"/>
        <v>0</v>
      </c>
      <c r="BL185" s="17" t="s">
        <v>309</v>
      </c>
      <c r="BM185" s="155" t="s">
        <v>663</v>
      </c>
    </row>
    <row r="186" spans="2:65" s="1" customFormat="1" ht="21.75" customHeight="1">
      <c r="B186" s="32"/>
      <c r="C186" s="143" t="s">
        <v>504</v>
      </c>
      <c r="D186" s="143" t="s">
        <v>227</v>
      </c>
      <c r="E186" s="144" t="s">
        <v>3039</v>
      </c>
      <c r="F186" s="145" t="s">
        <v>3040</v>
      </c>
      <c r="G186" s="146" t="s">
        <v>414</v>
      </c>
      <c r="H186" s="147">
        <v>35</v>
      </c>
      <c r="I186" s="148"/>
      <c r="J186" s="149">
        <f t="shared" si="20"/>
        <v>0</v>
      </c>
      <c r="K186" s="150"/>
      <c r="L186" s="32"/>
      <c r="M186" s="151" t="s">
        <v>1</v>
      </c>
      <c r="N186" s="152" t="s">
        <v>42</v>
      </c>
      <c r="P186" s="153">
        <f t="shared" si="21"/>
        <v>0</v>
      </c>
      <c r="Q186" s="153">
        <v>1.435E-2</v>
      </c>
      <c r="R186" s="153">
        <f t="shared" si="22"/>
        <v>0.50224999999999997</v>
      </c>
      <c r="S186" s="153">
        <v>0</v>
      </c>
      <c r="T186" s="154">
        <f t="shared" si="23"/>
        <v>0</v>
      </c>
      <c r="AR186" s="155" t="s">
        <v>309</v>
      </c>
      <c r="AT186" s="155" t="s">
        <v>227</v>
      </c>
      <c r="AU186" s="155" t="s">
        <v>89</v>
      </c>
      <c r="AY186" s="17" t="s">
        <v>225</v>
      </c>
      <c r="BE186" s="156">
        <f t="shared" si="24"/>
        <v>0</v>
      </c>
      <c r="BF186" s="156">
        <f t="shared" si="25"/>
        <v>0</v>
      </c>
      <c r="BG186" s="156">
        <f t="shared" si="26"/>
        <v>0</v>
      </c>
      <c r="BH186" s="156">
        <f t="shared" si="27"/>
        <v>0</v>
      </c>
      <c r="BI186" s="156">
        <f t="shared" si="28"/>
        <v>0</v>
      </c>
      <c r="BJ186" s="17" t="s">
        <v>89</v>
      </c>
      <c r="BK186" s="156">
        <f t="shared" si="29"/>
        <v>0</v>
      </c>
      <c r="BL186" s="17" t="s">
        <v>309</v>
      </c>
      <c r="BM186" s="155" t="s">
        <v>671</v>
      </c>
    </row>
    <row r="187" spans="2:65" s="1" customFormat="1" ht="24.2" customHeight="1">
      <c r="B187" s="32"/>
      <c r="C187" s="143" t="s">
        <v>516</v>
      </c>
      <c r="D187" s="143" t="s">
        <v>227</v>
      </c>
      <c r="E187" s="144" t="s">
        <v>3041</v>
      </c>
      <c r="F187" s="145" t="s">
        <v>3042</v>
      </c>
      <c r="G187" s="146" t="s">
        <v>414</v>
      </c>
      <c r="H187" s="147">
        <v>132</v>
      </c>
      <c r="I187" s="148"/>
      <c r="J187" s="149">
        <f t="shared" si="20"/>
        <v>0</v>
      </c>
      <c r="K187" s="150"/>
      <c r="L187" s="32"/>
      <c r="M187" s="151" t="s">
        <v>1</v>
      </c>
      <c r="N187" s="152" t="s">
        <v>42</v>
      </c>
      <c r="P187" s="153">
        <f t="shared" si="21"/>
        <v>0</v>
      </c>
      <c r="Q187" s="153">
        <v>2.0300000000000001E-3</v>
      </c>
      <c r="R187" s="153">
        <f t="shared" si="22"/>
        <v>0.26796000000000003</v>
      </c>
      <c r="S187" s="153">
        <v>0</v>
      </c>
      <c r="T187" s="154">
        <f t="shared" si="23"/>
        <v>0</v>
      </c>
      <c r="AR187" s="155" t="s">
        <v>309</v>
      </c>
      <c r="AT187" s="155" t="s">
        <v>227</v>
      </c>
      <c r="AU187" s="155" t="s">
        <v>89</v>
      </c>
      <c r="AY187" s="17" t="s">
        <v>225</v>
      </c>
      <c r="BE187" s="156">
        <f t="shared" si="24"/>
        <v>0</v>
      </c>
      <c r="BF187" s="156">
        <f t="shared" si="25"/>
        <v>0</v>
      </c>
      <c r="BG187" s="156">
        <f t="shared" si="26"/>
        <v>0</v>
      </c>
      <c r="BH187" s="156">
        <f t="shared" si="27"/>
        <v>0</v>
      </c>
      <c r="BI187" s="156">
        <f t="shared" si="28"/>
        <v>0</v>
      </c>
      <c r="BJ187" s="17" t="s">
        <v>89</v>
      </c>
      <c r="BK187" s="156">
        <f t="shared" si="29"/>
        <v>0</v>
      </c>
      <c r="BL187" s="17" t="s">
        <v>309</v>
      </c>
      <c r="BM187" s="155" t="s">
        <v>685</v>
      </c>
    </row>
    <row r="188" spans="2:65" s="1" customFormat="1" ht="24.2" customHeight="1">
      <c r="B188" s="32"/>
      <c r="C188" s="143" t="s">
        <v>522</v>
      </c>
      <c r="D188" s="143" t="s">
        <v>227</v>
      </c>
      <c r="E188" s="144" t="s">
        <v>3043</v>
      </c>
      <c r="F188" s="145" t="s">
        <v>3044</v>
      </c>
      <c r="G188" s="146" t="s">
        <v>414</v>
      </c>
      <c r="H188" s="147">
        <v>66</v>
      </c>
      <c r="I188" s="148"/>
      <c r="J188" s="149">
        <f t="shared" si="20"/>
        <v>0</v>
      </c>
      <c r="K188" s="150"/>
      <c r="L188" s="32"/>
      <c r="M188" s="151" t="s">
        <v>1</v>
      </c>
      <c r="N188" s="152" t="s">
        <v>42</v>
      </c>
      <c r="P188" s="153">
        <f t="shared" si="21"/>
        <v>0</v>
      </c>
      <c r="Q188" s="153">
        <v>2.9099999999999998E-3</v>
      </c>
      <c r="R188" s="153">
        <f t="shared" si="22"/>
        <v>0.19205999999999998</v>
      </c>
      <c r="S188" s="153">
        <v>0</v>
      </c>
      <c r="T188" s="154">
        <f t="shared" si="23"/>
        <v>0</v>
      </c>
      <c r="AR188" s="155" t="s">
        <v>309</v>
      </c>
      <c r="AT188" s="155" t="s">
        <v>227</v>
      </c>
      <c r="AU188" s="155" t="s">
        <v>89</v>
      </c>
      <c r="AY188" s="17" t="s">
        <v>225</v>
      </c>
      <c r="BE188" s="156">
        <f t="shared" si="24"/>
        <v>0</v>
      </c>
      <c r="BF188" s="156">
        <f t="shared" si="25"/>
        <v>0</v>
      </c>
      <c r="BG188" s="156">
        <f t="shared" si="26"/>
        <v>0</v>
      </c>
      <c r="BH188" s="156">
        <f t="shared" si="27"/>
        <v>0</v>
      </c>
      <c r="BI188" s="156">
        <f t="shared" si="28"/>
        <v>0</v>
      </c>
      <c r="BJ188" s="17" t="s">
        <v>89</v>
      </c>
      <c r="BK188" s="156">
        <f t="shared" si="29"/>
        <v>0</v>
      </c>
      <c r="BL188" s="17" t="s">
        <v>309</v>
      </c>
      <c r="BM188" s="155" t="s">
        <v>699</v>
      </c>
    </row>
    <row r="189" spans="2:65" s="1" customFormat="1" ht="24.2" customHeight="1">
      <c r="B189" s="32"/>
      <c r="C189" s="143" t="s">
        <v>527</v>
      </c>
      <c r="D189" s="143" t="s">
        <v>227</v>
      </c>
      <c r="E189" s="144" t="s">
        <v>3045</v>
      </c>
      <c r="F189" s="145" t="s">
        <v>3046</v>
      </c>
      <c r="G189" s="146" t="s">
        <v>414</v>
      </c>
      <c r="H189" s="147">
        <v>5</v>
      </c>
      <c r="I189" s="148"/>
      <c r="J189" s="149">
        <f t="shared" si="20"/>
        <v>0</v>
      </c>
      <c r="K189" s="150"/>
      <c r="L189" s="32"/>
      <c r="M189" s="151" t="s">
        <v>1</v>
      </c>
      <c r="N189" s="152" t="s">
        <v>42</v>
      </c>
      <c r="P189" s="153">
        <f t="shared" si="21"/>
        <v>0</v>
      </c>
      <c r="Q189" s="153">
        <v>3.5200000000000001E-3</v>
      </c>
      <c r="R189" s="153">
        <f t="shared" si="22"/>
        <v>1.7600000000000001E-2</v>
      </c>
      <c r="S189" s="153">
        <v>0</v>
      </c>
      <c r="T189" s="154">
        <f t="shared" si="23"/>
        <v>0</v>
      </c>
      <c r="AR189" s="155" t="s">
        <v>309</v>
      </c>
      <c r="AT189" s="155" t="s">
        <v>227</v>
      </c>
      <c r="AU189" s="155" t="s">
        <v>89</v>
      </c>
      <c r="AY189" s="17" t="s">
        <v>225</v>
      </c>
      <c r="BE189" s="156">
        <f t="shared" si="24"/>
        <v>0</v>
      </c>
      <c r="BF189" s="156">
        <f t="shared" si="25"/>
        <v>0</v>
      </c>
      <c r="BG189" s="156">
        <f t="shared" si="26"/>
        <v>0</v>
      </c>
      <c r="BH189" s="156">
        <f t="shared" si="27"/>
        <v>0</v>
      </c>
      <c r="BI189" s="156">
        <f t="shared" si="28"/>
        <v>0</v>
      </c>
      <c r="BJ189" s="17" t="s">
        <v>89</v>
      </c>
      <c r="BK189" s="156">
        <f t="shared" si="29"/>
        <v>0</v>
      </c>
      <c r="BL189" s="17" t="s">
        <v>309</v>
      </c>
      <c r="BM189" s="155" t="s">
        <v>708</v>
      </c>
    </row>
    <row r="190" spans="2:65" s="1" customFormat="1" ht="16.5" customHeight="1">
      <c r="B190" s="32"/>
      <c r="C190" s="143" t="s">
        <v>532</v>
      </c>
      <c r="D190" s="143" t="s">
        <v>227</v>
      </c>
      <c r="E190" s="144" t="s">
        <v>3047</v>
      </c>
      <c r="F190" s="145" t="s">
        <v>3048</v>
      </c>
      <c r="G190" s="146" t="s">
        <v>414</v>
      </c>
      <c r="H190" s="147">
        <v>19</v>
      </c>
      <c r="I190" s="148"/>
      <c r="J190" s="149">
        <f t="shared" si="20"/>
        <v>0</v>
      </c>
      <c r="K190" s="150"/>
      <c r="L190" s="32"/>
      <c r="M190" s="151" t="s">
        <v>1</v>
      </c>
      <c r="N190" s="152" t="s">
        <v>42</v>
      </c>
      <c r="P190" s="153">
        <f t="shared" si="21"/>
        <v>0</v>
      </c>
      <c r="Q190" s="153">
        <v>5.7600000000000004E-3</v>
      </c>
      <c r="R190" s="153">
        <f t="shared" si="22"/>
        <v>0.10944000000000001</v>
      </c>
      <c r="S190" s="153">
        <v>0</v>
      </c>
      <c r="T190" s="154">
        <f t="shared" si="23"/>
        <v>0</v>
      </c>
      <c r="AR190" s="155" t="s">
        <v>309</v>
      </c>
      <c r="AT190" s="155" t="s">
        <v>227</v>
      </c>
      <c r="AU190" s="155" t="s">
        <v>89</v>
      </c>
      <c r="AY190" s="17" t="s">
        <v>225</v>
      </c>
      <c r="BE190" s="156">
        <f t="shared" si="24"/>
        <v>0</v>
      </c>
      <c r="BF190" s="156">
        <f t="shared" si="25"/>
        <v>0</v>
      </c>
      <c r="BG190" s="156">
        <f t="shared" si="26"/>
        <v>0</v>
      </c>
      <c r="BH190" s="156">
        <f t="shared" si="27"/>
        <v>0</v>
      </c>
      <c r="BI190" s="156">
        <f t="shared" si="28"/>
        <v>0</v>
      </c>
      <c r="BJ190" s="17" t="s">
        <v>89</v>
      </c>
      <c r="BK190" s="156">
        <f t="shared" si="29"/>
        <v>0</v>
      </c>
      <c r="BL190" s="17" t="s">
        <v>309</v>
      </c>
      <c r="BM190" s="155" t="s">
        <v>727</v>
      </c>
    </row>
    <row r="191" spans="2:65" s="1" customFormat="1" ht="16.5" customHeight="1">
      <c r="B191" s="32"/>
      <c r="C191" s="143" t="s">
        <v>540</v>
      </c>
      <c r="D191" s="143" t="s">
        <v>227</v>
      </c>
      <c r="E191" s="144" t="s">
        <v>3049</v>
      </c>
      <c r="F191" s="145" t="s">
        <v>3050</v>
      </c>
      <c r="G191" s="146" t="s">
        <v>414</v>
      </c>
      <c r="H191" s="147">
        <v>50</v>
      </c>
      <c r="I191" s="148"/>
      <c r="J191" s="149">
        <f t="shared" si="20"/>
        <v>0</v>
      </c>
      <c r="K191" s="150"/>
      <c r="L191" s="32"/>
      <c r="M191" s="151" t="s">
        <v>1</v>
      </c>
      <c r="N191" s="152" t="s">
        <v>42</v>
      </c>
      <c r="P191" s="153">
        <f t="shared" si="21"/>
        <v>0</v>
      </c>
      <c r="Q191" s="153">
        <v>0</v>
      </c>
      <c r="R191" s="153">
        <f t="shared" si="22"/>
        <v>0</v>
      </c>
      <c r="S191" s="153">
        <v>2E-3</v>
      </c>
      <c r="T191" s="154">
        <f t="shared" si="23"/>
        <v>0.1</v>
      </c>
      <c r="AR191" s="155" t="s">
        <v>309</v>
      </c>
      <c r="AT191" s="155" t="s">
        <v>227</v>
      </c>
      <c r="AU191" s="155" t="s">
        <v>89</v>
      </c>
      <c r="AY191" s="17" t="s">
        <v>225</v>
      </c>
      <c r="BE191" s="156">
        <f t="shared" si="24"/>
        <v>0</v>
      </c>
      <c r="BF191" s="156">
        <f t="shared" si="25"/>
        <v>0</v>
      </c>
      <c r="BG191" s="156">
        <f t="shared" si="26"/>
        <v>0</v>
      </c>
      <c r="BH191" s="156">
        <f t="shared" si="27"/>
        <v>0</v>
      </c>
      <c r="BI191" s="156">
        <f t="shared" si="28"/>
        <v>0</v>
      </c>
      <c r="BJ191" s="17" t="s">
        <v>89</v>
      </c>
      <c r="BK191" s="156">
        <f t="shared" si="29"/>
        <v>0</v>
      </c>
      <c r="BL191" s="17" t="s">
        <v>309</v>
      </c>
      <c r="BM191" s="155" t="s">
        <v>738</v>
      </c>
    </row>
    <row r="192" spans="2:65" s="1" customFormat="1" ht="24.2" customHeight="1">
      <c r="B192" s="32"/>
      <c r="C192" s="143" t="s">
        <v>549</v>
      </c>
      <c r="D192" s="143" t="s">
        <v>227</v>
      </c>
      <c r="E192" s="144" t="s">
        <v>3051</v>
      </c>
      <c r="F192" s="145" t="s">
        <v>3052</v>
      </c>
      <c r="G192" s="146" t="s">
        <v>414</v>
      </c>
      <c r="H192" s="147">
        <v>150</v>
      </c>
      <c r="I192" s="148"/>
      <c r="J192" s="149">
        <f t="shared" si="20"/>
        <v>0</v>
      </c>
      <c r="K192" s="150"/>
      <c r="L192" s="32"/>
      <c r="M192" s="151" t="s">
        <v>1</v>
      </c>
      <c r="N192" s="152" t="s">
        <v>42</v>
      </c>
      <c r="P192" s="153">
        <f t="shared" si="21"/>
        <v>0</v>
      </c>
      <c r="Q192" s="153">
        <v>0</v>
      </c>
      <c r="R192" s="153">
        <f t="shared" si="22"/>
        <v>0</v>
      </c>
      <c r="S192" s="153">
        <v>1.4919999999999999E-2</v>
      </c>
      <c r="T192" s="154">
        <f t="shared" si="23"/>
        <v>2.238</v>
      </c>
      <c r="AR192" s="155" t="s">
        <v>309</v>
      </c>
      <c r="AT192" s="155" t="s">
        <v>227</v>
      </c>
      <c r="AU192" s="155" t="s">
        <v>89</v>
      </c>
      <c r="AY192" s="17" t="s">
        <v>225</v>
      </c>
      <c r="BE192" s="156">
        <f t="shared" si="24"/>
        <v>0</v>
      </c>
      <c r="BF192" s="156">
        <f t="shared" si="25"/>
        <v>0</v>
      </c>
      <c r="BG192" s="156">
        <f t="shared" si="26"/>
        <v>0</v>
      </c>
      <c r="BH192" s="156">
        <f t="shared" si="27"/>
        <v>0</v>
      </c>
      <c r="BI192" s="156">
        <f t="shared" si="28"/>
        <v>0</v>
      </c>
      <c r="BJ192" s="17" t="s">
        <v>89</v>
      </c>
      <c r="BK192" s="156">
        <f t="shared" si="29"/>
        <v>0</v>
      </c>
      <c r="BL192" s="17" t="s">
        <v>309</v>
      </c>
      <c r="BM192" s="155" t="s">
        <v>3053</v>
      </c>
    </row>
    <row r="193" spans="2:65" s="1" customFormat="1" ht="33" customHeight="1">
      <c r="B193" s="32"/>
      <c r="C193" s="143" t="s">
        <v>556</v>
      </c>
      <c r="D193" s="143" t="s">
        <v>227</v>
      </c>
      <c r="E193" s="144" t="s">
        <v>3054</v>
      </c>
      <c r="F193" s="145" t="s">
        <v>3055</v>
      </c>
      <c r="G193" s="146" t="s">
        <v>414</v>
      </c>
      <c r="H193" s="147">
        <v>50</v>
      </c>
      <c r="I193" s="148"/>
      <c r="J193" s="149">
        <f t="shared" si="20"/>
        <v>0</v>
      </c>
      <c r="K193" s="150"/>
      <c r="L193" s="32"/>
      <c r="M193" s="151" t="s">
        <v>1</v>
      </c>
      <c r="N193" s="152" t="s">
        <v>42</v>
      </c>
      <c r="P193" s="153">
        <f t="shared" si="21"/>
        <v>0</v>
      </c>
      <c r="Q193" s="153">
        <v>0</v>
      </c>
      <c r="R193" s="153">
        <f t="shared" si="22"/>
        <v>0</v>
      </c>
      <c r="S193" s="153">
        <v>1.98E-3</v>
      </c>
      <c r="T193" s="154">
        <f t="shared" si="23"/>
        <v>9.9000000000000005E-2</v>
      </c>
      <c r="AR193" s="155" t="s">
        <v>309</v>
      </c>
      <c r="AT193" s="155" t="s">
        <v>227</v>
      </c>
      <c r="AU193" s="155" t="s">
        <v>89</v>
      </c>
      <c r="AY193" s="17" t="s">
        <v>225</v>
      </c>
      <c r="BE193" s="156">
        <f t="shared" si="24"/>
        <v>0</v>
      </c>
      <c r="BF193" s="156">
        <f t="shared" si="25"/>
        <v>0</v>
      </c>
      <c r="BG193" s="156">
        <f t="shared" si="26"/>
        <v>0</v>
      </c>
      <c r="BH193" s="156">
        <f t="shared" si="27"/>
        <v>0</v>
      </c>
      <c r="BI193" s="156">
        <f t="shared" si="28"/>
        <v>0</v>
      </c>
      <c r="BJ193" s="17" t="s">
        <v>89</v>
      </c>
      <c r="BK193" s="156">
        <f t="shared" si="29"/>
        <v>0</v>
      </c>
      <c r="BL193" s="17" t="s">
        <v>309</v>
      </c>
      <c r="BM193" s="155" t="s">
        <v>3056</v>
      </c>
    </row>
    <row r="194" spans="2:65" s="1" customFormat="1" ht="33" customHeight="1">
      <c r="B194" s="32"/>
      <c r="C194" s="143" t="s">
        <v>561</v>
      </c>
      <c r="D194" s="143" t="s">
        <v>227</v>
      </c>
      <c r="E194" s="144" t="s">
        <v>3057</v>
      </c>
      <c r="F194" s="145" t="s">
        <v>3058</v>
      </c>
      <c r="G194" s="146" t="s">
        <v>292</v>
      </c>
      <c r="H194" s="147">
        <v>2.4369999999999998</v>
      </c>
      <c r="I194" s="148"/>
      <c r="J194" s="149">
        <f t="shared" si="20"/>
        <v>0</v>
      </c>
      <c r="K194" s="150"/>
      <c r="L194" s="32"/>
      <c r="M194" s="151" t="s">
        <v>1</v>
      </c>
      <c r="N194" s="152" t="s">
        <v>42</v>
      </c>
      <c r="P194" s="153">
        <f t="shared" si="21"/>
        <v>0</v>
      </c>
      <c r="Q194" s="153">
        <v>0</v>
      </c>
      <c r="R194" s="153">
        <f t="shared" si="22"/>
        <v>0</v>
      </c>
      <c r="S194" s="153">
        <v>0</v>
      </c>
      <c r="T194" s="154">
        <f t="shared" si="23"/>
        <v>0</v>
      </c>
      <c r="AR194" s="155" t="s">
        <v>309</v>
      </c>
      <c r="AT194" s="155" t="s">
        <v>227</v>
      </c>
      <c r="AU194" s="155" t="s">
        <v>89</v>
      </c>
      <c r="AY194" s="17" t="s">
        <v>225</v>
      </c>
      <c r="BE194" s="156">
        <f t="shared" si="24"/>
        <v>0</v>
      </c>
      <c r="BF194" s="156">
        <f t="shared" si="25"/>
        <v>0</v>
      </c>
      <c r="BG194" s="156">
        <f t="shared" si="26"/>
        <v>0</v>
      </c>
      <c r="BH194" s="156">
        <f t="shared" si="27"/>
        <v>0</v>
      </c>
      <c r="BI194" s="156">
        <f t="shared" si="28"/>
        <v>0</v>
      </c>
      <c r="BJ194" s="17" t="s">
        <v>89</v>
      </c>
      <c r="BK194" s="156">
        <f t="shared" si="29"/>
        <v>0</v>
      </c>
      <c r="BL194" s="17" t="s">
        <v>309</v>
      </c>
      <c r="BM194" s="155" t="s">
        <v>3059</v>
      </c>
    </row>
    <row r="195" spans="2:65" s="1" customFormat="1" ht="16.5" customHeight="1">
      <c r="B195" s="32"/>
      <c r="C195" s="143" t="s">
        <v>568</v>
      </c>
      <c r="D195" s="143" t="s">
        <v>227</v>
      </c>
      <c r="E195" s="144" t="s">
        <v>3060</v>
      </c>
      <c r="F195" s="145" t="s">
        <v>3061</v>
      </c>
      <c r="G195" s="146" t="s">
        <v>414</v>
      </c>
      <c r="H195" s="147">
        <v>104</v>
      </c>
      <c r="I195" s="148"/>
      <c r="J195" s="149">
        <f t="shared" si="20"/>
        <v>0</v>
      </c>
      <c r="K195" s="150"/>
      <c r="L195" s="32"/>
      <c r="M195" s="151" t="s">
        <v>1</v>
      </c>
      <c r="N195" s="152" t="s">
        <v>42</v>
      </c>
      <c r="P195" s="153">
        <f t="shared" si="21"/>
        <v>0</v>
      </c>
      <c r="Q195" s="153">
        <v>3.6999999999999999E-4</v>
      </c>
      <c r="R195" s="153">
        <f t="shared" si="22"/>
        <v>3.848E-2</v>
      </c>
      <c r="S195" s="153">
        <v>0</v>
      </c>
      <c r="T195" s="154">
        <f t="shared" si="23"/>
        <v>0</v>
      </c>
      <c r="AR195" s="155" t="s">
        <v>309</v>
      </c>
      <c r="AT195" s="155" t="s">
        <v>227</v>
      </c>
      <c r="AU195" s="155" t="s">
        <v>89</v>
      </c>
      <c r="AY195" s="17" t="s">
        <v>225</v>
      </c>
      <c r="BE195" s="156">
        <f t="shared" si="24"/>
        <v>0</v>
      </c>
      <c r="BF195" s="156">
        <f t="shared" si="25"/>
        <v>0</v>
      </c>
      <c r="BG195" s="156">
        <f t="shared" si="26"/>
        <v>0</v>
      </c>
      <c r="BH195" s="156">
        <f t="shared" si="27"/>
        <v>0</v>
      </c>
      <c r="BI195" s="156">
        <f t="shared" si="28"/>
        <v>0</v>
      </c>
      <c r="BJ195" s="17" t="s">
        <v>89</v>
      </c>
      <c r="BK195" s="156">
        <f t="shared" si="29"/>
        <v>0</v>
      </c>
      <c r="BL195" s="17" t="s">
        <v>309</v>
      </c>
      <c r="BM195" s="155" t="s">
        <v>750</v>
      </c>
    </row>
    <row r="196" spans="2:65" s="1" customFormat="1" ht="16.5" customHeight="1">
      <c r="B196" s="32"/>
      <c r="C196" s="143" t="s">
        <v>576</v>
      </c>
      <c r="D196" s="143" t="s">
        <v>227</v>
      </c>
      <c r="E196" s="144" t="s">
        <v>3062</v>
      </c>
      <c r="F196" s="145" t="s">
        <v>3063</v>
      </c>
      <c r="G196" s="146" t="s">
        <v>414</v>
      </c>
      <c r="H196" s="147">
        <v>183</v>
      </c>
      <c r="I196" s="148"/>
      <c r="J196" s="149">
        <f t="shared" si="20"/>
        <v>0</v>
      </c>
      <c r="K196" s="150"/>
      <c r="L196" s="32"/>
      <c r="M196" s="151" t="s">
        <v>1</v>
      </c>
      <c r="N196" s="152" t="s">
        <v>42</v>
      </c>
      <c r="P196" s="153">
        <f t="shared" si="21"/>
        <v>0</v>
      </c>
      <c r="Q196" s="153">
        <v>4.0000000000000002E-4</v>
      </c>
      <c r="R196" s="153">
        <f t="shared" si="22"/>
        <v>7.3200000000000001E-2</v>
      </c>
      <c r="S196" s="153">
        <v>0</v>
      </c>
      <c r="T196" s="154">
        <f t="shared" si="23"/>
        <v>0</v>
      </c>
      <c r="AR196" s="155" t="s">
        <v>309</v>
      </c>
      <c r="AT196" s="155" t="s">
        <v>227</v>
      </c>
      <c r="AU196" s="155" t="s">
        <v>89</v>
      </c>
      <c r="AY196" s="17" t="s">
        <v>225</v>
      </c>
      <c r="BE196" s="156">
        <f t="shared" si="24"/>
        <v>0</v>
      </c>
      <c r="BF196" s="156">
        <f t="shared" si="25"/>
        <v>0</v>
      </c>
      <c r="BG196" s="156">
        <f t="shared" si="26"/>
        <v>0</v>
      </c>
      <c r="BH196" s="156">
        <f t="shared" si="27"/>
        <v>0</v>
      </c>
      <c r="BI196" s="156">
        <f t="shared" si="28"/>
        <v>0</v>
      </c>
      <c r="BJ196" s="17" t="s">
        <v>89</v>
      </c>
      <c r="BK196" s="156">
        <f t="shared" si="29"/>
        <v>0</v>
      </c>
      <c r="BL196" s="17" t="s">
        <v>309</v>
      </c>
      <c r="BM196" s="155" t="s">
        <v>759</v>
      </c>
    </row>
    <row r="197" spans="2:65" s="1" customFormat="1" ht="16.5" customHeight="1">
      <c r="B197" s="32"/>
      <c r="C197" s="143" t="s">
        <v>581</v>
      </c>
      <c r="D197" s="143" t="s">
        <v>227</v>
      </c>
      <c r="E197" s="144" t="s">
        <v>3064</v>
      </c>
      <c r="F197" s="145" t="s">
        <v>3065</v>
      </c>
      <c r="G197" s="146" t="s">
        <v>414</v>
      </c>
      <c r="H197" s="147">
        <v>27</v>
      </c>
      <c r="I197" s="148"/>
      <c r="J197" s="149">
        <f t="shared" si="20"/>
        <v>0</v>
      </c>
      <c r="K197" s="150"/>
      <c r="L197" s="32"/>
      <c r="M197" s="151" t="s">
        <v>1</v>
      </c>
      <c r="N197" s="152" t="s">
        <v>42</v>
      </c>
      <c r="P197" s="153">
        <f t="shared" si="21"/>
        <v>0</v>
      </c>
      <c r="Q197" s="153">
        <v>7.7999999999999999E-4</v>
      </c>
      <c r="R197" s="153">
        <f t="shared" si="22"/>
        <v>2.1059999999999999E-2</v>
      </c>
      <c r="S197" s="153">
        <v>0</v>
      </c>
      <c r="T197" s="154">
        <f t="shared" si="23"/>
        <v>0</v>
      </c>
      <c r="AR197" s="155" t="s">
        <v>309</v>
      </c>
      <c r="AT197" s="155" t="s">
        <v>227</v>
      </c>
      <c r="AU197" s="155" t="s">
        <v>89</v>
      </c>
      <c r="AY197" s="17" t="s">
        <v>225</v>
      </c>
      <c r="BE197" s="156">
        <f t="shared" si="24"/>
        <v>0</v>
      </c>
      <c r="BF197" s="156">
        <f t="shared" si="25"/>
        <v>0</v>
      </c>
      <c r="BG197" s="156">
        <f t="shared" si="26"/>
        <v>0</v>
      </c>
      <c r="BH197" s="156">
        <f t="shared" si="27"/>
        <v>0</v>
      </c>
      <c r="BI197" s="156">
        <f t="shared" si="28"/>
        <v>0</v>
      </c>
      <c r="BJ197" s="17" t="s">
        <v>89</v>
      </c>
      <c r="BK197" s="156">
        <f t="shared" si="29"/>
        <v>0</v>
      </c>
      <c r="BL197" s="17" t="s">
        <v>309</v>
      </c>
      <c r="BM197" s="155" t="s">
        <v>778</v>
      </c>
    </row>
    <row r="198" spans="2:65" s="1" customFormat="1" ht="16.5" customHeight="1">
      <c r="B198" s="32"/>
      <c r="C198" s="143" t="s">
        <v>586</v>
      </c>
      <c r="D198" s="143" t="s">
        <v>227</v>
      </c>
      <c r="E198" s="144" t="s">
        <v>3066</v>
      </c>
      <c r="F198" s="145" t="s">
        <v>3067</v>
      </c>
      <c r="G198" s="146" t="s">
        <v>414</v>
      </c>
      <c r="H198" s="147">
        <v>724</v>
      </c>
      <c r="I198" s="148"/>
      <c r="J198" s="149">
        <f t="shared" si="20"/>
        <v>0</v>
      </c>
      <c r="K198" s="150"/>
      <c r="L198" s="32"/>
      <c r="M198" s="151" t="s">
        <v>1</v>
      </c>
      <c r="N198" s="152" t="s">
        <v>42</v>
      </c>
      <c r="P198" s="153">
        <f t="shared" si="21"/>
        <v>0</v>
      </c>
      <c r="Q198" s="153">
        <v>4.3899999999999998E-3</v>
      </c>
      <c r="R198" s="153">
        <f t="shared" si="22"/>
        <v>3.1783600000000001</v>
      </c>
      <c r="S198" s="153">
        <v>0</v>
      </c>
      <c r="T198" s="154">
        <f t="shared" si="23"/>
        <v>0</v>
      </c>
      <c r="AR198" s="155" t="s">
        <v>309</v>
      </c>
      <c r="AT198" s="155" t="s">
        <v>227</v>
      </c>
      <c r="AU198" s="155" t="s">
        <v>89</v>
      </c>
      <c r="AY198" s="17" t="s">
        <v>225</v>
      </c>
      <c r="BE198" s="156">
        <f t="shared" si="24"/>
        <v>0</v>
      </c>
      <c r="BF198" s="156">
        <f t="shared" si="25"/>
        <v>0</v>
      </c>
      <c r="BG198" s="156">
        <f t="shared" si="26"/>
        <v>0</v>
      </c>
      <c r="BH198" s="156">
        <f t="shared" si="27"/>
        <v>0</v>
      </c>
      <c r="BI198" s="156">
        <f t="shared" si="28"/>
        <v>0</v>
      </c>
      <c r="BJ198" s="17" t="s">
        <v>89</v>
      </c>
      <c r="BK198" s="156">
        <f t="shared" si="29"/>
        <v>0</v>
      </c>
      <c r="BL198" s="17" t="s">
        <v>309</v>
      </c>
      <c r="BM198" s="155" t="s">
        <v>793</v>
      </c>
    </row>
    <row r="199" spans="2:65" s="1" customFormat="1" ht="21.75" customHeight="1">
      <c r="B199" s="32"/>
      <c r="C199" s="143" t="s">
        <v>590</v>
      </c>
      <c r="D199" s="143" t="s">
        <v>227</v>
      </c>
      <c r="E199" s="144" t="s">
        <v>3068</v>
      </c>
      <c r="F199" s="145" t="s">
        <v>3069</v>
      </c>
      <c r="G199" s="146" t="s">
        <v>2974</v>
      </c>
      <c r="H199" s="147">
        <v>28</v>
      </c>
      <c r="I199" s="148"/>
      <c r="J199" s="149">
        <f t="shared" si="20"/>
        <v>0</v>
      </c>
      <c r="K199" s="150"/>
      <c r="L199" s="32"/>
      <c r="M199" s="151" t="s">
        <v>1</v>
      </c>
      <c r="N199" s="152" t="s">
        <v>42</v>
      </c>
      <c r="P199" s="153">
        <f t="shared" si="21"/>
        <v>0</v>
      </c>
      <c r="Q199" s="153">
        <v>0</v>
      </c>
      <c r="R199" s="153">
        <f t="shared" si="22"/>
        <v>0</v>
      </c>
      <c r="S199" s="153">
        <v>0</v>
      </c>
      <c r="T199" s="154">
        <f t="shared" si="23"/>
        <v>0</v>
      </c>
      <c r="AR199" s="155" t="s">
        <v>309</v>
      </c>
      <c r="AT199" s="155" t="s">
        <v>227</v>
      </c>
      <c r="AU199" s="155" t="s">
        <v>89</v>
      </c>
      <c r="AY199" s="17" t="s">
        <v>225</v>
      </c>
      <c r="BE199" s="156">
        <f t="shared" si="24"/>
        <v>0</v>
      </c>
      <c r="BF199" s="156">
        <f t="shared" si="25"/>
        <v>0</v>
      </c>
      <c r="BG199" s="156">
        <f t="shared" si="26"/>
        <v>0</v>
      </c>
      <c r="BH199" s="156">
        <f t="shared" si="27"/>
        <v>0</v>
      </c>
      <c r="BI199" s="156">
        <f t="shared" si="28"/>
        <v>0</v>
      </c>
      <c r="BJ199" s="17" t="s">
        <v>89</v>
      </c>
      <c r="BK199" s="156">
        <f t="shared" si="29"/>
        <v>0</v>
      </c>
      <c r="BL199" s="17" t="s">
        <v>309</v>
      </c>
      <c r="BM199" s="155" t="s">
        <v>806</v>
      </c>
    </row>
    <row r="200" spans="2:65" s="1" customFormat="1" ht="21.75" customHeight="1">
      <c r="B200" s="32"/>
      <c r="C200" s="143" t="s">
        <v>595</v>
      </c>
      <c r="D200" s="143" t="s">
        <v>227</v>
      </c>
      <c r="E200" s="144" t="s">
        <v>3070</v>
      </c>
      <c r="F200" s="145" t="s">
        <v>3071</v>
      </c>
      <c r="G200" s="146" t="s">
        <v>2974</v>
      </c>
      <c r="H200" s="147">
        <v>27</v>
      </c>
      <c r="I200" s="148"/>
      <c r="J200" s="149">
        <f t="shared" si="20"/>
        <v>0</v>
      </c>
      <c r="K200" s="150"/>
      <c r="L200" s="32"/>
      <c r="M200" s="151" t="s">
        <v>1</v>
      </c>
      <c r="N200" s="152" t="s">
        <v>42</v>
      </c>
      <c r="P200" s="153">
        <f t="shared" si="21"/>
        <v>0</v>
      </c>
      <c r="Q200" s="153">
        <v>0</v>
      </c>
      <c r="R200" s="153">
        <f t="shared" si="22"/>
        <v>0</v>
      </c>
      <c r="S200" s="153">
        <v>0</v>
      </c>
      <c r="T200" s="154">
        <f t="shared" si="23"/>
        <v>0</v>
      </c>
      <c r="AR200" s="155" t="s">
        <v>309</v>
      </c>
      <c r="AT200" s="155" t="s">
        <v>227</v>
      </c>
      <c r="AU200" s="155" t="s">
        <v>89</v>
      </c>
      <c r="AY200" s="17" t="s">
        <v>225</v>
      </c>
      <c r="BE200" s="156">
        <f t="shared" si="24"/>
        <v>0</v>
      </c>
      <c r="BF200" s="156">
        <f t="shared" si="25"/>
        <v>0</v>
      </c>
      <c r="BG200" s="156">
        <f t="shared" si="26"/>
        <v>0</v>
      </c>
      <c r="BH200" s="156">
        <f t="shared" si="27"/>
        <v>0</v>
      </c>
      <c r="BI200" s="156">
        <f t="shared" si="28"/>
        <v>0</v>
      </c>
      <c r="BJ200" s="17" t="s">
        <v>89</v>
      </c>
      <c r="BK200" s="156">
        <f t="shared" si="29"/>
        <v>0</v>
      </c>
      <c r="BL200" s="17" t="s">
        <v>309</v>
      </c>
      <c r="BM200" s="155" t="s">
        <v>833</v>
      </c>
    </row>
    <row r="201" spans="2:65" s="1" customFormat="1" ht="21.75" customHeight="1">
      <c r="B201" s="32"/>
      <c r="C201" s="143" t="s">
        <v>603</v>
      </c>
      <c r="D201" s="143" t="s">
        <v>227</v>
      </c>
      <c r="E201" s="144" t="s">
        <v>3072</v>
      </c>
      <c r="F201" s="145" t="s">
        <v>3073</v>
      </c>
      <c r="G201" s="146" t="s">
        <v>2974</v>
      </c>
      <c r="H201" s="147">
        <v>6</v>
      </c>
      <c r="I201" s="148"/>
      <c r="J201" s="149">
        <f t="shared" si="20"/>
        <v>0</v>
      </c>
      <c r="K201" s="150"/>
      <c r="L201" s="32"/>
      <c r="M201" s="151" t="s">
        <v>1</v>
      </c>
      <c r="N201" s="152" t="s">
        <v>42</v>
      </c>
      <c r="P201" s="153">
        <f t="shared" si="21"/>
        <v>0</v>
      </c>
      <c r="Q201" s="153">
        <v>0</v>
      </c>
      <c r="R201" s="153">
        <f t="shared" si="22"/>
        <v>0</v>
      </c>
      <c r="S201" s="153">
        <v>0</v>
      </c>
      <c r="T201" s="154">
        <f t="shared" si="23"/>
        <v>0</v>
      </c>
      <c r="AR201" s="155" t="s">
        <v>309</v>
      </c>
      <c r="AT201" s="155" t="s">
        <v>227</v>
      </c>
      <c r="AU201" s="155" t="s">
        <v>89</v>
      </c>
      <c r="AY201" s="17" t="s">
        <v>225</v>
      </c>
      <c r="BE201" s="156">
        <f t="shared" si="24"/>
        <v>0</v>
      </c>
      <c r="BF201" s="156">
        <f t="shared" si="25"/>
        <v>0</v>
      </c>
      <c r="BG201" s="156">
        <f t="shared" si="26"/>
        <v>0</v>
      </c>
      <c r="BH201" s="156">
        <f t="shared" si="27"/>
        <v>0</v>
      </c>
      <c r="BI201" s="156">
        <f t="shared" si="28"/>
        <v>0</v>
      </c>
      <c r="BJ201" s="17" t="s">
        <v>89</v>
      </c>
      <c r="BK201" s="156">
        <f t="shared" si="29"/>
        <v>0</v>
      </c>
      <c r="BL201" s="17" t="s">
        <v>309</v>
      </c>
      <c r="BM201" s="155" t="s">
        <v>844</v>
      </c>
    </row>
    <row r="202" spans="2:65" s="1" customFormat="1" ht="21.75" customHeight="1">
      <c r="B202" s="32"/>
      <c r="C202" s="143" t="s">
        <v>620</v>
      </c>
      <c r="D202" s="143" t="s">
        <v>227</v>
      </c>
      <c r="E202" s="144" t="s">
        <v>3074</v>
      </c>
      <c r="F202" s="145" t="s">
        <v>3075</v>
      </c>
      <c r="G202" s="146" t="s">
        <v>2974</v>
      </c>
      <c r="H202" s="147">
        <v>29</v>
      </c>
      <c r="I202" s="148"/>
      <c r="J202" s="149">
        <f t="shared" si="20"/>
        <v>0</v>
      </c>
      <c r="K202" s="150"/>
      <c r="L202" s="32"/>
      <c r="M202" s="151" t="s">
        <v>1</v>
      </c>
      <c r="N202" s="152" t="s">
        <v>42</v>
      </c>
      <c r="P202" s="153">
        <f t="shared" si="21"/>
        <v>0</v>
      </c>
      <c r="Q202" s="153">
        <v>0</v>
      </c>
      <c r="R202" s="153">
        <f t="shared" si="22"/>
        <v>0</v>
      </c>
      <c r="S202" s="153">
        <v>0</v>
      </c>
      <c r="T202" s="154">
        <f t="shared" si="23"/>
        <v>0</v>
      </c>
      <c r="AR202" s="155" t="s">
        <v>309</v>
      </c>
      <c r="AT202" s="155" t="s">
        <v>227</v>
      </c>
      <c r="AU202" s="155" t="s">
        <v>89</v>
      </c>
      <c r="AY202" s="17" t="s">
        <v>225</v>
      </c>
      <c r="BE202" s="156">
        <f t="shared" si="24"/>
        <v>0</v>
      </c>
      <c r="BF202" s="156">
        <f t="shared" si="25"/>
        <v>0</v>
      </c>
      <c r="BG202" s="156">
        <f t="shared" si="26"/>
        <v>0</v>
      </c>
      <c r="BH202" s="156">
        <f t="shared" si="27"/>
        <v>0</v>
      </c>
      <c r="BI202" s="156">
        <f t="shared" si="28"/>
        <v>0</v>
      </c>
      <c r="BJ202" s="17" t="s">
        <v>89</v>
      </c>
      <c r="BK202" s="156">
        <f t="shared" si="29"/>
        <v>0</v>
      </c>
      <c r="BL202" s="17" t="s">
        <v>309</v>
      </c>
      <c r="BM202" s="155" t="s">
        <v>883</v>
      </c>
    </row>
    <row r="203" spans="2:65" s="1" customFormat="1" ht="24.2" customHeight="1">
      <c r="B203" s="32"/>
      <c r="C203" s="143" t="s">
        <v>626</v>
      </c>
      <c r="D203" s="143" t="s">
        <v>227</v>
      </c>
      <c r="E203" s="144" t="s">
        <v>3076</v>
      </c>
      <c r="F203" s="145" t="s">
        <v>3077</v>
      </c>
      <c r="G203" s="146" t="s">
        <v>2974</v>
      </c>
      <c r="H203" s="147">
        <v>8</v>
      </c>
      <c r="I203" s="148"/>
      <c r="J203" s="149">
        <f t="shared" si="20"/>
        <v>0</v>
      </c>
      <c r="K203" s="150"/>
      <c r="L203" s="32"/>
      <c r="M203" s="151" t="s">
        <v>1</v>
      </c>
      <c r="N203" s="152" t="s">
        <v>42</v>
      </c>
      <c r="P203" s="153">
        <f t="shared" si="21"/>
        <v>0</v>
      </c>
      <c r="Q203" s="153">
        <v>2.5699999999999998E-3</v>
      </c>
      <c r="R203" s="153">
        <f t="shared" si="22"/>
        <v>2.0559999999999998E-2</v>
      </c>
      <c r="S203" s="153">
        <v>0</v>
      </c>
      <c r="T203" s="154">
        <f t="shared" si="23"/>
        <v>0</v>
      </c>
      <c r="AR203" s="155" t="s">
        <v>309</v>
      </c>
      <c r="AT203" s="155" t="s">
        <v>227</v>
      </c>
      <c r="AU203" s="155" t="s">
        <v>89</v>
      </c>
      <c r="AY203" s="17" t="s">
        <v>225</v>
      </c>
      <c r="BE203" s="156">
        <f t="shared" si="24"/>
        <v>0</v>
      </c>
      <c r="BF203" s="156">
        <f t="shared" si="25"/>
        <v>0</v>
      </c>
      <c r="BG203" s="156">
        <f t="shared" si="26"/>
        <v>0</v>
      </c>
      <c r="BH203" s="156">
        <f t="shared" si="27"/>
        <v>0</v>
      </c>
      <c r="BI203" s="156">
        <f t="shared" si="28"/>
        <v>0</v>
      </c>
      <c r="BJ203" s="17" t="s">
        <v>89</v>
      </c>
      <c r="BK203" s="156">
        <f t="shared" si="29"/>
        <v>0</v>
      </c>
      <c r="BL203" s="17" t="s">
        <v>309</v>
      </c>
      <c r="BM203" s="155" t="s">
        <v>903</v>
      </c>
    </row>
    <row r="204" spans="2:65" s="1" customFormat="1" ht="21.75" customHeight="1">
      <c r="B204" s="32"/>
      <c r="C204" s="143" t="s">
        <v>633</v>
      </c>
      <c r="D204" s="143" t="s">
        <v>227</v>
      </c>
      <c r="E204" s="144" t="s">
        <v>3078</v>
      </c>
      <c r="F204" s="145" t="s">
        <v>3079</v>
      </c>
      <c r="G204" s="146" t="s">
        <v>2974</v>
      </c>
      <c r="H204" s="147">
        <v>5</v>
      </c>
      <c r="I204" s="148"/>
      <c r="J204" s="149">
        <f t="shared" si="20"/>
        <v>0</v>
      </c>
      <c r="K204" s="150"/>
      <c r="L204" s="32"/>
      <c r="M204" s="151" t="s">
        <v>1</v>
      </c>
      <c r="N204" s="152" t="s">
        <v>42</v>
      </c>
      <c r="P204" s="153">
        <f t="shared" si="21"/>
        <v>0</v>
      </c>
      <c r="Q204" s="153">
        <v>2.5699999999999998E-3</v>
      </c>
      <c r="R204" s="153">
        <f t="shared" si="22"/>
        <v>1.2849999999999999E-2</v>
      </c>
      <c r="S204" s="153">
        <v>0</v>
      </c>
      <c r="T204" s="154">
        <f t="shared" si="23"/>
        <v>0</v>
      </c>
      <c r="AR204" s="155" t="s">
        <v>309</v>
      </c>
      <c r="AT204" s="155" t="s">
        <v>227</v>
      </c>
      <c r="AU204" s="155" t="s">
        <v>89</v>
      </c>
      <c r="AY204" s="17" t="s">
        <v>225</v>
      </c>
      <c r="BE204" s="156">
        <f t="shared" si="24"/>
        <v>0</v>
      </c>
      <c r="BF204" s="156">
        <f t="shared" si="25"/>
        <v>0</v>
      </c>
      <c r="BG204" s="156">
        <f t="shared" si="26"/>
        <v>0</v>
      </c>
      <c r="BH204" s="156">
        <f t="shared" si="27"/>
        <v>0</v>
      </c>
      <c r="BI204" s="156">
        <f t="shared" si="28"/>
        <v>0</v>
      </c>
      <c r="BJ204" s="17" t="s">
        <v>89</v>
      </c>
      <c r="BK204" s="156">
        <f t="shared" si="29"/>
        <v>0</v>
      </c>
      <c r="BL204" s="17" t="s">
        <v>309</v>
      </c>
      <c r="BM204" s="155" t="s">
        <v>913</v>
      </c>
    </row>
    <row r="205" spans="2:65" s="1" customFormat="1" ht="16.5" customHeight="1">
      <c r="B205" s="32"/>
      <c r="C205" s="143" t="s">
        <v>640</v>
      </c>
      <c r="D205" s="143" t="s">
        <v>227</v>
      </c>
      <c r="E205" s="144" t="s">
        <v>3080</v>
      </c>
      <c r="F205" s="145" t="s">
        <v>3081</v>
      </c>
      <c r="G205" s="146" t="s">
        <v>2974</v>
      </c>
      <c r="H205" s="147">
        <v>1</v>
      </c>
      <c r="I205" s="148"/>
      <c r="J205" s="149">
        <f t="shared" si="20"/>
        <v>0</v>
      </c>
      <c r="K205" s="150"/>
      <c r="L205" s="32"/>
      <c r="M205" s="151" t="s">
        <v>1</v>
      </c>
      <c r="N205" s="152" t="s">
        <v>42</v>
      </c>
      <c r="P205" s="153">
        <f t="shared" si="21"/>
        <v>0</v>
      </c>
      <c r="Q205" s="153">
        <v>2.5699999999999998E-3</v>
      </c>
      <c r="R205" s="153">
        <f t="shared" si="22"/>
        <v>2.5699999999999998E-3</v>
      </c>
      <c r="S205" s="153">
        <v>0</v>
      </c>
      <c r="T205" s="154">
        <f t="shared" si="23"/>
        <v>0</v>
      </c>
      <c r="AR205" s="155" t="s">
        <v>309</v>
      </c>
      <c r="AT205" s="155" t="s">
        <v>227</v>
      </c>
      <c r="AU205" s="155" t="s">
        <v>89</v>
      </c>
      <c r="AY205" s="17" t="s">
        <v>225</v>
      </c>
      <c r="BE205" s="156">
        <f t="shared" si="24"/>
        <v>0</v>
      </c>
      <c r="BF205" s="156">
        <f t="shared" si="25"/>
        <v>0</v>
      </c>
      <c r="BG205" s="156">
        <f t="shared" si="26"/>
        <v>0</v>
      </c>
      <c r="BH205" s="156">
        <f t="shared" si="27"/>
        <v>0</v>
      </c>
      <c r="BI205" s="156">
        <f t="shared" si="28"/>
        <v>0</v>
      </c>
      <c r="BJ205" s="17" t="s">
        <v>89</v>
      </c>
      <c r="BK205" s="156">
        <f t="shared" si="29"/>
        <v>0</v>
      </c>
      <c r="BL205" s="17" t="s">
        <v>309</v>
      </c>
      <c r="BM205" s="155" t="s">
        <v>923</v>
      </c>
    </row>
    <row r="206" spans="2:65" s="1" customFormat="1" ht="21.75" customHeight="1">
      <c r="B206" s="32"/>
      <c r="C206" s="143" t="s">
        <v>647</v>
      </c>
      <c r="D206" s="143" t="s">
        <v>227</v>
      </c>
      <c r="E206" s="144" t="s">
        <v>3082</v>
      </c>
      <c r="F206" s="145" t="s">
        <v>3083</v>
      </c>
      <c r="G206" s="146" t="s">
        <v>2974</v>
      </c>
      <c r="H206" s="147">
        <v>5</v>
      </c>
      <c r="I206" s="148"/>
      <c r="J206" s="149">
        <f t="shared" si="20"/>
        <v>0</v>
      </c>
      <c r="K206" s="150"/>
      <c r="L206" s="32"/>
      <c r="M206" s="151" t="s">
        <v>1</v>
      </c>
      <c r="N206" s="152" t="s">
        <v>42</v>
      </c>
      <c r="P206" s="153">
        <f t="shared" si="21"/>
        <v>0</v>
      </c>
      <c r="Q206" s="153">
        <v>1.257E-2</v>
      </c>
      <c r="R206" s="153">
        <f t="shared" si="22"/>
        <v>6.2850000000000003E-2</v>
      </c>
      <c r="S206" s="153">
        <v>0</v>
      </c>
      <c r="T206" s="154">
        <f t="shared" si="23"/>
        <v>0</v>
      </c>
      <c r="AR206" s="155" t="s">
        <v>309</v>
      </c>
      <c r="AT206" s="155" t="s">
        <v>227</v>
      </c>
      <c r="AU206" s="155" t="s">
        <v>89</v>
      </c>
      <c r="AY206" s="17" t="s">
        <v>225</v>
      </c>
      <c r="BE206" s="156">
        <f t="shared" si="24"/>
        <v>0</v>
      </c>
      <c r="BF206" s="156">
        <f t="shared" si="25"/>
        <v>0</v>
      </c>
      <c r="BG206" s="156">
        <f t="shared" si="26"/>
        <v>0</v>
      </c>
      <c r="BH206" s="156">
        <f t="shared" si="27"/>
        <v>0</v>
      </c>
      <c r="BI206" s="156">
        <f t="shared" si="28"/>
        <v>0</v>
      </c>
      <c r="BJ206" s="17" t="s">
        <v>89</v>
      </c>
      <c r="BK206" s="156">
        <f t="shared" si="29"/>
        <v>0</v>
      </c>
      <c r="BL206" s="17" t="s">
        <v>309</v>
      </c>
      <c r="BM206" s="155" t="s">
        <v>950</v>
      </c>
    </row>
    <row r="207" spans="2:65" s="1" customFormat="1" ht="24.2" customHeight="1">
      <c r="B207" s="32"/>
      <c r="C207" s="143" t="s">
        <v>651</v>
      </c>
      <c r="D207" s="143" t="s">
        <v>227</v>
      </c>
      <c r="E207" s="144" t="s">
        <v>3084</v>
      </c>
      <c r="F207" s="145" t="s">
        <v>3085</v>
      </c>
      <c r="G207" s="146" t="s">
        <v>2974</v>
      </c>
      <c r="H207" s="147">
        <v>4</v>
      </c>
      <c r="I207" s="148"/>
      <c r="J207" s="149">
        <f t="shared" si="20"/>
        <v>0</v>
      </c>
      <c r="K207" s="150"/>
      <c r="L207" s="32"/>
      <c r="M207" s="151" t="s">
        <v>1</v>
      </c>
      <c r="N207" s="152" t="s">
        <v>42</v>
      </c>
      <c r="P207" s="153">
        <f t="shared" si="21"/>
        <v>0</v>
      </c>
      <c r="Q207" s="153">
        <v>1.457E-2</v>
      </c>
      <c r="R207" s="153">
        <f t="shared" si="22"/>
        <v>5.8279999999999998E-2</v>
      </c>
      <c r="S207" s="153">
        <v>0</v>
      </c>
      <c r="T207" s="154">
        <f t="shared" si="23"/>
        <v>0</v>
      </c>
      <c r="AR207" s="155" t="s">
        <v>309</v>
      </c>
      <c r="AT207" s="155" t="s">
        <v>227</v>
      </c>
      <c r="AU207" s="155" t="s">
        <v>89</v>
      </c>
      <c r="AY207" s="17" t="s">
        <v>225</v>
      </c>
      <c r="BE207" s="156">
        <f t="shared" si="24"/>
        <v>0</v>
      </c>
      <c r="BF207" s="156">
        <f t="shared" si="25"/>
        <v>0</v>
      </c>
      <c r="BG207" s="156">
        <f t="shared" si="26"/>
        <v>0</v>
      </c>
      <c r="BH207" s="156">
        <f t="shared" si="27"/>
        <v>0</v>
      </c>
      <c r="BI207" s="156">
        <f t="shared" si="28"/>
        <v>0</v>
      </c>
      <c r="BJ207" s="17" t="s">
        <v>89</v>
      </c>
      <c r="BK207" s="156">
        <f t="shared" si="29"/>
        <v>0</v>
      </c>
      <c r="BL207" s="17" t="s">
        <v>309</v>
      </c>
      <c r="BM207" s="155" t="s">
        <v>960</v>
      </c>
    </row>
    <row r="208" spans="2:65" s="1" customFormat="1" ht="16.5" customHeight="1">
      <c r="B208" s="32"/>
      <c r="C208" s="143" t="s">
        <v>659</v>
      </c>
      <c r="D208" s="143" t="s">
        <v>227</v>
      </c>
      <c r="E208" s="144" t="s">
        <v>3086</v>
      </c>
      <c r="F208" s="145" t="s">
        <v>3087</v>
      </c>
      <c r="G208" s="146" t="s">
        <v>2974</v>
      </c>
      <c r="H208" s="147">
        <v>9</v>
      </c>
      <c r="I208" s="148"/>
      <c r="J208" s="149">
        <f t="shared" si="20"/>
        <v>0</v>
      </c>
      <c r="K208" s="150"/>
      <c r="L208" s="32"/>
      <c r="M208" s="151" t="s">
        <v>1</v>
      </c>
      <c r="N208" s="152" t="s">
        <v>42</v>
      </c>
      <c r="P208" s="153">
        <f t="shared" si="21"/>
        <v>0</v>
      </c>
      <c r="Q208" s="153">
        <v>1.857E-2</v>
      </c>
      <c r="R208" s="153">
        <f t="shared" si="22"/>
        <v>0.16713</v>
      </c>
      <c r="S208" s="153">
        <v>0</v>
      </c>
      <c r="T208" s="154">
        <f t="shared" si="23"/>
        <v>0</v>
      </c>
      <c r="AR208" s="155" t="s">
        <v>309</v>
      </c>
      <c r="AT208" s="155" t="s">
        <v>227</v>
      </c>
      <c r="AU208" s="155" t="s">
        <v>89</v>
      </c>
      <c r="AY208" s="17" t="s">
        <v>225</v>
      </c>
      <c r="BE208" s="156">
        <f t="shared" si="24"/>
        <v>0</v>
      </c>
      <c r="BF208" s="156">
        <f t="shared" si="25"/>
        <v>0</v>
      </c>
      <c r="BG208" s="156">
        <f t="shared" si="26"/>
        <v>0</v>
      </c>
      <c r="BH208" s="156">
        <f t="shared" si="27"/>
        <v>0</v>
      </c>
      <c r="BI208" s="156">
        <f t="shared" si="28"/>
        <v>0</v>
      </c>
      <c r="BJ208" s="17" t="s">
        <v>89</v>
      </c>
      <c r="BK208" s="156">
        <f t="shared" si="29"/>
        <v>0</v>
      </c>
      <c r="BL208" s="17" t="s">
        <v>309</v>
      </c>
      <c r="BM208" s="155" t="s">
        <v>969</v>
      </c>
    </row>
    <row r="209" spans="2:65" s="1" customFormat="1" ht="24.2" customHeight="1">
      <c r="B209" s="32"/>
      <c r="C209" s="143" t="s">
        <v>663</v>
      </c>
      <c r="D209" s="143" t="s">
        <v>227</v>
      </c>
      <c r="E209" s="144" t="s">
        <v>3088</v>
      </c>
      <c r="F209" s="145" t="s">
        <v>3089</v>
      </c>
      <c r="G209" s="146" t="s">
        <v>2974</v>
      </c>
      <c r="H209" s="147">
        <v>1</v>
      </c>
      <c r="I209" s="148"/>
      <c r="J209" s="149">
        <f t="shared" si="20"/>
        <v>0</v>
      </c>
      <c r="K209" s="150"/>
      <c r="L209" s="32"/>
      <c r="M209" s="151" t="s">
        <v>1</v>
      </c>
      <c r="N209" s="152" t="s">
        <v>42</v>
      </c>
      <c r="P209" s="153">
        <f t="shared" si="21"/>
        <v>0</v>
      </c>
      <c r="Q209" s="153">
        <v>3.4569999999999997E-2</v>
      </c>
      <c r="R209" s="153">
        <f t="shared" si="22"/>
        <v>3.4569999999999997E-2</v>
      </c>
      <c r="S209" s="153">
        <v>0</v>
      </c>
      <c r="T209" s="154">
        <f t="shared" si="23"/>
        <v>0</v>
      </c>
      <c r="AR209" s="155" t="s">
        <v>309</v>
      </c>
      <c r="AT209" s="155" t="s">
        <v>227</v>
      </c>
      <c r="AU209" s="155" t="s">
        <v>89</v>
      </c>
      <c r="AY209" s="17" t="s">
        <v>225</v>
      </c>
      <c r="BE209" s="156">
        <f t="shared" si="24"/>
        <v>0</v>
      </c>
      <c r="BF209" s="156">
        <f t="shared" si="25"/>
        <v>0</v>
      </c>
      <c r="BG209" s="156">
        <f t="shared" si="26"/>
        <v>0</v>
      </c>
      <c r="BH209" s="156">
        <f t="shared" si="27"/>
        <v>0</v>
      </c>
      <c r="BI209" s="156">
        <f t="shared" si="28"/>
        <v>0</v>
      </c>
      <c r="BJ209" s="17" t="s">
        <v>89</v>
      </c>
      <c r="BK209" s="156">
        <f t="shared" si="29"/>
        <v>0</v>
      </c>
      <c r="BL209" s="17" t="s">
        <v>309</v>
      </c>
      <c r="BM209" s="155" t="s">
        <v>980</v>
      </c>
    </row>
    <row r="210" spans="2:65" s="1" customFormat="1" ht="16.5" customHeight="1">
      <c r="B210" s="32"/>
      <c r="C210" s="143" t="s">
        <v>667</v>
      </c>
      <c r="D210" s="143" t="s">
        <v>227</v>
      </c>
      <c r="E210" s="144" t="s">
        <v>3090</v>
      </c>
      <c r="F210" s="145" t="s">
        <v>3091</v>
      </c>
      <c r="G210" s="146" t="s">
        <v>2974</v>
      </c>
      <c r="H210" s="147">
        <v>28</v>
      </c>
      <c r="I210" s="148"/>
      <c r="J210" s="149">
        <f t="shared" si="20"/>
        <v>0</v>
      </c>
      <c r="K210" s="150"/>
      <c r="L210" s="32"/>
      <c r="M210" s="151" t="s">
        <v>1</v>
      </c>
      <c r="N210" s="152" t="s">
        <v>42</v>
      </c>
      <c r="P210" s="153">
        <f t="shared" si="21"/>
        <v>0</v>
      </c>
      <c r="Q210" s="153">
        <v>7.2000000000000005E-4</v>
      </c>
      <c r="R210" s="153">
        <f t="shared" si="22"/>
        <v>2.0160000000000001E-2</v>
      </c>
      <c r="S210" s="153">
        <v>0</v>
      </c>
      <c r="T210" s="154">
        <f t="shared" si="23"/>
        <v>0</v>
      </c>
      <c r="AR210" s="155" t="s">
        <v>309</v>
      </c>
      <c r="AT210" s="155" t="s">
        <v>227</v>
      </c>
      <c r="AU210" s="155" t="s">
        <v>89</v>
      </c>
      <c r="AY210" s="17" t="s">
        <v>225</v>
      </c>
      <c r="BE210" s="156">
        <f t="shared" si="24"/>
        <v>0</v>
      </c>
      <c r="BF210" s="156">
        <f t="shared" si="25"/>
        <v>0</v>
      </c>
      <c r="BG210" s="156">
        <f t="shared" si="26"/>
        <v>0</v>
      </c>
      <c r="BH210" s="156">
        <f t="shared" si="27"/>
        <v>0</v>
      </c>
      <c r="BI210" s="156">
        <f t="shared" si="28"/>
        <v>0</v>
      </c>
      <c r="BJ210" s="17" t="s">
        <v>89</v>
      </c>
      <c r="BK210" s="156">
        <f t="shared" si="29"/>
        <v>0</v>
      </c>
      <c r="BL210" s="17" t="s">
        <v>309</v>
      </c>
      <c r="BM210" s="155" t="s">
        <v>994</v>
      </c>
    </row>
    <row r="211" spans="2:65" s="1" customFormat="1" ht="16.5" customHeight="1">
      <c r="B211" s="32"/>
      <c r="C211" s="143" t="s">
        <v>671</v>
      </c>
      <c r="D211" s="143" t="s">
        <v>227</v>
      </c>
      <c r="E211" s="144" t="s">
        <v>3092</v>
      </c>
      <c r="F211" s="145" t="s">
        <v>3093</v>
      </c>
      <c r="G211" s="146" t="s">
        <v>2974</v>
      </c>
      <c r="H211" s="147">
        <v>9</v>
      </c>
      <c r="I211" s="148"/>
      <c r="J211" s="149">
        <f t="shared" si="20"/>
        <v>0</v>
      </c>
      <c r="K211" s="150"/>
      <c r="L211" s="32"/>
      <c r="M211" s="151" t="s">
        <v>1</v>
      </c>
      <c r="N211" s="152" t="s">
        <v>42</v>
      </c>
      <c r="P211" s="153">
        <f t="shared" si="21"/>
        <v>0</v>
      </c>
      <c r="Q211" s="153">
        <v>7.2000000000000005E-4</v>
      </c>
      <c r="R211" s="153">
        <f t="shared" si="22"/>
        <v>6.4800000000000005E-3</v>
      </c>
      <c r="S211" s="153">
        <v>0</v>
      </c>
      <c r="T211" s="154">
        <f t="shared" si="23"/>
        <v>0</v>
      </c>
      <c r="AR211" s="155" t="s">
        <v>309</v>
      </c>
      <c r="AT211" s="155" t="s">
        <v>227</v>
      </c>
      <c r="AU211" s="155" t="s">
        <v>89</v>
      </c>
      <c r="AY211" s="17" t="s">
        <v>225</v>
      </c>
      <c r="BE211" s="156">
        <f t="shared" si="24"/>
        <v>0</v>
      </c>
      <c r="BF211" s="156">
        <f t="shared" si="25"/>
        <v>0</v>
      </c>
      <c r="BG211" s="156">
        <f t="shared" si="26"/>
        <v>0</v>
      </c>
      <c r="BH211" s="156">
        <f t="shared" si="27"/>
        <v>0</v>
      </c>
      <c r="BI211" s="156">
        <f t="shared" si="28"/>
        <v>0</v>
      </c>
      <c r="BJ211" s="17" t="s">
        <v>89</v>
      </c>
      <c r="BK211" s="156">
        <f t="shared" si="29"/>
        <v>0</v>
      </c>
      <c r="BL211" s="17" t="s">
        <v>309</v>
      </c>
      <c r="BM211" s="155" t="s">
        <v>1013</v>
      </c>
    </row>
    <row r="212" spans="2:65" s="1" customFormat="1" ht="16.5" customHeight="1">
      <c r="B212" s="32"/>
      <c r="C212" s="143" t="s">
        <v>678</v>
      </c>
      <c r="D212" s="143" t="s">
        <v>227</v>
      </c>
      <c r="E212" s="144" t="s">
        <v>3094</v>
      </c>
      <c r="F212" s="145" t="s">
        <v>3095</v>
      </c>
      <c r="G212" s="146" t="s">
        <v>2974</v>
      </c>
      <c r="H212" s="147">
        <v>1</v>
      </c>
      <c r="I212" s="148"/>
      <c r="J212" s="149">
        <f t="shared" si="20"/>
        <v>0</v>
      </c>
      <c r="K212" s="150"/>
      <c r="L212" s="32"/>
      <c r="M212" s="151" t="s">
        <v>1</v>
      </c>
      <c r="N212" s="152" t="s">
        <v>42</v>
      </c>
      <c r="P212" s="153">
        <f t="shared" si="21"/>
        <v>0</v>
      </c>
      <c r="Q212" s="153">
        <v>1.23E-3</v>
      </c>
      <c r="R212" s="153">
        <f t="shared" si="22"/>
        <v>1.23E-3</v>
      </c>
      <c r="S212" s="153">
        <v>0</v>
      </c>
      <c r="T212" s="154">
        <f t="shared" si="23"/>
        <v>0</v>
      </c>
      <c r="AR212" s="155" t="s">
        <v>309</v>
      </c>
      <c r="AT212" s="155" t="s">
        <v>227</v>
      </c>
      <c r="AU212" s="155" t="s">
        <v>89</v>
      </c>
      <c r="AY212" s="17" t="s">
        <v>225</v>
      </c>
      <c r="BE212" s="156">
        <f t="shared" si="24"/>
        <v>0</v>
      </c>
      <c r="BF212" s="156">
        <f t="shared" si="25"/>
        <v>0</v>
      </c>
      <c r="BG212" s="156">
        <f t="shared" si="26"/>
        <v>0</v>
      </c>
      <c r="BH212" s="156">
        <f t="shared" si="27"/>
        <v>0</v>
      </c>
      <c r="BI212" s="156">
        <f t="shared" si="28"/>
        <v>0</v>
      </c>
      <c r="BJ212" s="17" t="s">
        <v>89</v>
      </c>
      <c r="BK212" s="156">
        <f t="shared" si="29"/>
        <v>0</v>
      </c>
      <c r="BL212" s="17" t="s">
        <v>309</v>
      </c>
      <c r="BM212" s="155" t="s">
        <v>1023</v>
      </c>
    </row>
    <row r="213" spans="2:65" s="1" customFormat="1" ht="16.5" customHeight="1">
      <c r="B213" s="32"/>
      <c r="C213" s="143" t="s">
        <v>685</v>
      </c>
      <c r="D213" s="143" t="s">
        <v>227</v>
      </c>
      <c r="E213" s="144" t="s">
        <v>3096</v>
      </c>
      <c r="F213" s="145" t="s">
        <v>3097</v>
      </c>
      <c r="G213" s="146" t="s">
        <v>2974</v>
      </c>
      <c r="H213" s="147">
        <v>11</v>
      </c>
      <c r="I213" s="148"/>
      <c r="J213" s="149">
        <f t="shared" si="20"/>
        <v>0</v>
      </c>
      <c r="K213" s="150"/>
      <c r="L213" s="32"/>
      <c r="M213" s="151" t="s">
        <v>1</v>
      </c>
      <c r="N213" s="152" t="s">
        <v>42</v>
      </c>
      <c r="P213" s="153">
        <f t="shared" si="21"/>
        <v>0</v>
      </c>
      <c r="Q213" s="153">
        <v>2.2300000000000002E-3</v>
      </c>
      <c r="R213" s="153">
        <f t="shared" si="22"/>
        <v>2.4530000000000003E-2</v>
      </c>
      <c r="S213" s="153">
        <v>0</v>
      </c>
      <c r="T213" s="154">
        <f t="shared" si="23"/>
        <v>0</v>
      </c>
      <c r="AR213" s="155" t="s">
        <v>309</v>
      </c>
      <c r="AT213" s="155" t="s">
        <v>227</v>
      </c>
      <c r="AU213" s="155" t="s">
        <v>89</v>
      </c>
      <c r="AY213" s="17" t="s">
        <v>225</v>
      </c>
      <c r="BE213" s="156">
        <f t="shared" si="24"/>
        <v>0</v>
      </c>
      <c r="BF213" s="156">
        <f t="shared" si="25"/>
        <v>0</v>
      </c>
      <c r="BG213" s="156">
        <f t="shared" si="26"/>
        <v>0</v>
      </c>
      <c r="BH213" s="156">
        <f t="shared" si="27"/>
        <v>0</v>
      </c>
      <c r="BI213" s="156">
        <f t="shared" si="28"/>
        <v>0</v>
      </c>
      <c r="BJ213" s="17" t="s">
        <v>89</v>
      </c>
      <c r="BK213" s="156">
        <f t="shared" si="29"/>
        <v>0</v>
      </c>
      <c r="BL213" s="17" t="s">
        <v>309</v>
      </c>
      <c r="BM213" s="155" t="s">
        <v>1035</v>
      </c>
    </row>
    <row r="214" spans="2:65" s="1" customFormat="1" ht="16.5" customHeight="1">
      <c r="B214" s="32"/>
      <c r="C214" s="143" t="s">
        <v>694</v>
      </c>
      <c r="D214" s="143" t="s">
        <v>227</v>
      </c>
      <c r="E214" s="144" t="s">
        <v>3098</v>
      </c>
      <c r="F214" s="145" t="s">
        <v>3099</v>
      </c>
      <c r="G214" s="146" t="s">
        <v>2974</v>
      </c>
      <c r="H214" s="147">
        <v>11</v>
      </c>
      <c r="I214" s="148"/>
      <c r="J214" s="149">
        <f t="shared" si="20"/>
        <v>0</v>
      </c>
      <c r="K214" s="150"/>
      <c r="L214" s="32"/>
      <c r="M214" s="151" t="s">
        <v>1</v>
      </c>
      <c r="N214" s="152" t="s">
        <v>42</v>
      </c>
      <c r="P214" s="153">
        <f t="shared" si="21"/>
        <v>0</v>
      </c>
      <c r="Q214" s="153">
        <v>1.119E-2</v>
      </c>
      <c r="R214" s="153">
        <f t="shared" si="22"/>
        <v>0.12309</v>
      </c>
      <c r="S214" s="153">
        <v>0</v>
      </c>
      <c r="T214" s="154">
        <f t="shared" si="23"/>
        <v>0</v>
      </c>
      <c r="AR214" s="155" t="s">
        <v>309</v>
      </c>
      <c r="AT214" s="155" t="s">
        <v>227</v>
      </c>
      <c r="AU214" s="155" t="s">
        <v>89</v>
      </c>
      <c r="AY214" s="17" t="s">
        <v>225</v>
      </c>
      <c r="BE214" s="156">
        <f t="shared" si="24"/>
        <v>0</v>
      </c>
      <c r="BF214" s="156">
        <f t="shared" si="25"/>
        <v>0</v>
      </c>
      <c r="BG214" s="156">
        <f t="shared" si="26"/>
        <v>0</v>
      </c>
      <c r="BH214" s="156">
        <f t="shared" si="27"/>
        <v>0</v>
      </c>
      <c r="BI214" s="156">
        <f t="shared" si="28"/>
        <v>0</v>
      </c>
      <c r="BJ214" s="17" t="s">
        <v>89</v>
      </c>
      <c r="BK214" s="156">
        <f t="shared" si="29"/>
        <v>0</v>
      </c>
      <c r="BL214" s="17" t="s">
        <v>309</v>
      </c>
      <c r="BM214" s="155" t="s">
        <v>1046</v>
      </c>
    </row>
    <row r="215" spans="2:65" s="1" customFormat="1" ht="16.5" customHeight="1">
      <c r="B215" s="32"/>
      <c r="C215" s="143" t="s">
        <v>699</v>
      </c>
      <c r="D215" s="143" t="s">
        <v>227</v>
      </c>
      <c r="E215" s="144" t="s">
        <v>3100</v>
      </c>
      <c r="F215" s="145" t="s">
        <v>3101</v>
      </c>
      <c r="G215" s="146" t="s">
        <v>414</v>
      </c>
      <c r="H215" s="147">
        <v>730</v>
      </c>
      <c r="I215" s="148"/>
      <c r="J215" s="149">
        <f t="shared" si="20"/>
        <v>0</v>
      </c>
      <c r="K215" s="150"/>
      <c r="L215" s="32"/>
      <c r="M215" s="151" t="s">
        <v>1</v>
      </c>
      <c r="N215" s="152" t="s">
        <v>42</v>
      </c>
      <c r="P215" s="153">
        <f t="shared" si="21"/>
        <v>0</v>
      </c>
      <c r="Q215" s="153">
        <v>0</v>
      </c>
      <c r="R215" s="153">
        <f t="shared" si="22"/>
        <v>0</v>
      </c>
      <c r="S215" s="153">
        <v>0</v>
      </c>
      <c r="T215" s="154">
        <f t="shared" si="23"/>
        <v>0</v>
      </c>
      <c r="AR215" s="155" t="s">
        <v>309</v>
      </c>
      <c r="AT215" s="155" t="s">
        <v>227</v>
      </c>
      <c r="AU215" s="155" t="s">
        <v>89</v>
      </c>
      <c r="AY215" s="17" t="s">
        <v>225</v>
      </c>
      <c r="BE215" s="156">
        <f t="shared" si="24"/>
        <v>0</v>
      </c>
      <c r="BF215" s="156">
        <f t="shared" si="25"/>
        <v>0</v>
      </c>
      <c r="BG215" s="156">
        <f t="shared" si="26"/>
        <v>0</v>
      </c>
      <c r="BH215" s="156">
        <f t="shared" si="27"/>
        <v>0</v>
      </c>
      <c r="BI215" s="156">
        <f t="shared" si="28"/>
        <v>0</v>
      </c>
      <c r="BJ215" s="17" t="s">
        <v>89</v>
      </c>
      <c r="BK215" s="156">
        <f t="shared" si="29"/>
        <v>0</v>
      </c>
      <c r="BL215" s="17" t="s">
        <v>309</v>
      </c>
      <c r="BM215" s="155" t="s">
        <v>1056</v>
      </c>
    </row>
    <row r="216" spans="2:65" s="11" customFormat="1" ht="22.9" customHeight="1">
      <c r="B216" s="131"/>
      <c r="D216" s="132" t="s">
        <v>75</v>
      </c>
      <c r="E216" s="141" t="s">
        <v>3102</v>
      </c>
      <c r="F216" s="141" t="s">
        <v>3103</v>
      </c>
      <c r="I216" s="134"/>
      <c r="J216" s="142">
        <f>BK216</f>
        <v>0</v>
      </c>
      <c r="L216" s="131"/>
      <c r="M216" s="136"/>
      <c r="P216" s="137">
        <f>SUM(P217:P251)</f>
        <v>0</v>
      </c>
      <c r="R216" s="137">
        <f>SUM(R217:R251)</f>
        <v>3.7302600000000021</v>
      </c>
      <c r="T216" s="138">
        <f>SUM(T217:T251)</f>
        <v>0.29819999999999997</v>
      </c>
      <c r="AR216" s="132" t="s">
        <v>89</v>
      </c>
      <c r="AT216" s="139" t="s">
        <v>75</v>
      </c>
      <c r="AU216" s="139" t="s">
        <v>83</v>
      </c>
      <c r="AY216" s="132" t="s">
        <v>225</v>
      </c>
      <c r="BK216" s="140">
        <f>SUM(BK217:BK251)</f>
        <v>0</v>
      </c>
    </row>
    <row r="217" spans="2:65" s="1" customFormat="1" ht="21.75" customHeight="1">
      <c r="B217" s="32"/>
      <c r="C217" s="143" t="s">
        <v>704</v>
      </c>
      <c r="D217" s="143" t="s">
        <v>227</v>
      </c>
      <c r="E217" s="144" t="s">
        <v>3104</v>
      </c>
      <c r="F217" s="145" t="s">
        <v>3105</v>
      </c>
      <c r="G217" s="146" t="s">
        <v>414</v>
      </c>
      <c r="H217" s="147">
        <v>14</v>
      </c>
      <c r="I217" s="148"/>
      <c r="J217" s="149">
        <f t="shared" ref="J217:J251" si="30">ROUND(I217*H217,2)</f>
        <v>0</v>
      </c>
      <c r="K217" s="150"/>
      <c r="L217" s="32"/>
      <c r="M217" s="151" t="s">
        <v>1</v>
      </c>
      <c r="N217" s="152" t="s">
        <v>42</v>
      </c>
      <c r="P217" s="153">
        <f t="shared" ref="P217:P251" si="31">O217*H217</f>
        <v>0</v>
      </c>
      <c r="Q217" s="153">
        <v>3.2200000000000002E-3</v>
      </c>
      <c r="R217" s="153">
        <f t="shared" ref="R217:R251" si="32">Q217*H217</f>
        <v>4.5080000000000002E-2</v>
      </c>
      <c r="S217" s="153">
        <v>0</v>
      </c>
      <c r="T217" s="154">
        <f t="shared" ref="T217:T251" si="33">S217*H217</f>
        <v>0</v>
      </c>
      <c r="AR217" s="155" t="s">
        <v>309</v>
      </c>
      <c r="AT217" s="155" t="s">
        <v>227</v>
      </c>
      <c r="AU217" s="155" t="s">
        <v>89</v>
      </c>
      <c r="AY217" s="17" t="s">
        <v>225</v>
      </c>
      <c r="BE217" s="156">
        <f t="shared" ref="BE217:BE251" si="34">IF(N217="základná",J217,0)</f>
        <v>0</v>
      </c>
      <c r="BF217" s="156">
        <f t="shared" ref="BF217:BF251" si="35">IF(N217="znížená",J217,0)</f>
        <v>0</v>
      </c>
      <c r="BG217" s="156">
        <f t="shared" ref="BG217:BG251" si="36">IF(N217="zákl. prenesená",J217,0)</f>
        <v>0</v>
      </c>
      <c r="BH217" s="156">
        <f t="shared" ref="BH217:BH251" si="37">IF(N217="zníž. prenesená",J217,0)</f>
        <v>0</v>
      </c>
      <c r="BI217" s="156">
        <f t="shared" ref="BI217:BI251" si="38">IF(N217="nulová",J217,0)</f>
        <v>0</v>
      </c>
      <c r="BJ217" s="17" t="s">
        <v>89</v>
      </c>
      <c r="BK217" s="156">
        <f t="shared" ref="BK217:BK251" si="39">ROUND(I217*H217,2)</f>
        <v>0</v>
      </c>
      <c r="BL217" s="17" t="s">
        <v>309</v>
      </c>
      <c r="BM217" s="155" t="s">
        <v>1069</v>
      </c>
    </row>
    <row r="218" spans="2:65" s="1" customFormat="1" ht="21.75" customHeight="1">
      <c r="B218" s="32"/>
      <c r="C218" s="143" t="s">
        <v>708</v>
      </c>
      <c r="D218" s="143" t="s">
        <v>227</v>
      </c>
      <c r="E218" s="144" t="s">
        <v>3106</v>
      </c>
      <c r="F218" s="145" t="s">
        <v>3107</v>
      </c>
      <c r="G218" s="146" t="s">
        <v>414</v>
      </c>
      <c r="H218" s="147">
        <v>17</v>
      </c>
      <c r="I218" s="148"/>
      <c r="J218" s="149">
        <f t="shared" si="30"/>
        <v>0</v>
      </c>
      <c r="K218" s="150"/>
      <c r="L218" s="32"/>
      <c r="M218" s="151" t="s">
        <v>1</v>
      </c>
      <c r="N218" s="152" t="s">
        <v>42</v>
      </c>
      <c r="P218" s="153">
        <f t="shared" si="31"/>
        <v>0</v>
      </c>
      <c r="Q218" s="153">
        <v>3.9899999999999996E-3</v>
      </c>
      <c r="R218" s="153">
        <f t="shared" si="32"/>
        <v>6.7829999999999988E-2</v>
      </c>
      <c r="S218" s="153">
        <v>0</v>
      </c>
      <c r="T218" s="154">
        <f t="shared" si="33"/>
        <v>0</v>
      </c>
      <c r="AR218" s="155" t="s">
        <v>309</v>
      </c>
      <c r="AT218" s="155" t="s">
        <v>227</v>
      </c>
      <c r="AU218" s="155" t="s">
        <v>89</v>
      </c>
      <c r="AY218" s="17" t="s">
        <v>225</v>
      </c>
      <c r="BE218" s="156">
        <f t="shared" si="34"/>
        <v>0</v>
      </c>
      <c r="BF218" s="156">
        <f t="shared" si="35"/>
        <v>0</v>
      </c>
      <c r="BG218" s="156">
        <f t="shared" si="36"/>
        <v>0</v>
      </c>
      <c r="BH218" s="156">
        <f t="shared" si="37"/>
        <v>0</v>
      </c>
      <c r="BI218" s="156">
        <f t="shared" si="38"/>
        <v>0</v>
      </c>
      <c r="BJ218" s="17" t="s">
        <v>89</v>
      </c>
      <c r="BK218" s="156">
        <f t="shared" si="39"/>
        <v>0</v>
      </c>
      <c r="BL218" s="17" t="s">
        <v>309</v>
      </c>
      <c r="BM218" s="155" t="s">
        <v>1082</v>
      </c>
    </row>
    <row r="219" spans="2:65" s="1" customFormat="1" ht="21.75" customHeight="1">
      <c r="B219" s="32"/>
      <c r="C219" s="143" t="s">
        <v>717</v>
      </c>
      <c r="D219" s="143" t="s">
        <v>227</v>
      </c>
      <c r="E219" s="144" t="s">
        <v>3108</v>
      </c>
      <c r="F219" s="145" t="s">
        <v>3109</v>
      </c>
      <c r="G219" s="146" t="s">
        <v>414</v>
      </c>
      <c r="H219" s="147">
        <v>35</v>
      </c>
      <c r="I219" s="148"/>
      <c r="J219" s="149">
        <f t="shared" si="30"/>
        <v>0</v>
      </c>
      <c r="K219" s="150"/>
      <c r="L219" s="32"/>
      <c r="M219" s="151" t="s">
        <v>1</v>
      </c>
      <c r="N219" s="152" t="s">
        <v>42</v>
      </c>
      <c r="P219" s="153">
        <f t="shared" si="31"/>
        <v>0</v>
      </c>
      <c r="Q219" s="153">
        <v>4.7400000000000003E-3</v>
      </c>
      <c r="R219" s="153">
        <f t="shared" si="32"/>
        <v>0.16590000000000002</v>
      </c>
      <c r="S219" s="153">
        <v>0</v>
      </c>
      <c r="T219" s="154">
        <f t="shared" si="33"/>
        <v>0</v>
      </c>
      <c r="AR219" s="155" t="s">
        <v>309</v>
      </c>
      <c r="AT219" s="155" t="s">
        <v>227</v>
      </c>
      <c r="AU219" s="155" t="s">
        <v>89</v>
      </c>
      <c r="AY219" s="17" t="s">
        <v>225</v>
      </c>
      <c r="BE219" s="156">
        <f t="shared" si="34"/>
        <v>0</v>
      </c>
      <c r="BF219" s="156">
        <f t="shared" si="35"/>
        <v>0</v>
      </c>
      <c r="BG219" s="156">
        <f t="shared" si="36"/>
        <v>0</v>
      </c>
      <c r="BH219" s="156">
        <f t="shared" si="37"/>
        <v>0</v>
      </c>
      <c r="BI219" s="156">
        <f t="shared" si="38"/>
        <v>0</v>
      </c>
      <c r="BJ219" s="17" t="s">
        <v>89</v>
      </c>
      <c r="BK219" s="156">
        <f t="shared" si="39"/>
        <v>0</v>
      </c>
      <c r="BL219" s="17" t="s">
        <v>309</v>
      </c>
      <c r="BM219" s="155" t="s">
        <v>1098</v>
      </c>
    </row>
    <row r="220" spans="2:65" s="1" customFormat="1" ht="24.2" customHeight="1">
      <c r="B220" s="32"/>
      <c r="C220" s="143" t="s">
        <v>727</v>
      </c>
      <c r="D220" s="143" t="s">
        <v>227</v>
      </c>
      <c r="E220" s="144" t="s">
        <v>3110</v>
      </c>
      <c r="F220" s="145" t="s">
        <v>3111</v>
      </c>
      <c r="G220" s="146" t="s">
        <v>414</v>
      </c>
      <c r="H220" s="147">
        <v>60</v>
      </c>
      <c r="I220" s="148"/>
      <c r="J220" s="149">
        <f t="shared" si="30"/>
        <v>0</v>
      </c>
      <c r="K220" s="150"/>
      <c r="L220" s="32"/>
      <c r="M220" s="151" t="s">
        <v>1</v>
      </c>
      <c r="N220" s="152" t="s">
        <v>42</v>
      </c>
      <c r="P220" s="153">
        <f t="shared" si="31"/>
        <v>0</v>
      </c>
      <c r="Q220" s="153">
        <v>0</v>
      </c>
      <c r="R220" s="153">
        <f t="shared" si="32"/>
        <v>0</v>
      </c>
      <c r="S220" s="153">
        <v>4.9699999999999996E-3</v>
      </c>
      <c r="T220" s="154">
        <f t="shared" si="33"/>
        <v>0.29819999999999997</v>
      </c>
      <c r="AR220" s="155" t="s">
        <v>309</v>
      </c>
      <c r="AT220" s="155" t="s">
        <v>227</v>
      </c>
      <c r="AU220" s="155" t="s">
        <v>89</v>
      </c>
      <c r="AY220" s="17" t="s">
        <v>225</v>
      </c>
      <c r="BE220" s="156">
        <f t="shared" si="34"/>
        <v>0</v>
      </c>
      <c r="BF220" s="156">
        <f t="shared" si="35"/>
        <v>0</v>
      </c>
      <c r="BG220" s="156">
        <f t="shared" si="36"/>
        <v>0</v>
      </c>
      <c r="BH220" s="156">
        <f t="shared" si="37"/>
        <v>0</v>
      </c>
      <c r="BI220" s="156">
        <f t="shared" si="38"/>
        <v>0</v>
      </c>
      <c r="BJ220" s="17" t="s">
        <v>89</v>
      </c>
      <c r="BK220" s="156">
        <f t="shared" si="39"/>
        <v>0</v>
      </c>
      <c r="BL220" s="17" t="s">
        <v>309</v>
      </c>
      <c r="BM220" s="155" t="s">
        <v>3112</v>
      </c>
    </row>
    <row r="221" spans="2:65" s="1" customFormat="1" ht="16.5" customHeight="1">
      <c r="B221" s="32"/>
      <c r="C221" s="179" t="s">
        <v>734</v>
      </c>
      <c r="D221" s="179" t="s">
        <v>304</v>
      </c>
      <c r="E221" s="180" t="s">
        <v>3113</v>
      </c>
      <c r="F221" s="181" t="s">
        <v>3114</v>
      </c>
      <c r="G221" s="182" t="s">
        <v>2974</v>
      </c>
      <c r="H221" s="183">
        <v>34</v>
      </c>
      <c r="I221" s="184"/>
      <c r="J221" s="185">
        <f t="shared" si="30"/>
        <v>0</v>
      </c>
      <c r="K221" s="186"/>
      <c r="L221" s="187"/>
      <c r="M221" s="188" t="s">
        <v>1</v>
      </c>
      <c r="N221" s="189" t="s">
        <v>42</v>
      </c>
      <c r="P221" s="153">
        <f t="shared" si="31"/>
        <v>0</v>
      </c>
      <c r="Q221" s="153">
        <v>1.8000000000000001E-4</v>
      </c>
      <c r="R221" s="153">
        <f t="shared" si="32"/>
        <v>6.1200000000000004E-3</v>
      </c>
      <c r="S221" s="153">
        <v>0</v>
      </c>
      <c r="T221" s="154">
        <f t="shared" si="33"/>
        <v>0</v>
      </c>
      <c r="AR221" s="155" t="s">
        <v>434</v>
      </c>
      <c r="AT221" s="155" t="s">
        <v>304</v>
      </c>
      <c r="AU221" s="155" t="s">
        <v>89</v>
      </c>
      <c r="AY221" s="17" t="s">
        <v>225</v>
      </c>
      <c r="BE221" s="156">
        <f t="shared" si="34"/>
        <v>0</v>
      </c>
      <c r="BF221" s="156">
        <f t="shared" si="35"/>
        <v>0</v>
      </c>
      <c r="BG221" s="156">
        <f t="shared" si="36"/>
        <v>0</v>
      </c>
      <c r="BH221" s="156">
        <f t="shared" si="37"/>
        <v>0</v>
      </c>
      <c r="BI221" s="156">
        <f t="shared" si="38"/>
        <v>0</v>
      </c>
      <c r="BJ221" s="17" t="s">
        <v>89</v>
      </c>
      <c r="BK221" s="156">
        <f t="shared" si="39"/>
        <v>0</v>
      </c>
      <c r="BL221" s="17" t="s">
        <v>309</v>
      </c>
      <c r="BM221" s="155" t="s">
        <v>1127</v>
      </c>
    </row>
    <row r="222" spans="2:65" s="1" customFormat="1" ht="16.5" customHeight="1">
      <c r="B222" s="32"/>
      <c r="C222" s="179" t="s">
        <v>738</v>
      </c>
      <c r="D222" s="179" t="s">
        <v>304</v>
      </c>
      <c r="E222" s="180" t="s">
        <v>3115</v>
      </c>
      <c r="F222" s="181" t="s">
        <v>3116</v>
      </c>
      <c r="G222" s="182" t="s">
        <v>2974</v>
      </c>
      <c r="H222" s="183">
        <v>4</v>
      </c>
      <c r="I222" s="184"/>
      <c r="J222" s="185">
        <f t="shared" si="30"/>
        <v>0</v>
      </c>
      <c r="K222" s="186"/>
      <c r="L222" s="187"/>
      <c r="M222" s="188" t="s">
        <v>1</v>
      </c>
      <c r="N222" s="189" t="s">
        <v>42</v>
      </c>
      <c r="P222" s="153">
        <f t="shared" si="31"/>
        <v>0</v>
      </c>
      <c r="Q222" s="153">
        <v>2.7E-4</v>
      </c>
      <c r="R222" s="153">
        <f t="shared" si="32"/>
        <v>1.08E-3</v>
      </c>
      <c r="S222" s="153">
        <v>0</v>
      </c>
      <c r="T222" s="154">
        <f t="shared" si="33"/>
        <v>0</v>
      </c>
      <c r="AR222" s="155" t="s">
        <v>434</v>
      </c>
      <c r="AT222" s="155" t="s">
        <v>304</v>
      </c>
      <c r="AU222" s="155" t="s">
        <v>89</v>
      </c>
      <c r="AY222" s="17" t="s">
        <v>225</v>
      </c>
      <c r="BE222" s="156">
        <f t="shared" si="34"/>
        <v>0</v>
      </c>
      <c r="BF222" s="156">
        <f t="shared" si="35"/>
        <v>0</v>
      </c>
      <c r="BG222" s="156">
        <f t="shared" si="36"/>
        <v>0</v>
      </c>
      <c r="BH222" s="156">
        <f t="shared" si="37"/>
        <v>0</v>
      </c>
      <c r="BI222" s="156">
        <f t="shared" si="38"/>
        <v>0</v>
      </c>
      <c r="BJ222" s="17" t="s">
        <v>89</v>
      </c>
      <c r="BK222" s="156">
        <f t="shared" si="39"/>
        <v>0</v>
      </c>
      <c r="BL222" s="17" t="s">
        <v>309</v>
      </c>
      <c r="BM222" s="155" t="s">
        <v>1139</v>
      </c>
    </row>
    <row r="223" spans="2:65" s="1" customFormat="1" ht="16.5" customHeight="1">
      <c r="B223" s="32"/>
      <c r="C223" s="179" t="s">
        <v>744</v>
      </c>
      <c r="D223" s="179" t="s">
        <v>304</v>
      </c>
      <c r="E223" s="180" t="s">
        <v>3117</v>
      </c>
      <c r="F223" s="181" t="s">
        <v>3118</v>
      </c>
      <c r="G223" s="182" t="s">
        <v>2974</v>
      </c>
      <c r="H223" s="183">
        <v>1</v>
      </c>
      <c r="I223" s="184"/>
      <c r="J223" s="185">
        <f t="shared" si="30"/>
        <v>0</v>
      </c>
      <c r="K223" s="186"/>
      <c r="L223" s="187"/>
      <c r="M223" s="188" t="s">
        <v>1</v>
      </c>
      <c r="N223" s="189" t="s">
        <v>42</v>
      </c>
      <c r="P223" s="153">
        <f t="shared" si="31"/>
        <v>0</v>
      </c>
      <c r="Q223" s="153">
        <v>4.0999999999999999E-4</v>
      </c>
      <c r="R223" s="153">
        <f t="shared" si="32"/>
        <v>4.0999999999999999E-4</v>
      </c>
      <c r="S223" s="153">
        <v>0</v>
      </c>
      <c r="T223" s="154">
        <f t="shared" si="33"/>
        <v>0</v>
      </c>
      <c r="AR223" s="155" t="s">
        <v>434</v>
      </c>
      <c r="AT223" s="155" t="s">
        <v>304</v>
      </c>
      <c r="AU223" s="155" t="s">
        <v>89</v>
      </c>
      <c r="AY223" s="17" t="s">
        <v>225</v>
      </c>
      <c r="BE223" s="156">
        <f t="shared" si="34"/>
        <v>0</v>
      </c>
      <c r="BF223" s="156">
        <f t="shared" si="35"/>
        <v>0</v>
      </c>
      <c r="BG223" s="156">
        <f t="shared" si="36"/>
        <v>0</v>
      </c>
      <c r="BH223" s="156">
        <f t="shared" si="37"/>
        <v>0</v>
      </c>
      <c r="BI223" s="156">
        <f t="shared" si="38"/>
        <v>0</v>
      </c>
      <c r="BJ223" s="17" t="s">
        <v>89</v>
      </c>
      <c r="BK223" s="156">
        <f t="shared" si="39"/>
        <v>0</v>
      </c>
      <c r="BL223" s="17" t="s">
        <v>309</v>
      </c>
      <c r="BM223" s="155" t="s">
        <v>1153</v>
      </c>
    </row>
    <row r="224" spans="2:65" s="1" customFormat="1" ht="21.75" customHeight="1">
      <c r="B224" s="32"/>
      <c r="C224" s="179" t="s">
        <v>750</v>
      </c>
      <c r="D224" s="179" t="s">
        <v>304</v>
      </c>
      <c r="E224" s="180" t="s">
        <v>3119</v>
      </c>
      <c r="F224" s="181" t="s">
        <v>3120</v>
      </c>
      <c r="G224" s="182" t="s">
        <v>2974</v>
      </c>
      <c r="H224" s="183">
        <v>1</v>
      </c>
      <c r="I224" s="184"/>
      <c r="J224" s="185">
        <f t="shared" si="30"/>
        <v>0</v>
      </c>
      <c r="K224" s="186"/>
      <c r="L224" s="187"/>
      <c r="M224" s="188" t="s">
        <v>1</v>
      </c>
      <c r="N224" s="189" t="s">
        <v>42</v>
      </c>
      <c r="P224" s="153">
        <f t="shared" si="31"/>
        <v>0</v>
      </c>
      <c r="Q224" s="153">
        <v>6.9999999999999999E-4</v>
      </c>
      <c r="R224" s="153">
        <f t="shared" si="32"/>
        <v>6.9999999999999999E-4</v>
      </c>
      <c r="S224" s="153">
        <v>0</v>
      </c>
      <c r="T224" s="154">
        <f t="shared" si="33"/>
        <v>0</v>
      </c>
      <c r="AR224" s="155" t="s">
        <v>434</v>
      </c>
      <c r="AT224" s="155" t="s">
        <v>304</v>
      </c>
      <c r="AU224" s="155" t="s">
        <v>89</v>
      </c>
      <c r="AY224" s="17" t="s">
        <v>225</v>
      </c>
      <c r="BE224" s="156">
        <f t="shared" si="34"/>
        <v>0</v>
      </c>
      <c r="BF224" s="156">
        <f t="shared" si="35"/>
        <v>0</v>
      </c>
      <c r="BG224" s="156">
        <f t="shared" si="36"/>
        <v>0</v>
      </c>
      <c r="BH224" s="156">
        <f t="shared" si="37"/>
        <v>0</v>
      </c>
      <c r="BI224" s="156">
        <f t="shared" si="38"/>
        <v>0</v>
      </c>
      <c r="BJ224" s="17" t="s">
        <v>89</v>
      </c>
      <c r="BK224" s="156">
        <f t="shared" si="39"/>
        <v>0</v>
      </c>
      <c r="BL224" s="17" t="s">
        <v>309</v>
      </c>
      <c r="BM224" s="155" t="s">
        <v>1168</v>
      </c>
    </row>
    <row r="225" spans="2:65" s="1" customFormat="1" ht="16.5" customHeight="1">
      <c r="B225" s="32"/>
      <c r="C225" s="179" t="s">
        <v>755</v>
      </c>
      <c r="D225" s="179" t="s">
        <v>304</v>
      </c>
      <c r="E225" s="180" t="s">
        <v>3121</v>
      </c>
      <c r="F225" s="181" t="s">
        <v>3122</v>
      </c>
      <c r="G225" s="182" t="s">
        <v>2974</v>
      </c>
      <c r="H225" s="183">
        <v>4</v>
      </c>
      <c r="I225" s="184"/>
      <c r="J225" s="185">
        <f t="shared" si="30"/>
        <v>0</v>
      </c>
      <c r="K225" s="186"/>
      <c r="L225" s="187"/>
      <c r="M225" s="188" t="s">
        <v>1</v>
      </c>
      <c r="N225" s="189" t="s">
        <v>42</v>
      </c>
      <c r="P225" s="153">
        <f t="shared" si="31"/>
        <v>0</v>
      </c>
      <c r="Q225" s="153">
        <v>1E-3</v>
      </c>
      <c r="R225" s="153">
        <f t="shared" si="32"/>
        <v>4.0000000000000001E-3</v>
      </c>
      <c r="S225" s="153">
        <v>0</v>
      </c>
      <c r="T225" s="154">
        <f t="shared" si="33"/>
        <v>0</v>
      </c>
      <c r="AR225" s="155" t="s">
        <v>434</v>
      </c>
      <c r="AT225" s="155" t="s">
        <v>304</v>
      </c>
      <c r="AU225" s="155" t="s">
        <v>89</v>
      </c>
      <c r="AY225" s="17" t="s">
        <v>225</v>
      </c>
      <c r="BE225" s="156">
        <f t="shared" si="34"/>
        <v>0</v>
      </c>
      <c r="BF225" s="156">
        <f t="shared" si="35"/>
        <v>0</v>
      </c>
      <c r="BG225" s="156">
        <f t="shared" si="36"/>
        <v>0</v>
      </c>
      <c r="BH225" s="156">
        <f t="shared" si="37"/>
        <v>0</v>
      </c>
      <c r="BI225" s="156">
        <f t="shared" si="38"/>
        <v>0</v>
      </c>
      <c r="BJ225" s="17" t="s">
        <v>89</v>
      </c>
      <c r="BK225" s="156">
        <f t="shared" si="39"/>
        <v>0</v>
      </c>
      <c r="BL225" s="17" t="s">
        <v>309</v>
      </c>
      <c r="BM225" s="155" t="s">
        <v>1184</v>
      </c>
    </row>
    <row r="226" spans="2:65" s="1" customFormat="1" ht="16.5" customHeight="1">
      <c r="B226" s="32"/>
      <c r="C226" s="179" t="s">
        <v>759</v>
      </c>
      <c r="D226" s="179" t="s">
        <v>304</v>
      </c>
      <c r="E226" s="180" t="s">
        <v>3123</v>
      </c>
      <c r="F226" s="181" t="s">
        <v>3124</v>
      </c>
      <c r="G226" s="182" t="s">
        <v>2974</v>
      </c>
      <c r="H226" s="183">
        <v>6</v>
      </c>
      <c r="I226" s="184"/>
      <c r="J226" s="185">
        <f t="shared" si="30"/>
        <v>0</v>
      </c>
      <c r="K226" s="186"/>
      <c r="L226" s="187"/>
      <c r="M226" s="188" t="s">
        <v>1</v>
      </c>
      <c r="N226" s="189" t="s">
        <v>42</v>
      </c>
      <c r="P226" s="153">
        <f t="shared" si="31"/>
        <v>0</v>
      </c>
      <c r="Q226" s="153">
        <v>4.0000000000000002E-4</v>
      </c>
      <c r="R226" s="153">
        <f t="shared" si="32"/>
        <v>2.4000000000000002E-3</v>
      </c>
      <c r="S226" s="153">
        <v>0</v>
      </c>
      <c r="T226" s="154">
        <f t="shared" si="33"/>
        <v>0</v>
      </c>
      <c r="AR226" s="155" t="s">
        <v>434</v>
      </c>
      <c r="AT226" s="155" t="s">
        <v>304</v>
      </c>
      <c r="AU226" s="155" t="s">
        <v>89</v>
      </c>
      <c r="AY226" s="17" t="s">
        <v>225</v>
      </c>
      <c r="BE226" s="156">
        <f t="shared" si="34"/>
        <v>0</v>
      </c>
      <c r="BF226" s="156">
        <f t="shared" si="35"/>
        <v>0</v>
      </c>
      <c r="BG226" s="156">
        <f t="shared" si="36"/>
        <v>0</v>
      </c>
      <c r="BH226" s="156">
        <f t="shared" si="37"/>
        <v>0</v>
      </c>
      <c r="BI226" s="156">
        <f t="shared" si="38"/>
        <v>0</v>
      </c>
      <c r="BJ226" s="17" t="s">
        <v>89</v>
      </c>
      <c r="BK226" s="156">
        <f t="shared" si="39"/>
        <v>0</v>
      </c>
      <c r="BL226" s="17" t="s">
        <v>309</v>
      </c>
      <c r="BM226" s="155" t="s">
        <v>1197</v>
      </c>
    </row>
    <row r="227" spans="2:65" s="1" customFormat="1" ht="16.5" customHeight="1">
      <c r="B227" s="32"/>
      <c r="C227" s="179" t="s">
        <v>765</v>
      </c>
      <c r="D227" s="179" t="s">
        <v>304</v>
      </c>
      <c r="E227" s="180" t="s">
        <v>3125</v>
      </c>
      <c r="F227" s="181" t="s">
        <v>3126</v>
      </c>
      <c r="G227" s="182" t="s">
        <v>2974</v>
      </c>
      <c r="H227" s="183">
        <v>4</v>
      </c>
      <c r="I227" s="184"/>
      <c r="J227" s="185">
        <f t="shared" si="30"/>
        <v>0</v>
      </c>
      <c r="K227" s="186"/>
      <c r="L227" s="187"/>
      <c r="M227" s="188" t="s">
        <v>1</v>
      </c>
      <c r="N227" s="189" t="s">
        <v>42</v>
      </c>
      <c r="P227" s="153">
        <f t="shared" si="31"/>
        <v>0</v>
      </c>
      <c r="Q227" s="153">
        <v>6.7000000000000002E-4</v>
      </c>
      <c r="R227" s="153">
        <f t="shared" si="32"/>
        <v>2.6800000000000001E-3</v>
      </c>
      <c r="S227" s="153">
        <v>0</v>
      </c>
      <c r="T227" s="154">
        <f t="shared" si="33"/>
        <v>0</v>
      </c>
      <c r="AR227" s="155" t="s">
        <v>434</v>
      </c>
      <c r="AT227" s="155" t="s">
        <v>304</v>
      </c>
      <c r="AU227" s="155" t="s">
        <v>89</v>
      </c>
      <c r="AY227" s="17" t="s">
        <v>225</v>
      </c>
      <c r="BE227" s="156">
        <f t="shared" si="34"/>
        <v>0</v>
      </c>
      <c r="BF227" s="156">
        <f t="shared" si="35"/>
        <v>0</v>
      </c>
      <c r="BG227" s="156">
        <f t="shared" si="36"/>
        <v>0</v>
      </c>
      <c r="BH227" s="156">
        <f t="shared" si="37"/>
        <v>0</v>
      </c>
      <c r="BI227" s="156">
        <f t="shared" si="38"/>
        <v>0</v>
      </c>
      <c r="BJ227" s="17" t="s">
        <v>89</v>
      </c>
      <c r="BK227" s="156">
        <f t="shared" si="39"/>
        <v>0</v>
      </c>
      <c r="BL227" s="17" t="s">
        <v>309</v>
      </c>
      <c r="BM227" s="155" t="s">
        <v>1211</v>
      </c>
    </row>
    <row r="228" spans="2:65" s="1" customFormat="1" ht="16.5" customHeight="1">
      <c r="B228" s="32"/>
      <c r="C228" s="143" t="s">
        <v>778</v>
      </c>
      <c r="D228" s="143" t="s">
        <v>227</v>
      </c>
      <c r="E228" s="144" t="s">
        <v>3127</v>
      </c>
      <c r="F228" s="145" t="s">
        <v>3128</v>
      </c>
      <c r="G228" s="146" t="s">
        <v>414</v>
      </c>
      <c r="H228" s="147">
        <v>2</v>
      </c>
      <c r="I228" s="148"/>
      <c r="J228" s="149">
        <f t="shared" si="30"/>
        <v>0</v>
      </c>
      <c r="K228" s="150"/>
      <c r="L228" s="32"/>
      <c r="M228" s="151" t="s">
        <v>1</v>
      </c>
      <c r="N228" s="152" t="s">
        <v>42</v>
      </c>
      <c r="P228" s="153">
        <f t="shared" si="31"/>
        <v>0</v>
      </c>
      <c r="Q228" s="153">
        <v>1.4400000000000001E-3</v>
      </c>
      <c r="R228" s="153">
        <f t="shared" si="32"/>
        <v>2.8800000000000002E-3</v>
      </c>
      <c r="S228" s="153">
        <v>0</v>
      </c>
      <c r="T228" s="154">
        <f t="shared" si="33"/>
        <v>0</v>
      </c>
      <c r="AR228" s="155" t="s">
        <v>309</v>
      </c>
      <c r="AT228" s="155" t="s">
        <v>227</v>
      </c>
      <c r="AU228" s="155" t="s">
        <v>89</v>
      </c>
      <c r="AY228" s="17" t="s">
        <v>225</v>
      </c>
      <c r="BE228" s="156">
        <f t="shared" si="34"/>
        <v>0</v>
      </c>
      <c r="BF228" s="156">
        <f t="shared" si="35"/>
        <v>0</v>
      </c>
      <c r="BG228" s="156">
        <f t="shared" si="36"/>
        <v>0</v>
      </c>
      <c r="BH228" s="156">
        <f t="shared" si="37"/>
        <v>0</v>
      </c>
      <c r="BI228" s="156">
        <f t="shared" si="38"/>
        <v>0</v>
      </c>
      <c r="BJ228" s="17" t="s">
        <v>89</v>
      </c>
      <c r="BK228" s="156">
        <f t="shared" si="39"/>
        <v>0</v>
      </c>
      <c r="BL228" s="17" t="s">
        <v>309</v>
      </c>
      <c r="BM228" s="155" t="s">
        <v>1225</v>
      </c>
    </row>
    <row r="229" spans="2:65" s="1" customFormat="1" ht="16.5" customHeight="1">
      <c r="B229" s="32"/>
      <c r="C229" s="143" t="s">
        <v>783</v>
      </c>
      <c r="D229" s="143" t="s">
        <v>227</v>
      </c>
      <c r="E229" s="144" t="s">
        <v>3129</v>
      </c>
      <c r="F229" s="145" t="s">
        <v>3130</v>
      </c>
      <c r="G229" s="146" t="s">
        <v>414</v>
      </c>
      <c r="H229" s="147">
        <v>406</v>
      </c>
      <c r="I229" s="148"/>
      <c r="J229" s="149">
        <f t="shared" si="30"/>
        <v>0</v>
      </c>
      <c r="K229" s="150"/>
      <c r="L229" s="32"/>
      <c r="M229" s="151" t="s">
        <v>1</v>
      </c>
      <c r="N229" s="152" t="s">
        <v>42</v>
      </c>
      <c r="P229" s="153">
        <f t="shared" si="31"/>
        <v>0</v>
      </c>
      <c r="Q229" s="153">
        <v>2.2699999999999999E-3</v>
      </c>
      <c r="R229" s="153">
        <f t="shared" si="32"/>
        <v>0.92161999999999999</v>
      </c>
      <c r="S229" s="153">
        <v>0</v>
      </c>
      <c r="T229" s="154">
        <f t="shared" si="33"/>
        <v>0</v>
      </c>
      <c r="AR229" s="155" t="s">
        <v>309</v>
      </c>
      <c r="AT229" s="155" t="s">
        <v>227</v>
      </c>
      <c r="AU229" s="155" t="s">
        <v>89</v>
      </c>
      <c r="AY229" s="17" t="s">
        <v>225</v>
      </c>
      <c r="BE229" s="156">
        <f t="shared" si="34"/>
        <v>0</v>
      </c>
      <c r="BF229" s="156">
        <f t="shared" si="35"/>
        <v>0</v>
      </c>
      <c r="BG229" s="156">
        <f t="shared" si="36"/>
        <v>0</v>
      </c>
      <c r="BH229" s="156">
        <f t="shared" si="37"/>
        <v>0</v>
      </c>
      <c r="BI229" s="156">
        <f t="shared" si="38"/>
        <v>0</v>
      </c>
      <c r="BJ229" s="17" t="s">
        <v>89</v>
      </c>
      <c r="BK229" s="156">
        <f t="shared" si="39"/>
        <v>0</v>
      </c>
      <c r="BL229" s="17" t="s">
        <v>309</v>
      </c>
      <c r="BM229" s="155" t="s">
        <v>1235</v>
      </c>
    </row>
    <row r="230" spans="2:65" s="1" customFormat="1" ht="16.5" customHeight="1">
      <c r="B230" s="32"/>
      <c r="C230" s="143" t="s">
        <v>793</v>
      </c>
      <c r="D230" s="143" t="s">
        <v>227</v>
      </c>
      <c r="E230" s="144" t="s">
        <v>3131</v>
      </c>
      <c r="F230" s="145" t="s">
        <v>3132</v>
      </c>
      <c r="G230" s="146" t="s">
        <v>414</v>
      </c>
      <c r="H230" s="147">
        <v>97</v>
      </c>
      <c r="I230" s="148"/>
      <c r="J230" s="149">
        <f t="shared" si="30"/>
        <v>0</v>
      </c>
      <c r="K230" s="150"/>
      <c r="L230" s="32"/>
      <c r="M230" s="151" t="s">
        <v>1</v>
      </c>
      <c r="N230" s="152" t="s">
        <v>42</v>
      </c>
      <c r="P230" s="153">
        <f t="shared" si="31"/>
        <v>0</v>
      </c>
      <c r="Q230" s="153">
        <v>2.2699999999999999E-3</v>
      </c>
      <c r="R230" s="153">
        <f t="shared" si="32"/>
        <v>0.22019</v>
      </c>
      <c r="S230" s="153">
        <v>0</v>
      </c>
      <c r="T230" s="154">
        <f t="shared" si="33"/>
        <v>0</v>
      </c>
      <c r="AR230" s="155" t="s">
        <v>309</v>
      </c>
      <c r="AT230" s="155" t="s">
        <v>227</v>
      </c>
      <c r="AU230" s="155" t="s">
        <v>89</v>
      </c>
      <c r="AY230" s="17" t="s">
        <v>225</v>
      </c>
      <c r="BE230" s="156">
        <f t="shared" si="34"/>
        <v>0</v>
      </c>
      <c r="BF230" s="156">
        <f t="shared" si="35"/>
        <v>0</v>
      </c>
      <c r="BG230" s="156">
        <f t="shared" si="36"/>
        <v>0</v>
      </c>
      <c r="BH230" s="156">
        <f t="shared" si="37"/>
        <v>0</v>
      </c>
      <c r="BI230" s="156">
        <f t="shared" si="38"/>
        <v>0</v>
      </c>
      <c r="BJ230" s="17" t="s">
        <v>89</v>
      </c>
      <c r="BK230" s="156">
        <f t="shared" si="39"/>
        <v>0</v>
      </c>
      <c r="BL230" s="17" t="s">
        <v>309</v>
      </c>
      <c r="BM230" s="155" t="s">
        <v>1247</v>
      </c>
    </row>
    <row r="231" spans="2:65" s="1" customFormat="1" ht="16.5" customHeight="1">
      <c r="B231" s="32"/>
      <c r="C231" s="143" t="s">
        <v>801</v>
      </c>
      <c r="D231" s="143" t="s">
        <v>227</v>
      </c>
      <c r="E231" s="144" t="s">
        <v>3133</v>
      </c>
      <c r="F231" s="145" t="s">
        <v>3134</v>
      </c>
      <c r="G231" s="146" t="s">
        <v>414</v>
      </c>
      <c r="H231" s="147">
        <v>95</v>
      </c>
      <c r="I231" s="148"/>
      <c r="J231" s="149">
        <f t="shared" si="30"/>
        <v>0</v>
      </c>
      <c r="K231" s="150"/>
      <c r="L231" s="32"/>
      <c r="M231" s="151" t="s">
        <v>1</v>
      </c>
      <c r="N231" s="152" t="s">
        <v>42</v>
      </c>
      <c r="P231" s="153">
        <f t="shared" si="31"/>
        <v>0</v>
      </c>
      <c r="Q231" s="153">
        <v>2.2699999999999999E-3</v>
      </c>
      <c r="R231" s="153">
        <f t="shared" si="32"/>
        <v>0.21564999999999998</v>
      </c>
      <c r="S231" s="153">
        <v>0</v>
      </c>
      <c r="T231" s="154">
        <f t="shared" si="33"/>
        <v>0</v>
      </c>
      <c r="AR231" s="155" t="s">
        <v>309</v>
      </c>
      <c r="AT231" s="155" t="s">
        <v>227</v>
      </c>
      <c r="AU231" s="155" t="s">
        <v>89</v>
      </c>
      <c r="AY231" s="17" t="s">
        <v>225</v>
      </c>
      <c r="BE231" s="156">
        <f t="shared" si="34"/>
        <v>0</v>
      </c>
      <c r="BF231" s="156">
        <f t="shared" si="35"/>
        <v>0</v>
      </c>
      <c r="BG231" s="156">
        <f t="shared" si="36"/>
        <v>0</v>
      </c>
      <c r="BH231" s="156">
        <f t="shared" si="37"/>
        <v>0</v>
      </c>
      <c r="BI231" s="156">
        <f t="shared" si="38"/>
        <v>0</v>
      </c>
      <c r="BJ231" s="17" t="s">
        <v>89</v>
      </c>
      <c r="BK231" s="156">
        <f t="shared" si="39"/>
        <v>0</v>
      </c>
      <c r="BL231" s="17" t="s">
        <v>309</v>
      </c>
      <c r="BM231" s="155" t="s">
        <v>1260</v>
      </c>
    </row>
    <row r="232" spans="2:65" s="1" customFormat="1" ht="16.5" customHeight="1">
      <c r="B232" s="32"/>
      <c r="C232" s="143" t="s">
        <v>806</v>
      </c>
      <c r="D232" s="143" t="s">
        <v>227</v>
      </c>
      <c r="E232" s="144" t="s">
        <v>3135</v>
      </c>
      <c r="F232" s="145" t="s">
        <v>3136</v>
      </c>
      <c r="G232" s="146" t="s">
        <v>414</v>
      </c>
      <c r="H232" s="147">
        <v>72</v>
      </c>
      <c r="I232" s="148"/>
      <c r="J232" s="149">
        <f t="shared" si="30"/>
        <v>0</v>
      </c>
      <c r="K232" s="150"/>
      <c r="L232" s="32"/>
      <c r="M232" s="151" t="s">
        <v>1</v>
      </c>
      <c r="N232" s="152" t="s">
        <v>42</v>
      </c>
      <c r="P232" s="153">
        <f t="shared" si="31"/>
        <v>0</v>
      </c>
      <c r="Q232" s="153">
        <v>2.2699999999999999E-3</v>
      </c>
      <c r="R232" s="153">
        <f t="shared" si="32"/>
        <v>0.16344</v>
      </c>
      <c r="S232" s="153">
        <v>0</v>
      </c>
      <c r="T232" s="154">
        <f t="shared" si="33"/>
        <v>0</v>
      </c>
      <c r="AR232" s="155" t="s">
        <v>309</v>
      </c>
      <c r="AT232" s="155" t="s">
        <v>227</v>
      </c>
      <c r="AU232" s="155" t="s">
        <v>89</v>
      </c>
      <c r="AY232" s="17" t="s">
        <v>225</v>
      </c>
      <c r="BE232" s="156">
        <f t="shared" si="34"/>
        <v>0</v>
      </c>
      <c r="BF232" s="156">
        <f t="shared" si="35"/>
        <v>0</v>
      </c>
      <c r="BG232" s="156">
        <f t="shared" si="36"/>
        <v>0</v>
      </c>
      <c r="BH232" s="156">
        <f t="shared" si="37"/>
        <v>0</v>
      </c>
      <c r="BI232" s="156">
        <f t="shared" si="38"/>
        <v>0</v>
      </c>
      <c r="BJ232" s="17" t="s">
        <v>89</v>
      </c>
      <c r="BK232" s="156">
        <f t="shared" si="39"/>
        <v>0</v>
      </c>
      <c r="BL232" s="17" t="s">
        <v>309</v>
      </c>
      <c r="BM232" s="155" t="s">
        <v>1269</v>
      </c>
    </row>
    <row r="233" spans="2:65" s="1" customFormat="1" ht="16.5" customHeight="1">
      <c r="B233" s="32"/>
      <c r="C233" s="143" t="s">
        <v>811</v>
      </c>
      <c r="D233" s="143" t="s">
        <v>227</v>
      </c>
      <c r="E233" s="144" t="s">
        <v>3137</v>
      </c>
      <c r="F233" s="145" t="s">
        <v>3138</v>
      </c>
      <c r="G233" s="146" t="s">
        <v>414</v>
      </c>
      <c r="H233" s="147">
        <v>40</v>
      </c>
      <c r="I233" s="148"/>
      <c r="J233" s="149">
        <f t="shared" si="30"/>
        <v>0</v>
      </c>
      <c r="K233" s="150"/>
      <c r="L233" s="32"/>
      <c r="M233" s="151" t="s">
        <v>1</v>
      </c>
      <c r="N233" s="152" t="s">
        <v>42</v>
      </c>
      <c r="P233" s="153">
        <f t="shared" si="31"/>
        <v>0</v>
      </c>
      <c r="Q233" s="153">
        <v>2.2699999999999999E-3</v>
      </c>
      <c r="R233" s="153">
        <f t="shared" si="32"/>
        <v>9.0799999999999992E-2</v>
      </c>
      <c r="S233" s="153">
        <v>0</v>
      </c>
      <c r="T233" s="154">
        <f t="shared" si="33"/>
        <v>0</v>
      </c>
      <c r="AR233" s="155" t="s">
        <v>309</v>
      </c>
      <c r="AT233" s="155" t="s">
        <v>227</v>
      </c>
      <c r="AU233" s="155" t="s">
        <v>89</v>
      </c>
      <c r="AY233" s="17" t="s">
        <v>225</v>
      </c>
      <c r="BE233" s="156">
        <f t="shared" si="34"/>
        <v>0</v>
      </c>
      <c r="BF233" s="156">
        <f t="shared" si="35"/>
        <v>0</v>
      </c>
      <c r="BG233" s="156">
        <f t="shared" si="36"/>
        <v>0</v>
      </c>
      <c r="BH233" s="156">
        <f t="shared" si="37"/>
        <v>0</v>
      </c>
      <c r="BI233" s="156">
        <f t="shared" si="38"/>
        <v>0</v>
      </c>
      <c r="BJ233" s="17" t="s">
        <v>89</v>
      </c>
      <c r="BK233" s="156">
        <f t="shared" si="39"/>
        <v>0</v>
      </c>
      <c r="BL233" s="17" t="s">
        <v>309</v>
      </c>
      <c r="BM233" s="155" t="s">
        <v>1278</v>
      </c>
    </row>
    <row r="234" spans="2:65" s="1" customFormat="1" ht="16.5" customHeight="1">
      <c r="B234" s="32"/>
      <c r="C234" s="143" t="s">
        <v>833</v>
      </c>
      <c r="D234" s="143" t="s">
        <v>227</v>
      </c>
      <c r="E234" s="144" t="s">
        <v>3139</v>
      </c>
      <c r="F234" s="145" t="s">
        <v>3140</v>
      </c>
      <c r="G234" s="146" t="s">
        <v>3141</v>
      </c>
      <c r="H234" s="147">
        <v>1</v>
      </c>
      <c r="I234" s="148"/>
      <c r="J234" s="149">
        <f t="shared" si="30"/>
        <v>0</v>
      </c>
      <c r="K234" s="150"/>
      <c r="L234" s="32"/>
      <c r="M234" s="151" t="s">
        <v>1</v>
      </c>
      <c r="N234" s="152" t="s">
        <v>42</v>
      </c>
      <c r="P234" s="153">
        <f t="shared" si="31"/>
        <v>0</v>
      </c>
      <c r="Q234" s="153">
        <v>2.2699999999999999E-3</v>
      </c>
      <c r="R234" s="153">
        <f t="shared" si="32"/>
        <v>2.2699999999999999E-3</v>
      </c>
      <c r="S234" s="153">
        <v>0</v>
      </c>
      <c r="T234" s="154">
        <f t="shared" si="33"/>
        <v>0</v>
      </c>
      <c r="AR234" s="155" t="s">
        <v>309</v>
      </c>
      <c r="AT234" s="155" t="s">
        <v>227</v>
      </c>
      <c r="AU234" s="155" t="s">
        <v>89</v>
      </c>
      <c r="AY234" s="17" t="s">
        <v>225</v>
      </c>
      <c r="BE234" s="156">
        <f t="shared" si="34"/>
        <v>0</v>
      </c>
      <c r="BF234" s="156">
        <f t="shared" si="35"/>
        <v>0</v>
      </c>
      <c r="BG234" s="156">
        <f t="shared" si="36"/>
        <v>0</v>
      </c>
      <c r="BH234" s="156">
        <f t="shared" si="37"/>
        <v>0</v>
      </c>
      <c r="BI234" s="156">
        <f t="shared" si="38"/>
        <v>0</v>
      </c>
      <c r="BJ234" s="17" t="s">
        <v>89</v>
      </c>
      <c r="BK234" s="156">
        <f t="shared" si="39"/>
        <v>0</v>
      </c>
      <c r="BL234" s="17" t="s">
        <v>309</v>
      </c>
      <c r="BM234" s="155" t="s">
        <v>1286</v>
      </c>
    </row>
    <row r="235" spans="2:65" s="1" customFormat="1" ht="16.5" customHeight="1">
      <c r="B235" s="32"/>
      <c r="C235" s="143" t="s">
        <v>838</v>
      </c>
      <c r="D235" s="143" t="s">
        <v>227</v>
      </c>
      <c r="E235" s="144" t="s">
        <v>3142</v>
      </c>
      <c r="F235" s="145" t="s">
        <v>3143</v>
      </c>
      <c r="G235" s="146" t="s">
        <v>414</v>
      </c>
      <c r="H235" s="147">
        <v>710</v>
      </c>
      <c r="I235" s="148"/>
      <c r="J235" s="149">
        <f t="shared" si="30"/>
        <v>0</v>
      </c>
      <c r="K235" s="150"/>
      <c r="L235" s="32"/>
      <c r="M235" s="151" t="s">
        <v>1</v>
      </c>
      <c r="N235" s="152" t="s">
        <v>42</v>
      </c>
      <c r="P235" s="153">
        <f t="shared" si="31"/>
        <v>0</v>
      </c>
      <c r="Q235" s="153">
        <v>2.2699999999999999E-3</v>
      </c>
      <c r="R235" s="153">
        <f t="shared" si="32"/>
        <v>1.6116999999999999</v>
      </c>
      <c r="S235" s="153">
        <v>0</v>
      </c>
      <c r="T235" s="154">
        <f t="shared" si="33"/>
        <v>0</v>
      </c>
      <c r="AR235" s="155" t="s">
        <v>309</v>
      </c>
      <c r="AT235" s="155" t="s">
        <v>227</v>
      </c>
      <c r="AU235" s="155" t="s">
        <v>89</v>
      </c>
      <c r="AY235" s="17" t="s">
        <v>225</v>
      </c>
      <c r="BE235" s="156">
        <f t="shared" si="34"/>
        <v>0</v>
      </c>
      <c r="BF235" s="156">
        <f t="shared" si="35"/>
        <v>0</v>
      </c>
      <c r="BG235" s="156">
        <f t="shared" si="36"/>
        <v>0</v>
      </c>
      <c r="BH235" s="156">
        <f t="shared" si="37"/>
        <v>0</v>
      </c>
      <c r="BI235" s="156">
        <f t="shared" si="38"/>
        <v>0</v>
      </c>
      <c r="BJ235" s="17" t="s">
        <v>89</v>
      </c>
      <c r="BK235" s="156">
        <f t="shared" si="39"/>
        <v>0</v>
      </c>
      <c r="BL235" s="17" t="s">
        <v>309</v>
      </c>
      <c r="BM235" s="155" t="s">
        <v>1295</v>
      </c>
    </row>
    <row r="236" spans="2:65" s="1" customFormat="1" ht="16.5" customHeight="1">
      <c r="B236" s="32"/>
      <c r="C236" s="143" t="s">
        <v>844</v>
      </c>
      <c r="D236" s="143" t="s">
        <v>227</v>
      </c>
      <c r="E236" s="144" t="s">
        <v>3144</v>
      </c>
      <c r="F236" s="145" t="s">
        <v>3145</v>
      </c>
      <c r="G236" s="146" t="s">
        <v>2974</v>
      </c>
      <c r="H236" s="147">
        <v>74</v>
      </c>
      <c r="I236" s="148"/>
      <c r="J236" s="149">
        <f t="shared" si="30"/>
        <v>0</v>
      </c>
      <c r="K236" s="150"/>
      <c r="L236" s="32"/>
      <c r="M236" s="151" t="s">
        <v>1</v>
      </c>
      <c r="N236" s="152" t="s">
        <v>42</v>
      </c>
      <c r="P236" s="153">
        <f t="shared" si="31"/>
        <v>0</v>
      </c>
      <c r="Q236" s="153">
        <v>6.9999999999999994E-5</v>
      </c>
      <c r="R236" s="153">
        <f t="shared" si="32"/>
        <v>5.1799999999999997E-3</v>
      </c>
      <c r="S236" s="153">
        <v>0</v>
      </c>
      <c r="T236" s="154">
        <f t="shared" si="33"/>
        <v>0</v>
      </c>
      <c r="AR236" s="155" t="s">
        <v>309</v>
      </c>
      <c r="AT236" s="155" t="s">
        <v>227</v>
      </c>
      <c r="AU236" s="155" t="s">
        <v>89</v>
      </c>
      <c r="AY236" s="17" t="s">
        <v>225</v>
      </c>
      <c r="BE236" s="156">
        <f t="shared" si="34"/>
        <v>0</v>
      </c>
      <c r="BF236" s="156">
        <f t="shared" si="35"/>
        <v>0</v>
      </c>
      <c r="BG236" s="156">
        <f t="shared" si="36"/>
        <v>0</v>
      </c>
      <c r="BH236" s="156">
        <f t="shared" si="37"/>
        <v>0</v>
      </c>
      <c r="BI236" s="156">
        <f t="shared" si="38"/>
        <v>0</v>
      </c>
      <c r="BJ236" s="17" t="s">
        <v>89</v>
      </c>
      <c r="BK236" s="156">
        <f t="shared" si="39"/>
        <v>0</v>
      </c>
      <c r="BL236" s="17" t="s">
        <v>309</v>
      </c>
      <c r="BM236" s="155" t="s">
        <v>1303</v>
      </c>
    </row>
    <row r="237" spans="2:65" s="1" customFormat="1" ht="21.75" customHeight="1">
      <c r="B237" s="32"/>
      <c r="C237" s="143" t="s">
        <v>878</v>
      </c>
      <c r="D237" s="143" t="s">
        <v>227</v>
      </c>
      <c r="E237" s="144" t="s">
        <v>3146</v>
      </c>
      <c r="F237" s="145" t="s">
        <v>3147</v>
      </c>
      <c r="G237" s="146" t="s">
        <v>2974</v>
      </c>
      <c r="H237" s="147">
        <v>2</v>
      </c>
      <c r="I237" s="148"/>
      <c r="J237" s="149">
        <f t="shared" si="30"/>
        <v>0</v>
      </c>
      <c r="K237" s="150"/>
      <c r="L237" s="32"/>
      <c r="M237" s="151" t="s">
        <v>1</v>
      </c>
      <c r="N237" s="152" t="s">
        <v>42</v>
      </c>
      <c r="P237" s="153">
        <f t="shared" si="31"/>
        <v>0</v>
      </c>
      <c r="Q237" s="153">
        <v>1.0300000000000001E-3</v>
      </c>
      <c r="R237" s="153">
        <f t="shared" si="32"/>
        <v>2.0600000000000002E-3</v>
      </c>
      <c r="S237" s="153">
        <v>0</v>
      </c>
      <c r="T237" s="154">
        <f t="shared" si="33"/>
        <v>0</v>
      </c>
      <c r="AR237" s="155" t="s">
        <v>309</v>
      </c>
      <c r="AT237" s="155" t="s">
        <v>227</v>
      </c>
      <c r="AU237" s="155" t="s">
        <v>89</v>
      </c>
      <c r="AY237" s="17" t="s">
        <v>225</v>
      </c>
      <c r="BE237" s="156">
        <f t="shared" si="34"/>
        <v>0</v>
      </c>
      <c r="BF237" s="156">
        <f t="shared" si="35"/>
        <v>0</v>
      </c>
      <c r="BG237" s="156">
        <f t="shared" si="36"/>
        <v>0</v>
      </c>
      <c r="BH237" s="156">
        <f t="shared" si="37"/>
        <v>0</v>
      </c>
      <c r="BI237" s="156">
        <f t="shared" si="38"/>
        <v>0</v>
      </c>
      <c r="BJ237" s="17" t="s">
        <v>89</v>
      </c>
      <c r="BK237" s="156">
        <f t="shared" si="39"/>
        <v>0</v>
      </c>
      <c r="BL237" s="17" t="s">
        <v>309</v>
      </c>
      <c r="BM237" s="155" t="s">
        <v>1311</v>
      </c>
    </row>
    <row r="238" spans="2:65" s="1" customFormat="1" ht="16.5" customHeight="1">
      <c r="B238" s="32"/>
      <c r="C238" s="143" t="s">
        <v>883</v>
      </c>
      <c r="D238" s="143" t="s">
        <v>227</v>
      </c>
      <c r="E238" s="144" t="s">
        <v>3148</v>
      </c>
      <c r="F238" s="145" t="s">
        <v>3149</v>
      </c>
      <c r="G238" s="146" t="s">
        <v>2974</v>
      </c>
      <c r="H238" s="147">
        <v>4</v>
      </c>
      <c r="I238" s="148"/>
      <c r="J238" s="149">
        <f t="shared" si="30"/>
        <v>0</v>
      </c>
      <c r="K238" s="150"/>
      <c r="L238" s="32"/>
      <c r="M238" s="151" t="s">
        <v>1</v>
      </c>
      <c r="N238" s="152" t="s">
        <v>42</v>
      </c>
      <c r="P238" s="153">
        <f t="shared" si="31"/>
        <v>0</v>
      </c>
      <c r="Q238" s="153">
        <v>4.0200000000000001E-3</v>
      </c>
      <c r="R238" s="153">
        <f t="shared" si="32"/>
        <v>1.6080000000000001E-2</v>
      </c>
      <c r="S238" s="153">
        <v>0</v>
      </c>
      <c r="T238" s="154">
        <f t="shared" si="33"/>
        <v>0</v>
      </c>
      <c r="AR238" s="155" t="s">
        <v>309</v>
      </c>
      <c r="AT238" s="155" t="s">
        <v>227</v>
      </c>
      <c r="AU238" s="155" t="s">
        <v>89</v>
      </c>
      <c r="AY238" s="17" t="s">
        <v>225</v>
      </c>
      <c r="BE238" s="156">
        <f t="shared" si="34"/>
        <v>0</v>
      </c>
      <c r="BF238" s="156">
        <f t="shared" si="35"/>
        <v>0</v>
      </c>
      <c r="BG238" s="156">
        <f t="shared" si="36"/>
        <v>0</v>
      </c>
      <c r="BH238" s="156">
        <f t="shared" si="37"/>
        <v>0</v>
      </c>
      <c r="BI238" s="156">
        <f t="shared" si="38"/>
        <v>0</v>
      </c>
      <c r="BJ238" s="17" t="s">
        <v>89</v>
      </c>
      <c r="BK238" s="156">
        <f t="shared" si="39"/>
        <v>0</v>
      </c>
      <c r="BL238" s="17" t="s">
        <v>309</v>
      </c>
      <c r="BM238" s="155" t="s">
        <v>1320</v>
      </c>
    </row>
    <row r="239" spans="2:65" s="1" customFormat="1" ht="16.5" customHeight="1">
      <c r="B239" s="32"/>
      <c r="C239" s="143" t="s">
        <v>898</v>
      </c>
      <c r="D239" s="143" t="s">
        <v>227</v>
      </c>
      <c r="E239" s="144" t="s">
        <v>3150</v>
      </c>
      <c r="F239" s="145" t="s">
        <v>3151</v>
      </c>
      <c r="G239" s="146" t="s">
        <v>2974</v>
      </c>
      <c r="H239" s="147">
        <v>1</v>
      </c>
      <c r="I239" s="148"/>
      <c r="J239" s="149">
        <f t="shared" si="30"/>
        <v>0</v>
      </c>
      <c r="K239" s="150"/>
      <c r="L239" s="32"/>
      <c r="M239" s="151" t="s">
        <v>1</v>
      </c>
      <c r="N239" s="152" t="s">
        <v>42</v>
      </c>
      <c r="P239" s="153">
        <f t="shared" si="31"/>
        <v>0</v>
      </c>
      <c r="Q239" s="153">
        <v>4.0200000000000001E-3</v>
      </c>
      <c r="R239" s="153">
        <f t="shared" si="32"/>
        <v>4.0200000000000001E-3</v>
      </c>
      <c r="S239" s="153">
        <v>0</v>
      </c>
      <c r="T239" s="154">
        <f t="shared" si="33"/>
        <v>0</v>
      </c>
      <c r="AR239" s="155" t="s">
        <v>309</v>
      </c>
      <c r="AT239" s="155" t="s">
        <v>227</v>
      </c>
      <c r="AU239" s="155" t="s">
        <v>89</v>
      </c>
      <c r="AY239" s="17" t="s">
        <v>225</v>
      </c>
      <c r="BE239" s="156">
        <f t="shared" si="34"/>
        <v>0</v>
      </c>
      <c r="BF239" s="156">
        <f t="shared" si="35"/>
        <v>0</v>
      </c>
      <c r="BG239" s="156">
        <f t="shared" si="36"/>
        <v>0</v>
      </c>
      <c r="BH239" s="156">
        <f t="shared" si="37"/>
        <v>0</v>
      </c>
      <c r="BI239" s="156">
        <f t="shared" si="38"/>
        <v>0</v>
      </c>
      <c r="BJ239" s="17" t="s">
        <v>89</v>
      </c>
      <c r="BK239" s="156">
        <f t="shared" si="39"/>
        <v>0</v>
      </c>
      <c r="BL239" s="17" t="s">
        <v>309</v>
      </c>
      <c r="BM239" s="155" t="s">
        <v>1334</v>
      </c>
    </row>
    <row r="240" spans="2:65" s="1" customFormat="1" ht="21.75" customHeight="1">
      <c r="B240" s="32"/>
      <c r="C240" s="143" t="s">
        <v>903</v>
      </c>
      <c r="D240" s="143" t="s">
        <v>227</v>
      </c>
      <c r="E240" s="144" t="s">
        <v>3152</v>
      </c>
      <c r="F240" s="145" t="s">
        <v>3153</v>
      </c>
      <c r="G240" s="146" t="s">
        <v>2974</v>
      </c>
      <c r="H240" s="147">
        <v>1</v>
      </c>
      <c r="I240" s="148"/>
      <c r="J240" s="149">
        <f t="shared" si="30"/>
        <v>0</v>
      </c>
      <c r="K240" s="150"/>
      <c r="L240" s="32"/>
      <c r="M240" s="151" t="s">
        <v>1</v>
      </c>
      <c r="N240" s="152" t="s">
        <v>42</v>
      </c>
      <c r="P240" s="153">
        <f t="shared" si="31"/>
        <v>0</v>
      </c>
      <c r="Q240" s="153">
        <v>4.0200000000000001E-3</v>
      </c>
      <c r="R240" s="153">
        <f t="shared" si="32"/>
        <v>4.0200000000000001E-3</v>
      </c>
      <c r="S240" s="153">
        <v>0</v>
      </c>
      <c r="T240" s="154">
        <f t="shared" si="33"/>
        <v>0</v>
      </c>
      <c r="AR240" s="155" t="s">
        <v>309</v>
      </c>
      <c r="AT240" s="155" t="s">
        <v>227</v>
      </c>
      <c r="AU240" s="155" t="s">
        <v>89</v>
      </c>
      <c r="AY240" s="17" t="s">
        <v>225</v>
      </c>
      <c r="BE240" s="156">
        <f t="shared" si="34"/>
        <v>0</v>
      </c>
      <c r="BF240" s="156">
        <f t="shared" si="35"/>
        <v>0</v>
      </c>
      <c r="BG240" s="156">
        <f t="shared" si="36"/>
        <v>0</v>
      </c>
      <c r="BH240" s="156">
        <f t="shared" si="37"/>
        <v>0</v>
      </c>
      <c r="BI240" s="156">
        <f t="shared" si="38"/>
        <v>0</v>
      </c>
      <c r="BJ240" s="17" t="s">
        <v>89</v>
      </c>
      <c r="BK240" s="156">
        <f t="shared" si="39"/>
        <v>0</v>
      </c>
      <c r="BL240" s="17" t="s">
        <v>309</v>
      </c>
      <c r="BM240" s="155" t="s">
        <v>1348</v>
      </c>
    </row>
    <row r="241" spans="2:65" s="1" customFormat="1" ht="21.75" customHeight="1">
      <c r="B241" s="32"/>
      <c r="C241" s="143" t="s">
        <v>908</v>
      </c>
      <c r="D241" s="143" t="s">
        <v>227</v>
      </c>
      <c r="E241" s="144" t="s">
        <v>3154</v>
      </c>
      <c r="F241" s="145" t="s">
        <v>3155</v>
      </c>
      <c r="G241" s="146" t="s">
        <v>2974</v>
      </c>
      <c r="H241" s="147">
        <v>1</v>
      </c>
      <c r="I241" s="148"/>
      <c r="J241" s="149">
        <f t="shared" si="30"/>
        <v>0</v>
      </c>
      <c r="K241" s="150"/>
      <c r="L241" s="32"/>
      <c r="M241" s="151" t="s">
        <v>1</v>
      </c>
      <c r="N241" s="152" t="s">
        <v>42</v>
      </c>
      <c r="P241" s="153">
        <f t="shared" si="31"/>
        <v>0</v>
      </c>
      <c r="Q241" s="153">
        <v>4.0200000000000001E-3</v>
      </c>
      <c r="R241" s="153">
        <f t="shared" si="32"/>
        <v>4.0200000000000001E-3</v>
      </c>
      <c r="S241" s="153">
        <v>0</v>
      </c>
      <c r="T241" s="154">
        <f t="shared" si="33"/>
        <v>0</v>
      </c>
      <c r="AR241" s="155" t="s">
        <v>309</v>
      </c>
      <c r="AT241" s="155" t="s">
        <v>227</v>
      </c>
      <c r="AU241" s="155" t="s">
        <v>89</v>
      </c>
      <c r="AY241" s="17" t="s">
        <v>225</v>
      </c>
      <c r="BE241" s="156">
        <f t="shared" si="34"/>
        <v>0</v>
      </c>
      <c r="BF241" s="156">
        <f t="shared" si="35"/>
        <v>0</v>
      </c>
      <c r="BG241" s="156">
        <f t="shared" si="36"/>
        <v>0</v>
      </c>
      <c r="BH241" s="156">
        <f t="shared" si="37"/>
        <v>0</v>
      </c>
      <c r="BI241" s="156">
        <f t="shared" si="38"/>
        <v>0</v>
      </c>
      <c r="BJ241" s="17" t="s">
        <v>89</v>
      </c>
      <c r="BK241" s="156">
        <f t="shared" si="39"/>
        <v>0</v>
      </c>
      <c r="BL241" s="17" t="s">
        <v>309</v>
      </c>
      <c r="BM241" s="155" t="s">
        <v>1358</v>
      </c>
    </row>
    <row r="242" spans="2:65" s="1" customFormat="1" ht="16.5" customHeight="1">
      <c r="B242" s="32"/>
      <c r="C242" s="143" t="s">
        <v>913</v>
      </c>
      <c r="D242" s="143" t="s">
        <v>227</v>
      </c>
      <c r="E242" s="144" t="s">
        <v>3156</v>
      </c>
      <c r="F242" s="145" t="s">
        <v>3157</v>
      </c>
      <c r="G242" s="146" t="s">
        <v>2974</v>
      </c>
      <c r="H242" s="147">
        <v>1</v>
      </c>
      <c r="I242" s="148"/>
      <c r="J242" s="149">
        <f t="shared" si="30"/>
        <v>0</v>
      </c>
      <c r="K242" s="150"/>
      <c r="L242" s="32"/>
      <c r="M242" s="151" t="s">
        <v>1</v>
      </c>
      <c r="N242" s="152" t="s">
        <v>42</v>
      </c>
      <c r="P242" s="153">
        <f t="shared" si="31"/>
        <v>0</v>
      </c>
      <c r="Q242" s="153">
        <v>4.0200000000000001E-3</v>
      </c>
      <c r="R242" s="153">
        <f t="shared" si="32"/>
        <v>4.0200000000000001E-3</v>
      </c>
      <c r="S242" s="153">
        <v>0</v>
      </c>
      <c r="T242" s="154">
        <f t="shared" si="33"/>
        <v>0</v>
      </c>
      <c r="AR242" s="155" t="s">
        <v>309</v>
      </c>
      <c r="AT242" s="155" t="s">
        <v>227</v>
      </c>
      <c r="AU242" s="155" t="s">
        <v>89</v>
      </c>
      <c r="AY242" s="17" t="s">
        <v>225</v>
      </c>
      <c r="BE242" s="156">
        <f t="shared" si="34"/>
        <v>0</v>
      </c>
      <c r="BF242" s="156">
        <f t="shared" si="35"/>
        <v>0</v>
      </c>
      <c r="BG242" s="156">
        <f t="shared" si="36"/>
        <v>0</v>
      </c>
      <c r="BH242" s="156">
        <f t="shared" si="37"/>
        <v>0</v>
      </c>
      <c r="BI242" s="156">
        <f t="shared" si="38"/>
        <v>0</v>
      </c>
      <c r="BJ242" s="17" t="s">
        <v>89</v>
      </c>
      <c r="BK242" s="156">
        <f t="shared" si="39"/>
        <v>0</v>
      </c>
      <c r="BL242" s="17" t="s">
        <v>309</v>
      </c>
      <c r="BM242" s="155" t="s">
        <v>1367</v>
      </c>
    </row>
    <row r="243" spans="2:65" s="1" customFormat="1" ht="16.5" customHeight="1">
      <c r="B243" s="32"/>
      <c r="C243" s="143" t="s">
        <v>919</v>
      </c>
      <c r="D243" s="143" t="s">
        <v>227</v>
      </c>
      <c r="E243" s="144" t="s">
        <v>3158</v>
      </c>
      <c r="F243" s="145" t="s">
        <v>3159</v>
      </c>
      <c r="G243" s="146" t="s">
        <v>2974</v>
      </c>
      <c r="H243" s="147">
        <v>1</v>
      </c>
      <c r="I243" s="148"/>
      <c r="J243" s="149">
        <f t="shared" si="30"/>
        <v>0</v>
      </c>
      <c r="K243" s="150"/>
      <c r="L243" s="32"/>
      <c r="M243" s="151" t="s">
        <v>1</v>
      </c>
      <c r="N243" s="152" t="s">
        <v>42</v>
      </c>
      <c r="P243" s="153">
        <f t="shared" si="31"/>
        <v>0</v>
      </c>
      <c r="Q243" s="153">
        <v>4.0200000000000001E-3</v>
      </c>
      <c r="R243" s="153">
        <f t="shared" si="32"/>
        <v>4.0200000000000001E-3</v>
      </c>
      <c r="S243" s="153">
        <v>0</v>
      </c>
      <c r="T243" s="154">
        <f t="shared" si="33"/>
        <v>0</v>
      </c>
      <c r="AR243" s="155" t="s">
        <v>309</v>
      </c>
      <c r="AT243" s="155" t="s">
        <v>227</v>
      </c>
      <c r="AU243" s="155" t="s">
        <v>89</v>
      </c>
      <c r="AY243" s="17" t="s">
        <v>225</v>
      </c>
      <c r="BE243" s="156">
        <f t="shared" si="34"/>
        <v>0</v>
      </c>
      <c r="BF243" s="156">
        <f t="shared" si="35"/>
        <v>0</v>
      </c>
      <c r="BG243" s="156">
        <f t="shared" si="36"/>
        <v>0</v>
      </c>
      <c r="BH243" s="156">
        <f t="shared" si="37"/>
        <v>0</v>
      </c>
      <c r="BI243" s="156">
        <f t="shared" si="38"/>
        <v>0</v>
      </c>
      <c r="BJ243" s="17" t="s">
        <v>89</v>
      </c>
      <c r="BK243" s="156">
        <f t="shared" si="39"/>
        <v>0</v>
      </c>
      <c r="BL243" s="17" t="s">
        <v>309</v>
      </c>
      <c r="BM243" s="155" t="s">
        <v>1378</v>
      </c>
    </row>
    <row r="244" spans="2:65" s="1" customFormat="1" ht="16.5" customHeight="1">
      <c r="B244" s="32"/>
      <c r="C244" s="143" t="s">
        <v>923</v>
      </c>
      <c r="D244" s="143" t="s">
        <v>227</v>
      </c>
      <c r="E244" s="144" t="s">
        <v>3160</v>
      </c>
      <c r="F244" s="145" t="s">
        <v>3161</v>
      </c>
      <c r="G244" s="146" t="s">
        <v>2974</v>
      </c>
      <c r="H244" s="147">
        <v>1</v>
      </c>
      <c r="I244" s="148"/>
      <c r="J244" s="149">
        <f t="shared" si="30"/>
        <v>0</v>
      </c>
      <c r="K244" s="150"/>
      <c r="L244" s="32"/>
      <c r="M244" s="151" t="s">
        <v>1</v>
      </c>
      <c r="N244" s="152" t="s">
        <v>42</v>
      </c>
      <c r="P244" s="153">
        <f t="shared" si="31"/>
        <v>0</v>
      </c>
      <c r="Q244" s="153">
        <v>4.0200000000000001E-3</v>
      </c>
      <c r="R244" s="153">
        <f t="shared" si="32"/>
        <v>4.0200000000000001E-3</v>
      </c>
      <c r="S244" s="153">
        <v>0</v>
      </c>
      <c r="T244" s="154">
        <f t="shared" si="33"/>
        <v>0</v>
      </c>
      <c r="AR244" s="155" t="s">
        <v>309</v>
      </c>
      <c r="AT244" s="155" t="s">
        <v>227</v>
      </c>
      <c r="AU244" s="155" t="s">
        <v>89</v>
      </c>
      <c r="AY244" s="17" t="s">
        <v>225</v>
      </c>
      <c r="BE244" s="156">
        <f t="shared" si="34"/>
        <v>0</v>
      </c>
      <c r="BF244" s="156">
        <f t="shared" si="35"/>
        <v>0</v>
      </c>
      <c r="BG244" s="156">
        <f t="shared" si="36"/>
        <v>0</v>
      </c>
      <c r="BH244" s="156">
        <f t="shared" si="37"/>
        <v>0</v>
      </c>
      <c r="BI244" s="156">
        <f t="shared" si="38"/>
        <v>0</v>
      </c>
      <c r="BJ244" s="17" t="s">
        <v>89</v>
      </c>
      <c r="BK244" s="156">
        <f t="shared" si="39"/>
        <v>0</v>
      </c>
      <c r="BL244" s="17" t="s">
        <v>309</v>
      </c>
      <c r="BM244" s="155" t="s">
        <v>1393</v>
      </c>
    </row>
    <row r="245" spans="2:65" s="1" customFormat="1" ht="16.5" customHeight="1">
      <c r="B245" s="32"/>
      <c r="C245" s="143" t="s">
        <v>945</v>
      </c>
      <c r="D245" s="143" t="s">
        <v>227</v>
      </c>
      <c r="E245" s="144" t="s">
        <v>3162</v>
      </c>
      <c r="F245" s="145" t="s">
        <v>3163</v>
      </c>
      <c r="G245" s="146" t="s">
        <v>2974</v>
      </c>
      <c r="H245" s="147">
        <v>1</v>
      </c>
      <c r="I245" s="148"/>
      <c r="J245" s="149">
        <f t="shared" si="30"/>
        <v>0</v>
      </c>
      <c r="K245" s="150"/>
      <c r="L245" s="32"/>
      <c r="M245" s="151" t="s">
        <v>1</v>
      </c>
      <c r="N245" s="152" t="s">
        <v>42</v>
      </c>
      <c r="P245" s="153">
        <f t="shared" si="31"/>
        <v>0</v>
      </c>
      <c r="Q245" s="153">
        <v>4.0200000000000001E-3</v>
      </c>
      <c r="R245" s="153">
        <f t="shared" si="32"/>
        <v>4.0200000000000001E-3</v>
      </c>
      <c r="S245" s="153">
        <v>0</v>
      </c>
      <c r="T245" s="154">
        <f t="shared" si="33"/>
        <v>0</v>
      </c>
      <c r="AR245" s="155" t="s">
        <v>309</v>
      </c>
      <c r="AT245" s="155" t="s">
        <v>227</v>
      </c>
      <c r="AU245" s="155" t="s">
        <v>89</v>
      </c>
      <c r="AY245" s="17" t="s">
        <v>225</v>
      </c>
      <c r="BE245" s="156">
        <f t="shared" si="34"/>
        <v>0</v>
      </c>
      <c r="BF245" s="156">
        <f t="shared" si="35"/>
        <v>0</v>
      </c>
      <c r="BG245" s="156">
        <f t="shared" si="36"/>
        <v>0</v>
      </c>
      <c r="BH245" s="156">
        <f t="shared" si="37"/>
        <v>0</v>
      </c>
      <c r="BI245" s="156">
        <f t="shared" si="38"/>
        <v>0</v>
      </c>
      <c r="BJ245" s="17" t="s">
        <v>89</v>
      </c>
      <c r="BK245" s="156">
        <f t="shared" si="39"/>
        <v>0</v>
      </c>
      <c r="BL245" s="17" t="s">
        <v>309</v>
      </c>
      <c r="BM245" s="155" t="s">
        <v>1416</v>
      </c>
    </row>
    <row r="246" spans="2:65" s="1" customFormat="1" ht="16.5" customHeight="1">
      <c r="B246" s="32"/>
      <c r="C246" s="143" t="s">
        <v>950</v>
      </c>
      <c r="D246" s="143" t="s">
        <v>227</v>
      </c>
      <c r="E246" s="144" t="s">
        <v>3164</v>
      </c>
      <c r="F246" s="145" t="s">
        <v>3165</v>
      </c>
      <c r="G246" s="146" t="s">
        <v>2974</v>
      </c>
      <c r="H246" s="147">
        <v>1</v>
      </c>
      <c r="I246" s="148"/>
      <c r="J246" s="149">
        <f t="shared" si="30"/>
        <v>0</v>
      </c>
      <c r="K246" s="150"/>
      <c r="L246" s="32"/>
      <c r="M246" s="151" t="s">
        <v>1</v>
      </c>
      <c r="N246" s="152" t="s">
        <v>42</v>
      </c>
      <c r="P246" s="153">
        <f t="shared" si="31"/>
        <v>0</v>
      </c>
      <c r="Q246" s="153">
        <v>4.0200000000000001E-3</v>
      </c>
      <c r="R246" s="153">
        <f t="shared" si="32"/>
        <v>4.0200000000000001E-3</v>
      </c>
      <c r="S246" s="153">
        <v>0</v>
      </c>
      <c r="T246" s="154">
        <f t="shared" si="33"/>
        <v>0</v>
      </c>
      <c r="AR246" s="155" t="s">
        <v>309</v>
      </c>
      <c r="AT246" s="155" t="s">
        <v>227</v>
      </c>
      <c r="AU246" s="155" t="s">
        <v>89</v>
      </c>
      <c r="AY246" s="17" t="s">
        <v>225</v>
      </c>
      <c r="BE246" s="156">
        <f t="shared" si="34"/>
        <v>0</v>
      </c>
      <c r="BF246" s="156">
        <f t="shared" si="35"/>
        <v>0</v>
      </c>
      <c r="BG246" s="156">
        <f t="shared" si="36"/>
        <v>0</v>
      </c>
      <c r="BH246" s="156">
        <f t="shared" si="37"/>
        <v>0</v>
      </c>
      <c r="BI246" s="156">
        <f t="shared" si="38"/>
        <v>0</v>
      </c>
      <c r="BJ246" s="17" t="s">
        <v>89</v>
      </c>
      <c r="BK246" s="156">
        <f t="shared" si="39"/>
        <v>0</v>
      </c>
      <c r="BL246" s="17" t="s">
        <v>309</v>
      </c>
      <c r="BM246" s="155" t="s">
        <v>1429</v>
      </c>
    </row>
    <row r="247" spans="2:65" s="1" customFormat="1" ht="16.5" customHeight="1">
      <c r="B247" s="32"/>
      <c r="C247" s="143" t="s">
        <v>956</v>
      </c>
      <c r="D247" s="143" t="s">
        <v>227</v>
      </c>
      <c r="E247" s="144" t="s">
        <v>3166</v>
      </c>
      <c r="F247" s="145" t="s">
        <v>3167</v>
      </c>
      <c r="G247" s="146" t="s">
        <v>2974</v>
      </c>
      <c r="H247" s="147">
        <v>1</v>
      </c>
      <c r="I247" s="148"/>
      <c r="J247" s="149">
        <f t="shared" si="30"/>
        <v>0</v>
      </c>
      <c r="K247" s="150"/>
      <c r="L247" s="32"/>
      <c r="M247" s="151" t="s">
        <v>1</v>
      </c>
      <c r="N247" s="152" t="s">
        <v>42</v>
      </c>
      <c r="P247" s="153">
        <f t="shared" si="31"/>
        <v>0</v>
      </c>
      <c r="Q247" s="153">
        <v>4.0200000000000001E-3</v>
      </c>
      <c r="R247" s="153">
        <f t="shared" si="32"/>
        <v>4.0200000000000001E-3</v>
      </c>
      <c r="S247" s="153">
        <v>0</v>
      </c>
      <c r="T247" s="154">
        <f t="shared" si="33"/>
        <v>0</v>
      </c>
      <c r="AR247" s="155" t="s">
        <v>309</v>
      </c>
      <c r="AT247" s="155" t="s">
        <v>227</v>
      </c>
      <c r="AU247" s="155" t="s">
        <v>89</v>
      </c>
      <c r="AY247" s="17" t="s">
        <v>225</v>
      </c>
      <c r="BE247" s="156">
        <f t="shared" si="34"/>
        <v>0</v>
      </c>
      <c r="BF247" s="156">
        <f t="shared" si="35"/>
        <v>0</v>
      </c>
      <c r="BG247" s="156">
        <f t="shared" si="36"/>
        <v>0</v>
      </c>
      <c r="BH247" s="156">
        <f t="shared" si="37"/>
        <v>0</v>
      </c>
      <c r="BI247" s="156">
        <f t="shared" si="38"/>
        <v>0</v>
      </c>
      <c r="BJ247" s="17" t="s">
        <v>89</v>
      </c>
      <c r="BK247" s="156">
        <f t="shared" si="39"/>
        <v>0</v>
      </c>
      <c r="BL247" s="17" t="s">
        <v>309</v>
      </c>
      <c r="BM247" s="155" t="s">
        <v>1438</v>
      </c>
    </row>
    <row r="248" spans="2:65" s="1" customFormat="1" ht="16.5" customHeight="1">
      <c r="B248" s="32"/>
      <c r="C248" s="143" t="s">
        <v>960</v>
      </c>
      <c r="D248" s="143" t="s">
        <v>227</v>
      </c>
      <c r="E248" s="144" t="s">
        <v>3168</v>
      </c>
      <c r="F248" s="145" t="s">
        <v>3169</v>
      </c>
      <c r="G248" s="146" t="s">
        <v>3141</v>
      </c>
      <c r="H248" s="147">
        <v>1</v>
      </c>
      <c r="I248" s="148"/>
      <c r="J248" s="149">
        <f t="shared" si="30"/>
        <v>0</v>
      </c>
      <c r="K248" s="150"/>
      <c r="L248" s="32"/>
      <c r="M248" s="151" t="s">
        <v>1</v>
      </c>
      <c r="N248" s="152" t="s">
        <v>42</v>
      </c>
      <c r="P248" s="153">
        <f t="shared" si="31"/>
        <v>0</v>
      </c>
      <c r="Q248" s="153">
        <v>3.9300000000000003E-3</v>
      </c>
      <c r="R248" s="153">
        <f t="shared" si="32"/>
        <v>3.9300000000000003E-3</v>
      </c>
      <c r="S248" s="153">
        <v>0</v>
      </c>
      <c r="T248" s="154">
        <f t="shared" si="33"/>
        <v>0</v>
      </c>
      <c r="AR248" s="155" t="s">
        <v>309</v>
      </c>
      <c r="AT248" s="155" t="s">
        <v>227</v>
      </c>
      <c r="AU248" s="155" t="s">
        <v>89</v>
      </c>
      <c r="AY248" s="17" t="s">
        <v>225</v>
      </c>
      <c r="BE248" s="156">
        <f t="shared" si="34"/>
        <v>0</v>
      </c>
      <c r="BF248" s="156">
        <f t="shared" si="35"/>
        <v>0</v>
      </c>
      <c r="BG248" s="156">
        <f t="shared" si="36"/>
        <v>0</v>
      </c>
      <c r="BH248" s="156">
        <f t="shared" si="37"/>
        <v>0</v>
      </c>
      <c r="BI248" s="156">
        <f t="shared" si="38"/>
        <v>0</v>
      </c>
      <c r="BJ248" s="17" t="s">
        <v>89</v>
      </c>
      <c r="BK248" s="156">
        <f t="shared" si="39"/>
        <v>0</v>
      </c>
      <c r="BL248" s="17" t="s">
        <v>309</v>
      </c>
      <c r="BM248" s="155" t="s">
        <v>1447</v>
      </c>
    </row>
    <row r="249" spans="2:65" s="1" customFormat="1" ht="16.5" customHeight="1">
      <c r="B249" s="32"/>
      <c r="C249" s="143" t="s">
        <v>964</v>
      </c>
      <c r="D249" s="143" t="s">
        <v>227</v>
      </c>
      <c r="E249" s="144" t="s">
        <v>3170</v>
      </c>
      <c r="F249" s="145" t="s">
        <v>3171</v>
      </c>
      <c r="G249" s="146" t="s">
        <v>2974</v>
      </c>
      <c r="H249" s="147">
        <v>4</v>
      </c>
      <c r="I249" s="148"/>
      <c r="J249" s="149">
        <f t="shared" si="30"/>
        <v>0</v>
      </c>
      <c r="K249" s="150"/>
      <c r="L249" s="32"/>
      <c r="M249" s="151" t="s">
        <v>1</v>
      </c>
      <c r="N249" s="152" t="s">
        <v>42</v>
      </c>
      <c r="P249" s="153">
        <f t="shared" si="31"/>
        <v>0</v>
      </c>
      <c r="Q249" s="153">
        <v>5.9999999999999995E-4</v>
      </c>
      <c r="R249" s="153">
        <f t="shared" si="32"/>
        <v>2.3999999999999998E-3</v>
      </c>
      <c r="S249" s="153">
        <v>0</v>
      </c>
      <c r="T249" s="154">
        <f t="shared" si="33"/>
        <v>0</v>
      </c>
      <c r="AR249" s="155" t="s">
        <v>309</v>
      </c>
      <c r="AT249" s="155" t="s">
        <v>227</v>
      </c>
      <c r="AU249" s="155" t="s">
        <v>89</v>
      </c>
      <c r="AY249" s="17" t="s">
        <v>225</v>
      </c>
      <c r="BE249" s="156">
        <f t="shared" si="34"/>
        <v>0</v>
      </c>
      <c r="BF249" s="156">
        <f t="shared" si="35"/>
        <v>0</v>
      </c>
      <c r="BG249" s="156">
        <f t="shared" si="36"/>
        <v>0</v>
      </c>
      <c r="BH249" s="156">
        <f t="shared" si="37"/>
        <v>0</v>
      </c>
      <c r="BI249" s="156">
        <f t="shared" si="38"/>
        <v>0</v>
      </c>
      <c r="BJ249" s="17" t="s">
        <v>89</v>
      </c>
      <c r="BK249" s="156">
        <f t="shared" si="39"/>
        <v>0</v>
      </c>
      <c r="BL249" s="17" t="s">
        <v>309</v>
      </c>
      <c r="BM249" s="155" t="s">
        <v>1457</v>
      </c>
    </row>
    <row r="250" spans="2:65" s="1" customFormat="1" ht="16.5" customHeight="1">
      <c r="B250" s="32"/>
      <c r="C250" s="143" t="s">
        <v>969</v>
      </c>
      <c r="D250" s="143" t="s">
        <v>227</v>
      </c>
      <c r="E250" s="144" t="s">
        <v>3172</v>
      </c>
      <c r="F250" s="145" t="s">
        <v>3173</v>
      </c>
      <c r="G250" s="146" t="s">
        <v>414</v>
      </c>
      <c r="H250" s="147">
        <v>776</v>
      </c>
      <c r="I250" s="148"/>
      <c r="J250" s="149">
        <f t="shared" si="30"/>
        <v>0</v>
      </c>
      <c r="K250" s="150"/>
      <c r="L250" s="32"/>
      <c r="M250" s="151" t="s">
        <v>1</v>
      </c>
      <c r="N250" s="152" t="s">
        <v>42</v>
      </c>
      <c r="P250" s="153">
        <f t="shared" si="31"/>
        <v>0</v>
      </c>
      <c r="Q250" s="153">
        <v>1.7000000000000001E-4</v>
      </c>
      <c r="R250" s="153">
        <f t="shared" si="32"/>
        <v>0.13192000000000001</v>
      </c>
      <c r="S250" s="153">
        <v>0</v>
      </c>
      <c r="T250" s="154">
        <f t="shared" si="33"/>
        <v>0</v>
      </c>
      <c r="AR250" s="155" t="s">
        <v>309</v>
      </c>
      <c r="AT250" s="155" t="s">
        <v>227</v>
      </c>
      <c r="AU250" s="155" t="s">
        <v>89</v>
      </c>
      <c r="AY250" s="17" t="s">
        <v>225</v>
      </c>
      <c r="BE250" s="156">
        <f t="shared" si="34"/>
        <v>0</v>
      </c>
      <c r="BF250" s="156">
        <f t="shared" si="35"/>
        <v>0</v>
      </c>
      <c r="BG250" s="156">
        <f t="shared" si="36"/>
        <v>0</v>
      </c>
      <c r="BH250" s="156">
        <f t="shared" si="37"/>
        <v>0</v>
      </c>
      <c r="BI250" s="156">
        <f t="shared" si="38"/>
        <v>0</v>
      </c>
      <c r="BJ250" s="17" t="s">
        <v>89</v>
      </c>
      <c r="BK250" s="156">
        <f t="shared" si="39"/>
        <v>0</v>
      </c>
      <c r="BL250" s="17" t="s">
        <v>309</v>
      </c>
      <c r="BM250" s="155" t="s">
        <v>1466</v>
      </c>
    </row>
    <row r="251" spans="2:65" s="1" customFormat="1" ht="21.75" customHeight="1">
      <c r="B251" s="32"/>
      <c r="C251" s="143" t="s">
        <v>973</v>
      </c>
      <c r="D251" s="143" t="s">
        <v>227</v>
      </c>
      <c r="E251" s="144" t="s">
        <v>3174</v>
      </c>
      <c r="F251" s="145" t="s">
        <v>3175</v>
      </c>
      <c r="G251" s="146" t="s">
        <v>414</v>
      </c>
      <c r="H251" s="147">
        <v>776</v>
      </c>
      <c r="I251" s="148"/>
      <c r="J251" s="149">
        <f t="shared" si="30"/>
        <v>0</v>
      </c>
      <c r="K251" s="150"/>
      <c r="L251" s="32"/>
      <c r="M251" s="151" t="s">
        <v>1</v>
      </c>
      <c r="N251" s="152" t="s">
        <v>42</v>
      </c>
      <c r="P251" s="153">
        <f t="shared" si="31"/>
        <v>0</v>
      </c>
      <c r="Q251" s="153">
        <v>1.0000000000000001E-5</v>
      </c>
      <c r="R251" s="153">
        <f t="shared" si="32"/>
        <v>7.7600000000000004E-3</v>
      </c>
      <c r="S251" s="153">
        <v>0</v>
      </c>
      <c r="T251" s="154">
        <f t="shared" si="33"/>
        <v>0</v>
      </c>
      <c r="AR251" s="155" t="s">
        <v>309</v>
      </c>
      <c r="AT251" s="155" t="s">
        <v>227</v>
      </c>
      <c r="AU251" s="155" t="s">
        <v>89</v>
      </c>
      <c r="AY251" s="17" t="s">
        <v>225</v>
      </c>
      <c r="BE251" s="156">
        <f t="shared" si="34"/>
        <v>0</v>
      </c>
      <c r="BF251" s="156">
        <f t="shared" si="35"/>
        <v>0</v>
      </c>
      <c r="BG251" s="156">
        <f t="shared" si="36"/>
        <v>0</v>
      </c>
      <c r="BH251" s="156">
        <f t="shared" si="37"/>
        <v>0</v>
      </c>
      <c r="BI251" s="156">
        <f t="shared" si="38"/>
        <v>0</v>
      </c>
      <c r="BJ251" s="17" t="s">
        <v>89</v>
      </c>
      <c r="BK251" s="156">
        <f t="shared" si="39"/>
        <v>0</v>
      </c>
      <c r="BL251" s="17" t="s">
        <v>309</v>
      </c>
      <c r="BM251" s="155" t="s">
        <v>1476</v>
      </c>
    </row>
    <row r="252" spans="2:65" s="11" customFormat="1" ht="22.9" customHeight="1">
      <c r="B252" s="131"/>
      <c r="D252" s="132" t="s">
        <v>75</v>
      </c>
      <c r="E252" s="141" t="s">
        <v>1608</v>
      </c>
      <c r="F252" s="141" t="s">
        <v>3176</v>
      </c>
      <c r="I252" s="134"/>
      <c r="J252" s="142">
        <f>BK252</f>
        <v>0</v>
      </c>
      <c r="L252" s="131"/>
      <c r="M252" s="136"/>
      <c r="P252" s="137">
        <f>SUM(P253:P282)</f>
        <v>0</v>
      </c>
      <c r="R252" s="137">
        <f>SUM(R253:R282)</f>
        <v>1.5247800000000002</v>
      </c>
      <c r="T252" s="138">
        <f>SUM(T253:T282)</f>
        <v>0</v>
      </c>
      <c r="AR252" s="132" t="s">
        <v>89</v>
      </c>
      <c r="AT252" s="139" t="s">
        <v>75</v>
      </c>
      <c r="AU252" s="139" t="s">
        <v>83</v>
      </c>
      <c r="AY252" s="132" t="s">
        <v>225</v>
      </c>
      <c r="BK252" s="140">
        <f>SUM(BK253:BK282)</f>
        <v>0</v>
      </c>
    </row>
    <row r="253" spans="2:65" s="1" customFormat="1" ht="33" customHeight="1">
      <c r="B253" s="32"/>
      <c r="C253" s="143" t="s">
        <v>980</v>
      </c>
      <c r="D253" s="143" t="s">
        <v>227</v>
      </c>
      <c r="E253" s="144" t="s">
        <v>3177</v>
      </c>
      <c r="F253" s="145" t="s">
        <v>3178</v>
      </c>
      <c r="G253" s="146" t="s">
        <v>2974</v>
      </c>
      <c r="H253" s="147">
        <v>10</v>
      </c>
      <c r="I253" s="148"/>
      <c r="J253" s="149">
        <f t="shared" ref="J253:J262" si="40">ROUND(I253*H253,2)</f>
        <v>0</v>
      </c>
      <c r="K253" s="150"/>
      <c r="L253" s="32"/>
      <c r="M253" s="151" t="s">
        <v>1</v>
      </c>
      <c r="N253" s="152" t="s">
        <v>42</v>
      </c>
      <c r="P253" s="153">
        <f t="shared" ref="P253:P262" si="41">O253*H253</f>
        <v>0</v>
      </c>
      <c r="Q253" s="153">
        <v>2.9020000000000001E-2</v>
      </c>
      <c r="R253" s="153">
        <f t="shared" ref="R253:R262" si="42">Q253*H253</f>
        <v>0.29020000000000001</v>
      </c>
      <c r="S253" s="153">
        <v>0</v>
      </c>
      <c r="T253" s="154">
        <f t="shared" ref="T253:T262" si="43">S253*H253</f>
        <v>0</v>
      </c>
      <c r="AR253" s="155" t="s">
        <v>309</v>
      </c>
      <c r="AT253" s="155" t="s">
        <v>227</v>
      </c>
      <c r="AU253" s="155" t="s">
        <v>89</v>
      </c>
      <c r="AY253" s="17" t="s">
        <v>225</v>
      </c>
      <c r="BE253" s="156">
        <f t="shared" ref="BE253:BE262" si="44">IF(N253="základná",J253,0)</f>
        <v>0</v>
      </c>
      <c r="BF253" s="156">
        <f t="shared" ref="BF253:BF262" si="45">IF(N253="znížená",J253,0)</f>
        <v>0</v>
      </c>
      <c r="BG253" s="156">
        <f t="shared" ref="BG253:BG262" si="46">IF(N253="zákl. prenesená",J253,0)</f>
        <v>0</v>
      </c>
      <c r="BH253" s="156">
        <f t="shared" ref="BH253:BH262" si="47">IF(N253="zníž. prenesená",J253,0)</f>
        <v>0</v>
      </c>
      <c r="BI253" s="156">
        <f t="shared" ref="BI253:BI262" si="48">IF(N253="nulová",J253,0)</f>
        <v>0</v>
      </c>
      <c r="BJ253" s="17" t="s">
        <v>89</v>
      </c>
      <c r="BK253" s="156">
        <f t="shared" ref="BK253:BK262" si="49">ROUND(I253*H253,2)</f>
        <v>0</v>
      </c>
      <c r="BL253" s="17" t="s">
        <v>309</v>
      </c>
      <c r="BM253" s="155" t="s">
        <v>1486</v>
      </c>
    </row>
    <row r="254" spans="2:65" s="1" customFormat="1" ht="33" customHeight="1">
      <c r="B254" s="32"/>
      <c r="C254" s="143" t="s">
        <v>986</v>
      </c>
      <c r="D254" s="143" t="s">
        <v>227</v>
      </c>
      <c r="E254" s="144" t="s">
        <v>3179</v>
      </c>
      <c r="F254" s="145" t="s">
        <v>3180</v>
      </c>
      <c r="G254" s="146" t="s">
        <v>2974</v>
      </c>
      <c r="H254" s="147">
        <v>15</v>
      </c>
      <c r="I254" s="148"/>
      <c r="J254" s="149">
        <f t="shared" si="40"/>
        <v>0</v>
      </c>
      <c r="K254" s="150"/>
      <c r="L254" s="32"/>
      <c r="M254" s="151" t="s">
        <v>1</v>
      </c>
      <c r="N254" s="152" t="s">
        <v>42</v>
      </c>
      <c r="P254" s="153">
        <f t="shared" si="41"/>
        <v>0</v>
      </c>
      <c r="Q254" s="153">
        <v>2.9020000000000001E-2</v>
      </c>
      <c r="R254" s="153">
        <f t="shared" si="42"/>
        <v>0.43530000000000002</v>
      </c>
      <c r="S254" s="153">
        <v>0</v>
      </c>
      <c r="T254" s="154">
        <f t="shared" si="43"/>
        <v>0</v>
      </c>
      <c r="AR254" s="155" t="s">
        <v>309</v>
      </c>
      <c r="AT254" s="155" t="s">
        <v>227</v>
      </c>
      <c r="AU254" s="155" t="s">
        <v>89</v>
      </c>
      <c r="AY254" s="17" t="s">
        <v>225</v>
      </c>
      <c r="BE254" s="156">
        <f t="shared" si="44"/>
        <v>0</v>
      </c>
      <c r="BF254" s="156">
        <f t="shared" si="45"/>
        <v>0</v>
      </c>
      <c r="BG254" s="156">
        <f t="shared" si="46"/>
        <v>0</v>
      </c>
      <c r="BH254" s="156">
        <f t="shared" si="47"/>
        <v>0</v>
      </c>
      <c r="BI254" s="156">
        <f t="shared" si="48"/>
        <v>0</v>
      </c>
      <c r="BJ254" s="17" t="s">
        <v>89</v>
      </c>
      <c r="BK254" s="156">
        <f t="shared" si="49"/>
        <v>0</v>
      </c>
      <c r="BL254" s="17" t="s">
        <v>309</v>
      </c>
      <c r="BM254" s="155" t="s">
        <v>1494</v>
      </c>
    </row>
    <row r="255" spans="2:65" s="1" customFormat="1" ht="16.5" customHeight="1">
      <c r="B255" s="32"/>
      <c r="C255" s="143" t="s">
        <v>994</v>
      </c>
      <c r="D255" s="143" t="s">
        <v>227</v>
      </c>
      <c r="E255" s="144" t="s">
        <v>3181</v>
      </c>
      <c r="F255" s="145" t="s">
        <v>3182</v>
      </c>
      <c r="G255" s="146" t="s">
        <v>2974</v>
      </c>
      <c r="H255" s="147">
        <v>25</v>
      </c>
      <c r="I255" s="148"/>
      <c r="J255" s="149">
        <f t="shared" si="40"/>
        <v>0</v>
      </c>
      <c r="K255" s="150"/>
      <c r="L255" s="32"/>
      <c r="M255" s="151" t="s">
        <v>1</v>
      </c>
      <c r="N255" s="152" t="s">
        <v>42</v>
      </c>
      <c r="P255" s="153">
        <f t="shared" si="41"/>
        <v>0</v>
      </c>
      <c r="Q255" s="153">
        <v>1.65E-3</v>
      </c>
      <c r="R255" s="153">
        <f t="shared" si="42"/>
        <v>4.1250000000000002E-2</v>
      </c>
      <c r="S255" s="153">
        <v>0</v>
      </c>
      <c r="T255" s="154">
        <f t="shared" si="43"/>
        <v>0</v>
      </c>
      <c r="AR255" s="155" t="s">
        <v>309</v>
      </c>
      <c r="AT255" s="155" t="s">
        <v>227</v>
      </c>
      <c r="AU255" s="155" t="s">
        <v>89</v>
      </c>
      <c r="AY255" s="17" t="s">
        <v>225</v>
      </c>
      <c r="BE255" s="156">
        <f t="shared" si="44"/>
        <v>0</v>
      </c>
      <c r="BF255" s="156">
        <f t="shared" si="45"/>
        <v>0</v>
      </c>
      <c r="BG255" s="156">
        <f t="shared" si="46"/>
        <v>0</v>
      </c>
      <c r="BH255" s="156">
        <f t="shared" si="47"/>
        <v>0</v>
      </c>
      <c r="BI255" s="156">
        <f t="shared" si="48"/>
        <v>0</v>
      </c>
      <c r="BJ255" s="17" t="s">
        <v>89</v>
      </c>
      <c r="BK255" s="156">
        <f t="shared" si="49"/>
        <v>0</v>
      </c>
      <c r="BL255" s="17" t="s">
        <v>309</v>
      </c>
      <c r="BM255" s="155" t="s">
        <v>1504</v>
      </c>
    </row>
    <row r="256" spans="2:65" s="1" customFormat="1" ht="21.75" customHeight="1">
      <c r="B256" s="32"/>
      <c r="C256" s="143" t="s">
        <v>1006</v>
      </c>
      <c r="D256" s="143" t="s">
        <v>227</v>
      </c>
      <c r="E256" s="144" t="s">
        <v>3183</v>
      </c>
      <c r="F256" s="145" t="s">
        <v>3184</v>
      </c>
      <c r="G256" s="146" t="s">
        <v>2974</v>
      </c>
      <c r="H256" s="147">
        <v>25</v>
      </c>
      <c r="I256" s="148"/>
      <c r="J256" s="149">
        <f t="shared" si="40"/>
        <v>0</v>
      </c>
      <c r="K256" s="150"/>
      <c r="L256" s="32"/>
      <c r="M256" s="151" t="s">
        <v>1</v>
      </c>
      <c r="N256" s="152" t="s">
        <v>42</v>
      </c>
      <c r="P256" s="153">
        <f t="shared" si="41"/>
        <v>0</v>
      </c>
      <c r="Q256" s="153">
        <v>2.9999999999999997E-4</v>
      </c>
      <c r="R256" s="153">
        <f t="shared" si="42"/>
        <v>7.4999999999999997E-3</v>
      </c>
      <c r="S256" s="153">
        <v>0</v>
      </c>
      <c r="T256" s="154">
        <f t="shared" si="43"/>
        <v>0</v>
      </c>
      <c r="AR256" s="155" t="s">
        <v>309</v>
      </c>
      <c r="AT256" s="155" t="s">
        <v>227</v>
      </c>
      <c r="AU256" s="155" t="s">
        <v>89</v>
      </c>
      <c r="AY256" s="17" t="s">
        <v>225</v>
      </c>
      <c r="BE256" s="156">
        <f t="shared" si="44"/>
        <v>0</v>
      </c>
      <c r="BF256" s="156">
        <f t="shared" si="45"/>
        <v>0</v>
      </c>
      <c r="BG256" s="156">
        <f t="shared" si="46"/>
        <v>0</v>
      </c>
      <c r="BH256" s="156">
        <f t="shared" si="47"/>
        <v>0</v>
      </c>
      <c r="BI256" s="156">
        <f t="shared" si="48"/>
        <v>0</v>
      </c>
      <c r="BJ256" s="17" t="s">
        <v>89</v>
      </c>
      <c r="BK256" s="156">
        <f t="shared" si="49"/>
        <v>0</v>
      </c>
      <c r="BL256" s="17" t="s">
        <v>309</v>
      </c>
      <c r="BM256" s="155" t="s">
        <v>1513</v>
      </c>
    </row>
    <row r="257" spans="2:65" s="1" customFormat="1" ht="16.5" customHeight="1">
      <c r="B257" s="32"/>
      <c r="C257" s="143" t="s">
        <v>1013</v>
      </c>
      <c r="D257" s="143" t="s">
        <v>227</v>
      </c>
      <c r="E257" s="144" t="s">
        <v>3185</v>
      </c>
      <c r="F257" s="145" t="s">
        <v>3186</v>
      </c>
      <c r="G257" s="146" t="s">
        <v>2974</v>
      </c>
      <c r="H257" s="147">
        <v>6</v>
      </c>
      <c r="I257" s="148"/>
      <c r="J257" s="149">
        <f t="shared" si="40"/>
        <v>0</v>
      </c>
      <c r="K257" s="150"/>
      <c r="L257" s="32"/>
      <c r="M257" s="151" t="s">
        <v>1</v>
      </c>
      <c r="N257" s="152" t="s">
        <v>42</v>
      </c>
      <c r="P257" s="153">
        <f t="shared" si="41"/>
        <v>0</v>
      </c>
      <c r="Q257" s="153">
        <v>1.0290000000000001E-2</v>
      </c>
      <c r="R257" s="153">
        <f t="shared" si="42"/>
        <v>6.1740000000000003E-2</v>
      </c>
      <c r="S257" s="153">
        <v>0</v>
      </c>
      <c r="T257" s="154">
        <f t="shared" si="43"/>
        <v>0</v>
      </c>
      <c r="AR257" s="155" t="s">
        <v>309</v>
      </c>
      <c r="AT257" s="155" t="s">
        <v>227</v>
      </c>
      <c r="AU257" s="155" t="s">
        <v>89</v>
      </c>
      <c r="AY257" s="17" t="s">
        <v>225</v>
      </c>
      <c r="BE257" s="156">
        <f t="shared" si="44"/>
        <v>0</v>
      </c>
      <c r="BF257" s="156">
        <f t="shared" si="45"/>
        <v>0</v>
      </c>
      <c r="BG257" s="156">
        <f t="shared" si="46"/>
        <v>0</v>
      </c>
      <c r="BH257" s="156">
        <f t="shared" si="47"/>
        <v>0</v>
      </c>
      <c r="BI257" s="156">
        <f t="shared" si="48"/>
        <v>0</v>
      </c>
      <c r="BJ257" s="17" t="s">
        <v>89</v>
      </c>
      <c r="BK257" s="156">
        <f t="shared" si="49"/>
        <v>0</v>
      </c>
      <c r="BL257" s="17" t="s">
        <v>309</v>
      </c>
      <c r="BM257" s="155" t="s">
        <v>1523</v>
      </c>
    </row>
    <row r="258" spans="2:65" s="1" customFormat="1" ht="16.5" customHeight="1">
      <c r="B258" s="32"/>
      <c r="C258" s="143" t="s">
        <v>1018</v>
      </c>
      <c r="D258" s="143" t="s">
        <v>227</v>
      </c>
      <c r="E258" s="144" t="s">
        <v>3187</v>
      </c>
      <c r="F258" s="145" t="s">
        <v>3188</v>
      </c>
      <c r="G258" s="146" t="s">
        <v>2974</v>
      </c>
      <c r="H258" s="147">
        <v>6</v>
      </c>
      <c r="I258" s="148"/>
      <c r="J258" s="149">
        <f t="shared" si="40"/>
        <v>0</v>
      </c>
      <c r="K258" s="150"/>
      <c r="L258" s="32"/>
      <c r="M258" s="151" t="s">
        <v>1</v>
      </c>
      <c r="N258" s="152" t="s">
        <v>42</v>
      </c>
      <c r="P258" s="153">
        <f t="shared" si="41"/>
        <v>0</v>
      </c>
      <c r="Q258" s="153">
        <v>4.3800000000000002E-3</v>
      </c>
      <c r="R258" s="153">
        <f t="shared" si="42"/>
        <v>2.6280000000000001E-2</v>
      </c>
      <c r="S258" s="153">
        <v>0</v>
      </c>
      <c r="T258" s="154">
        <f t="shared" si="43"/>
        <v>0</v>
      </c>
      <c r="AR258" s="155" t="s">
        <v>309</v>
      </c>
      <c r="AT258" s="155" t="s">
        <v>227</v>
      </c>
      <c r="AU258" s="155" t="s">
        <v>89</v>
      </c>
      <c r="AY258" s="17" t="s">
        <v>225</v>
      </c>
      <c r="BE258" s="156">
        <f t="shared" si="44"/>
        <v>0</v>
      </c>
      <c r="BF258" s="156">
        <f t="shared" si="45"/>
        <v>0</v>
      </c>
      <c r="BG258" s="156">
        <f t="shared" si="46"/>
        <v>0</v>
      </c>
      <c r="BH258" s="156">
        <f t="shared" si="47"/>
        <v>0</v>
      </c>
      <c r="BI258" s="156">
        <f t="shared" si="48"/>
        <v>0</v>
      </c>
      <c r="BJ258" s="17" t="s">
        <v>89</v>
      </c>
      <c r="BK258" s="156">
        <f t="shared" si="49"/>
        <v>0</v>
      </c>
      <c r="BL258" s="17" t="s">
        <v>309</v>
      </c>
      <c r="BM258" s="155" t="s">
        <v>1534</v>
      </c>
    </row>
    <row r="259" spans="2:65" s="1" customFormat="1" ht="16.5" customHeight="1">
      <c r="B259" s="32"/>
      <c r="C259" s="143" t="s">
        <v>1023</v>
      </c>
      <c r="D259" s="143" t="s">
        <v>227</v>
      </c>
      <c r="E259" s="144" t="s">
        <v>3189</v>
      </c>
      <c r="F259" s="145" t="s">
        <v>3190</v>
      </c>
      <c r="G259" s="146" t="s">
        <v>3191</v>
      </c>
      <c r="H259" s="147">
        <v>15</v>
      </c>
      <c r="I259" s="148"/>
      <c r="J259" s="149">
        <f t="shared" si="40"/>
        <v>0</v>
      </c>
      <c r="K259" s="150"/>
      <c r="L259" s="32"/>
      <c r="M259" s="151" t="s">
        <v>1</v>
      </c>
      <c r="N259" s="152" t="s">
        <v>42</v>
      </c>
      <c r="P259" s="153">
        <f t="shared" si="41"/>
        <v>0</v>
      </c>
      <c r="Q259" s="153">
        <v>0</v>
      </c>
      <c r="R259" s="153">
        <f t="shared" si="42"/>
        <v>0</v>
      </c>
      <c r="S259" s="153">
        <v>0</v>
      </c>
      <c r="T259" s="154">
        <f t="shared" si="43"/>
        <v>0</v>
      </c>
      <c r="AR259" s="155" t="s">
        <v>309</v>
      </c>
      <c r="AT259" s="155" t="s">
        <v>227</v>
      </c>
      <c r="AU259" s="155" t="s">
        <v>89</v>
      </c>
      <c r="AY259" s="17" t="s">
        <v>225</v>
      </c>
      <c r="BE259" s="156">
        <f t="shared" si="44"/>
        <v>0</v>
      </c>
      <c r="BF259" s="156">
        <f t="shared" si="45"/>
        <v>0</v>
      </c>
      <c r="BG259" s="156">
        <f t="shared" si="46"/>
        <v>0</v>
      </c>
      <c r="BH259" s="156">
        <f t="shared" si="47"/>
        <v>0</v>
      </c>
      <c r="BI259" s="156">
        <f t="shared" si="48"/>
        <v>0</v>
      </c>
      <c r="BJ259" s="17" t="s">
        <v>89</v>
      </c>
      <c r="BK259" s="156">
        <f t="shared" si="49"/>
        <v>0</v>
      </c>
      <c r="BL259" s="17" t="s">
        <v>309</v>
      </c>
      <c r="BM259" s="155" t="s">
        <v>3192</v>
      </c>
    </row>
    <row r="260" spans="2:65" s="1" customFormat="1" ht="16.5" customHeight="1">
      <c r="B260" s="32"/>
      <c r="C260" s="179" t="s">
        <v>1027</v>
      </c>
      <c r="D260" s="179" t="s">
        <v>304</v>
      </c>
      <c r="E260" s="180" t="s">
        <v>3193</v>
      </c>
      <c r="F260" s="181" t="s">
        <v>3194</v>
      </c>
      <c r="G260" s="182" t="s">
        <v>519</v>
      </c>
      <c r="H260" s="183">
        <v>14</v>
      </c>
      <c r="I260" s="184"/>
      <c r="J260" s="185">
        <f t="shared" si="40"/>
        <v>0</v>
      </c>
      <c r="K260" s="186"/>
      <c r="L260" s="187"/>
      <c r="M260" s="188" t="s">
        <v>1</v>
      </c>
      <c r="N260" s="189" t="s">
        <v>42</v>
      </c>
      <c r="P260" s="153">
        <f t="shared" si="41"/>
        <v>0</v>
      </c>
      <c r="Q260" s="153">
        <v>1.41E-2</v>
      </c>
      <c r="R260" s="153">
        <f t="shared" si="42"/>
        <v>0.19739999999999999</v>
      </c>
      <c r="S260" s="153">
        <v>0</v>
      </c>
      <c r="T260" s="154">
        <f t="shared" si="43"/>
        <v>0</v>
      </c>
      <c r="AR260" s="155" t="s">
        <v>434</v>
      </c>
      <c r="AT260" s="155" t="s">
        <v>304</v>
      </c>
      <c r="AU260" s="155" t="s">
        <v>89</v>
      </c>
      <c r="AY260" s="17" t="s">
        <v>225</v>
      </c>
      <c r="BE260" s="156">
        <f t="shared" si="44"/>
        <v>0</v>
      </c>
      <c r="BF260" s="156">
        <f t="shared" si="45"/>
        <v>0</v>
      </c>
      <c r="BG260" s="156">
        <f t="shared" si="46"/>
        <v>0</v>
      </c>
      <c r="BH260" s="156">
        <f t="shared" si="47"/>
        <v>0</v>
      </c>
      <c r="BI260" s="156">
        <f t="shared" si="48"/>
        <v>0</v>
      </c>
      <c r="BJ260" s="17" t="s">
        <v>89</v>
      </c>
      <c r="BK260" s="156">
        <f t="shared" si="49"/>
        <v>0</v>
      </c>
      <c r="BL260" s="17" t="s">
        <v>309</v>
      </c>
      <c r="BM260" s="155" t="s">
        <v>3195</v>
      </c>
    </row>
    <row r="261" spans="2:65" s="1" customFormat="1" ht="16.5" customHeight="1">
      <c r="B261" s="32"/>
      <c r="C261" s="143" t="s">
        <v>1035</v>
      </c>
      <c r="D261" s="143" t="s">
        <v>227</v>
      </c>
      <c r="E261" s="144" t="s">
        <v>3196</v>
      </c>
      <c r="F261" s="145" t="s">
        <v>3197</v>
      </c>
      <c r="G261" s="146" t="s">
        <v>2974</v>
      </c>
      <c r="H261" s="147">
        <v>31</v>
      </c>
      <c r="I261" s="148"/>
      <c r="J261" s="149">
        <f t="shared" si="40"/>
        <v>0</v>
      </c>
      <c r="K261" s="150"/>
      <c r="L261" s="32"/>
      <c r="M261" s="151" t="s">
        <v>1</v>
      </c>
      <c r="N261" s="152" t="s">
        <v>42</v>
      </c>
      <c r="P261" s="153">
        <f t="shared" si="41"/>
        <v>0</v>
      </c>
      <c r="Q261" s="153">
        <v>8.0000000000000007E-5</v>
      </c>
      <c r="R261" s="153">
        <f t="shared" si="42"/>
        <v>2.48E-3</v>
      </c>
      <c r="S261" s="153">
        <v>0</v>
      </c>
      <c r="T261" s="154">
        <f t="shared" si="43"/>
        <v>0</v>
      </c>
      <c r="AR261" s="155" t="s">
        <v>309</v>
      </c>
      <c r="AT261" s="155" t="s">
        <v>227</v>
      </c>
      <c r="AU261" s="155" t="s">
        <v>89</v>
      </c>
      <c r="AY261" s="17" t="s">
        <v>225</v>
      </c>
      <c r="BE261" s="156">
        <f t="shared" si="44"/>
        <v>0</v>
      </c>
      <c r="BF261" s="156">
        <f t="shared" si="45"/>
        <v>0</v>
      </c>
      <c r="BG261" s="156">
        <f t="shared" si="46"/>
        <v>0</v>
      </c>
      <c r="BH261" s="156">
        <f t="shared" si="47"/>
        <v>0</v>
      </c>
      <c r="BI261" s="156">
        <f t="shared" si="48"/>
        <v>0</v>
      </c>
      <c r="BJ261" s="17" t="s">
        <v>89</v>
      </c>
      <c r="BK261" s="156">
        <f t="shared" si="49"/>
        <v>0</v>
      </c>
      <c r="BL261" s="17" t="s">
        <v>309</v>
      </c>
      <c r="BM261" s="155" t="s">
        <v>1555</v>
      </c>
    </row>
    <row r="262" spans="2:65" s="1" customFormat="1" ht="55.5" customHeight="1">
      <c r="B262" s="32"/>
      <c r="C262" s="143" t="s">
        <v>1041</v>
      </c>
      <c r="D262" s="143" t="s">
        <v>227</v>
      </c>
      <c r="E262" s="144" t="s">
        <v>3198</v>
      </c>
      <c r="F262" s="145" t="s">
        <v>3199</v>
      </c>
      <c r="G262" s="146" t="s">
        <v>2974</v>
      </c>
      <c r="H262" s="147">
        <v>1</v>
      </c>
      <c r="I262" s="148"/>
      <c r="J262" s="149">
        <f t="shared" si="40"/>
        <v>0</v>
      </c>
      <c r="K262" s="150"/>
      <c r="L262" s="32"/>
      <c r="M262" s="151" t="s">
        <v>1</v>
      </c>
      <c r="N262" s="152" t="s">
        <v>42</v>
      </c>
      <c r="P262" s="153">
        <f t="shared" si="41"/>
        <v>0</v>
      </c>
      <c r="Q262" s="153">
        <v>5.1670000000000001E-2</v>
      </c>
      <c r="R262" s="153">
        <f t="shared" si="42"/>
        <v>5.1670000000000001E-2</v>
      </c>
      <c r="S262" s="153">
        <v>0</v>
      </c>
      <c r="T262" s="154">
        <f t="shared" si="43"/>
        <v>0</v>
      </c>
      <c r="AR262" s="155" t="s">
        <v>309</v>
      </c>
      <c r="AT262" s="155" t="s">
        <v>227</v>
      </c>
      <c r="AU262" s="155" t="s">
        <v>89</v>
      </c>
      <c r="AY262" s="17" t="s">
        <v>225</v>
      </c>
      <c r="BE262" s="156">
        <f t="shared" si="44"/>
        <v>0</v>
      </c>
      <c r="BF262" s="156">
        <f t="shared" si="45"/>
        <v>0</v>
      </c>
      <c r="BG262" s="156">
        <f t="shared" si="46"/>
        <v>0</v>
      </c>
      <c r="BH262" s="156">
        <f t="shared" si="47"/>
        <v>0</v>
      </c>
      <c r="BI262" s="156">
        <f t="shared" si="48"/>
        <v>0</v>
      </c>
      <c r="BJ262" s="17" t="s">
        <v>89</v>
      </c>
      <c r="BK262" s="156">
        <f t="shared" si="49"/>
        <v>0</v>
      </c>
      <c r="BL262" s="17" t="s">
        <v>309</v>
      </c>
      <c r="BM262" s="155" t="s">
        <v>1565</v>
      </c>
    </row>
    <row r="263" spans="2:65" s="12" customFormat="1" ht="22.5">
      <c r="B263" s="157"/>
      <c r="D263" s="158" t="s">
        <v>233</v>
      </c>
      <c r="E263" s="159" t="s">
        <v>1</v>
      </c>
      <c r="F263" s="160" t="s">
        <v>3200</v>
      </c>
      <c r="H263" s="161">
        <v>1</v>
      </c>
      <c r="I263" s="162"/>
      <c r="L263" s="157"/>
      <c r="M263" s="163"/>
      <c r="T263" s="164"/>
      <c r="AT263" s="159" t="s">
        <v>233</v>
      </c>
      <c r="AU263" s="159" t="s">
        <v>89</v>
      </c>
      <c r="AV263" s="12" t="s">
        <v>89</v>
      </c>
      <c r="AW263" s="12" t="s">
        <v>31</v>
      </c>
      <c r="AX263" s="12" t="s">
        <v>83</v>
      </c>
      <c r="AY263" s="159" t="s">
        <v>225</v>
      </c>
    </row>
    <row r="264" spans="2:65" s="1" customFormat="1" ht="16.5" customHeight="1">
      <c r="B264" s="32"/>
      <c r="C264" s="143" t="s">
        <v>1046</v>
      </c>
      <c r="D264" s="143" t="s">
        <v>227</v>
      </c>
      <c r="E264" s="144" t="s">
        <v>3201</v>
      </c>
      <c r="F264" s="145" t="s">
        <v>3202</v>
      </c>
      <c r="G264" s="146" t="s">
        <v>2974</v>
      </c>
      <c r="H264" s="147">
        <v>1</v>
      </c>
      <c r="I264" s="148"/>
      <c r="J264" s="149">
        <f t="shared" ref="J264:J282" si="50">ROUND(I264*H264,2)</f>
        <v>0</v>
      </c>
      <c r="K264" s="150"/>
      <c r="L264" s="32"/>
      <c r="M264" s="151" t="s">
        <v>1</v>
      </c>
      <c r="N264" s="152" t="s">
        <v>42</v>
      </c>
      <c r="P264" s="153">
        <f t="shared" ref="P264:P282" si="51">O264*H264</f>
        <v>0</v>
      </c>
      <c r="Q264" s="153">
        <v>5.5000000000000003E-4</v>
      </c>
      <c r="R264" s="153">
        <f t="shared" ref="R264:R282" si="52">Q264*H264</f>
        <v>5.5000000000000003E-4</v>
      </c>
      <c r="S264" s="153">
        <v>0</v>
      </c>
      <c r="T264" s="154">
        <f t="shared" ref="T264:T282" si="53">S264*H264</f>
        <v>0</v>
      </c>
      <c r="AR264" s="155" t="s">
        <v>309</v>
      </c>
      <c r="AT264" s="155" t="s">
        <v>227</v>
      </c>
      <c r="AU264" s="155" t="s">
        <v>89</v>
      </c>
      <c r="AY264" s="17" t="s">
        <v>225</v>
      </c>
      <c r="BE264" s="156">
        <f t="shared" ref="BE264:BE282" si="54">IF(N264="základná",J264,0)</f>
        <v>0</v>
      </c>
      <c r="BF264" s="156">
        <f t="shared" ref="BF264:BF282" si="55">IF(N264="znížená",J264,0)</f>
        <v>0</v>
      </c>
      <c r="BG264" s="156">
        <f t="shared" ref="BG264:BG282" si="56">IF(N264="zákl. prenesená",J264,0)</f>
        <v>0</v>
      </c>
      <c r="BH264" s="156">
        <f t="shared" ref="BH264:BH282" si="57">IF(N264="zníž. prenesená",J264,0)</f>
        <v>0</v>
      </c>
      <c r="BI264" s="156">
        <f t="shared" ref="BI264:BI282" si="58">IF(N264="nulová",J264,0)</f>
        <v>0</v>
      </c>
      <c r="BJ264" s="17" t="s">
        <v>89</v>
      </c>
      <c r="BK264" s="156">
        <f t="shared" ref="BK264:BK282" si="59">ROUND(I264*H264,2)</f>
        <v>0</v>
      </c>
      <c r="BL264" s="17" t="s">
        <v>309</v>
      </c>
      <c r="BM264" s="155" t="s">
        <v>1575</v>
      </c>
    </row>
    <row r="265" spans="2:65" s="1" customFormat="1" ht="21.75" customHeight="1">
      <c r="B265" s="32"/>
      <c r="C265" s="143" t="s">
        <v>1052</v>
      </c>
      <c r="D265" s="143" t="s">
        <v>227</v>
      </c>
      <c r="E265" s="144" t="s">
        <v>3203</v>
      </c>
      <c r="F265" s="145" t="s">
        <v>3204</v>
      </c>
      <c r="G265" s="146" t="s">
        <v>519</v>
      </c>
      <c r="H265" s="147">
        <v>74</v>
      </c>
      <c r="I265" s="148"/>
      <c r="J265" s="149">
        <f t="shared" si="50"/>
        <v>0</v>
      </c>
      <c r="K265" s="150"/>
      <c r="L265" s="32"/>
      <c r="M265" s="151" t="s">
        <v>1</v>
      </c>
      <c r="N265" s="152" t="s">
        <v>42</v>
      </c>
      <c r="P265" s="153">
        <f t="shared" si="51"/>
        <v>0</v>
      </c>
      <c r="Q265" s="153">
        <v>0</v>
      </c>
      <c r="R265" s="153">
        <f t="shared" si="52"/>
        <v>0</v>
      </c>
      <c r="S265" s="153">
        <v>0</v>
      </c>
      <c r="T265" s="154">
        <f t="shared" si="53"/>
        <v>0</v>
      </c>
      <c r="AR265" s="155" t="s">
        <v>309</v>
      </c>
      <c r="AT265" s="155" t="s">
        <v>227</v>
      </c>
      <c r="AU265" s="155" t="s">
        <v>89</v>
      </c>
      <c r="AY265" s="17" t="s">
        <v>225</v>
      </c>
      <c r="BE265" s="156">
        <f t="shared" si="54"/>
        <v>0</v>
      </c>
      <c r="BF265" s="156">
        <f t="shared" si="55"/>
        <v>0</v>
      </c>
      <c r="BG265" s="156">
        <f t="shared" si="56"/>
        <v>0</v>
      </c>
      <c r="BH265" s="156">
        <f t="shared" si="57"/>
        <v>0</v>
      </c>
      <c r="BI265" s="156">
        <f t="shared" si="58"/>
        <v>0</v>
      </c>
      <c r="BJ265" s="17" t="s">
        <v>89</v>
      </c>
      <c r="BK265" s="156">
        <f t="shared" si="59"/>
        <v>0</v>
      </c>
      <c r="BL265" s="17" t="s">
        <v>309</v>
      </c>
      <c r="BM265" s="155" t="s">
        <v>3205</v>
      </c>
    </row>
    <row r="266" spans="2:65" s="1" customFormat="1" ht="21.75" customHeight="1">
      <c r="B266" s="32"/>
      <c r="C266" s="179" t="s">
        <v>1056</v>
      </c>
      <c r="D266" s="179" t="s">
        <v>304</v>
      </c>
      <c r="E266" s="180" t="s">
        <v>3206</v>
      </c>
      <c r="F266" s="181" t="s">
        <v>3207</v>
      </c>
      <c r="G266" s="182" t="s">
        <v>519</v>
      </c>
      <c r="H266" s="183">
        <v>15</v>
      </c>
      <c r="I266" s="184"/>
      <c r="J266" s="185">
        <f t="shared" si="50"/>
        <v>0</v>
      </c>
      <c r="K266" s="186"/>
      <c r="L266" s="187"/>
      <c r="M266" s="188" t="s">
        <v>1</v>
      </c>
      <c r="N266" s="189" t="s">
        <v>42</v>
      </c>
      <c r="P266" s="153">
        <f t="shared" si="51"/>
        <v>0</v>
      </c>
      <c r="Q266" s="153">
        <v>4.0000000000000001E-3</v>
      </c>
      <c r="R266" s="153">
        <f t="shared" si="52"/>
        <v>0.06</v>
      </c>
      <c r="S266" s="153">
        <v>0</v>
      </c>
      <c r="T266" s="154">
        <f t="shared" si="53"/>
        <v>0</v>
      </c>
      <c r="AR266" s="155" t="s">
        <v>434</v>
      </c>
      <c r="AT266" s="155" t="s">
        <v>304</v>
      </c>
      <c r="AU266" s="155" t="s">
        <v>89</v>
      </c>
      <c r="AY266" s="17" t="s">
        <v>225</v>
      </c>
      <c r="BE266" s="156">
        <f t="shared" si="54"/>
        <v>0</v>
      </c>
      <c r="BF266" s="156">
        <f t="shared" si="55"/>
        <v>0</v>
      </c>
      <c r="BG266" s="156">
        <f t="shared" si="56"/>
        <v>0</v>
      </c>
      <c r="BH266" s="156">
        <f t="shared" si="57"/>
        <v>0</v>
      </c>
      <c r="BI266" s="156">
        <f t="shared" si="58"/>
        <v>0</v>
      </c>
      <c r="BJ266" s="17" t="s">
        <v>89</v>
      </c>
      <c r="BK266" s="156">
        <f t="shared" si="59"/>
        <v>0</v>
      </c>
      <c r="BL266" s="17" t="s">
        <v>309</v>
      </c>
      <c r="BM266" s="155" t="s">
        <v>3208</v>
      </c>
    </row>
    <row r="267" spans="2:65" s="1" customFormat="1" ht="24.2" customHeight="1">
      <c r="B267" s="32"/>
      <c r="C267" s="179" t="s">
        <v>1064</v>
      </c>
      <c r="D267" s="179" t="s">
        <v>304</v>
      </c>
      <c r="E267" s="180" t="s">
        <v>3209</v>
      </c>
      <c r="F267" s="181" t="s">
        <v>3210</v>
      </c>
      <c r="G267" s="182" t="s">
        <v>519</v>
      </c>
      <c r="H267" s="183">
        <v>15</v>
      </c>
      <c r="I267" s="184"/>
      <c r="J267" s="185">
        <f t="shared" si="50"/>
        <v>0</v>
      </c>
      <c r="K267" s="186"/>
      <c r="L267" s="187"/>
      <c r="M267" s="188" t="s">
        <v>1</v>
      </c>
      <c r="N267" s="189" t="s">
        <v>42</v>
      </c>
      <c r="P267" s="153">
        <f t="shared" si="51"/>
        <v>0</v>
      </c>
      <c r="Q267" s="153">
        <v>4.0000000000000001E-3</v>
      </c>
      <c r="R267" s="153">
        <f t="shared" si="52"/>
        <v>0.06</v>
      </c>
      <c r="S267" s="153">
        <v>0</v>
      </c>
      <c r="T267" s="154">
        <f t="shared" si="53"/>
        <v>0</v>
      </c>
      <c r="AR267" s="155" t="s">
        <v>434</v>
      </c>
      <c r="AT267" s="155" t="s">
        <v>304</v>
      </c>
      <c r="AU267" s="155" t="s">
        <v>89</v>
      </c>
      <c r="AY267" s="17" t="s">
        <v>225</v>
      </c>
      <c r="BE267" s="156">
        <f t="shared" si="54"/>
        <v>0</v>
      </c>
      <c r="BF267" s="156">
        <f t="shared" si="55"/>
        <v>0</v>
      </c>
      <c r="BG267" s="156">
        <f t="shared" si="56"/>
        <v>0</v>
      </c>
      <c r="BH267" s="156">
        <f t="shared" si="57"/>
        <v>0</v>
      </c>
      <c r="BI267" s="156">
        <f t="shared" si="58"/>
        <v>0</v>
      </c>
      <c r="BJ267" s="17" t="s">
        <v>89</v>
      </c>
      <c r="BK267" s="156">
        <f t="shared" si="59"/>
        <v>0</v>
      </c>
      <c r="BL267" s="17" t="s">
        <v>309</v>
      </c>
      <c r="BM267" s="155" t="s">
        <v>3211</v>
      </c>
    </row>
    <row r="268" spans="2:65" s="1" customFormat="1" ht="24.2" customHeight="1">
      <c r="B268" s="32"/>
      <c r="C268" s="179" t="s">
        <v>1069</v>
      </c>
      <c r="D268" s="179" t="s">
        <v>304</v>
      </c>
      <c r="E268" s="180" t="s">
        <v>3212</v>
      </c>
      <c r="F268" s="181" t="s">
        <v>3213</v>
      </c>
      <c r="G268" s="182" t="s">
        <v>519</v>
      </c>
      <c r="H268" s="183">
        <v>30</v>
      </c>
      <c r="I268" s="184"/>
      <c r="J268" s="185">
        <f t="shared" si="50"/>
        <v>0</v>
      </c>
      <c r="K268" s="186"/>
      <c r="L268" s="187"/>
      <c r="M268" s="188" t="s">
        <v>1</v>
      </c>
      <c r="N268" s="189" t="s">
        <v>42</v>
      </c>
      <c r="P268" s="153">
        <f t="shared" si="51"/>
        <v>0</v>
      </c>
      <c r="Q268" s="153">
        <v>4.0000000000000001E-3</v>
      </c>
      <c r="R268" s="153">
        <f t="shared" si="52"/>
        <v>0.12</v>
      </c>
      <c r="S268" s="153">
        <v>0</v>
      </c>
      <c r="T268" s="154">
        <f t="shared" si="53"/>
        <v>0</v>
      </c>
      <c r="AR268" s="155" t="s">
        <v>434</v>
      </c>
      <c r="AT268" s="155" t="s">
        <v>304</v>
      </c>
      <c r="AU268" s="155" t="s">
        <v>89</v>
      </c>
      <c r="AY268" s="17" t="s">
        <v>225</v>
      </c>
      <c r="BE268" s="156">
        <f t="shared" si="54"/>
        <v>0</v>
      </c>
      <c r="BF268" s="156">
        <f t="shared" si="55"/>
        <v>0</v>
      </c>
      <c r="BG268" s="156">
        <f t="shared" si="56"/>
        <v>0</v>
      </c>
      <c r="BH268" s="156">
        <f t="shared" si="57"/>
        <v>0</v>
      </c>
      <c r="BI268" s="156">
        <f t="shared" si="58"/>
        <v>0</v>
      </c>
      <c r="BJ268" s="17" t="s">
        <v>89</v>
      </c>
      <c r="BK268" s="156">
        <f t="shared" si="59"/>
        <v>0</v>
      </c>
      <c r="BL268" s="17" t="s">
        <v>309</v>
      </c>
      <c r="BM268" s="155" t="s">
        <v>3214</v>
      </c>
    </row>
    <row r="269" spans="2:65" s="1" customFormat="1" ht="24.2" customHeight="1">
      <c r="B269" s="32"/>
      <c r="C269" s="179" t="s">
        <v>1075</v>
      </c>
      <c r="D269" s="179" t="s">
        <v>304</v>
      </c>
      <c r="E269" s="180" t="s">
        <v>3215</v>
      </c>
      <c r="F269" s="181" t="s">
        <v>3216</v>
      </c>
      <c r="G269" s="182" t="s">
        <v>519</v>
      </c>
      <c r="H269" s="183">
        <v>14</v>
      </c>
      <c r="I269" s="184"/>
      <c r="J269" s="185">
        <f t="shared" si="50"/>
        <v>0</v>
      </c>
      <c r="K269" s="186"/>
      <c r="L269" s="187"/>
      <c r="M269" s="188" t="s">
        <v>1</v>
      </c>
      <c r="N269" s="189" t="s">
        <v>42</v>
      </c>
      <c r="P269" s="153">
        <f t="shared" si="51"/>
        <v>0</v>
      </c>
      <c r="Q269" s="153">
        <v>4.0000000000000001E-3</v>
      </c>
      <c r="R269" s="153">
        <f t="shared" si="52"/>
        <v>5.6000000000000001E-2</v>
      </c>
      <c r="S269" s="153">
        <v>0</v>
      </c>
      <c r="T269" s="154">
        <f t="shared" si="53"/>
        <v>0</v>
      </c>
      <c r="AR269" s="155" t="s">
        <v>434</v>
      </c>
      <c r="AT269" s="155" t="s">
        <v>304</v>
      </c>
      <c r="AU269" s="155" t="s">
        <v>89</v>
      </c>
      <c r="AY269" s="17" t="s">
        <v>225</v>
      </c>
      <c r="BE269" s="156">
        <f t="shared" si="54"/>
        <v>0</v>
      </c>
      <c r="BF269" s="156">
        <f t="shared" si="55"/>
        <v>0</v>
      </c>
      <c r="BG269" s="156">
        <f t="shared" si="56"/>
        <v>0</v>
      </c>
      <c r="BH269" s="156">
        <f t="shared" si="57"/>
        <v>0</v>
      </c>
      <c r="BI269" s="156">
        <f t="shared" si="58"/>
        <v>0</v>
      </c>
      <c r="BJ269" s="17" t="s">
        <v>89</v>
      </c>
      <c r="BK269" s="156">
        <f t="shared" si="59"/>
        <v>0</v>
      </c>
      <c r="BL269" s="17" t="s">
        <v>309</v>
      </c>
      <c r="BM269" s="155" t="s">
        <v>3217</v>
      </c>
    </row>
    <row r="270" spans="2:65" s="1" customFormat="1" ht="16.5" customHeight="1">
      <c r="B270" s="32"/>
      <c r="C270" s="143" t="s">
        <v>1082</v>
      </c>
      <c r="D270" s="143" t="s">
        <v>227</v>
      </c>
      <c r="E270" s="144" t="s">
        <v>3218</v>
      </c>
      <c r="F270" s="145" t="s">
        <v>3219</v>
      </c>
      <c r="G270" s="146" t="s">
        <v>2974</v>
      </c>
      <c r="H270" s="147">
        <v>10</v>
      </c>
      <c r="I270" s="148"/>
      <c r="J270" s="149">
        <f t="shared" si="50"/>
        <v>0</v>
      </c>
      <c r="K270" s="150"/>
      <c r="L270" s="32"/>
      <c r="M270" s="151" t="s">
        <v>1</v>
      </c>
      <c r="N270" s="152" t="s">
        <v>42</v>
      </c>
      <c r="P270" s="153">
        <f t="shared" si="51"/>
        <v>0</v>
      </c>
      <c r="Q270" s="153">
        <v>1.2999999999999999E-4</v>
      </c>
      <c r="R270" s="153">
        <f t="shared" si="52"/>
        <v>1.2999999999999999E-3</v>
      </c>
      <c r="S270" s="153">
        <v>0</v>
      </c>
      <c r="T270" s="154">
        <f t="shared" si="53"/>
        <v>0</v>
      </c>
      <c r="AR270" s="155" t="s">
        <v>309</v>
      </c>
      <c r="AT270" s="155" t="s">
        <v>227</v>
      </c>
      <c r="AU270" s="155" t="s">
        <v>89</v>
      </c>
      <c r="AY270" s="17" t="s">
        <v>225</v>
      </c>
      <c r="BE270" s="156">
        <f t="shared" si="54"/>
        <v>0</v>
      </c>
      <c r="BF270" s="156">
        <f t="shared" si="55"/>
        <v>0</v>
      </c>
      <c r="BG270" s="156">
        <f t="shared" si="56"/>
        <v>0</v>
      </c>
      <c r="BH270" s="156">
        <f t="shared" si="57"/>
        <v>0</v>
      </c>
      <c r="BI270" s="156">
        <f t="shared" si="58"/>
        <v>0</v>
      </c>
      <c r="BJ270" s="17" t="s">
        <v>89</v>
      </c>
      <c r="BK270" s="156">
        <f t="shared" si="59"/>
        <v>0</v>
      </c>
      <c r="BL270" s="17" t="s">
        <v>309</v>
      </c>
      <c r="BM270" s="155" t="s">
        <v>1588</v>
      </c>
    </row>
    <row r="271" spans="2:65" s="1" customFormat="1" ht="21.75" customHeight="1">
      <c r="B271" s="32"/>
      <c r="C271" s="143" t="s">
        <v>1092</v>
      </c>
      <c r="D271" s="143" t="s">
        <v>227</v>
      </c>
      <c r="E271" s="144" t="s">
        <v>3220</v>
      </c>
      <c r="F271" s="145" t="s">
        <v>3221</v>
      </c>
      <c r="G271" s="146" t="s">
        <v>2974</v>
      </c>
      <c r="H271" s="147">
        <v>10</v>
      </c>
      <c r="I271" s="148"/>
      <c r="J271" s="149">
        <f t="shared" si="50"/>
        <v>0</v>
      </c>
      <c r="K271" s="150"/>
      <c r="L271" s="32"/>
      <c r="M271" s="151" t="s">
        <v>1</v>
      </c>
      <c r="N271" s="152" t="s">
        <v>42</v>
      </c>
      <c r="P271" s="153">
        <f t="shared" si="51"/>
        <v>0</v>
      </c>
      <c r="Q271" s="153">
        <v>2.0000000000000001E-4</v>
      </c>
      <c r="R271" s="153">
        <f t="shared" si="52"/>
        <v>2E-3</v>
      </c>
      <c r="S271" s="153">
        <v>0</v>
      </c>
      <c r="T271" s="154">
        <f t="shared" si="53"/>
        <v>0</v>
      </c>
      <c r="AR271" s="155" t="s">
        <v>309</v>
      </c>
      <c r="AT271" s="155" t="s">
        <v>227</v>
      </c>
      <c r="AU271" s="155" t="s">
        <v>89</v>
      </c>
      <c r="AY271" s="17" t="s">
        <v>225</v>
      </c>
      <c r="BE271" s="156">
        <f t="shared" si="54"/>
        <v>0</v>
      </c>
      <c r="BF271" s="156">
        <f t="shared" si="55"/>
        <v>0</v>
      </c>
      <c r="BG271" s="156">
        <f t="shared" si="56"/>
        <v>0</v>
      </c>
      <c r="BH271" s="156">
        <f t="shared" si="57"/>
        <v>0</v>
      </c>
      <c r="BI271" s="156">
        <f t="shared" si="58"/>
        <v>0</v>
      </c>
      <c r="BJ271" s="17" t="s">
        <v>89</v>
      </c>
      <c r="BK271" s="156">
        <f t="shared" si="59"/>
        <v>0</v>
      </c>
      <c r="BL271" s="17" t="s">
        <v>309</v>
      </c>
      <c r="BM271" s="155" t="s">
        <v>1599</v>
      </c>
    </row>
    <row r="272" spans="2:65" s="1" customFormat="1" ht="16.5" customHeight="1">
      <c r="B272" s="32"/>
      <c r="C272" s="143" t="s">
        <v>1098</v>
      </c>
      <c r="D272" s="143" t="s">
        <v>227</v>
      </c>
      <c r="E272" s="144" t="s">
        <v>3222</v>
      </c>
      <c r="F272" s="145" t="s">
        <v>3223</v>
      </c>
      <c r="G272" s="146" t="s">
        <v>2974</v>
      </c>
      <c r="H272" s="147">
        <v>4</v>
      </c>
      <c r="I272" s="148"/>
      <c r="J272" s="149">
        <f t="shared" si="50"/>
        <v>0</v>
      </c>
      <c r="K272" s="150"/>
      <c r="L272" s="32"/>
      <c r="M272" s="151" t="s">
        <v>1</v>
      </c>
      <c r="N272" s="152" t="s">
        <v>42</v>
      </c>
      <c r="P272" s="153">
        <f t="shared" si="51"/>
        <v>0</v>
      </c>
      <c r="Q272" s="153">
        <v>2.6199999999999999E-3</v>
      </c>
      <c r="R272" s="153">
        <f t="shared" si="52"/>
        <v>1.048E-2</v>
      </c>
      <c r="S272" s="153">
        <v>0</v>
      </c>
      <c r="T272" s="154">
        <f t="shared" si="53"/>
        <v>0</v>
      </c>
      <c r="AR272" s="155" t="s">
        <v>309</v>
      </c>
      <c r="AT272" s="155" t="s">
        <v>227</v>
      </c>
      <c r="AU272" s="155" t="s">
        <v>89</v>
      </c>
      <c r="AY272" s="17" t="s">
        <v>225</v>
      </c>
      <c r="BE272" s="156">
        <f t="shared" si="54"/>
        <v>0</v>
      </c>
      <c r="BF272" s="156">
        <f t="shared" si="55"/>
        <v>0</v>
      </c>
      <c r="BG272" s="156">
        <f t="shared" si="56"/>
        <v>0</v>
      </c>
      <c r="BH272" s="156">
        <f t="shared" si="57"/>
        <v>0</v>
      </c>
      <c r="BI272" s="156">
        <f t="shared" si="58"/>
        <v>0</v>
      </c>
      <c r="BJ272" s="17" t="s">
        <v>89</v>
      </c>
      <c r="BK272" s="156">
        <f t="shared" si="59"/>
        <v>0</v>
      </c>
      <c r="BL272" s="17" t="s">
        <v>309</v>
      </c>
      <c r="BM272" s="155" t="s">
        <v>1610</v>
      </c>
    </row>
    <row r="273" spans="2:65" s="1" customFormat="1" ht="16.5" customHeight="1">
      <c r="B273" s="32"/>
      <c r="C273" s="143" t="s">
        <v>1104</v>
      </c>
      <c r="D273" s="143" t="s">
        <v>227</v>
      </c>
      <c r="E273" s="144" t="s">
        <v>3224</v>
      </c>
      <c r="F273" s="145" t="s">
        <v>3225</v>
      </c>
      <c r="G273" s="146" t="s">
        <v>2974</v>
      </c>
      <c r="H273" s="147">
        <v>4</v>
      </c>
      <c r="I273" s="148"/>
      <c r="J273" s="149">
        <f t="shared" si="50"/>
        <v>0</v>
      </c>
      <c r="K273" s="150"/>
      <c r="L273" s="32"/>
      <c r="M273" s="151" t="s">
        <v>1</v>
      </c>
      <c r="N273" s="152" t="s">
        <v>42</v>
      </c>
      <c r="P273" s="153">
        <f t="shared" si="51"/>
        <v>0</v>
      </c>
      <c r="Q273" s="153">
        <v>2.6199999999999999E-3</v>
      </c>
      <c r="R273" s="153">
        <f t="shared" si="52"/>
        <v>1.048E-2</v>
      </c>
      <c r="S273" s="153">
        <v>0</v>
      </c>
      <c r="T273" s="154">
        <f t="shared" si="53"/>
        <v>0</v>
      </c>
      <c r="AR273" s="155" t="s">
        <v>309</v>
      </c>
      <c r="AT273" s="155" t="s">
        <v>227</v>
      </c>
      <c r="AU273" s="155" t="s">
        <v>89</v>
      </c>
      <c r="AY273" s="17" t="s">
        <v>225</v>
      </c>
      <c r="BE273" s="156">
        <f t="shared" si="54"/>
        <v>0</v>
      </c>
      <c r="BF273" s="156">
        <f t="shared" si="55"/>
        <v>0</v>
      </c>
      <c r="BG273" s="156">
        <f t="shared" si="56"/>
        <v>0</v>
      </c>
      <c r="BH273" s="156">
        <f t="shared" si="57"/>
        <v>0</v>
      </c>
      <c r="BI273" s="156">
        <f t="shared" si="58"/>
        <v>0</v>
      </c>
      <c r="BJ273" s="17" t="s">
        <v>89</v>
      </c>
      <c r="BK273" s="156">
        <f t="shared" si="59"/>
        <v>0</v>
      </c>
      <c r="BL273" s="17" t="s">
        <v>309</v>
      </c>
      <c r="BM273" s="155" t="s">
        <v>1619</v>
      </c>
    </row>
    <row r="274" spans="2:65" s="1" customFormat="1" ht="16.5" customHeight="1">
      <c r="B274" s="32"/>
      <c r="C274" s="143" t="s">
        <v>1109</v>
      </c>
      <c r="D274" s="143" t="s">
        <v>227</v>
      </c>
      <c r="E274" s="144" t="s">
        <v>3226</v>
      </c>
      <c r="F274" s="145" t="s">
        <v>3227</v>
      </c>
      <c r="G274" s="146" t="s">
        <v>2974</v>
      </c>
      <c r="H274" s="147">
        <v>3</v>
      </c>
      <c r="I274" s="148"/>
      <c r="J274" s="149">
        <f t="shared" si="50"/>
        <v>0</v>
      </c>
      <c r="K274" s="150"/>
      <c r="L274" s="32"/>
      <c r="M274" s="151" t="s">
        <v>1</v>
      </c>
      <c r="N274" s="152" t="s">
        <v>42</v>
      </c>
      <c r="P274" s="153">
        <f t="shared" si="51"/>
        <v>0</v>
      </c>
      <c r="Q274" s="153">
        <v>2.6199999999999999E-3</v>
      </c>
      <c r="R274" s="153">
        <f t="shared" si="52"/>
        <v>7.8599999999999989E-3</v>
      </c>
      <c r="S274" s="153">
        <v>0</v>
      </c>
      <c r="T274" s="154">
        <f t="shared" si="53"/>
        <v>0</v>
      </c>
      <c r="AR274" s="155" t="s">
        <v>309</v>
      </c>
      <c r="AT274" s="155" t="s">
        <v>227</v>
      </c>
      <c r="AU274" s="155" t="s">
        <v>89</v>
      </c>
      <c r="AY274" s="17" t="s">
        <v>225</v>
      </c>
      <c r="BE274" s="156">
        <f t="shared" si="54"/>
        <v>0</v>
      </c>
      <c r="BF274" s="156">
        <f t="shared" si="55"/>
        <v>0</v>
      </c>
      <c r="BG274" s="156">
        <f t="shared" si="56"/>
        <v>0</v>
      </c>
      <c r="BH274" s="156">
        <f t="shared" si="57"/>
        <v>0</v>
      </c>
      <c r="BI274" s="156">
        <f t="shared" si="58"/>
        <v>0</v>
      </c>
      <c r="BJ274" s="17" t="s">
        <v>89</v>
      </c>
      <c r="BK274" s="156">
        <f t="shared" si="59"/>
        <v>0</v>
      </c>
      <c r="BL274" s="17" t="s">
        <v>309</v>
      </c>
      <c r="BM274" s="155" t="s">
        <v>1627</v>
      </c>
    </row>
    <row r="275" spans="2:65" s="1" customFormat="1" ht="24.2" customHeight="1">
      <c r="B275" s="32"/>
      <c r="C275" s="143" t="s">
        <v>1122</v>
      </c>
      <c r="D275" s="143" t="s">
        <v>227</v>
      </c>
      <c r="E275" s="144" t="s">
        <v>3228</v>
      </c>
      <c r="F275" s="145" t="s">
        <v>3229</v>
      </c>
      <c r="G275" s="146" t="s">
        <v>2974</v>
      </c>
      <c r="H275" s="147">
        <v>4</v>
      </c>
      <c r="I275" s="148"/>
      <c r="J275" s="149">
        <f t="shared" si="50"/>
        <v>0</v>
      </c>
      <c r="K275" s="150"/>
      <c r="L275" s="32"/>
      <c r="M275" s="151" t="s">
        <v>1</v>
      </c>
      <c r="N275" s="152" t="s">
        <v>42</v>
      </c>
      <c r="P275" s="153">
        <f t="shared" si="51"/>
        <v>0</v>
      </c>
      <c r="Q275" s="153">
        <v>1.7099999999999999E-3</v>
      </c>
      <c r="R275" s="153">
        <f t="shared" si="52"/>
        <v>6.8399999999999997E-3</v>
      </c>
      <c r="S275" s="153">
        <v>0</v>
      </c>
      <c r="T275" s="154">
        <f t="shared" si="53"/>
        <v>0</v>
      </c>
      <c r="AR275" s="155" t="s">
        <v>309</v>
      </c>
      <c r="AT275" s="155" t="s">
        <v>227</v>
      </c>
      <c r="AU275" s="155" t="s">
        <v>89</v>
      </c>
      <c r="AY275" s="17" t="s">
        <v>225</v>
      </c>
      <c r="BE275" s="156">
        <f t="shared" si="54"/>
        <v>0</v>
      </c>
      <c r="BF275" s="156">
        <f t="shared" si="55"/>
        <v>0</v>
      </c>
      <c r="BG275" s="156">
        <f t="shared" si="56"/>
        <v>0</v>
      </c>
      <c r="BH275" s="156">
        <f t="shared" si="57"/>
        <v>0</v>
      </c>
      <c r="BI275" s="156">
        <f t="shared" si="58"/>
        <v>0</v>
      </c>
      <c r="BJ275" s="17" t="s">
        <v>89</v>
      </c>
      <c r="BK275" s="156">
        <f t="shared" si="59"/>
        <v>0</v>
      </c>
      <c r="BL275" s="17" t="s">
        <v>309</v>
      </c>
      <c r="BM275" s="155" t="s">
        <v>1636</v>
      </c>
    </row>
    <row r="276" spans="2:65" s="1" customFormat="1" ht="24.2" customHeight="1">
      <c r="B276" s="32"/>
      <c r="C276" s="143" t="s">
        <v>1127</v>
      </c>
      <c r="D276" s="143" t="s">
        <v>227</v>
      </c>
      <c r="E276" s="144" t="s">
        <v>3230</v>
      </c>
      <c r="F276" s="145" t="s">
        <v>3231</v>
      </c>
      <c r="G276" s="146" t="s">
        <v>2974</v>
      </c>
      <c r="H276" s="147">
        <v>29</v>
      </c>
      <c r="I276" s="148"/>
      <c r="J276" s="149">
        <f t="shared" si="50"/>
        <v>0</v>
      </c>
      <c r="K276" s="150"/>
      <c r="L276" s="32"/>
      <c r="M276" s="151" t="s">
        <v>1</v>
      </c>
      <c r="N276" s="152" t="s">
        <v>42</v>
      </c>
      <c r="P276" s="153">
        <f t="shared" si="51"/>
        <v>0</v>
      </c>
      <c r="Q276" s="153">
        <v>1.0399999999999999E-3</v>
      </c>
      <c r="R276" s="153">
        <f t="shared" si="52"/>
        <v>3.0159999999999996E-2</v>
      </c>
      <c r="S276" s="153">
        <v>0</v>
      </c>
      <c r="T276" s="154">
        <f t="shared" si="53"/>
        <v>0</v>
      </c>
      <c r="AR276" s="155" t="s">
        <v>309</v>
      </c>
      <c r="AT276" s="155" t="s">
        <v>227</v>
      </c>
      <c r="AU276" s="155" t="s">
        <v>89</v>
      </c>
      <c r="AY276" s="17" t="s">
        <v>225</v>
      </c>
      <c r="BE276" s="156">
        <f t="shared" si="54"/>
        <v>0</v>
      </c>
      <c r="BF276" s="156">
        <f t="shared" si="55"/>
        <v>0</v>
      </c>
      <c r="BG276" s="156">
        <f t="shared" si="56"/>
        <v>0</v>
      </c>
      <c r="BH276" s="156">
        <f t="shared" si="57"/>
        <v>0</v>
      </c>
      <c r="BI276" s="156">
        <f t="shared" si="58"/>
        <v>0</v>
      </c>
      <c r="BJ276" s="17" t="s">
        <v>89</v>
      </c>
      <c r="BK276" s="156">
        <f t="shared" si="59"/>
        <v>0</v>
      </c>
      <c r="BL276" s="17" t="s">
        <v>309</v>
      </c>
      <c r="BM276" s="155" t="s">
        <v>1644</v>
      </c>
    </row>
    <row r="277" spans="2:65" s="1" customFormat="1" ht="21.75" customHeight="1">
      <c r="B277" s="32"/>
      <c r="C277" s="143" t="s">
        <v>1134</v>
      </c>
      <c r="D277" s="143" t="s">
        <v>227</v>
      </c>
      <c r="E277" s="144" t="s">
        <v>3232</v>
      </c>
      <c r="F277" s="145" t="s">
        <v>3233</v>
      </c>
      <c r="G277" s="146" t="s">
        <v>2974</v>
      </c>
      <c r="H277" s="147">
        <v>29</v>
      </c>
      <c r="I277" s="148"/>
      <c r="J277" s="149">
        <f t="shared" si="50"/>
        <v>0</v>
      </c>
      <c r="K277" s="150"/>
      <c r="L277" s="32"/>
      <c r="M277" s="151" t="s">
        <v>1</v>
      </c>
      <c r="N277" s="152" t="s">
        <v>42</v>
      </c>
      <c r="P277" s="153">
        <f t="shared" si="51"/>
        <v>0</v>
      </c>
      <c r="Q277" s="153">
        <v>0</v>
      </c>
      <c r="R277" s="153">
        <f t="shared" si="52"/>
        <v>0</v>
      </c>
      <c r="S277" s="153">
        <v>0</v>
      </c>
      <c r="T277" s="154">
        <f t="shared" si="53"/>
        <v>0</v>
      </c>
      <c r="AR277" s="155" t="s">
        <v>309</v>
      </c>
      <c r="AT277" s="155" t="s">
        <v>227</v>
      </c>
      <c r="AU277" s="155" t="s">
        <v>89</v>
      </c>
      <c r="AY277" s="17" t="s">
        <v>225</v>
      </c>
      <c r="BE277" s="156">
        <f t="shared" si="54"/>
        <v>0</v>
      </c>
      <c r="BF277" s="156">
        <f t="shared" si="55"/>
        <v>0</v>
      </c>
      <c r="BG277" s="156">
        <f t="shared" si="56"/>
        <v>0</v>
      </c>
      <c r="BH277" s="156">
        <f t="shared" si="57"/>
        <v>0</v>
      </c>
      <c r="BI277" s="156">
        <f t="shared" si="58"/>
        <v>0</v>
      </c>
      <c r="BJ277" s="17" t="s">
        <v>89</v>
      </c>
      <c r="BK277" s="156">
        <f t="shared" si="59"/>
        <v>0</v>
      </c>
      <c r="BL277" s="17" t="s">
        <v>309</v>
      </c>
      <c r="BM277" s="155" t="s">
        <v>1652</v>
      </c>
    </row>
    <row r="278" spans="2:65" s="1" customFormat="1" ht="16.5" customHeight="1">
      <c r="B278" s="32"/>
      <c r="C278" s="143" t="s">
        <v>1139</v>
      </c>
      <c r="D278" s="143" t="s">
        <v>227</v>
      </c>
      <c r="E278" s="144" t="s">
        <v>3234</v>
      </c>
      <c r="F278" s="145" t="s">
        <v>3235</v>
      </c>
      <c r="G278" s="146" t="s">
        <v>2974</v>
      </c>
      <c r="H278" s="147">
        <v>4</v>
      </c>
      <c r="I278" s="148"/>
      <c r="J278" s="149">
        <f t="shared" si="50"/>
        <v>0</v>
      </c>
      <c r="K278" s="150"/>
      <c r="L278" s="32"/>
      <c r="M278" s="151" t="s">
        <v>1</v>
      </c>
      <c r="N278" s="152" t="s">
        <v>42</v>
      </c>
      <c r="P278" s="153">
        <f t="shared" si="51"/>
        <v>0</v>
      </c>
      <c r="Q278" s="153">
        <v>3.4000000000000002E-4</v>
      </c>
      <c r="R278" s="153">
        <f t="shared" si="52"/>
        <v>1.3600000000000001E-3</v>
      </c>
      <c r="S278" s="153">
        <v>0</v>
      </c>
      <c r="T278" s="154">
        <f t="shared" si="53"/>
        <v>0</v>
      </c>
      <c r="AR278" s="155" t="s">
        <v>309</v>
      </c>
      <c r="AT278" s="155" t="s">
        <v>227</v>
      </c>
      <c r="AU278" s="155" t="s">
        <v>89</v>
      </c>
      <c r="AY278" s="17" t="s">
        <v>225</v>
      </c>
      <c r="BE278" s="156">
        <f t="shared" si="54"/>
        <v>0</v>
      </c>
      <c r="BF278" s="156">
        <f t="shared" si="55"/>
        <v>0</v>
      </c>
      <c r="BG278" s="156">
        <f t="shared" si="56"/>
        <v>0</v>
      </c>
      <c r="BH278" s="156">
        <f t="shared" si="57"/>
        <v>0</v>
      </c>
      <c r="BI278" s="156">
        <f t="shared" si="58"/>
        <v>0</v>
      </c>
      <c r="BJ278" s="17" t="s">
        <v>89</v>
      </c>
      <c r="BK278" s="156">
        <f t="shared" si="59"/>
        <v>0</v>
      </c>
      <c r="BL278" s="17" t="s">
        <v>309</v>
      </c>
      <c r="BM278" s="155" t="s">
        <v>1662</v>
      </c>
    </row>
    <row r="279" spans="2:65" s="1" customFormat="1" ht="24.2" customHeight="1">
      <c r="B279" s="32"/>
      <c r="C279" s="143" t="s">
        <v>1145</v>
      </c>
      <c r="D279" s="143" t="s">
        <v>227</v>
      </c>
      <c r="E279" s="144" t="s">
        <v>3236</v>
      </c>
      <c r="F279" s="145" t="s">
        <v>3237</v>
      </c>
      <c r="G279" s="146" t="s">
        <v>2974</v>
      </c>
      <c r="H279" s="147">
        <v>1</v>
      </c>
      <c r="I279" s="148"/>
      <c r="J279" s="149">
        <f t="shared" si="50"/>
        <v>0</v>
      </c>
      <c r="K279" s="150"/>
      <c r="L279" s="32"/>
      <c r="M279" s="151" t="s">
        <v>1</v>
      </c>
      <c r="N279" s="152" t="s">
        <v>42</v>
      </c>
      <c r="P279" s="153">
        <f t="shared" si="51"/>
        <v>0</v>
      </c>
      <c r="Q279" s="153">
        <v>2.1199999999999999E-3</v>
      </c>
      <c r="R279" s="153">
        <f t="shared" si="52"/>
        <v>2.1199999999999999E-3</v>
      </c>
      <c r="S279" s="153">
        <v>0</v>
      </c>
      <c r="T279" s="154">
        <f t="shared" si="53"/>
        <v>0</v>
      </c>
      <c r="AR279" s="155" t="s">
        <v>309</v>
      </c>
      <c r="AT279" s="155" t="s">
        <v>227</v>
      </c>
      <c r="AU279" s="155" t="s">
        <v>89</v>
      </c>
      <c r="AY279" s="17" t="s">
        <v>225</v>
      </c>
      <c r="BE279" s="156">
        <f t="shared" si="54"/>
        <v>0</v>
      </c>
      <c r="BF279" s="156">
        <f t="shared" si="55"/>
        <v>0</v>
      </c>
      <c r="BG279" s="156">
        <f t="shared" si="56"/>
        <v>0</v>
      </c>
      <c r="BH279" s="156">
        <f t="shared" si="57"/>
        <v>0</v>
      </c>
      <c r="BI279" s="156">
        <f t="shared" si="58"/>
        <v>0</v>
      </c>
      <c r="BJ279" s="17" t="s">
        <v>89</v>
      </c>
      <c r="BK279" s="156">
        <f t="shared" si="59"/>
        <v>0</v>
      </c>
      <c r="BL279" s="17" t="s">
        <v>309</v>
      </c>
      <c r="BM279" s="155" t="s">
        <v>1671</v>
      </c>
    </row>
    <row r="280" spans="2:65" s="1" customFormat="1" ht="16.5" customHeight="1">
      <c r="B280" s="32"/>
      <c r="C280" s="143" t="s">
        <v>1153</v>
      </c>
      <c r="D280" s="143" t="s">
        <v>227</v>
      </c>
      <c r="E280" s="144" t="s">
        <v>3238</v>
      </c>
      <c r="F280" s="145" t="s">
        <v>3239</v>
      </c>
      <c r="G280" s="146" t="s">
        <v>2974</v>
      </c>
      <c r="H280" s="147">
        <v>1</v>
      </c>
      <c r="I280" s="148"/>
      <c r="J280" s="149">
        <f t="shared" si="50"/>
        <v>0</v>
      </c>
      <c r="K280" s="150"/>
      <c r="L280" s="32"/>
      <c r="M280" s="151" t="s">
        <v>1</v>
      </c>
      <c r="N280" s="152" t="s">
        <v>42</v>
      </c>
      <c r="P280" s="153">
        <f t="shared" si="51"/>
        <v>0</v>
      </c>
      <c r="Q280" s="153">
        <v>8.0000000000000007E-5</v>
      </c>
      <c r="R280" s="153">
        <f t="shared" si="52"/>
        <v>8.0000000000000007E-5</v>
      </c>
      <c r="S280" s="153">
        <v>0</v>
      </c>
      <c r="T280" s="154">
        <f t="shared" si="53"/>
        <v>0</v>
      </c>
      <c r="AR280" s="155" t="s">
        <v>309</v>
      </c>
      <c r="AT280" s="155" t="s">
        <v>227</v>
      </c>
      <c r="AU280" s="155" t="s">
        <v>89</v>
      </c>
      <c r="AY280" s="17" t="s">
        <v>225</v>
      </c>
      <c r="BE280" s="156">
        <f t="shared" si="54"/>
        <v>0</v>
      </c>
      <c r="BF280" s="156">
        <f t="shared" si="55"/>
        <v>0</v>
      </c>
      <c r="BG280" s="156">
        <f t="shared" si="56"/>
        <v>0</v>
      </c>
      <c r="BH280" s="156">
        <f t="shared" si="57"/>
        <v>0</v>
      </c>
      <c r="BI280" s="156">
        <f t="shared" si="58"/>
        <v>0</v>
      </c>
      <c r="BJ280" s="17" t="s">
        <v>89</v>
      </c>
      <c r="BK280" s="156">
        <f t="shared" si="59"/>
        <v>0</v>
      </c>
      <c r="BL280" s="17" t="s">
        <v>309</v>
      </c>
      <c r="BM280" s="155" t="s">
        <v>1682</v>
      </c>
    </row>
    <row r="281" spans="2:65" s="1" customFormat="1" ht="24.2" customHeight="1">
      <c r="B281" s="32"/>
      <c r="C281" s="143" t="s">
        <v>1162</v>
      </c>
      <c r="D281" s="143" t="s">
        <v>227</v>
      </c>
      <c r="E281" s="144" t="s">
        <v>3240</v>
      </c>
      <c r="F281" s="145" t="s">
        <v>3241</v>
      </c>
      <c r="G281" s="146" t="s">
        <v>2974</v>
      </c>
      <c r="H281" s="147">
        <v>13</v>
      </c>
      <c r="I281" s="148"/>
      <c r="J281" s="149">
        <f t="shared" si="50"/>
        <v>0</v>
      </c>
      <c r="K281" s="150"/>
      <c r="L281" s="32"/>
      <c r="M281" s="151" t="s">
        <v>1</v>
      </c>
      <c r="N281" s="152" t="s">
        <v>42</v>
      </c>
      <c r="P281" s="153">
        <f t="shared" si="51"/>
        <v>0</v>
      </c>
      <c r="Q281" s="153">
        <v>3.1199999999999999E-3</v>
      </c>
      <c r="R281" s="153">
        <f t="shared" si="52"/>
        <v>4.0559999999999999E-2</v>
      </c>
      <c r="S281" s="153">
        <v>0</v>
      </c>
      <c r="T281" s="154">
        <f t="shared" si="53"/>
        <v>0</v>
      </c>
      <c r="AR281" s="155" t="s">
        <v>309</v>
      </c>
      <c r="AT281" s="155" t="s">
        <v>227</v>
      </c>
      <c r="AU281" s="155" t="s">
        <v>89</v>
      </c>
      <c r="AY281" s="17" t="s">
        <v>225</v>
      </c>
      <c r="BE281" s="156">
        <f t="shared" si="54"/>
        <v>0</v>
      </c>
      <c r="BF281" s="156">
        <f t="shared" si="55"/>
        <v>0</v>
      </c>
      <c r="BG281" s="156">
        <f t="shared" si="56"/>
        <v>0</v>
      </c>
      <c r="BH281" s="156">
        <f t="shared" si="57"/>
        <v>0</v>
      </c>
      <c r="BI281" s="156">
        <f t="shared" si="58"/>
        <v>0</v>
      </c>
      <c r="BJ281" s="17" t="s">
        <v>89</v>
      </c>
      <c r="BK281" s="156">
        <f t="shared" si="59"/>
        <v>0</v>
      </c>
      <c r="BL281" s="17" t="s">
        <v>309</v>
      </c>
      <c r="BM281" s="155" t="s">
        <v>1690</v>
      </c>
    </row>
    <row r="282" spans="2:65" s="1" customFormat="1" ht="16.5" customHeight="1">
      <c r="B282" s="32"/>
      <c r="C282" s="143" t="s">
        <v>1168</v>
      </c>
      <c r="D282" s="143" t="s">
        <v>227</v>
      </c>
      <c r="E282" s="144" t="s">
        <v>3242</v>
      </c>
      <c r="F282" s="145" t="s">
        <v>3243</v>
      </c>
      <c r="G282" s="146" t="s">
        <v>2974</v>
      </c>
      <c r="H282" s="147">
        <v>13</v>
      </c>
      <c r="I282" s="148"/>
      <c r="J282" s="149">
        <f t="shared" si="50"/>
        <v>0</v>
      </c>
      <c r="K282" s="150"/>
      <c r="L282" s="32"/>
      <c r="M282" s="151" t="s">
        <v>1</v>
      </c>
      <c r="N282" s="152" t="s">
        <v>42</v>
      </c>
      <c r="P282" s="153">
        <f t="shared" si="51"/>
        <v>0</v>
      </c>
      <c r="Q282" s="153">
        <v>9.0000000000000006E-5</v>
      </c>
      <c r="R282" s="153">
        <f t="shared" si="52"/>
        <v>1.17E-3</v>
      </c>
      <c r="S282" s="153">
        <v>0</v>
      </c>
      <c r="T282" s="154">
        <f t="shared" si="53"/>
        <v>0</v>
      </c>
      <c r="AR282" s="155" t="s">
        <v>309</v>
      </c>
      <c r="AT282" s="155" t="s">
        <v>227</v>
      </c>
      <c r="AU282" s="155" t="s">
        <v>89</v>
      </c>
      <c r="AY282" s="17" t="s">
        <v>225</v>
      </c>
      <c r="BE282" s="156">
        <f t="shared" si="54"/>
        <v>0</v>
      </c>
      <c r="BF282" s="156">
        <f t="shared" si="55"/>
        <v>0</v>
      </c>
      <c r="BG282" s="156">
        <f t="shared" si="56"/>
        <v>0</v>
      </c>
      <c r="BH282" s="156">
        <f t="shared" si="57"/>
        <v>0</v>
      </c>
      <c r="BI282" s="156">
        <f t="shared" si="58"/>
        <v>0</v>
      </c>
      <c r="BJ282" s="17" t="s">
        <v>89</v>
      </c>
      <c r="BK282" s="156">
        <f t="shared" si="59"/>
        <v>0</v>
      </c>
      <c r="BL282" s="17" t="s">
        <v>309</v>
      </c>
      <c r="BM282" s="155" t="s">
        <v>1700</v>
      </c>
    </row>
    <row r="283" spans="2:65" s="11" customFormat="1" ht="22.9" customHeight="1">
      <c r="B283" s="131"/>
      <c r="D283" s="132" t="s">
        <v>75</v>
      </c>
      <c r="E283" s="141" t="s">
        <v>2074</v>
      </c>
      <c r="F283" s="141" t="s">
        <v>3244</v>
      </c>
      <c r="I283" s="134"/>
      <c r="J283" s="142">
        <f>BK283</f>
        <v>0</v>
      </c>
      <c r="L283" s="131"/>
      <c r="M283" s="136"/>
      <c r="P283" s="137">
        <f>SUM(P284:P285)</f>
        <v>0</v>
      </c>
      <c r="R283" s="137">
        <f>SUM(R284:R285)</f>
        <v>0</v>
      </c>
      <c r="T283" s="138">
        <f>SUM(T284:T285)</f>
        <v>0</v>
      </c>
      <c r="AR283" s="132" t="s">
        <v>89</v>
      </c>
      <c r="AT283" s="139" t="s">
        <v>75</v>
      </c>
      <c r="AU283" s="139" t="s">
        <v>83</v>
      </c>
      <c r="AY283" s="132" t="s">
        <v>225</v>
      </c>
      <c r="BK283" s="140">
        <f>SUM(BK284:BK285)</f>
        <v>0</v>
      </c>
    </row>
    <row r="284" spans="2:65" s="1" customFormat="1" ht="16.5" customHeight="1">
      <c r="B284" s="32"/>
      <c r="C284" s="143" t="s">
        <v>1175</v>
      </c>
      <c r="D284" s="143" t="s">
        <v>227</v>
      </c>
      <c r="E284" s="144" t="s">
        <v>3245</v>
      </c>
      <c r="F284" s="145" t="s">
        <v>3246</v>
      </c>
      <c r="G284" s="146" t="s">
        <v>983</v>
      </c>
      <c r="H284" s="147">
        <v>34</v>
      </c>
      <c r="I284" s="148"/>
      <c r="J284" s="149">
        <f>ROUND(I284*H284,2)</f>
        <v>0</v>
      </c>
      <c r="K284" s="150"/>
      <c r="L284" s="32"/>
      <c r="M284" s="151" t="s">
        <v>1</v>
      </c>
      <c r="N284" s="152" t="s">
        <v>42</v>
      </c>
      <c r="P284" s="153">
        <f>O284*H284</f>
        <v>0</v>
      </c>
      <c r="Q284" s="153">
        <v>0</v>
      </c>
      <c r="R284" s="153">
        <f>Q284*H284</f>
        <v>0</v>
      </c>
      <c r="S284" s="153">
        <v>0</v>
      </c>
      <c r="T284" s="154">
        <f>S284*H284</f>
        <v>0</v>
      </c>
      <c r="AR284" s="155" t="s">
        <v>309</v>
      </c>
      <c r="AT284" s="155" t="s">
        <v>227</v>
      </c>
      <c r="AU284" s="155" t="s">
        <v>89</v>
      </c>
      <c r="AY284" s="17" t="s">
        <v>225</v>
      </c>
      <c r="BE284" s="156">
        <f>IF(N284="základná",J284,0)</f>
        <v>0</v>
      </c>
      <c r="BF284" s="156">
        <f>IF(N284="znížená",J284,0)</f>
        <v>0</v>
      </c>
      <c r="BG284" s="156">
        <f>IF(N284="zákl. prenesená",J284,0)</f>
        <v>0</v>
      </c>
      <c r="BH284" s="156">
        <f>IF(N284="zníž. prenesená",J284,0)</f>
        <v>0</v>
      </c>
      <c r="BI284" s="156">
        <f>IF(N284="nulová",J284,0)</f>
        <v>0</v>
      </c>
      <c r="BJ284" s="17" t="s">
        <v>89</v>
      </c>
      <c r="BK284" s="156">
        <f>ROUND(I284*H284,2)</f>
        <v>0</v>
      </c>
      <c r="BL284" s="17" t="s">
        <v>309</v>
      </c>
      <c r="BM284" s="155" t="s">
        <v>1712</v>
      </c>
    </row>
    <row r="285" spans="2:65" s="1" customFormat="1" ht="16.5" customHeight="1">
      <c r="B285" s="32"/>
      <c r="C285" s="143" t="s">
        <v>1184</v>
      </c>
      <c r="D285" s="143" t="s">
        <v>227</v>
      </c>
      <c r="E285" s="144" t="s">
        <v>3247</v>
      </c>
      <c r="F285" s="145" t="s">
        <v>3248</v>
      </c>
      <c r="G285" s="146" t="s">
        <v>983</v>
      </c>
      <c r="H285" s="147">
        <v>34</v>
      </c>
      <c r="I285" s="148"/>
      <c r="J285" s="149">
        <f>ROUND(I285*H285,2)</f>
        <v>0</v>
      </c>
      <c r="K285" s="150"/>
      <c r="L285" s="32"/>
      <c r="M285" s="202" t="s">
        <v>1</v>
      </c>
      <c r="N285" s="203" t="s">
        <v>42</v>
      </c>
      <c r="O285" s="199"/>
      <c r="P285" s="200">
        <f>O285*H285</f>
        <v>0</v>
      </c>
      <c r="Q285" s="200">
        <v>0</v>
      </c>
      <c r="R285" s="200">
        <f>Q285*H285</f>
        <v>0</v>
      </c>
      <c r="S285" s="200">
        <v>0</v>
      </c>
      <c r="T285" s="201">
        <f>S285*H285</f>
        <v>0</v>
      </c>
      <c r="AR285" s="155" t="s">
        <v>309</v>
      </c>
      <c r="AT285" s="155" t="s">
        <v>227</v>
      </c>
      <c r="AU285" s="155" t="s">
        <v>89</v>
      </c>
      <c r="AY285" s="17" t="s">
        <v>225</v>
      </c>
      <c r="BE285" s="156">
        <f>IF(N285="základná",J285,0)</f>
        <v>0</v>
      </c>
      <c r="BF285" s="156">
        <f>IF(N285="znížená",J285,0)</f>
        <v>0</v>
      </c>
      <c r="BG285" s="156">
        <f>IF(N285="zákl. prenesená",J285,0)</f>
        <v>0</v>
      </c>
      <c r="BH285" s="156">
        <f>IF(N285="zníž. prenesená",J285,0)</f>
        <v>0</v>
      </c>
      <c r="BI285" s="156">
        <f>IF(N285="nulová",J285,0)</f>
        <v>0</v>
      </c>
      <c r="BJ285" s="17" t="s">
        <v>89</v>
      </c>
      <c r="BK285" s="156">
        <f>ROUND(I285*H285,2)</f>
        <v>0</v>
      </c>
      <c r="BL285" s="17" t="s">
        <v>309</v>
      </c>
      <c r="BM285" s="155" t="s">
        <v>1723</v>
      </c>
    </row>
    <row r="286" spans="2:65" s="1" customFormat="1" ht="6.95" customHeight="1">
      <c r="B286" s="47"/>
      <c r="C286" s="48"/>
      <c r="D286" s="48"/>
      <c r="E286" s="48"/>
      <c r="F286" s="48"/>
      <c r="G286" s="48"/>
      <c r="H286" s="48"/>
      <c r="I286" s="48"/>
      <c r="J286" s="48"/>
      <c r="K286" s="48"/>
      <c r="L286" s="32"/>
    </row>
  </sheetData>
  <sheetProtection algorithmName="SHA-512" hashValue="tQHoAfzGpTCIMybZibnboKV+8syD2G9W68ZI67f3GbUlIRdZxH8dMpcEd0ysbTi+QZWJkqmny/qbPN9V786dUQ==" saltValue="EQ8k/x5Z5cnb09z7SP25QtHynaDHcVQLp+vrfaTQoovHp5ShQV3r//3rPNjIZfITUTY8bqoPraQ4aarJ6e68xQ==" spinCount="100000" sheet="1" objects="1" scenarios="1" formatColumns="0" formatRows="0" autoFilter="0"/>
  <autoFilter ref="C130:K285" xr:uid="{00000000-0009-0000-0000-000003000000}"/>
  <mergeCells count="12">
    <mergeCell ref="E123:H123"/>
    <mergeCell ref="L2:V2"/>
    <mergeCell ref="E85:H85"/>
    <mergeCell ref="E87:H87"/>
    <mergeCell ref="E89:H89"/>
    <mergeCell ref="E119:H119"/>
    <mergeCell ref="E121:H12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22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99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3249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2932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ROUND(J130,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ROUND((SUM(BE130:BE223)),  2)</f>
        <v>0</v>
      </c>
      <c r="G35" s="100"/>
      <c r="H35" s="100"/>
      <c r="I35" s="101">
        <v>0.23</v>
      </c>
      <c r="J35" s="99">
        <f>ROUND(((SUM(BE130:BE223))*I35),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ROUND((SUM(BF130:BF223)),  2)</f>
        <v>0</v>
      </c>
      <c r="I36" s="102">
        <v>0.23</v>
      </c>
      <c r="J36" s="89">
        <f>ROUND(((SUM(BF130:BF223))*I36),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ROUND((SUM(BG130:BG223)),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ROUND((SUM(BH130:BH223)),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ROUND((SUM(BI130:BI223)),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b2 - E1.4b  Zdravotechnická inštalácia - prístavba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Roman Kostelník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J130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2933</v>
      </c>
      <c r="E99" s="116"/>
      <c r="F99" s="116"/>
      <c r="G99" s="116"/>
      <c r="H99" s="116"/>
      <c r="I99" s="116"/>
      <c r="J99" s="117">
        <f>J131</f>
        <v>0</v>
      </c>
      <c r="L99" s="114"/>
    </row>
    <row r="100" spans="2:47" s="9" customFormat="1" ht="19.899999999999999" customHeight="1">
      <c r="B100" s="118"/>
      <c r="D100" s="119" t="s">
        <v>183</v>
      </c>
      <c r="E100" s="120"/>
      <c r="F100" s="120"/>
      <c r="G100" s="120"/>
      <c r="H100" s="120"/>
      <c r="I100" s="120"/>
      <c r="J100" s="121">
        <f>J132</f>
        <v>0</v>
      </c>
      <c r="L100" s="118"/>
    </row>
    <row r="101" spans="2:47" s="9" customFormat="1" ht="19.899999999999999" customHeight="1">
      <c r="B101" s="118"/>
      <c r="D101" s="119" t="s">
        <v>2934</v>
      </c>
      <c r="E101" s="120"/>
      <c r="F101" s="120"/>
      <c r="G101" s="120"/>
      <c r="H101" s="120"/>
      <c r="I101" s="120"/>
      <c r="J101" s="121">
        <f>J150</f>
        <v>0</v>
      </c>
      <c r="L101" s="118"/>
    </row>
    <row r="102" spans="2:47" s="9" customFormat="1" ht="19.899999999999999" customHeight="1">
      <c r="B102" s="118"/>
      <c r="D102" s="119" t="s">
        <v>2936</v>
      </c>
      <c r="E102" s="120"/>
      <c r="F102" s="120"/>
      <c r="G102" s="120"/>
      <c r="H102" s="120"/>
      <c r="I102" s="120"/>
      <c r="J102" s="121">
        <f>J152</f>
        <v>0</v>
      </c>
      <c r="L102" s="118"/>
    </row>
    <row r="103" spans="2:47" s="8" customFormat="1" ht="24.95" customHeight="1">
      <c r="B103" s="114"/>
      <c r="D103" s="115" t="s">
        <v>2937</v>
      </c>
      <c r="E103" s="116"/>
      <c r="F103" s="116"/>
      <c r="G103" s="116"/>
      <c r="H103" s="116"/>
      <c r="I103" s="116"/>
      <c r="J103" s="117">
        <f>J154</f>
        <v>0</v>
      </c>
      <c r="L103" s="114"/>
    </row>
    <row r="104" spans="2:47" s="9" customFormat="1" ht="19.899999999999999" customHeight="1">
      <c r="B104" s="118"/>
      <c r="D104" s="119" t="s">
        <v>195</v>
      </c>
      <c r="E104" s="120"/>
      <c r="F104" s="120"/>
      <c r="G104" s="120"/>
      <c r="H104" s="120"/>
      <c r="I104" s="120"/>
      <c r="J104" s="121">
        <f>J155</f>
        <v>0</v>
      </c>
      <c r="L104" s="118"/>
    </row>
    <row r="105" spans="2:47" s="9" customFormat="1" ht="19.899999999999999" customHeight="1">
      <c r="B105" s="118"/>
      <c r="D105" s="119" t="s">
        <v>2938</v>
      </c>
      <c r="E105" s="120"/>
      <c r="F105" s="120"/>
      <c r="G105" s="120"/>
      <c r="H105" s="120"/>
      <c r="I105" s="120"/>
      <c r="J105" s="121">
        <f>J163</f>
        <v>0</v>
      </c>
      <c r="L105" s="118"/>
    </row>
    <row r="106" spans="2:47" s="9" customFormat="1" ht="19.899999999999999" customHeight="1">
      <c r="B106" s="118"/>
      <c r="D106" s="119" t="s">
        <v>2939</v>
      </c>
      <c r="E106" s="120"/>
      <c r="F106" s="120"/>
      <c r="G106" s="120"/>
      <c r="H106" s="120"/>
      <c r="I106" s="120"/>
      <c r="J106" s="121">
        <f>J185</f>
        <v>0</v>
      </c>
      <c r="L106" s="118"/>
    </row>
    <row r="107" spans="2:47" s="9" customFormat="1" ht="19.899999999999999" customHeight="1">
      <c r="B107" s="118"/>
      <c r="D107" s="119" t="s">
        <v>2940</v>
      </c>
      <c r="E107" s="120"/>
      <c r="F107" s="120"/>
      <c r="G107" s="120"/>
      <c r="H107" s="120"/>
      <c r="I107" s="120"/>
      <c r="J107" s="121">
        <f>J197</f>
        <v>0</v>
      </c>
      <c r="L107" s="118"/>
    </row>
    <row r="108" spans="2:47" s="9" customFormat="1" ht="19.899999999999999" customHeight="1">
      <c r="B108" s="118"/>
      <c r="D108" s="119" t="s">
        <v>2941</v>
      </c>
      <c r="E108" s="120"/>
      <c r="F108" s="120"/>
      <c r="G108" s="120"/>
      <c r="H108" s="120"/>
      <c r="I108" s="120"/>
      <c r="J108" s="121">
        <f>J221</f>
        <v>0</v>
      </c>
      <c r="L108" s="118"/>
    </row>
    <row r="109" spans="2:47" s="1" customFormat="1" ht="21.75" customHeight="1">
      <c r="B109" s="32"/>
      <c r="L109" s="32"/>
    </row>
    <row r="110" spans="2:47" s="1" customFormat="1" ht="6.95" customHeight="1"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32"/>
    </row>
    <row r="114" spans="2:12" s="1" customFormat="1" ht="6.95" customHeight="1">
      <c r="B114" s="49"/>
      <c r="C114" s="50"/>
      <c r="D114" s="50"/>
      <c r="E114" s="50"/>
      <c r="F114" s="50"/>
      <c r="G114" s="50"/>
      <c r="H114" s="50"/>
      <c r="I114" s="50"/>
      <c r="J114" s="50"/>
      <c r="K114" s="50"/>
      <c r="L114" s="32"/>
    </row>
    <row r="115" spans="2:12" s="1" customFormat="1" ht="24.95" customHeight="1">
      <c r="B115" s="32"/>
      <c r="C115" s="21" t="s">
        <v>211</v>
      </c>
      <c r="L115" s="32"/>
    </row>
    <row r="116" spans="2:12" s="1" customFormat="1" ht="6.95" customHeight="1">
      <c r="B116" s="32"/>
      <c r="L116" s="32"/>
    </row>
    <row r="117" spans="2:12" s="1" customFormat="1" ht="12" customHeight="1">
      <c r="B117" s="32"/>
      <c r="C117" s="27" t="s">
        <v>15</v>
      </c>
      <c r="L117" s="32"/>
    </row>
    <row r="118" spans="2:12" s="1" customFormat="1" ht="26.25" customHeight="1">
      <c r="B118" s="32"/>
      <c r="E118" s="252" t="str">
        <f>E7</f>
        <v>Sociálno-zdravotné nízkokapacitné zariadenie s kapacitou 24 miest - CSS LÚČ</v>
      </c>
      <c r="F118" s="253"/>
      <c r="G118" s="253"/>
      <c r="H118" s="253"/>
      <c r="L118" s="32"/>
    </row>
    <row r="119" spans="2:12" ht="12" customHeight="1">
      <c r="B119" s="20"/>
      <c r="C119" s="27" t="s">
        <v>172</v>
      </c>
      <c r="L119" s="20"/>
    </row>
    <row r="120" spans="2:12" s="1" customFormat="1" ht="16.5" customHeight="1">
      <c r="B120" s="32"/>
      <c r="E120" s="252" t="s">
        <v>173</v>
      </c>
      <c r="F120" s="254"/>
      <c r="G120" s="254"/>
      <c r="H120" s="254"/>
      <c r="L120" s="32"/>
    </row>
    <row r="121" spans="2:12" s="1" customFormat="1" ht="12" customHeight="1">
      <c r="B121" s="32"/>
      <c r="C121" s="27" t="s">
        <v>174</v>
      </c>
      <c r="L121" s="32"/>
    </row>
    <row r="122" spans="2:12" s="1" customFormat="1" ht="16.5" customHeight="1">
      <c r="B122" s="32"/>
      <c r="E122" s="214" t="str">
        <f>E11</f>
        <v>b2 - E1.4b  Zdravotechnická inštalácia - prístavba</v>
      </c>
      <c r="F122" s="254"/>
      <c r="G122" s="254"/>
      <c r="H122" s="254"/>
      <c r="L122" s="32"/>
    </row>
    <row r="123" spans="2:12" s="1" customFormat="1" ht="6.95" customHeight="1">
      <c r="B123" s="32"/>
      <c r="L123" s="32"/>
    </row>
    <row r="124" spans="2:12" s="1" customFormat="1" ht="12" customHeight="1">
      <c r="B124" s="32"/>
      <c r="C124" s="27" t="s">
        <v>19</v>
      </c>
      <c r="F124" s="25" t="str">
        <f>F14</f>
        <v>Bytča</v>
      </c>
      <c r="I124" s="27" t="s">
        <v>21</v>
      </c>
      <c r="J124" s="55" t="str">
        <f>IF(J14="","",J14)</f>
        <v>22. 6. 2026</v>
      </c>
      <c r="L124" s="32"/>
    </row>
    <row r="125" spans="2:12" s="1" customFormat="1" ht="6.95" customHeight="1">
      <c r="B125" s="32"/>
      <c r="L125" s="32"/>
    </row>
    <row r="126" spans="2:12" s="1" customFormat="1" ht="15.2" customHeight="1">
      <c r="B126" s="32"/>
      <c r="C126" s="27" t="s">
        <v>23</v>
      </c>
      <c r="F126" s="25" t="str">
        <f>E17</f>
        <v>Centrum sociálnych služieb LÚČ</v>
      </c>
      <c r="I126" s="27" t="s">
        <v>29</v>
      </c>
      <c r="J126" s="30" t="str">
        <f>E23</f>
        <v>expo AIR s.r.o.</v>
      </c>
      <c r="L126" s="32"/>
    </row>
    <row r="127" spans="2:12" s="1" customFormat="1" ht="15.2" customHeight="1">
      <c r="B127" s="32"/>
      <c r="C127" s="27" t="s">
        <v>27</v>
      </c>
      <c r="F127" s="25" t="str">
        <f>IF(E20="","",E20)</f>
        <v>Vyplň údaj</v>
      </c>
      <c r="I127" s="27" t="s">
        <v>32</v>
      </c>
      <c r="J127" s="30" t="str">
        <f>E26</f>
        <v>Roman Kostelník</v>
      </c>
      <c r="L127" s="32"/>
    </row>
    <row r="128" spans="2:12" s="1" customFormat="1" ht="10.35" customHeight="1">
      <c r="B128" s="32"/>
      <c r="L128" s="32"/>
    </row>
    <row r="129" spans="2:65" s="10" customFormat="1" ht="29.25" customHeight="1">
      <c r="B129" s="122"/>
      <c r="C129" s="123" t="s">
        <v>212</v>
      </c>
      <c r="D129" s="124" t="s">
        <v>61</v>
      </c>
      <c r="E129" s="124" t="s">
        <v>57</v>
      </c>
      <c r="F129" s="124" t="s">
        <v>58</v>
      </c>
      <c r="G129" s="124" t="s">
        <v>213</v>
      </c>
      <c r="H129" s="124" t="s">
        <v>214</v>
      </c>
      <c r="I129" s="124" t="s">
        <v>215</v>
      </c>
      <c r="J129" s="125" t="s">
        <v>179</v>
      </c>
      <c r="K129" s="126" t="s">
        <v>216</v>
      </c>
      <c r="L129" s="122"/>
      <c r="M129" s="62" t="s">
        <v>1</v>
      </c>
      <c r="N129" s="63" t="s">
        <v>40</v>
      </c>
      <c r="O129" s="63" t="s">
        <v>217</v>
      </c>
      <c r="P129" s="63" t="s">
        <v>218</v>
      </c>
      <c r="Q129" s="63" t="s">
        <v>219</v>
      </c>
      <c r="R129" s="63" t="s">
        <v>220</v>
      </c>
      <c r="S129" s="63" t="s">
        <v>221</v>
      </c>
      <c r="T129" s="64" t="s">
        <v>222</v>
      </c>
    </row>
    <row r="130" spans="2:65" s="1" customFormat="1" ht="22.9" customHeight="1">
      <c r="B130" s="32"/>
      <c r="C130" s="67" t="s">
        <v>180</v>
      </c>
      <c r="J130" s="127">
        <f>BK130</f>
        <v>0</v>
      </c>
      <c r="L130" s="32"/>
      <c r="M130" s="65"/>
      <c r="N130" s="56"/>
      <c r="O130" s="56"/>
      <c r="P130" s="128">
        <f>P131+P154</f>
        <v>0</v>
      </c>
      <c r="Q130" s="56"/>
      <c r="R130" s="128">
        <f>R131+R154</f>
        <v>2.9946139999999999</v>
      </c>
      <c r="S130" s="56"/>
      <c r="T130" s="129">
        <f>T131+T154</f>
        <v>0.20899999999999999</v>
      </c>
      <c r="AT130" s="17" t="s">
        <v>75</v>
      </c>
      <c r="AU130" s="17" t="s">
        <v>181</v>
      </c>
      <c r="BK130" s="130">
        <f>BK131+BK154</f>
        <v>0</v>
      </c>
    </row>
    <row r="131" spans="2:65" s="11" customFormat="1" ht="25.9" customHeight="1">
      <c r="B131" s="131"/>
      <c r="D131" s="132" t="s">
        <v>75</v>
      </c>
      <c r="E131" s="133" t="s">
        <v>2942</v>
      </c>
      <c r="F131" s="133" t="s">
        <v>2943</v>
      </c>
      <c r="I131" s="134"/>
      <c r="J131" s="135">
        <f>BK131</f>
        <v>0</v>
      </c>
      <c r="L131" s="131"/>
      <c r="M131" s="136"/>
      <c r="P131" s="137">
        <f>P132+P150+P152</f>
        <v>0</v>
      </c>
      <c r="R131" s="137">
        <f>R132+R150+R152</f>
        <v>0.18760400000000002</v>
      </c>
      <c r="T131" s="138">
        <f>T132+T150+T152</f>
        <v>0.20899999999999999</v>
      </c>
      <c r="AR131" s="132" t="s">
        <v>83</v>
      </c>
      <c r="AT131" s="139" t="s">
        <v>75</v>
      </c>
      <c r="AU131" s="139" t="s">
        <v>76</v>
      </c>
      <c r="AY131" s="132" t="s">
        <v>225</v>
      </c>
      <c r="BK131" s="140">
        <f>BK132+BK150+BK152</f>
        <v>0</v>
      </c>
    </row>
    <row r="132" spans="2:65" s="11" customFormat="1" ht="22.9" customHeight="1">
      <c r="B132" s="131"/>
      <c r="D132" s="132" t="s">
        <v>75</v>
      </c>
      <c r="E132" s="141" t="s">
        <v>83</v>
      </c>
      <c r="F132" s="141" t="s">
        <v>226</v>
      </c>
      <c r="I132" s="134"/>
      <c r="J132" s="142">
        <f>BK132</f>
        <v>0</v>
      </c>
      <c r="L132" s="131"/>
      <c r="M132" s="136"/>
      <c r="P132" s="137">
        <f>SUM(P133:P149)</f>
        <v>0</v>
      </c>
      <c r="R132" s="137">
        <f>SUM(R133:R149)</f>
        <v>0</v>
      </c>
      <c r="T132" s="138">
        <f>SUM(T133:T149)</f>
        <v>0</v>
      </c>
      <c r="AR132" s="132" t="s">
        <v>83</v>
      </c>
      <c r="AT132" s="139" t="s">
        <v>75</v>
      </c>
      <c r="AU132" s="139" t="s">
        <v>83</v>
      </c>
      <c r="AY132" s="132" t="s">
        <v>225</v>
      </c>
      <c r="BK132" s="140">
        <f>SUM(BK133:BK149)</f>
        <v>0</v>
      </c>
    </row>
    <row r="133" spans="2:65" s="1" customFormat="1" ht="21.75" customHeight="1">
      <c r="B133" s="32"/>
      <c r="C133" s="143" t="s">
        <v>83</v>
      </c>
      <c r="D133" s="143" t="s">
        <v>227</v>
      </c>
      <c r="E133" s="144" t="s">
        <v>2944</v>
      </c>
      <c r="F133" s="145" t="s">
        <v>2945</v>
      </c>
      <c r="G133" s="146" t="s">
        <v>230</v>
      </c>
      <c r="H133" s="147">
        <v>22</v>
      </c>
      <c r="I133" s="148"/>
      <c r="J133" s="149">
        <f>ROUND(I133*H133,2)</f>
        <v>0</v>
      </c>
      <c r="K133" s="150"/>
      <c r="L133" s="32"/>
      <c r="M133" s="151" t="s">
        <v>1</v>
      </c>
      <c r="N133" s="152" t="s">
        <v>42</v>
      </c>
      <c r="P133" s="153">
        <f>O133*H133</f>
        <v>0</v>
      </c>
      <c r="Q133" s="153">
        <v>0</v>
      </c>
      <c r="R133" s="153">
        <f>Q133*H133</f>
        <v>0</v>
      </c>
      <c r="S133" s="153">
        <v>0</v>
      </c>
      <c r="T133" s="154">
        <f>S133*H133</f>
        <v>0</v>
      </c>
      <c r="AR133" s="155" t="s">
        <v>231</v>
      </c>
      <c r="AT133" s="155" t="s">
        <v>227</v>
      </c>
      <c r="AU133" s="155" t="s">
        <v>89</v>
      </c>
      <c r="AY133" s="17" t="s">
        <v>225</v>
      </c>
      <c r="BE133" s="156">
        <f>IF(N133="základná",J133,0)</f>
        <v>0</v>
      </c>
      <c r="BF133" s="156">
        <f>IF(N133="znížená",J133,0)</f>
        <v>0</v>
      </c>
      <c r="BG133" s="156">
        <f>IF(N133="zákl. prenesená",J133,0)</f>
        <v>0</v>
      </c>
      <c r="BH133" s="156">
        <f>IF(N133="zníž. prenesená",J133,0)</f>
        <v>0</v>
      </c>
      <c r="BI133" s="156">
        <f>IF(N133="nulová",J133,0)</f>
        <v>0</v>
      </c>
      <c r="BJ133" s="17" t="s">
        <v>89</v>
      </c>
      <c r="BK133" s="156">
        <f>ROUND(I133*H133,2)</f>
        <v>0</v>
      </c>
      <c r="BL133" s="17" t="s">
        <v>231</v>
      </c>
      <c r="BM133" s="155" t="s">
        <v>89</v>
      </c>
    </row>
    <row r="134" spans="2:65" s="1" customFormat="1" ht="16.5" customHeight="1">
      <c r="B134" s="32"/>
      <c r="C134" s="143" t="s">
        <v>89</v>
      </c>
      <c r="D134" s="143" t="s">
        <v>227</v>
      </c>
      <c r="E134" s="144" t="s">
        <v>2946</v>
      </c>
      <c r="F134" s="145" t="s">
        <v>2947</v>
      </c>
      <c r="G134" s="146" t="s">
        <v>230</v>
      </c>
      <c r="H134" s="147">
        <v>22</v>
      </c>
      <c r="I134" s="148"/>
      <c r="J134" s="149">
        <f>ROUND(I134*H134,2)</f>
        <v>0</v>
      </c>
      <c r="K134" s="150"/>
      <c r="L134" s="32"/>
      <c r="M134" s="151" t="s">
        <v>1</v>
      </c>
      <c r="N134" s="152" t="s">
        <v>42</v>
      </c>
      <c r="P134" s="153">
        <f>O134*H134</f>
        <v>0</v>
      </c>
      <c r="Q134" s="153">
        <v>0</v>
      </c>
      <c r="R134" s="153">
        <f>Q134*H134</f>
        <v>0</v>
      </c>
      <c r="S134" s="153">
        <v>0</v>
      </c>
      <c r="T134" s="154">
        <f>S134*H134</f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>IF(N134="základná",J134,0)</f>
        <v>0</v>
      </c>
      <c r="BF134" s="156">
        <f>IF(N134="znížená",J134,0)</f>
        <v>0</v>
      </c>
      <c r="BG134" s="156">
        <f>IF(N134="zákl. prenesená",J134,0)</f>
        <v>0</v>
      </c>
      <c r="BH134" s="156">
        <f>IF(N134="zníž. prenesená",J134,0)</f>
        <v>0</v>
      </c>
      <c r="BI134" s="156">
        <f>IF(N134="nulová",J134,0)</f>
        <v>0</v>
      </c>
      <c r="BJ134" s="17" t="s">
        <v>89</v>
      </c>
      <c r="BK134" s="156">
        <f>ROUND(I134*H134,2)</f>
        <v>0</v>
      </c>
      <c r="BL134" s="17" t="s">
        <v>231</v>
      </c>
      <c r="BM134" s="155" t="s">
        <v>231</v>
      </c>
    </row>
    <row r="135" spans="2:65" s="1" customFormat="1" ht="16.5" customHeight="1">
      <c r="B135" s="32"/>
      <c r="C135" s="143" t="s">
        <v>239</v>
      </c>
      <c r="D135" s="143" t="s">
        <v>227</v>
      </c>
      <c r="E135" s="144" t="s">
        <v>2948</v>
      </c>
      <c r="F135" s="145" t="s">
        <v>2949</v>
      </c>
      <c r="G135" s="146" t="s">
        <v>230</v>
      </c>
      <c r="H135" s="147">
        <v>3.5</v>
      </c>
      <c r="I135" s="148"/>
      <c r="J135" s="149">
        <f>ROUND(I135*H135,2)</f>
        <v>0</v>
      </c>
      <c r="K135" s="150"/>
      <c r="L135" s="32"/>
      <c r="M135" s="151" t="s">
        <v>1</v>
      </c>
      <c r="N135" s="152" t="s">
        <v>42</v>
      </c>
      <c r="P135" s="153">
        <f>O135*H135</f>
        <v>0</v>
      </c>
      <c r="Q135" s="153">
        <v>0</v>
      </c>
      <c r="R135" s="153">
        <f>Q135*H135</f>
        <v>0</v>
      </c>
      <c r="S135" s="153">
        <v>0</v>
      </c>
      <c r="T135" s="154">
        <f>S135*H135</f>
        <v>0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231</v>
      </c>
      <c r="BM135" s="155" t="s">
        <v>251</v>
      </c>
    </row>
    <row r="136" spans="2:65" s="1" customFormat="1" ht="21.75" customHeight="1">
      <c r="B136" s="32"/>
      <c r="C136" s="143" t="s">
        <v>231</v>
      </c>
      <c r="D136" s="143" t="s">
        <v>227</v>
      </c>
      <c r="E136" s="144" t="s">
        <v>2950</v>
      </c>
      <c r="F136" s="145" t="s">
        <v>2951</v>
      </c>
      <c r="G136" s="146" t="s">
        <v>230</v>
      </c>
      <c r="H136" s="147">
        <v>22</v>
      </c>
      <c r="I136" s="148"/>
      <c r="J136" s="149">
        <f>ROUND(I136*H136,2)</f>
        <v>0</v>
      </c>
      <c r="K136" s="150"/>
      <c r="L136" s="32"/>
      <c r="M136" s="151" t="s">
        <v>1</v>
      </c>
      <c r="N136" s="152" t="s">
        <v>42</v>
      </c>
      <c r="P136" s="153">
        <f>O136*H136</f>
        <v>0</v>
      </c>
      <c r="Q136" s="153">
        <v>0</v>
      </c>
      <c r="R136" s="153">
        <f>Q136*H136</f>
        <v>0</v>
      </c>
      <c r="S136" s="153">
        <v>0</v>
      </c>
      <c r="T136" s="154">
        <f>S136*H136</f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>IF(N136="základná",J136,0)</f>
        <v>0</v>
      </c>
      <c r="BF136" s="156">
        <f>IF(N136="znížená",J136,0)</f>
        <v>0</v>
      </c>
      <c r="BG136" s="156">
        <f>IF(N136="zákl. prenesená",J136,0)</f>
        <v>0</v>
      </c>
      <c r="BH136" s="156">
        <f>IF(N136="zníž. prenesená",J136,0)</f>
        <v>0</v>
      </c>
      <c r="BI136" s="156">
        <f>IF(N136="nulová",J136,0)</f>
        <v>0</v>
      </c>
      <c r="BJ136" s="17" t="s">
        <v>89</v>
      </c>
      <c r="BK136" s="156">
        <f>ROUND(I136*H136,2)</f>
        <v>0</v>
      </c>
      <c r="BL136" s="17" t="s">
        <v>231</v>
      </c>
      <c r="BM136" s="155" t="s">
        <v>263</v>
      </c>
    </row>
    <row r="137" spans="2:65" s="1" customFormat="1" ht="33" customHeight="1">
      <c r="B137" s="32"/>
      <c r="C137" s="143" t="s">
        <v>247</v>
      </c>
      <c r="D137" s="143" t="s">
        <v>227</v>
      </c>
      <c r="E137" s="144" t="s">
        <v>277</v>
      </c>
      <c r="F137" s="145" t="s">
        <v>278</v>
      </c>
      <c r="G137" s="146" t="s">
        <v>230</v>
      </c>
      <c r="H137" s="147">
        <v>4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3250</v>
      </c>
    </row>
    <row r="138" spans="2:65" s="12" customFormat="1" ht="11.25">
      <c r="B138" s="157"/>
      <c r="D138" s="158" t="s">
        <v>233</v>
      </c>
      <c r="E138" s="159" t="s">
        <v>1</v>
      </c>
      <c r="F138" s="160" t="s">
        <v>3251</v>
      </c>
      <c r="H138" s="161">
        <v>22</v>
      </c>
      <c r="I138" s="162"/>
      <c r="L138" s="157"/>
      <c r="M138" s="163"/>
      <c r="T138" s="164"/>
      <c r="AT138" s="159" t="s">
        <v>233</v>
      </c>
      <c r="AU138" s="159" t="s">
        <v>89</v>
      </c>
      <c r="AV138" s="12" t="s">
        <v>89</v>
      </c>
      <c r="AW138" s="12" t="s">
        <v>31</v>
      </c>
      <c r="AX138" s="12" t="s">
        <v>76</v>
      </c>
      <c r="AY138" s="159" t="s">
        <v>225</v>
      </c>
    </row>
    <row r="139" spans="2:65" s="12" customFormat="1" ht="11.25">
      <c r="B139" s="157"/>
      <c r="D139" s="158" t="s">
        <v>233</v>
      </c>
      <c r="E139" s="159" t="s">
        <v>1</v>
      </c>
      <c r="F139" s="160" t="s">
        <v>3252</v>
      </c>
      <c r="H139" s="161">
        <v>-18</v>
      </c>
      <c r="I139" s="162"/>
      <c r="L139" s="157"/>
      <c r="M139" s="163"/>
      <c r="T139" s="164"/>
      <c r="AT139" s="159" t="s">
        <v>233</v>
      </c>
      <c r="AU139" s="159" t="s">
        <v>89</v>
      </c>
      <c r="AV139" s="12" t="s">
        <v>89</v>
      </c>
      <c r="AW139" s="12" t="s">
        <v>31</v>
      </c>
      <c r="AX139" s="12" t="s">
        <v>76</v>
      </c>
      <c r="AY139" s="159" t="s">
        <v>225</v>
      </c>
    </row>
    <row r="140" spans="2:65" s="13" customFormat="1" ht="11.25">
      <c r="B140" s="165"/>
      <c r="D140" s="158" t="s">
        <v>233</v>
      </c>
      <c r="E140" s="166" t="s">
        <v>1</v>
      </c>
      <c r="F140" s="167" t="s">
        <v>2955</v>
      </c>
      <c r="H140" s="168">
        <v>4</v>
      </c>
      <c r="I140" s="169"/>
      <c r="L140" s="165"/>
      <c r="M140" s="170"/>
      <c r="T140" s="171"/>
      <c r="AT140" s="166" t="s">
        <v>233</v>
      </c>
      <c r="AU140" s="166" t="s">
        <v>89</v>
      </c>
      <c r="AV140" s="13" t="s">
        <v>231</v>
      </c>
      <c r="AW140" s="13" t="s">
        <v>31</v>
      </c>
      <c r="AX140" s="13" t="s">
        <v>83</v>
      </c>
      <c r="AY140" s="166" t="s">
        <v>225</v>
      </c>
    </row>
    <row r="141" spans="2:65" s="1" customFormat="1" ht="37.9" customHeight="1">
      <c r="B141" s="32"/>
      <c r="C141" s="143" t="s">
        <v>251</v>
      </c>
      <c r="D141" s="143" t="s">
        <v>227</v>
      </c>
      <c r="E141" s="144" t="s">
        <v>281</v>
      </c>
      <c r="F141" s="145" t="s">
        <v>282</v>
      </c>
      <c r="G141" s="146" t="s">
        <v>230</v>
      </c>
      <c r="H141" s="147">
        <v>28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3253</v>
      </c>
    </row>
    <row r="142" spans="2:65" s="12" customFormat="1" ht="11.25">
      <c r="B142" s="157"/>
      <c r="D142" s="158" t="s">
        <v>233</v>
      </c>
      <c r="E142" s="159" t="s">
        <v>1</v>
      </c>
      <c r="F142" s="160" t="s">
        <v>3254</v>
      </c>
      <c r="H142" s="161">
        <v>28</v>
      </c>
      <c r="I142" s="162"/>
      <c r="L142" s="157"/>
      <c r="M142" s="163"/>
      <c r="T142" s="164"/>
      <c r="AT142" s="159" t="s">
        <v>233</v>
      </c>
      <c r="AU142" s="159" t="s">
        <v>89</v>
      </c>
      <c r="AV142" s="12" t="s">
        <v>89</v>
      </c>
      <c r="AW142" s="12" t="s">
        <v>31</v>
      </c>
      <c r="AX142" s="12" t="s">
        <v>83</v>
      </c>
      <c r="AY142" s="159" t="s">
        <v>225</v>
      </c>
    </row>
    <row r="143" spans="2:65" s="1" customFormat="1" ht="24.2" customHeight="1">
      <c r="B143" s="32"/>
      <c r="C143" s="143" t="s">
        <v>259</v>
      </c>
      <c r="D143" s="143" t="s">
        <v>227</v>
      </c>
      <c r="E143" s="144" t="s">
        <v>286</v>
      </c>
      <c r="F143" s="145" t="s">
        <v>287</v>
      </c>
      <c r="G143" s="146" t="s">
        <v>230</v>
      </c>
      <c r="H143" s="147">
        <v>4</v>
      </c>
      <c r="I143" s="148"/>
      <c r="J143" s="149">
        <f>ROUND(I143*H143,2)</f>
        <v>0</v>
      </c>
      <c r="K143" s="150"/>
      <c r="L143" s="32"/>
      <c r="M143" s="151" t="s">
        <v>1</v>
      </c>
      <c r="N143" s="152" t="s">
        <v>42</v>
      </c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>IF(N143="základná",J143,0)</f>
        <v>0</v>
      </c>
      <c r="BF143" s="156">
        <f>IF(N143="znížená",J143,0)</f>
        <v>0</v>
      </c>
      <c r="BG143" s="156">
        <f>IF(N143="zákl. prenesená",J143,0)</f>
        <v>0</v>
      </c>
      <c r="BH143" s="156">
        <f>IF(N143="zníž. prenesená",J143,0)</f>
        <v>0</v>
      </c>
      <c r="BI143" s="156">
        <f>IF(N143="nulová",J143,0)</f>
        <v>0</v>
      </c>
      <c r="BJ143" s="17" t="s">
        <v>89</v>
      </c>
      <c r="BK143" s="156">
        <f>ROUND(I143*H143,2)</f>
        <v>0</v>
      </c>
      <c r="BL143" s="17" t="s">
        <v>231</v>
      </c>
      <c r="BM143" s="155" t="s">
        <v>3255</v>
      </c>
    </row>
    <row r="144" spans="2:65" s="1" customFormat="1" ht="16.5" customHeight="1">
      <c r="B144" s="32"/>
      <c r="C144" s="143" t="s">
        <v>263</v>
      </c>
      <c r="D144" s="143" t="s">
        <v>227</v>
      </c>
      <c r="E144" s="144" t="s">
        <v>273</v>
      </c>
      <c r="F144" s="145" t="s">
        <v>274</v>
      </c>
      <c r="G144" s="146" t="s">
        <v>230</v>
      </c>
      <c r="H144" s="147">
        <v>4</v>
      </c>
      <c r="I144" s="148"/>
      <c r="J144" s="149">
        <f>ROUND(I144*H144,2)</f>
        <v>0</v>
      </c>
      <c r="K144" s="150"/>
      <c r="L144" s="32"/>
      <c r="M144" s="151" t="s">
        <v>1</v>
      </c>
      <c r="N144" s="152" t="s">
        <v>42</v>
      </c>
      <c r="P144" s="153">
        <f>O144*H144</f>
        <v>0</v>
      </c>
      <c r="Q144" s="153">
        <v>0</v>
      </c>
      <c r="R144" s="153">
        <f>Q144*H144</f>
        <v>0</v>
      </c>
      <c r="S144" s="153">
        <v>0</v>
      </c>
      <c r="T144" s="154">
        <f>S144*H144</f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>IF(N144="základná",J144,0)</f>
        <v>0</v>
      </c>
      <c r="BF144" s="156">
        <f>IF(N144="znížená",J144,0)</f>
        <v>0</v>
      </c>
      <c r="BG144" s="156">
        <f>IF(N144="zákl. prenesená",J144,0)</f>
        <v>0</v>
      </c>
      <c r="BH144" s="156">
        <f>IF(N144="zníž. prenesená",J144,0)</f>
        <v>0</v>
      </c>
      <c r="BI144" s="156">
        <f>IF(N144="nulová",J144,0)</f>
        <v>0</v>
      </c>
      <c r="BJ144" s="17" t="s">
        <v>89</v>
      </c>
      <c r="BK144" s="156">
        <f>ROUND(I144*H144,2)</f>
        <v>0</v>
      </c>
      <c r="BL144" s="17" t="s">
        <v>231</v>
      </c>
      <c r="BM144" s="155" t="s">
        <v>3256</v>
      </c>
    </row>
    <row r="145" spans="2:65" s="1" customFormat="1" ht="24.2" customHeight="1">
      <c r="B145" s="32"/>
      <c r="C145" s="143" t="s">
        <v>272</v>
      </c>
      <c r="D145" s="143" t="s">
        <v>227</v>
      </c>
      <c r="E145" s="144" t="s">
        <v>290</v>
      </c>
      <c r="F145" s="145" t="s">
        <v>291</v>
      </c>
      <c r="G145" s="146" t="s">
        <v>292</v>
      </c>
      <c r="H145" s="147">
        <v>7.2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</v>
      </c>
      <c r="R145" s="153">
        <f>Q145*H145</f>
        <v>0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3257</v>
      </c>
    </row>
    <row r="146" spans="2:65" s="12" customFormat="1" ht="11.25">
      <c r="B146" s="157"/>
      <c r="D146" s="158" t="s">
        <v>233</v>
      </c>
      <c r="E146" s="159" t="s">
        <v>1</v>
      </c>
      <c r="F146" s="160" t="s">
        <v>3258</v>
      </c>
      <c r="H146" s="161">
        <v>7.2</v>
      </c>
      <c r="I146" s="162"/>
      <c r="L146" s="157"/>
      <c r="M146" s="163"/>
      <c r="T146" s="164"/>
      <c r="AT146" s="159" t="s">
        <v>233</v>
      </c>
      <c r="AU146" s="159" t="s">
        <v>89</v>
      </c>
      <c r="AV146" s="12" t="s">
        <v>89</v>
      </c>
      <c r="AW146" s="12" t="s">
        <v>31</v>
      </c>
      <c r="AX146" s="12" t="s">
        <v>83</v>
      </c>
      <c r="AY146" s="159" t="s">
        <v>225</v>
      </c>
    </row>
    <row r="147" spans="2:65" s="1" customFormat="1" ht="21.75" customHeight="1">
      <c r="B147" s="32"/>
      <c r="C147" s="143" t="s">
        <v>165</v>
      </c>
      <c r="D147" s="143" t="s">
        <v>227</v>
      </c>
      <c r="E147" s="144" t="s">
        <v>2962</v>
      </c>
      <c r="F147" s="145" t="s">
        <v>2963</v>
      </c>
      <c r="G147" s="146" t="s">
        <v>230</v>
      </c>
      <c r="H147" s="147">
        <v>13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0</v>
      </c>
      <c r="R147" s="153">
        <f>Q147*H147</f>
        <v>0</v>
      </c>
      <c r="S147" s="153">
        <v>0</v>
      </c>
      <c r="T147" s="154">
        <f>S147*H147</f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165</v>
      </c>
    </row>
    <row r="148" spans="2:65" s="1" customFormat="1" ht="16.5" customHeight="1">
      <c r="B148" s="32"/>
      <c r="C148" s="143" t="s">
        <v>168</v>
      </c>
      <c r="D148" s="143" t="s">
        <v>227</v>
      </c>
      <c r="E148" s="144" t="s">
        <v>2964</v>
      </c>
      <c r="F148" s="145" t="s">
        <v>2965</v>
      </c>
      <c r="G148" s="146" t="s">
        <v>230</v>
      </c>
      <c r="H148" s="147">
        <v>5</v>
      </c>
      <c r="I148" s="148"/>
      <c r="J148" s="149">
        <f>ROUND(I148*H148,2)</f>
        <v>0</v>
      </c>
      <c r="K148" s="150"/>
      <c r="L148" s="32"/>
      <c r="M148" s="151" t="s">
        <v>1</v>
      </c>
      <c r="N148" s="152" t="s">
        <v>42</v>
      </c>
      <c r="P148" s="153">
        <f>O148*H148</f>
        <v>0</v>
      </c>
      <c r="Q148" s="153">
        <v>0</v>
      </c>
      <c r="R148" s="153">
        <f>Q148*H148</f>
        <v>0</v>
      </c>
      <c r="S148" s="153">
        <v>0</v>
      </c>
      <c r="T148" s="154">
        <f>S148*H148</f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>IF(N148="základná",J148,0)</f>
        <v>0</v>
      </c>
      <c r="BF148" s="156">
        <f>IF(N148="znížená",J148,0)</f>
        <v>0</v>
      </c>
      <c r="BG148" s="156">
        <f>IF(N148="zákl. prenesená",J148,0)</f>
        <v>0</v>
      </c>
      <c r="BH148" s="156">
        <f>IF(N148="zníž. prenesená",J148,0)</f>
        <v>0</v>
      </c>
      <c r="BI148" s="156">
        <f>IF(N148="nulová",J148,0)</f>
        <v>0</v>
      </c>
      <c r="BJ148" s="17" t="s">
        <v>89</v>
      </c>
      <c r="BK148" s="156">
        <f>ROUND(I148*H148,2)</f>
        <v>0</v>
      </c>
      <c r="BL148" s="17" t="s">
        <v>231</v>
      </c>
      <c r="BM148" s="155" t="s">
        <v>285</v>
      </c>
    </row>
    <row r="149" spans="2:65" s="1" customFormat="1" ht="16.5" customHeight="1">
      <c r="B149" s="32"/>
      <c r="C149" s="143" t="s">
        <v>285</v>
      </c>
      <c r="D149" s="143" t="s">
        <v>227</v>
      </c>
      <c r="E149" s="144" t="s">
        <v>2966</v>
      </c>
      <c r="F149" s="145" t="s">
        <v>2967</v>
      </c>
      <c r="G149" s="146" t="s">
        <v>230</v>
      </c>
      <c r="H149" s="147">
        <v>5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</v>
      </c>
      <c r="R149" s="153">
        <f>Q149*H149</f>
        <v>0</v>
      </c>
      <c r="S149" s="153">
        <v>0</v>
      </c>
      <c r="T149" s="154">
        <f>S149*H149</f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231</v>
      </c>
      <c r="BM149" s="155" t="s">
        <v>295</v>
      </c>
    </row>
    <row r="150" spans="2:65" s="11" customFormat="1" ht="22.9" customHeight="1">
      <c r="B150" s="131"/>
      <c r="D150" s="132" t="s">
        <v>75</v>
      </c>
      <c r="E150" s="141" t="s">
        <v>251</v>
      </c>
      <c r="F150" s="141" t="s">
        <v>2968</v>
      </c>
      <c r="I150" s="134"/>
      <c r="J150" s="142">
        <f>BK150</f>
        <v>0</v>
      </c>
      <c r="L150" s="131"/>
      <c r="M150" s="136"/>
      <c r="P150" s="137">
        <f>P151</f>
        <v>0</v>
      </c>
      <c r="R150" s="137">
        <f>R151</f>
        <v>0.18210400000000002</v>
      </c>
      <c r="T150" s="138">
        <f>T151</f>
        <v>0</v>
      </c>
      <c r="AR150" s="132" t="s">
        <v>83</v>
      </c>
      <c r="AT150" s="139" t="s">
        <v>75</v>
      </c>
      <c r="AU150" s="139" t="s">
        <v>83</v>
      </c>
      <c r="AY150" s="132" t="s">
        <v>225</v>
      </c>
      <c r="BK150" s="140">
        <f>BK151</f>
        <v>0</v>
      </c>
    </row>
    <row r="151" spans="2:65" s="1" customFormat="1" ht="16.5" customHeight="1">
      <c r="B151" s="32"/>
      <c r="C151" s="143" t="s">
        <v>289</v>
      </c>
      <c r="D151" s="143" t="s">
        <v>227</v>
      </c>
      <c r="E151" s="144" t="s">
        <v>2969</v>
      </c>
      <c r="F151" s="145" t="s">
        <v>2970</v>
      </c>
      <c r="G151" s="146" t="s">
        <v>312</v>
      </c>
      <c r="H151" s="147">
        <v>1.7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0.10712000000000001</v>
      </c>
      <c r="R151" s="153">
        <f>Q151*H151</f>
        <v>0.18210400000000002</v>
      </c>
      <c r="S151" s="153">
        <v>0</v>
      </c>
      <c r="T151" s="154">
        <f>S151*H151</f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231</v>
      </c>
      <c r="BM151" s="155" t="s">
        <v>309</v>
      </c>
    </row>
    <row r="152" spans="2:65" s="11" customFormat="1" ht="22.9" customHeight="1">
      <c r="B152" s="131"/>
      <c r="D152" s="132" t="s">
        <v>75</v>
      </c>
      <c r="E152" s="141" t="s">
        <v>272</v>
      </c>
      <c r="F152" s="141" t="s">
        <v>2985</v>
      </c>
      <c r="I152" s="134"/>
      <c r="J152" s="142">
        <f>BK152</f>
        <v>0</v>
      </c>
      <c r="L152" s="131"/>
      <c r="M152" s="136"/>
      <c r="P152" s="137">
        <f>P153</f>
        <v>0</v>
      </c>
      <c r="R152" s="137">
        <f>R153</f>
        <v>5.4999999999999997E-3</v>
      </c>
      <c r="T152" s="138">
        <f>T153</f>
        <v>0.20899999999999999</v>
      </c>
      <c r="AR152" s="132" t="s">
        <v>83</v>
      </c>
      <c r="AT152" s="139" t="s">
        <v>75</v>
      </c>
      <c r="AU152" s="139" t="s">
        <v>83</v>
      </c>
      <c r="AY152" s="132" t="s">
        <v>225</v>
      </c>
      <c r="BK152" s="140">
        <f>BK153</f>
        <v>0</v>
      </c>
    </row>
    <row r="153" spans="2:65" s="1" customFormat="1" ht="24.2" customHeight="1">
      <c r="B153" s="32"/>
      <c r="C153" s="143" t="s">
        <v>295</v>
      </c>
      <c r="D153" s="143" t="s">
        <v>227</v>
      </c>
      <c r="E153" s="144" t="s">
        <v>2986</v>
      </c>
      <c r="F153" s="145" t="s">
        <v>3259</v>
      </c>
      <c r="G153" s="146" t="s">
        <v>414</v>
      </c>
      <c r="H153" s="147">
        <v>11</v>
      </c>
      <c r="I153" s="148"/>
      <c r="J153" s="149">
        <f>ROUND(I153*H153,2)</f>
        <v>0</v>
      </c>
      <c r="K153" s="150"/>
      <c r="L153" s="32"/>
      <c r="M153" s="151" t="s">
        <v>1</v>
      </c>
      <c r="N153" s="152" t="s">
        <v>42</v>
      </c>
      <c r="P153" s="153">
        <f>O153*H153</f>
        <v>0</v>
      </c>
      <c r="Q153" s="153">
        <v>5.0000000000000001E-4</v>
      </c>
      <c r="R153" s="153">
        <f>Q153*H153</f>
        <v>5.4999999999999997E-3</v>
      </c>
      <c r="S153" s="153">
        <v>1.9E-2</v>
      </c>
      <c r="T153" s="154">
        <f>S153*H153</f>
        <v>0.20899999999999999</v>
      </c>
      <c r="AR153" s="155" t="s">
        <v>231</v>
      </c>
      <c r="AT153" s="155" t="s">
        <v>227</v>
      </c>
      <c r="AU153" s="155" t="s">
        <v>89</v>
      </c>
      <c r="AY153" s="17" t="s">
        <v>225</v>
      </c>
      <c r="BE153" s="156">
        <f>IF(N153="základná",J153,0)</f>
        <v>0</v>
      </c>
      <c r="BF153" s="156">
        <f>IF(N153="znížená",J153,0)</f>
        <v>0</v>
      </c>
      <c r="BG153" s="156">
        <f>IF(N153="zákl. prenesená",J153,0)</f>
        <v>0</v>
      </c>
      <c r="BH153" s="156">
        <f>IF(N153="zníž. prenesená",J153,0)</f>
        <v>0</v>
      </c>
      <c r="BI153" s="156">
        <f>IF(N153="nulová",J153,0)</f>
        <v>0</v>
      </c>
      <c r="BJ153" s="17" t="s">
        <v>89</v>
      </c>
      <c r="BK153" s="156">
        <f>ROUND(I153*H153,2)</f>
        <v>0</v>
      </c>
      <c r="BL153" s="17" t="s">
        <v>231</v>
      </c>
      <c r="BM153" s="155" t="s">
        <v>328</v>
      </c>
    </row>
    <row r="154" spans="2:65" s="11" customFormat="1" ht="25.9" customHeight="1">
      <c r="B154" s="131"/>
      <c r="D154" s="132" t="s">
        <v>75</v>
      </c>
      <c r="E154" s="133" t="s">
        <v>2995</v>
      </c>
      <c r="F154" s="133" t="s">
        <v>2996</v>
      </c>
      <c r="I154" s="134"/>
      <c r="J154" s="135">
        <f>BK154</f>
        <v>0</v>
      </c>
      <c r="L154" s="131"/>
      <c r="M154" s="136"/>
      <c r="P154" s="137">
        <f>P155+P163+P185+P197+P221</f>
        <v>0</v>
      </c>
      <c r="R154" s="137">
        <f>R155+R163+R185+R197+R221</f>
        <v>2.80701</v>
      </c>
      <c r="T154" s="138">
        <f>T155+T163+T185+T197+T221</f>
        <v>0</v>
      </c>
      <c r="AR154" s="132" t="s">
        <v>83</v>
      </c>
      <c r="AT154" s="139" t="s">
        <v>75</v>
      </c>
      <c r="AU154" s="139" t="s">
        <v>76</v>
      </c>
      <c r="AY154" s="132" t="s">
        <v>225</v>
      </c>
      <c r="BK154" s="140">
        <f>BK155+BK163+BK185+BK197+BK221</f>
        <v>0</v>
      </c>
    </row>
    <row r="155" spans="2:65" s="11" customFormat="1" ht="22.9" customHeight="1">
      <c r="B155" s="131"/>
      <c r="D155" s="132" t="s">
        <v>75</v>
      </c>
      <c r="E155" s="141" t="s">
        <v>1527</v>
      </c>
      <c r="F155" s="141" t="s">
        <v>1528</v>
      </c>
      <c r="I155" s="134"/>
      <c r="J155" s="142">
        <f>BK155</f>
        <v>0</v>
      </c>
      <c r="L155" s="131"/>
      <c r="M155" s="136"/>
      <c r="P155" s="137">
        <f>SUM(P156:P162)</f>
        <v>0</v>
      </c>
      <c r="R155" s="137">
        <f>SUM(R156:R162)</f>
        <v>0.18252000000000002</v>
      </c>
      <c r="T155" s="138">
        <f>SUM(T156:T162)</f>
        <v>0</v>
      </c>
      <c r="AR155" s="132" t="s">
        <v>89</v>
      </c>
      <c r="AT155" s="139" t="s">
        <v>75</v>
      </c>
      <c r="AU155" s="139" t="s">
        <v>83</v>
      </c>
      <c r="AY155" s="132" t="s">
        <v>225</v>
      </c>
      <c r="BK155" s="140">
        <f>SUM(BK156:BK162)</f>
        <v>0</v>
      </c>
    </row>
    <row r="156" spans="2:65" s="1" customFormat="1" ht="16.5" customHeight="1">
      <c r="B156" s="32"/>
      <c r="C156" s="143" t="s">
        <v>303</v>
      </c>
      <c r="D156" s="143" t="s">
        <v>227</v>
      </c>
      <c r="E156" s="144" t="s">
        <v>2997</v>
      </c>
      <c r="F156" s="145" t="s">
        <v>2998</v>
      </c>
      <c r="G156" s="146" t="s">
        <v>414</v>
      </c>
      <c r="H156" s="147">
        <v>214</v>
      </c>
      <c r="I156" s="148"/>
      <c r="J156" s="149">
        <f t="shared" ref="J156:J162" si="0">ROUND(I156*H156,2)</f>
        <v>0</v>
      </c>
      <c r="K156" s="150"/>
      <c r="L156" s="32"/>
      <c r="M156" s="151" t="s">
        <v>1</v>
      </c>
      <c r="N156" s="152" t="s">
        <v>42</v>
      </c>
      <c r="P156" s="153">
        <f t="shared" ref="P156:P162" si="1">O156*H156</f>
        <v>0</v>
      </c>
      <c r="Q156" s="153">
        <v>4.4999999999999999E-4</v>
      </c>
      <c r="R156" s="153">
        <f t="shared" ref="R156:R162" si="2">Q156*H156</f>
        <v>9.6299999999999997E-2</v>
      </c>
      <c r="S156" s="153">
        <v>0</v>
      </c>
      <c r="T156" s="154">
        <f t="shared" ref="T156:T162" si="3">S156*H156</f>
        <v>0</v>
      </c>
      <c r="AR156" s="155" t="s">
        <v>309</v>
      </c>
      <c r="AT156" s="155" t="s">
        <v>227</v>
      </c>
      <c r="AU156" s="155" t="s">
        <v>89</v>
      </c>
      <c r="AY156" s="17" t="s">
        <v>225</v>
      </c>
      <c r="BE156" s="156">
        <f t="shared" ref="BE156:BE162" si="4">IF(N156="základná",J156,0)</f>
        <v>0</v>
      </c>
      <c r="BF156" s="156">
        <f t="shared" ref="BF156:BF162" si="5">IF(N156="znížená",J156,0)</f>
        <v>0</v>
      </c>
      <c r="BG156" s="156">
        <f t="shared" ref="BG156:BG162" si="6">IF(N156="zákl. prenesená",J156,0)</f>
        <v>0</v>
      </c>
      <c r="BH156" s="156">
        <f t="shared" ref="BH156:BH162" si="7">IF(N156="zníž. prenesená",J156,0)</f>
        <v>0</v>
      </c>
      <c r="BI156" s="156">
        <f t="shared" ref="BI156:BI162" si="8">IF(N156="nulová",J156,0)</f>
        <v>0</v>
      </c>
      <c r="BJ156" s="17" t="s">
        <v>89</v>
      </c>
      <c r="BK156" s="156">
        <f t="shared" ref="BK156:BK162" si="9">ROUND(I156*H156,2)</f>
        <v>0</v>
      </c>
      <c r="BL156" s="17" t="s">
        <v>309</v>
      </c>
      <c r="BM156" s="155" t="s">
        <v>349</v>
      </c>
    </row>
    <row r="157" spans="2:65" s="1" customFormat="1" ht="16.5" customHeight="1">
      <c r="B157" s="32"/>
      <c r="C157" s="179" t="s">
        <v>309</v>
      </c>
      <c r="D157" s="179" t="s">
        <v>304</v>
      </c>
      <c r="E157" s="180" t="s">
        <v>2999</v>
      </c>
      <c r="F157" s="181" t="s">
        <v>3000</v>
      </c>
      <c r="G157" s="182" t="s">
        <v>414</v>
      </c>
      <c r="H157" s="183">
        <v>60</v>
      </c>
      <c r="I157" s="184"/>
      <c r="J157" s="185">
        <f t="shared" si="0"/>
        <v>0</v>
      </c>
      <c r="K157" s="186"/>
      <c r="L157" s="187"/>
      <c r="M157" s="188" t="s">
        <v>1</v>
      </c>
      <c r="N157" s="189" t="s">
        <v>42</v>
      </c>
      <c r="P157" s="153">
        <f t="shared" si="1"/>
        <v>0</v>
      </c>
      <c r="Q157" s="153">
        <v>4.4999999999999999E-4</v>
      </c>
      <c r="R157" s="153">
        <f t="shared" si="2"/>
        <v>2.7E-2</v>
      </c>
      <c r="S157" s="153">
        <v>0</v>
      </c>
      <c r="T157" s="154">
        <f t="shared" si="3"/>
        <v>0</v>
      </c>
      <c r="AR157" s="155" t="s">
        <v>434</v>
      </c>
      <c r="AT157" s="155" t="s">
        <v>304</v>
      </c>
      <c r="AU157" s="155" t="s">
        <v>89</v>
      </c>
      <c r="AY157" s="17" t="s">
        <v>225</v>
      </c>
      <c r="BE157" s="156">
        <f t="shared" si="4"/>
        <v>0</v>
      </c>
      <c r="BF157" s="156">
        <f t="shared" si="5"/>
        <v>0</v>
      </c>
      <c r="BG157" s="156">
        <f t="shared" si="6"/>
        <v>0</v>
      </c>
      <c r="BH157" s="156">
        <f t="shared" si="7"/>
        <v>0</v>
      </c>
      <c r="BI157" s="156">
        <f t="shared" si="8"/>
        <v>0</v>
      </c>
      <c r="BJ157" s="17" t="s">
        <v>89</v>
      </c>
      <c r="BK157" s="156">
        <f t="shared" si="9"/>
        <v>0</v>
      </c>
      <c r="BL157" s="17" t="s">
        <v>309</v>
      </c>
      <c r="BM157" s="155" t="s">
        <v>3260</v>
      </c>
    </row>
    <row r="158" spans="2:65" s="1" customFormat="1" ht="16.5" customHeight="1">
      <c r="B158" s="32"/>
      <c r="C158" s="179" t="s">
        <v>319</v>
      </c>
      <c r="D158" s="179" t="s">
        <v>304</v>
      </c>
      <c r="E158" s="180" t="s">
        <v>3002</v>
      </c>
      <c r="F158" s="181" t="s">
        <v>3003</v>
      </c>
      <c r="G158" s="182" t="s">
        <v>414</v>
      </c>
      <c r="H158" s="183">
        <v>18</v>
      </c>
      <c r="I158" s="184"/>
      <c r="J158" s="185">
        <f t="shared" si="0"/>
        <v>0</v>
      </c>
      <c r="K158" s="186"/>
      <c r="L158" s="187"/>
      <c r="M158" s="188" t="s">
        <v>1</v>
      </c>
      <c r="N158" s="189" t="s">
        <v>42</v>
      </c>
      <c r="P158" s="153">
        <f t="shared" si="1"/>
        <v>0</v>
      </c>
      <c r="Q158" s="153">
        <v>4.4999999999999999E-4</v>
      </c>
      <c r="R158" s="153">
        <f t="shared" si="2"/>
        <v>8.0999999999999996E-3</v>
      </c>
      <c r="S158" s="153">
        <v>0</v>
      </c>
      <c r="T158" s="154">
        <f t="shared" si="3"/>
        <v>0</v>
      </c>
      <c r="AR158" s="155" t="s">
        <v>434</v>
      </c>
      <c r="AT158" s="155" t="s">
        <v>304</v>
      </c>
      <c r="AU158" s="155" t="s">
        <v>89</v>
      </c>
      <c r="AY158" s="17" t="s">
        <v>225</v>
      </c>
      <c r="BE158" s="156">
        <f t="shared" si="4"/>
        <v>0</v>
      </c>
      <c r="BF158" s="156">
        <f t="shared" si="5"/>
        <v>0</v>
      </c>
      <c r="BG158" s="156">
        <f t="shared" si="6"/>
        <v>0</v>
      </c>
      <c r="BH158" s="156">
        <f t="shared" si="7"/>
        <v>0</v>
      </c>
      <c r="BI158" s="156">
        <f t="shared" si="8"/>
        <v>0</v>
      </c>
      <c r="BJ158" s="17" t="s">
        <v>89</v>
      </c>
      <c r="BK158" s="156">
        <f t="shared" si="9"/>
        <v>0</v>
      </c>
      <c r="BL158" s="17" t="s">
        <v>309</v>
      </c>
      <c r="BM158" s="155" t="s">
        <v>3261</v>
      </c>
    </row>
    <row r="159" spans="2:65" s="1" customFormat="1" ht="16.5" customHeight="1">
      <c r="B159" s="32"/>
      <c r="C159" s="179" t="s">
        <v>328</v>
      </c>
      <c r="D159" s="179" t="s">
        <v>304</v>
      </c>
      <c r="E159" s="180" t="s">
        <v>3005</v>
      </c>
      <c r="F159" s="181" t="s">
        <v>3006</v>
      </c>
      <c r="G159" s="182" t="s">
        <v>414</v>
      </c>
      <c r="H159" s="183">
        <v>15</v>
      </c>
      <c r="I159" s="184"/>
      <c r="J159" s="185">
        <f t="shared" si="0"/>
        <v>0</v>
      </c>
      <c r="K159" s="186"/>
      <c r="L159" s="187"/>
      <c r="M159" s="188" t="s">
        <v>1</v>
      </c>
      <c r="N159" s="189" t="s">
        <v>42</v>
      </c>
      <c r="P159" s="153">
        <f t="shared" si="1"/>
        <v>0</v>
      </c>
      <c r="Q159" s="153">
        <v>4.4999999999999999E-4</v>
      </c>
      <c r="R159" s="153">
        <f t="shared" si="2"/>
        <v>6.7499999999999999E-3</v>
      </c>
      <c r="S159" s="153">
        <v>0</v>
      </c>
      <c r="T159" s="154">
        <f t="shared" si="3"/>
        <v>0</v>
      </c>
      <c r="AR159" s="155" t="s">
        <v>434</v>
      </c>
      <c r="AT159" s="155" t="s">
        <v>304</v>
      </c>
      <c r="AU159" s="155" t="s">
        <v>89</v>
      </c>
      <c r="AY159" s="17" t="s">
        <v>225</v>
      </c>
      <c r="BE159" s="156">
        <f t="shared" si="4"/>
        <v>0</v>
      </c>
      <c r="BF159" s="156">
        <f t="shared" si="5"/>
        <v>0</v>
      </c>
      <c r="BG159" s="156">
        <f t="shared" si="6"/>
        <v>0</v>
      </c>
      <c r="BH159" s="156">
        <f t="shared" si="7"/>
        <v>0</v>
      </c>
      <c r="BI159" s="156">
        <f t="shared" si="8"/>
        <v>0</v>
      </c>
      <c r="BJ159" s="17" t="s">
        <v>89</v>
      </c>
      <c r="BK159" s="156">
        <f t="shared" si="9"/>
        <v>0</v>
      </c>
      <c r="BL159" s="17" t="s">
        <v>309</v>
      </c>
      <c r="BM159" s="155" t="s">
        <v>3262</v>
      </c>
    </row>
    <row r="160" spans="2:65" s="1" customFormat="1" ht="16.5" customHeight="1">
      <c r="B160" s="32"/>
      <c r="C160" s="179" t="s">
        <v>339</v>
      </c>
      <c r="D160" s="179" t="s">
        <v>304</v>
      </c>
      <c r="E160" s="180" t="s">
        <v>3014</v>
      </c>
      <c r="F160" s="181" t="s">
        <v>3015</v>
      </c>
      <c r="G160" s="182" t="s">
        <v>414</v>
      </c>
      <c r="H160" s="183">
        <v>76</v>
      </c>
      <c r="I160" s="184"/>
      <c r="J160" s="185">
        <f t="shared" si="0"/>
        <v>0</v>
      </c>
      <c r="K160" s="186"/>
      <c r="L160" s="187"/>
      <c r="M160" s="188" t="s">
        <v>1</v>
      </c>
      <c r="N160" s="189" t="s">
        <v>42</v>
      </c>
      <c r="P160" s="153">
        <f t="shared" si="1"/>
        <v>0</v>
      </c>
      <c r="Q160" s="153">
        <v>4.4999999999999999E-4</v>
      </c>
      <c r="R160" s="153">
        <f t="shared" si="2"/>
        <v>3.4200000000000001E-2</v>
      </c>
      <c r="S160" s="153">
        <v>0</v>
      </c>
      <c r="T160" s="154">
        <f t="shared" si="3"/>
        <v>0</v>
      </c>
      <c r="AR160" s="155" t="s">
        <v>434</v>
      </c>
      <c r="AT160" s="155" t="s">
        <v>304</v>
      </c>
      <c r="AU160" s="155" t="s">
        <v>89</v>
      </c>
      <c r="AY160" s="17" t="s">
        <v>225</v>
      </c>
      <c r="BE160" s="156">
        <f t="shared" si="4"/>
        <v>0</v>
      </c>
      <c r="BF160" s="156">
        <f t="shared" si="5"/>
        <v>0</v>
      </c>
      <c r="BG160" s="156">
        <f t="shared" si="6"/>
        <v>0</v>
      </c>
      <c r="BH160" s="156">
        <f t="shared" si="7"/>
        <v>0</v>
      </c>
      <c r="BI160" s="156">
        <f t="shared" si="8"/>
        <v>0</v>
      </c>
      <c r="BJ160" s="17" t="s">
        <v>89</v>
      </c>
      <c r="BK160" s="156">
        <f t="shared" si="9"/>
        <v>0</v>
      </c>
      <c r="BL160" s="17" t="s">
        <v>309</v>
      </c>
      <c r="BM160" s="155" t="s">
        <v>3263</v>
      </c>
    </row>
    <row r="161" spans="2:65" s="1" customFormat="1" ht="16.5" customHeight="1">
      <c r="B161" s="32"/>
      <c r="C161" s="179" t="s">
        <v>349</v>
      </c>
      <c r="D161" s="179" t="s">
        <v>304</v>
      </c>
      <c r="E161" s="180" t="s">
        <v>3017</v>
      </c>
      <c r="F161" s="181" t="s">
        <v>3018</v>
      </c>
      <c r="G161" s="182" t="s">
        <v>414</v>
      </c>
      <c r="H161" s="183">
        <v>21</v>
      </c>
      <c r="I161" s="184"/>
      <c r="J161" s="185">
        <f t="shared" si="0"/>
        <v>0</v>
      </c>
      <c r="K161" s="186"/>
      <c r="L161" s="187"/>
      <c r="M161" s="188" t="s">
        <v>1</v>
      </c>
      <c r="N161" s="189" t="s">
        <v>42</v>
      </c>
      <c r="P161" s="153">
        <f t="shared" si="1"/>
        <v>0</v>
      </c>
      <c r="Q161" s="153">
        <v>4.4999999999999999E-4</v>
      </c>
      <c r="R161" s="153">
        <f t="shared" si="2"/>
        <v>9.4500000000000001E-3</v>
      </c>
      <c r="S161" s="153">
        <v>0</v>
      </c>
      <c r="T161" s="154">
        <f t="shared" si="3"/>
        <v>0</v>
      </c>
      <c r="AR161" s="155" t="s">
        <v>434</v>
      </c>
      <c r="AT161" s="155" t="s">
        <v>304</v>
      </c>
      <c r="AU161" s="155" t="s">
        <v>89</v>
      </c>
      <c r="AY161" s="17" t="s">
        <v>225</v>
      </c>
      <c r="BE161" s="156">
        <f t="shared" si="4"/>
        <v>0</v>
      </c>
      <c r="BF161" s="156">
        <f t="shared" si="5"/>
        <v>0</v>
      </c>
      <c r="BG161" s="156">
        <f t="shared" si="6"/>
        <v>0</v>
      </c>
      <c r="BH161" s="156">
        <f t="shared" si="7"/>
        <v>0</v>
      </c>
      <c r="BI161" s="156">
        <f t="shared" si="8"/>
        <v>0</v>
      </c>
      <c r="BJ161" s="17" t="s">
        <v>89</v>
      </c>
      <c r="BK161" s="156">
        <f t="shared" si="9"/>
        <v>0</v>
      </c>
      <c r="BL161" s="17" t="s">
        <v>309</v>
      </c>
      <c r="BM161" s="155" t="s">
        <v>3264</v>
      </c>
    </row>
    <row r="162" spans="2:65" s="1" customFormat="1" ht="16.5" customHeight="1">
      <c r="B162" s="32"/>
      <c r="C162" s="179" t="s">
        <v>353</v>
      </c>
      <c r="D162" s="179" t="s">
        <v>304</v>
      </c>
      <c r="E162" s="180" t="s">
        <v>3020</v>
      </c>
      <c r="F162" s="181" t="s">
        <v>3021</v>
      </c>
      <c r="G162" s="182" t="s">
        <v>414</v>
      </c>
      <c r="H162" s="183">
        <v>24</v>
      </c>
      <c r="I162" s="184"/>
      <c r="J162" s="185">
        <f t="shared" si="0"/>
        <v>0</v>
      </c>
      <c r="K162" s="186"/>
      <c r="L162" s="187"/>
      <c r="M162" s="188" t="s">
        <v>1</v>
      </c>
      <c r="N162" s="189" t="s">
        <v>42</v>
      </c>
      <c r="P162" s="153">
        <f t="shared" si="1"/>
        <v>0</v>
      </c>
      <c r="Q162" s="153">
        <v>3.0000000000000001E-5</v>
      </c>
      <c r="R162" s="153">
        <f t="shared" si="2"/>
        <v>7.2000000000000005E-4</v>
      </c>
      <c r="S162" s="153">
        <v>0</v>
      </c>
      <c r="T162" s="154">
        <f t="shared" si="3"/>
        <v>0</v>
      </c>
      <c r="AR162" s="155" t="s">
        <v>434</v>
      </c>
      <c r="AT162" s="155" t="s">
        <v>304</v>
      </c>
      <c r="AU162" s="155" t="s">
        <v>89</v>
      </c>
      <c r="AY162" s="17" t="s">
        <v>225</v>
      </c>
      <c r="BE162" s="156">
        <f t="shared" si="4"/>
        <v>0</v>
      </c>
      <c r="BF162" s="156">
        <f t="shared" si="5"/>
        <v>0</v>
      </c>
      <c r="BG162" s="156">
        <f t="shared" si="6"/>
        <v>0</v>
      </c>
      <c r="BH162" s="156">
        <f t="shared" si="7"/>
        <v>0</v>
      </c>
      <c r="BI162" s="156">
        <f t="shared" si="8"/>
        <v>0</v>
      </c>
      <c r="BJ162" s="17" t="s">
        <v>89</v>
      </c>
      <c r="BK162" s="156">
        <f t="shared" si="9"/>
        <v>0</v>
      </c>
      <c r="BL162" s="17" t="s">
        <v>309</v>
      </c>
      <c r="BM162" s="155" t="s">
        <v>3265</v>
      </c>
    </row>
    <row r="163" spans="2:65" s="11" customFormat="1" ht="22.9" customHeight="1">
      <c r="B163" s="131"/>
      <c r="D163" s="132" t="s">
        <v>75</v>
      </c>
      <c r="E163" s="141" t="s">
        <v>3029</v>
      </c>
      <c r="F163" s="141" t="s">
        <v>3030</v>
      </c>
      <c r="I163" s="134"/>
      <c r="J163" s="142">
        <f>BK163</f>
        <v>0</v>
      </c>
      <c r="L163" s="131"/>
      <c r="M163" s="136"/>
      <c r="P163" s="137">
        <f>SUM(P164:P184)</f>
        <v>0</v>
      </c>
      <c r="R163" s="137">
        <f>SUM(R164:R184)</f>
        <v>1.21896</v>
      </c>
      <c r="T163" s="138">
        <f>SUM(T164:T184)</f>
        <v>0</v>
      </c>
      <c r="AR163" s="132" t="s">
        <v>89</v>
      </c>
      <c r="AT163" s="139" t="s">
        <v>75</v>
      </c>
      <c r="AU163" s="139" t="s">
        <v>83</v>
      </c>
      <c r="AY163" s="132" t="s">
        <v>225</v>
      </c>
      <c r="BK163" s="140">
        <f>SUM(BK164:BK184)</f>
        <v>0</v>
      </c>
    </row>
    <row r="164" spans="2:65" s="1" customFormat="1" ht="24.2" customHeight="1">
      <c r="B164" s="32"/>
      <c r="C164" s="143" t="s">
        <v>363</v>
      </c>
      <c r="D164" s="143" t="s">
        <v>227</v>
      </c>
      <c r="E164" s="144" t="s">
        <v>3041</v>
      </c>
      <c r="F164" s="145" t="s">
        <v>3042</v>
      </c>
      <c r="G164" s="146" t="s">
        <v>414</v>
      </c>
      <c r="H164" s="147">
        <v>62</v>
      </c>
      <c r="I164" s="148"/>
      <c r="J164" s="149">
        <f t="shared" ref="J164:J184" si="10">ROUND(I164*H164,2)</f>
        <v>0</v>
      </c>
      <c r="K164" s="150"/>
      <c r="L164" s="32"/>
      <c r="M164" s="151" t="s">
        <v>1</v>
      </c>
      <c r="N164" s="152" t="s">
        <v>42</v>
      </c>
      <c r="P164" s="153">
        <f t="shared" ref="P164:P184" si="11">O164*H164</f>
        <v>0</v>
      </c>
      <c r="Q164" s="153">
        <v>2.0300000000000001E-3</v>
      </c>
      <c r="R164" s="153">
        <f t="shared" ref="R164:R184" si="12">Q164*H164</f>
        <v>0.12586</v>
      </c>
      <c r="S164" s="153">
        <v>0</v>
      </c>
      <c r="T164" s="154">
        <f t="shared" ref="T164:T184" si="13">S164*H164</f>
        <v>0</v>
      </c>
      <c r="AR164" s="155" t="s">
        <v>309</v>
      </c>
      <c r="AT164" s="155" t="s">
        <v>227</v>
      </c>
      <c r="AU164" s="155" t="s">
        <v>89</v>
      </c>
      <c r="AY164" s="17" t="s">
        <v>225</v>
      </c>
      <c r="BE164" s="156">
        <f t="shared" ref="BE164:BE184" si="14">IF(N164="základná",J164,0)</f>
        <v>0</v>
      </c>
      <c r="BF164" s="156">
        <f t="shared" ref="BF164:BF184" si="15">IF(N164="znížená",J164,0)</f>
        <v>0</v>
      </c>
      <c r="BG164" s="156">
        <f t="shared" ref="BG164:BG184" si="16">IF(N164="zákl. prenesená",J164,0)</f>
        <v>0</v>
      </c>
      <c r="BH164" s="156">
        <f t="shared" ref="BH164:BH184" si="17">IF(N164="zníž. prenesená",J164,0)</f>
        <v>0</v>
      </c>
      <c r="BI164" s="156">
        <f t="shared" ref="BI164:BI184" si="18">IF(N164="nulová",J164,0)</f>
        <v>0</v>
      </c>
      <c r="BJ164" s="17" t="s">
        <v>89</v>
      </c>
      <c r="BK164" s="156">
        <f t="shared" ref="BK164:BK184" si="19">ROUND(I164*H164,2)</f>
        <v>0</v>
      </c>
      <c r="BL164" s="17" t="s">
        <v>309</v>
      </c>
      <c r="BM164" s="155" t="s">
        <v>461</v>
      </c>
    </row>
    <row r="165" spans="2:65" s="1" customFormat="1" ht="24.2" customHeight="1">
      <c r="B165" s="32"/>
      <c r="C165" s="143" t="s">
        <v>7</v>
      </c>
      <c r="D165" s="143" t="s">
        <v>227</v>
      </c>
      <c r="E165" s="144" t="s">
        <v>3043</v>
      </c>
      <c r="F165" s="145" t="s">
        <v>3044</v>
      </c>
      <c r="G165" s="146" t="s">
        <v>414</v>
      </c>
      <c r="H165" s="147">
        <v>22</v>
      </c>
      <c r="I165" s="148"/>
      <c r="J165" s="149">
        <f t="shared" si="10"/>
        <v>0</v>
      </c>
      <c r="K165" s="150"/>
      <c r="L165" s="32"/>
      <c r="M165" s="151" t="s">
        <v>1</v>
      </c>
      <c r="N165" s="152" t="s">
        <v>42</v>
      </c>
      <c r="P165" s="153">
        <f t="shared" si="11"/>
        <v>0</v>
      </c>
      <c r="Q165" s="153">
        <v>2.9099999999999998E-3</v>
      </c>
      <c r="R165" s="153">
        <f t="shared" si="12"/>
        <v>6.4019999999999994E-2</v>
      </c>
      <c r="S165" s="153">
        <v>0</v>
      </c>
      <c r="T165" s="154">
        <f t="shared" si="13"/>
        <v>0</v>
      </c>
      <c r="AR165" s="155" t="s">
        <v>309</v>
      </c>
      <c r="AT165" s="155" t="s">
        <v>227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309</v>
      </c>
      <c r="BM165" s="155" t="s">
        <v>470</v>
      </c>
    </row>
    <row r="166" spans="2:65" s="1" customFormat="1" ht="16.5" customHeight="1">
      <c r="B166" s="32"/>
      <c r="C166" s="143" t="s">
        <v>379</v>
      </c>
      <c r="D166" s="143" t="s">
        <v>227</v>
      </c>
      <c r="E166" s="144" t="s">
        <v>3047</v>
      </c>
      <c r="F166" s="145" t="s">
        <v>3048</v>
      </c>
      <c r="G166" s="146" t="s">
        <v>414</v>
      </c>
      <c r="H166" s="147">
        <v>6</v>
      </c>
      <c r="I166" s="148"/>
      <c r="J166" s="149">
        <f t="shared" si="10"/>
        <v>0</v>
      </c>
      <c r="K166" s="150"/>
      <c r="L166" s="32"/>
      <c r="M166" s="151" t="s">
        <v>1</v>
      </c>
      <c r="N166" s="152" t="s">
        <v>42</v>
      </c>
      <c r="P166" s="153">
        <f t="shared" si="11"/>
        <v>0</v>
      </c>
      <c r="Q166" s="153">
        <v>5.7600000000000004E-3</v>
      </c>
      <c r="R166" s="153">
        <f t="shared" si="12"/>
        <v>3.456E-2</v>
      </c>
      <c r="S166" s="153">
        <v>0</v>
      </c>
      <c r="T166" s="154">
        <f t="shared" si="13"/>
        <v>0</v>
      </c>
      <c r="AR166" s="155" t="s">
        <v>309</v>
      </c>
      <c r="AT166" s="155" t="s">
        <v>227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309</v>
      </c>
      <c r="BM166" s="155" t="s">
        <v>482</v>
      </c>
    </row>
    <row r="167" spans="2:65" s="1" customFormat="1" ht="16.5" customHeight="1">
      <c r="B167" s="32"/>
      <c r="C167" s="143" t="s">
        <v>386</v>
      </c>
      <c r="D167" s="143" t="s">
        <v>227</v>
      </c>
      <c r="E167" s="144" t="s">
        <v>3060</v>
      </c>
      <c r="F167" s="145" t="s">
        <v>3061</v>
      </c>
      <c r="G167" s="146" t="s">
        <v>414</v>
      </c>
      <c r="H167" s="147">
        <v>34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3.6999999999999999E-4</v>
      </c>
      <c r="R167" s="153">
        <f t="shared" si="12"/>
        <v>1.2579999999999999E-2</v>
      </c>
      <c r="S167" s="153">
        <v>0</v>
      </c>
      <c r="T167" s="154">
        <f t="shared" si="13"/>
        <v>0</v>
      </c>
      <c r="AR167" s="155" t="s">
        <v>309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309</v>
      </c>
      <c r="BM167" s="155" t="s">
        <v>516</v>
      </c>
    </row>
    <row r="168" spans="2:65" s="1" customFormat="1" ht="16.5" customHeight="1">
      <c r="B168" s="32"/>
      <c r="C168" s="143" t="s">
        <v>390</v>
      </c>
      <c r="D168" s="143" t="s">
        <v>227</v>
      </c>
      <c r="E168" s="144" t="s">
        <v>3062</v>
      </c>
      <c r="F168" s="145" t="s">
        <v>3063</v>
      </c>
      <c r="G168" s="146" t="s">
        <v>414</v>
      </c>
      <c r="H168" s="147">
        <v>40</v>
      </c>
      <c r="I168" s="148"/>
      <c r="J168" s="149">
        <f t="shared" si="10"/>
        <v>0</v>
      </c>
      <c r="K168" s="150"/>
      <c r="L168" s="32"/>
      <c r="M168" s="151" t="s">
        <v>1</v>
      </c>
      <c r="N168" s="152" t="s">
        <v>42</v>
      </c>
      <c r="P168" s="153">
        <f t="shared" si="11"/>
        <v>0</v>
      </c>
      <c r="Q168" s="153">
        <v>4.0000000000000002E-4</v>
      </c>
      <c r="R168" s="153">
        <f t="shared" si="12"/>
        <v>1.6E-2</v>
      </c>
      <c r="S168" s="153">
        <v>0</v>
      </c>
      <c r="T168" s="154">
        <f t="shared" si="13"/>
        <v>0</v>
      </c>
      <c r="AR168" s="155" t="s">
        <v>309</v>
      </c>
      <c r="AT168" s="155" t="s">
        <v>227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309</v>
      </c>
      <c r="BM168" s="155" t="s">
        <v>527</v>
      </c>
    </row>
    <row r="169" spans="2:65" s="1" customFormat="1" ht="16.5" customHeight="1">
      <c r="B169" s="32"/>
      <c r="C169" s="143" t="s">
        <v>395</v>
      </c>
      <c r="D169" s="143" t="s">
        <v>227</v>
      </c>
      <c r="E169" s="144" t="s">
        <v>3064</v>
      </c>
      <c r="F169" s="145" t="s">
        <v>3065</v>
      </c>
      <c r="G169" s="146" t="s">
        <v>414</v>
      </c>
      <c r="H169" s="147">
        <v>8</v>
      </c>
      <c r="I169" s="148"/>
      <c r="J169" s="149">
        <f t="shared" si="10"/>
        <v>0</v>
      </c>
      <c r="K169" s="150"/>
      <c r="L169" s="32"/>
      <c r="M169" s="151" t="s">
        <v>1</v>
      </c>
      <c r="N169" s="152" t="s">
        <v>42</v>
      </c>
      <c r="P169" s="153">
        <f t="shared" si="11"/>
        <v>0</v>
      </c>
      <c r="Q169" s="153">
        <v>7.7999999999999999E-4</v>
      </c>
      <c r="R169" s="153">
        <f t="shared" si="12"/>
        <v>6.2399999999999999E-3</v>
      </c>
      <c r="S169" s="153">
        <v>0</v>
      </c>
      <c r="T169" s="154">
        <f t="shared" si="13"/>
        <v>0</v>
      </c>
      <c r="AR169" s="155" t="s">
        <v>309</v>
      </c>
      <c r="AT169" s="155" t="s">
        <v>227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309</v>
      </c>
      <c r="BM169" s="155" t="s">
        <v>540</v>
      </c>
    </row>
    <row r="170" spans="2:65" s="1" customFormat="1" ht="16.5" customHeight="1">
      <c r="B170" s="32"/>
      <c r="C170" s="143" t="s">
        <v>400</v>
      </c>
      <c r="D170" s="143" t="s">
        <v>227</v>
      </c>
      <c r="E170" s="144" t="s">
        <v>3066</v>
      </c>
      <c r="F170" s="145" t="s">
        <v>3067</v>
      </c>
      <c r="G170" s="146" t="s">
        <v>414</v>
      </c>
      <c r="H170" s="147">
        <v>172</v>
      </c>
      <c r="I170" s="148"/>
      <c r="J170" s="149">
        <f t="shared" si="10"/>
        <v>0</v>
      </c>
      <c r="K170" s="150"/>
      <c r="L170" s="32"/>
      <c r="M170" s="151" t="s">
        <v>1</v>
      </c>
      <c r="N170" s="152" t="s">
        <v>42</v>
      </c>
      <c r="P170" s="153">
        <f t="shared" si="11"/>
        <v>0</v>
      </c>
      <c r="Q170" s="153">
        <v>4.3899999999999998E-3</v>
      </c>
      <c r="R170" s="153">
        <f t="shared" si="12"/>
        <v>0.75507999999999997</v>
      </c>
      <c r="S170" s="153">
        <v>0</v>
      </c>
      <c r="T170" s="154">
        <f t="shared" si="13"/>
        <v>0</v>
      </c>
      <c r="AR170" s="155" t="s">
        <v>309</v>
      </c>
      <c r="AT170" s="155" t="s">
        <v>227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309</v>
      </c>
      <c r="BM170" s="155" t="s">
        <v>556</v>
      </c>
    </row>
    <row r="171" spans="2:65" s="1" customFormat="1" ht="21.75" customHeight="1">
      <c r="B171" s="32"/>
      <c r="C171" s="143" t="s">
        <v>405</v>
      </c>
      <c r="D171" s="143" t="s">
        <v>227</v>
      </c>
      <c r="E171" s="144" t="s">
        <v>3068</v>
      </c>
      <c r="F171" s="145" t="s">
        <v>3069</v>
      </c>
      <c r="G171" s="146" t="s">
        <v>2974</v>
      </c>
      <c r="H171" s="147">
        <v>20</v>
      </c>
      <c r="I171" s="148"/>
      <c r="J171" s="149">
        <f t="shared" si="10"/>
        <v>0</v>
      </c>
      <c r="K171" s="150"/>
      <c r="L171" s="32"/>
      <c r="M171" s="151" t="s">
        <v>1</v>
      </c>
      <c r="N171" s="152" t="s">
        <v>42</v>
      </c>
      <c r="P171" s="153">
        <f t="shared" si="11"/>
        <v>0</v>
      </c>
      <c r="Q171" s="153">
        <v>0</v>
      </c>
      <c r="R171" s="153">
        <f t="shared" si="12"/>
        <v>0</v>
      </c>
      <c r="S171" s="153">
        <v>0</v>
      </c>
      <c r="T171" s="154">
        <f t="shared" si="13"/>
        <v>0</v>
      </c>
      <c r="AR171" s="155" t="s">
        <v>309</v>
      </c>
      <c r="AT171" s="155" t="s">
        <v>227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309</v>
      </c>
      <c r="BM171" s="155" t="s">
        <v>568</v>
      </c>
    </row>
    <row r="172" spans="2:65" s="1" customFormat="1" ht="21.75" customHeight="1">
      <c r="B172" s="32"/>
      <c r="C172" s="143" t="s">
        <v>411</v>
      </c>
      <c r="D172" s="143" t="s">
        <v>227</v>
      </c>
      <c r="E172" s="144" t="s">
        <v>3070</v>
      </c>
      <c r="F172" s="145" t="s">
        <v>3071</v>
      </c>
      <c r="G172" s="146" t="s">
        <v>2974</v>
      </c>
      <c r="H172" s="147">
        <v>9</v>
      </c>
      <c r="I172" s="148"/>
      <c r="J172" s="149">
        <f t="shared" si="10"/>
        <v>0</v>
      </c>
      <c r="K172" s="150"/>
      <c r="L172" s="32"/>
      <c r="M172" s="151" t="s">
        <v>1</v>
      </c>
      <c r="N172" s="152" t="s">
        <v>42</v>
      </c>
      <c r="P172" s="153">
        <f t="shared" si="11"/>
        <v>0</v>
      </c>
      <c r="Q172" s="153">
        <v>0</v>
      </c>
      <c r="R172" s="153">
        <f t="shared" si="12"/>
        <v>0</v>
      </c>
      <c r="S172" s="153">
        <v>0</v>
      </c>
      <c r="T172" s="154">
        <f t="shared" si="13"/>
        <v>0</v>
      </c>
      <c r="AR172" s="155" t="s">
        <v>309</v>
      </c>
      <c r="AT172" s="155" t="s">
        <v>227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309</v>
      </c>
      <c r="BM172" s="155" t="s">
        <v>581</v>
      </c>
    </row>
    <row r="173" spans="2:65" s="1" customFormat="1" ht="21.75" customHeight="1">
      <c r="B173" s="32"/>
      <c r="C173" s="143" t="s">
        <v>420</v>
      </c>
      <c r="D173" s="143" t="s">
        <v>227</v>
      </c>
      <c r="E173" s="144" t="s">
        <v>3072</v>
      </c>
      <c r="F173" s="145" t="s">
        <v>3073</v>
      </c>
      <c r="G173" s="146" t="s">
        <v>2974</v>
      </c>
      <c r="H173" s="147">
        <v>3</v>
      </c>
      <c r="I173" s="148"/>
      <c r="J173" s="149">
        <f t="shared" si="10"/>
        <v>0</v>
      </c>
      <c r="K173" s="150"/>
      <c r="L173" s="32"/>
      <c r="M173" s="151" t="s">
        <v>1</v>
      </c>
      <c r="N173" s="152" t="s">
        <v>42</v>
      </c>
      <c r="P173" s="153">
        <f t="shared" si="11"/>
        <v>0</v>
      </c>
      <c r="Q173" s="153">
        <v>0</v>
      </c>
      <c r="R173" s="153">
        <f t="shared" si="12"/>
        <v>0</v>
      </c>
      <c r="S173" s="153">
        <v>0</v>
      </c>
      <c r="T173" s="154">
        <f t="shared" si="13"/>
        <v>0</v>
      </c>
      <c r="AR173" s="155" t="s">
        <v>309</v>
      </c>
      <c r="AT173" s="155" t="s">
        <v>227</v>
      </c>
      <c r="AU173" s="155" t="s">
        <v>89</v>
      </c>
      <c r="AY173" s="17" t="s">
        <v>225</v>
      </c>
      <c r="BE173" s="156">
        <f t="shared" si="14"/>
        <v>0</v>
      </c>
      <c r="BF173" s="156">
        <f t="shared" si="15"/>
        <v>0</v>
      </c>
      <c r="BG173" s="156">
        <f t="shared" si="16"/>
        <v>0</v>
      </c>
      <c r="BH173" s="156">
        <f t="shared" si="17"/>
        <v>0</v>
      </c>
      <c r="BI173" s="156">
        <f t="shared" si="18"/>
        <v>0</v>
      </c>
      <c r="BJ173" s="17" t="s">
        <v>89</v>
      </c>
      <c r="BK173" s="156">
        <f t="shared" si="19"/>
        <v>0</v>
      </c>
      <c r="BL173" s="17" t="s">
        <v>309</v>
      </c>
      <c r="BM173" s="155" t="s">
        <v>590</v>
      </c>
    </row>
    <row r="174" spans="2:65" s="1" customFormat="1" ht="21.75" customHeight="1">
      <c r="B174" s="32"/>
      <c r="C174" s="143" t="s">
        <v>434</v>
      </c>
      <c r="D174" s="143" t="s">
        <v>227</v>
      </c>
      <c r="E174" s="144" t="s">
        <v>3074</v>
      </c>
      <c r="F174" s="145" t="s">
        <v>3075</v>
      </c>
      <c r="G174" s="146" t="s">
        <v>2974</v>
      </c>
      <c r="H174" s="147">
        <v>12</v>
      </c>
      <c r="I174" s="148"/>
      <c r="J174" s="149">
        <f t="shared" si="10"/>
        <v>0</v>
      </c>
      <c r="K174" s="150"/>
      <c r="L174" s="32"/>
      <c r="M174" s="151" t="s">
        <v>1</v>
      </c>
      <c r="N174" s="152" t="s">
        <v>42</v>
      </c>
      <c r="P174" s="153">
        <f t="shared" si="11"/>
        <v>0</v>
      </c>
      <c r="Q174" s="153">
        <v>0</v>
      </c>
      <c r="R174" s="153">
        <f t="shared" si="12"/>
        <v>0</v>
      </c>
      <c r="S174" s="153">
        <v>0</v>
      </c>
      <c r="T174" s="154">
        <f t="shared" si="13"/>
        <v>0</v>
      </c>
      <c r="AR174" s="155" t="s">
        <v>309</v>
      </c>
      <c r="AT174" s="155" t="s">
        <v>227</v>
      </c>
      <c r="AU174" s="155" t="s">
        <v>89</v>
      </c>
      <c r="AY174" s="17" t="s">
        <v>225</v>
      </c>
      <c r="BE174" s="156">
        <f t="shared" si="14"/>
        <v>0</v>
      </c>
      <c r="BF174" s="156">
        <f t="shared" si="15"/>
        <v>0</v>
      </c>
      <c r="BG174" s="156">
        <f t="shared" si="16"/>
        <v>0</v>
      </c>
      <c r="BH174" s="156">
        <f t="shared" si="17"/>
        <v>0</v>
      </c>
      <c r="BI174" s="156">
        <f t="shared" si="18"/>
        <v>0</v>
      </c>
      <c r="BJ174" s="17" t="s">
        <v>89</v>
      </c>
      <c r="BK174" s="156">
        <f t="shared" si="19"/>
        <v>0</v>
      </c>
      <c r="BL174" s="17" t="s">
        <v>309</v>
      </c>
      <c r="BM174" s="155" t="s">
        <v>603</v>
      </c>
    </row>
    <row r="175" spans="2:65" s="1" customFormat="1" ht="24.2" customHeight="1">
      <c r="B175" s="32"/>
      <c r="C175" s="143" t="s">
        <v>443</v>
      </c>
      <c r="D175" s="143" t="s">
        <v>227</v>
      </c>
      <c r="E175" s="144" t="s">
        <v>3266</v>
      </c>
      <c r="F175" s="145" t="s">
        <v>3267</v>
      </c>
      <c r="G175" s="146" t="s">
        <v>2974</v>
      </c>
      <c r="H175" s="147">
        <v>2</v>
      </c>
      <c r="I175" s="148"/>
      <c r="J175" s="149">
        <f t="shared" si="10"/>
        <v>0</v>
      </c>
      <c r="K175" s="150"/>
      <c r="L175" s="32"/>
      <c r="M175" s="151" t="s">
        <v>1</v>
      </c>
      <c r="N175" s="152" t="s">
        <v>42</v>
      </c>
      <c r="P175" s="153">
        <f t="shared" si="11"/>
        <v>0</v>
      </c>
      <c r="Q175" s="153">
        <v>2.5699999999999998E-3</v>
      </c>
      <c r="R175" s="153">
        <f t="shared" si="12"/>
        <v>5.1399999999999996E-3</v>
      </c>
      <c r="S175" s="153">
        <v>0</v>
      </c>
      <c r="T175" s="154">
        <f t="shared" si="13"/>
        <v>0</v>
      </c>
      <c r="AR175" s="155" t="s">
        <v>309</v>
      </c>
      <c r="AT175" s="155" t="s">
        <v>227</v>
      </c>
      <c r="AU175" s="155" t="s">
        <v>89</v>
      </c>
      <c r="AY175" s="17" t="s">
        <v>225</v>
      </c>
      <c r="BE175" s="156">
        <f t="shared" si="14"/>
        <v>0</v>
      </c>
      <c r="BF175" s="156">
        <f t="shared" si="15"/>
        <v>0</v>
      </c>
      <c r="BG175" s="156">
        <f t="shared" si="16"/>
        <v>0</v>
      </c>
      <c r="BH175" s="156">
        <f t="shared" si="17"/>
        <v>0</v>
      </c>
      <c r="BI175" s="156">
        <f t="shared" si="18"/>
        <v>0</v>
      </c>
      <c r="BJ175" s="17" t="s">
        <v>89</v>
      </c>
      <c r="BK175" s="156">
        <f t="shared" si="19"/>
        <v>0</v>
      </c>
      <c r="BL175" s="17" t="s">
        <v>309</v>
      </c>
      <c r="BM175" s="155" t="s">
        <v>626</v>
      </c>
    </row>
    <row r="176" spans="2:65" s="1" customFormat="1" ht="24.2" customHeight="1">
      <c r="B176" s="32"/>
      <c r="C176" s="143" t="s">
        <v>448</v>
      </c>
      <c r="D176" s="143" t="s">
        <v>227</v>
      </c>
      <c r="E176" s="144" t="s">
        <v>3076</v>
      </c>
      <c r="F176" s="145" t="s">
        <v>3268</v>
      </c>
      <c r="G176" s="146" t="s">
        <v>2974</v>
      </c>
      <c r="H176" s="147">
        <v>3</v>
      </c>
      <c r="I176" s="148"/>
      <c r="J176" s="149">
        <f t="shared" si="10"/>
        <v>0</v>
      </c>
      <c r="K176" s="150"/>
      <c r="L176" s="32"/>
      <c r="M176" s="151" t="s">
        <v>1</v>
      </c>
      <c r="N176" s="152" t="s">
        <v>42</v>
      </c>
      <c r="P176" s="153">
        <f t="shared" si="11"/>
        <v>0</v>
      </c>
      <c r="Q176" s="153">
        <v>2.5699999999999998E-3</v>
      </c>
      <c r="R176" s="153">
        <f t="shared" si="12"/>
        <v>7.7099999999999998E-3</v>
      </c>
      <c r="S176" s="153">
        <v>0</v>
      </c>
      <c r="T176" s="154">
        <f t="shared" si="13"/>
        <v>0</v>
      </c>
      <c r="AR176" s="155" t="s">
        <v>309</v>
      </c>
      <c r="AT176" s="155" t="s">
        <v>227</v>
      </c>
      <c r="AU176" s="155" t="s">
        <v>89</v>
      </c>
      <c r="AY176" s="17" t="s">
        <v>225</v>
      </c>
      <c r="BE176" s="156">
        <f t="shared" si="14"/>
        <v>0</v>
      </c>
      <c r="BF176" s="156">
        <f t="shared" si="15"/>
        <v>0</v>
      </c>
      <c r="BG176" s="156">
        <f t="shared" si="16"/>
        <v>0</v>
      </c>
      <c r="BH176" s="156">
        <f t="shared" si="17"/>
        <v>0</v>
      </c>
      <c r="BI176" s="156">
        <f t="shared" si="18"/>
        <v>0</v>
      </c>
      <c r="BJ176" s="17" t="s">
        <v>89</v>
      </c>
      <c r="BK176" s="156">
        <f t="shared" si="19"/>
        <v>0</v>
      </c>
      <c r="BL176" s="17" t="s">
        <v>309</v>
      </c>
      <c r="BM176" s="155" t="s">
        <v>640</v>
      </c>
    </row>
    <row r="177" spans="2:65" s="1" customFormat="1" ht="16.5" customHeight="1">
      <c r="B177" s="32"/>
      <c r="C177" s="143" t="s">
        <v>453</v>
      </c>
      <c r="D177" s="143" t="s">
        <v>227</v>
      </c>
      <c r="E177" s="144" t="s">
        <v>3078</v>
      </c>
      <c r="F177" s="145" t="s">
        <v>3269</v>
      </c>
      <c r="G177" s="146" t="s">
        <v>2974</v>
      </c>
      <c r="H177" s="147">
        <v>3</v>
      </c>
      <c r="I177" s="148"/>
      <c r="J177" s="149">
        <f t="shared" si="10"/>
        <v>0</v>
      </c>
      <c r="K177" s="150"/>
      <c r="L177" s="32"/>
      <c r="M177" s="151" t="s">
        <v>1</v>
      </c>
      <c r="N177" s="152" t="s">
        <v>42</v>
      </c>
      <c r="P177" s="153">
        <f t="shared" si="11"/>
        <v>0</v>
      </c>
      <c r="Q177" s="153">
        <v>2.5699999999999998E-3</v>
      </c>
      <c r="R177" s="153">
        <f t="shared" si="12"/>
        <v>7.7099999999999998E-3</v>
      </c>
      <c r="S177" s="153">
        <v>0</v>
      </c>
      <c r="T177" s="154">
        <f t="shared" si="13"/>
        <v>0</v>
      </c>
      <c r="AR177" s="155" t="s">
        <v>309</v>
      </c>
      <c r="AT177" s="155" t="s">
        <v>227</v>
      </c>
      <c r="AU177" s="155" t="s">
        <v>89</v>
      </c>
      <c r="AY177" s="17" t="s">
        <v>225</v>
      </c>
      <c r="BE177" s="156">
        <f t="shared" si="14"/>
        <v>0</v>
      </c>
      <c r="BF177" s="156">
        <f t="shared" si="15"/>
        <v>0</v>
      </c>
      <c r="BG177" s="156">
        <f t="shared" si="16"/>
        <v>0</v>
      </c>
      <c r="BH177" s="156">
        <f t="shared" si="17"/>
        <v>0</v>
      </c>
      <c r="BI177" s="156">
        <f t="shared" si="18"/>
        <v>0</v>
      </c>
      <c r="BJ177" s="17" t="s">
        <v>89</v>
      </c>
      <c r="BK177" s="156">
        <f t="shared" si="19"/>
        <v>0</v>
      </c>
      <c r="BL177" s="17" t="s">
        <v>309</v>
      </c>
      <c r="BM177" s="155" t="s">
        <v>651</v>
      </c>
    </row>
    <row r="178" spans="2:65" s="1" customFormat="1" ht="16.5" customHeight="1">
      <c r="B178" s="32"/>
      <c r="C178" s="143" t="s">
        <v>461</v>
      </c>
      <c r="D178" s="143" t="s">
        <v>227</v>
      </c>
      <c r="E178" s="144" t="s">
        <v>3080</v>
      </c>
      <c r="F178" s="145" t="s">
        <v>3081</v>
      </c>
      <c r="G178" s="146" t="s">
        <v>2974</v>
      </c>
      <c r="H178" s="147">
        <v>2</v>
      </c>
      <c r="I178" s="148"/>
      <c r="J178" s="149">
        <f t="shared" si="10"/>
        <v>0</v>
      </c>
      <c r="K178" s="150"/>
      <c r="L178" s="32"/>
      <c r="M178" s="151" t="s">
        <v>1</v>
      </c>
      <c r="N178" s="152" t="s">
        <v>42</v>
      </c>
      <c r="P178" s="153">
        <f t="shared" si="11"/>
        <v>0</v>
      </c>
      <c r="Q178" s="153">
        <v>2.5699999999999998E-3</v>
      </c>
      <c r="R178" s="153">
        <f t="shared" si="12"/>
        <v>5.1399999999999996E-3</v>
      </c>
      <c r="S178" s="153">
        <v>0</v>
      </c>
      <c r="T178" s="154">
        <f t="shared" si="13"/>
        <v>0</v>
      </c>
      <c r="AR178" s="155" t="s">
        <v>309</v>
      </c>
      <c r="AT178" s="155" t="s">
        <v>227</v>
      </c>
      <c r="AU178" s="155" t="s">
        <v>89</v>
      </c>
      <c r="AY178" s="17" t="s">
        <v>225</v>
      </c>
      <c r="BE178" s="156">
        <f t="shared" si="14"/>
        <v>0</v>
      </c>
      <c r="BF178" s="156">
        <f t="shared" si="15"/>
        <v>0</v>
      </c>
      <c r="BG178" s="156">
        <f t="shared" si="16"/>
        <v>0</v>
      </c>
      <c r="BH178" s="156">
        <f t="shared" si="17"/>
        <v>0</v>
      </c>
      <c r="BI178" s="156">
        <f t="shared" si="18"/>
        <v>0</v>
      </c>
      <c r="BJ178" s="17" t="s">
        <v>89</v>
      </c>
      <c r="BK178" s="156">
        <f t="shared" si="19"/>
        <v>0</v>
      </c>
      <c r="BL178" s="17" t="s">
        <v>309</v>
      </c>
      <c r="BM178" s="155" t="s">
        <v>663</v>
      </c>
    </row>
    <row r="179" spans="2:65" s="1" customFormat="1" ht="24.2" customHeight="1">
      <c r="B179" s="32"/>
      <c r="C179" s="143" t="s">
        <v>466</v>
      </c>
      <c r="D179" s="143" t="s">
        <v>227</v>
      </c>
      <c r="E179" s="144" t="s">
        <v>3088</v>
      </c>
      <c r="F179" s="145" t="s">
        <v>3270</v>
      </c>
      <c r="G179" s="146" t="s">
        <v>2974</v>
      </c>
      <c r="H179" s="147">
        <v>2</v>
      </c>
      <c r="I179" s="148"/>
      <c r="J179" s="149">
        <f t="shared" si="10"/>
        <v>0</v>
      </c>
      <c r="K179" s="150"/>
      <c r="L179" s="32"/>
      <c r="M179" s="151" t="s">
        <v>1</v>
      </c>
      <c r="N179" s="152" t="s">
        <v>42</v>
      </c>
      <c r="P179" s="153">
        <f t="shared" si="11"/>
        <v>0</v>
      </c>
      <c r="Q179" s="153">
        <v>3.4569999999999997E-2</v>
      </c>
      <c r="R179" s="153">
        <f t="shared" si="12"/>
        <v>6.9139999999999993E-2</v>
      </c>
      <c r="S179" s="153">
        <v>0</v>
      </c>
      <c r="T179" s="154">
        <f t="shared" si="13"/>
        <v>0</v>
      </c>
      <c r="AR179" s="155" t="s">
        <v>309</v>
      </c>
      <c r="AT179" s="155" t="s">
        <v>227</v>
      </c>
      <c r="AU179" s="155" t="s">
        <v>89</v>
      </c>
      <c r="AY179" s="17" t="s">
        <v>225</v>
      </c>
      <c r="BE179" s="156">
        <f t="shared" si="14"/>
        <v>0</v>
      </c>
      <c r="BF179" s="156">
        <f t="shared" si="15"/>
        <v>0</v>
      </c>
      <c r="BG179" s="156">
        <f t="shared" si="16"/>
        <v>0</v>
      </c>
      <c r="BH179" s="156">
        <f t="shared" si="17"/>
        <v>0</v>
      </c>
      <c r="BI179" s="156">
        <f t="shared" si="18"/>
        <v>0</v>
      </c>
      <c r="BJ179" s="17" t="s">
        <v>89</v>
      </c>
      <c r="BK179" s="156">
        <f t="shared" si="19"/>
        <v>0</v>
      </c>
      <c r="BL179" s="17" t="s">
        <v>309</v>
      </c>
      <c r="BM179" s="155" t="s">
        <v>671</v>
      </c>
    </row>
    <row r="180" spans="2:65" s="1" customFormat="1" ht="16.5" customHeight="1">
      <c r="B180" s="32"/>
      <c r="C180" s="143" t="s">
        <v>470</v>
      </c>
      <c r="D180" s="143" t="s">
        <v>227</v>
      </c>
      <c r="E180" s="144" t="s">
        <v>3090</v>
      </c>
      <c r="F180" s="145" t="s">
        <v>3091</v>
      </c>
      <c r="G180" s="146" t="s">
        <v>2974</v>
      </c>
      <c r="H180" s="147">
        <v>20</v>
      </c>
      <c r="I180" s="148"/>
      <c r="J180" s="149">
        <f t="shared" si="10"/>
        <v>0</v>
      </c>
      <c r="K180" s="150"/>
      <c r="L180" s="32"/>
      <c r="M180" s="151" t="s">
        <v>1</v>
      </c>
      <c r="N180" s="152" t="s">
        <v>42</v>
      </c>
      <c r="P180" s="153">
        <f t="shared" si="11"/>
        <v>0</v>
      </c>
      <c r="Q180" s="153">
        <v>7.2000000000000005E-4</v>
      </c>
      <c r="R180" s="153">
        <f t="shared" si="12"/>
        <v>1.4400000000000001E-2</v>
      </c>
      <c r="S180" s="153">
        <v>0</v>
      </c>
      <c r="T180" s="154">
        <f t="shared" si="13"/>
        <v>0</v>
      </c>
      <c r="AR180" s="155" t="s">
        <v>309</v>
      </c>
      <c r="AT180" s="155" t="s">
        <v>227</v>
      </c>
      <c r="AU180" s="155" t="s">
        <v>89</v>
      </c>
      <c r="AY180" s="17" t="s">
        <v>225</v>
      </c>
      <c r="BE180" s="156">
        <f t="shared" si="14"/>
        <v>0</v>
      </c>
      <c r="BF180" s="156">
        <f t="shared" si="15"/>
        <v>0</v>
      </c>
      <c r="BG180" s="156">
        <f t="shared" si="16"/>
        <v>0</v>
      </c>
      <c r="BH180" s="156">
        <f t="shared" si="17"/>
        <v>0</v>
      </c>
      <c r="BI180" s="156">
        <f t="shared" si="18"/>
        <v>0</v>
      </c>
      <c r="BJ180" s="17" t="s">
        <v>89</v>
      </c>
      <c r="BK180" s="156">
        <f t="shared" si="19"/>
        <v>0</v>
      </c>
      <c r="BL180" s="17" t="s">
        <v>309</v>
      </c>
      <c r="BM180" s="155" t="s">
        <v>685</v>
      </c>
    </row>
    <row r="181" spans="2:65" s="1" customFormat="1" ht="16.5" customHeight="1">
      <c r="B181" s="32"/>
      <c r="C181" s="143" t="s">
        <v>478</v>
      </c>
      <c r="D181" s="143" t="s">
        <v>227</v>
      </c>
      <c r="E181" s="144" t="s">
        <v>3092</v>
      </c>
      <c r="F181" s="145" t="s">
        <v>3093</v>
      </c>
      <c r="G181" s="146" t="s">
        <v>2974</v>
      </c>
      <c r="H181" s="147">
        <v>2</v>
      </c>
      <c r="I181" s="148"/>
      <c r="J181" s="149">
        <f t="shared" si="10"/>
        <v>0</v>
      </c>
      <c r="K181" s="150"/>
      <c r="L181" s="32"/>
      <c r="M181" s="151" t="s">
        <v>1</v>
      </c>
      <c r="N181" s="152" t="s">
        <v>42</v>
      </c>
      <c r="P181" s="153">
        <f t="shared" si="11"/>
        <v>0</v>
      </c>
      <c r="Q181" s="153">
        <v>7.2000000000000005E-4</v>
      </c>
      <c r="R181" s="153">
        <f t="shared" si="12"/>
        <v>1.4400000000000001E-3</v>
      </c>
      <c r="S181" s="153">
        <v>0</v>
      </c>
      <c r="T181" s="154">
        <f t="shared" si="13"/>
        <v>0</v>
      </c>
      <c r="AR181" s="155" t="s">
        <v>309</v>
      </c>
      <c r="AT181" s="155" t="s">
        <v>227</v>
      </c>
      <c r="AU181" s="155" t="s">
        <v>89</v>
      </c>
      <c r="AY181" s="17" t="s">
        <v>225</v>
      </c>
      <c r="BE181" s="156">
        <f t="shared" si="14"/>
        <v>0</v>
      </c>
      <c r="BF181" s="156">
        <f t="shared" si="15"/>
        <v>0</v>
      </c>
      <c r="BG181" s="156">
        <f t="shared" si="16"/>
        <v>0</v>
      </c>
      <c r="BH181" s="156">
        <f t="shared" si="17"/>
        <v>0</v>
      </c>
      <c r="BI181" s="156">
        <f t="shared" si="18"/>
        <v>0</v>
      </c>
      <c r="BJ181" s="17" t="s">
        <v>89</v>
      </c>
      <c r="BK181" s="156">
        <f t="shared" si="19"/>
        <v>0</v>
      </c>
      <c r="BL181" s="17" t="s">
        <v>309</v>
      </c>
      <c r="BM181" s="155" t="s">
        <v>699</v>
      </c>
    </row>
    <row r="182" spans="2:65" s="1" customFormat="1" ht="16.5" customHeight="1">
      <c r="B182" s="32"/>
      <c r="C182" s="143" t="s">
        <v>482</v>
      </c>
      <c r="D182" s="143" t="s">
        <v>227</v>
      </c>
      <c r="E182" s="144" t="s">
        <v>3096</v>
      </c>
      <c r="F182" s="145" t="s">
        <v>3097</v>
      </c>
      <c r="G182" s="146" t="s">
        <v>2974</v>
      </c>
      <c r="H182" s="147">
        <v>7</v>
      </c>
      <c r="I182" s="148"/>
      <c r="J182" s="149">
        <f t="shared" si="10"/>
        <v>0</v>
      </c>
      <c r="K182" s="150"/>
      <c r="L182" s="32"/>
      <c r="M182" s="151" t="s">
        <v>1</v>
      </c>
      <c r="N182" s="152" t="s">
        <v>42</v>
      </c>
      <c r="P182" s="153">
        <f t="shared" si="11"/>
        <v>0</v>
      </c>
      <c r="Q182" s="153">
        <v>2.2300000000000002E-3</v>
      </c>
      <c r="R182" s="153">
        <f t="shared" si="12"/>
        <v>1.5610000000000002E-2</v>
      </c>
      <c r="S182" s="153">
        <v>0</v>
      </c>
      <c r="T182" s="154">
        <f t="shared" si="13"/>
        <v>0</v>
      </c>
      <c r="AR182" s="155" t="s">
        <v>309</v>
      </c>
      <c r="AT182" s="155" t="s">
        <v>227</v>
      </c>
      <c r="AU182" s="155" t="s">
        <v>89</v>
      </c>
      <c r="AY182" s="17" t="s">
        <v>225</v>
      </c>
      <c r="BE182" s="156">
        <f t="shared" si="14"/>
        <v>0</v>
      </c>
      <c r="BF182" s="156">
        <f t="shared" si="15"/>
        <v>0</v>
      </c>
      <c r="BG182" s="156">
        <f t="shared" si="16"/>
        <v>0</v>
      </c>
      <c r="BH182" s="156">
        <f t="shared" si="17"/>
        <v>0</v>
      </c>
      <c r="BI182" s="156">
        <f t="shared" si="18"/>
        <v>0</v>
      </c>
      <c r="BJ182" s="17" t="s">
        <v>89</v>
      </c>
      <c r="BK182" s="156">
        <f t="shared" si="19"/>
        <v>0</v>
      </c>
      <c r="BL182" s="17" t="s">
        <v>309</v>
      </c>
      <c r="BM182" s="155" t="s">
        <v>708</v>
      </c>
    </row>
    <row r="183" spans="2:65" s="1" customFormat="1" ht="16.5" customHeight="1">
      <c r="B183" s="32"/>
      <c r="C183" s="143" t="s">
        <v>504</v>
      </c>
      <c r="D183" s="143" t="s">
        <v>227</v>
      </c>
      <c r="E183" s="144" t="s">
        <v>3098</v>
      </c>
      <c r="F183" s="145" t="s">
        <v>3099</v>
      </c>
      <c r="G183" s="146" t="s">
        <v>2974</v>
      </c>
      <c r="H183" s="147">
        <v>7</v>
      </c>
      <c r="I183" s="148"/>
      <c r="J183" s="149">
        <f t="shared" si="10"/>
        <v>0</v>
      </c>
      <c r="K183" s="150"/>
      <c r="L183" s="32"/>
      <c r="M183" s="151" t="s">
        <v>1</v>
      </c>
      <c r="N183" s="152" t="s">
        <v>42</v>
      </c>
      <c r="P183" s="153">
        <f t="shared" si="11"/>
        <v>0</v>
      </c>
      <c r="Q183" s="153">
        <v>1.119E-2</v>
      </c>
      <c r="R183" s="153">
        <f t="shared" si="12"/>
        <v>7.8329999999999997E-2</v>
      </c>
      <c r="S183" s="153">
        <v>0</v>
      </c>
      <c r="T183" s="154">
        <f t="shared" si="13"/>
        <v>0</v>
      </c>
      <c r="AR183" s="155" t="s">
        <v>309</v>
      </c>
      <c r="AT183" s="155" t="s">
        <v>227</v>
      </c>
      <c r="AU183" s="155" t="s">
        <v>89</v>
      </c>
      <c r="AY183" s="17" t="s">
        <v>225</v>
      </c>
      <c r="BE183" s="156">
        <f t="shared" si="14"/>
        <v>0</v>
      </c>
      <c r="BF183" s="156">
        <f t="shared" si="15"/>
        <v>0</v>
      </c>
      <c r="BG183" s="156">
        <f t="shared" si="16"/>
        <v>0</v>
      </c>
      <c r="BH183" s="156">
        <f t="shared" si="17"/>
        <v>0</v>
      </c>
      <c r="BI183" s="156">
        <f t="shared" si="18"/>
        <v>0</v>
      </c>
      <c r="BJ183" s="17" t="s">
        <v>89</v>
      </c>
      <c r="BK183" s="156">
        <f t="shared" si="19"/>
        <v>0</v>
      </c>
      <c r="BL183" s="17" t="s">
        <v>309</v>
      </c>
      <c r="BM183" s="155" t="s">
        <v>727</v>
      </c>
    </row>
    <row r="184" spans="2:65" s="1" customFormat="1" ht="16.5" customHeight="1">
      <c r="B184" s="32"/>
      <c r="C184" s="143" t="s">
        <v>516</v>
      </c>
      <c r="D184" s="143" t="s">
        <v>227</v>
      </c>
      <c r="E184" s="144" t="s">
        <v>3100</v>
      </c>
      <c r="F184" s="145" t="s">
        <v>3101</v>
      </c>
      <c r="G184" s="146" t="s">
        <v>414</v>
      </c>
      <c r="H184" s="147">
        <v>172</v>
      </c>
      <c r="I184" s="148"/>
      <c r="J184" s="149">
        <f t="shared" si="10"/>
        <v>0</v>
      </c>
      <c r="K184" s="150"/>
      <c r="L184" s="32"/>
      <c r="M184" s="151" t="s">
        <v>1</v>
      </c>
      <c r="N184" s="152" t="s">
        <v>42</v>
      </c>
      <c r="P184" s="153">
        <f t="shared" si="11"/>
        <v>0</v>
      </c>
      <c r="Q184" s="153">
        <v>0</v>
      </c>
      <c r="R184" s="153">
        <f t="shared" si="12"/>
        <v>0</v>
      </c>
      <c r="S184" s="153">
        <v>0</v>
      </c>
      <c r="T184" s="154">
        <f t="shared" si="13"/>
        <v>0</v>
      </c>
      <c r="AR184" s="155" t="s">
        <v>309</v>
      </c>
      <c r="AT184" s="155" t="s">
        <v>227</v>
      </c>
      <c r="AU184" s="155" t="s">
        <v>89</v>
      </c>
      <c r="AY184" s="17" t="s">
        <v>225</v>
      </c>
      <c r="BE184" s="156">
        <f t="shared" si="14"/>
        <v>0</v>
      </c>
      <c r="BF184" s="156">
        <f t="shared" si="15"/>
        <v>0</v>
      </c>
      <c r="BG184" s="156">
        <f t="shared" si="16"/>
        <v>0</v>
      </c>
      <c r="BH184" s="156">
        <f t="shared" si="17"/>
        <v>0</v>
      </c>
      <c r="BI184" s="156">
        <f t="shared" si="18"/>
        <v>0</v>
      </c>
      <c r="BJ184" s="17" t="s">
        <v>89</v>
      </c>
      <c r="BK184" s="156">
        <f t="shared" si="19"/>
        <v>0</v>
      </c>
      <c r="BL184" s="17" t="s">
        <v>309</v>
      </c>
      <c r="BM184" s="155" t="s">
        <v>738</v>
      </c>
    </row>
    <row r="185" spans="2:65" s="11" customFormat="1" ht="22.9" customHeight="1">
      <c r="B185" s="131"/>
      <c r="D185" s="132" t="s">
        <v>75</v>
      </c>
      <c r="E185" s="141" t="s">
        <v>3102</v>
      </c>
      <c r="F185" s="141" t="s">
        <v>3103</v>
      </c>
      <c r="I185" s="134"/>
      <c r="J185" s="142">
        <f>BK185</f>
        <v>0</v>
      </c>
      <c r="L185" s="131"/>
      <c r="M185" s="136"/>
      <c r="P185" s="137">
        <f>SUM(P186:P196)</f>
        <v>0</v>
      </c>
      <c r="R185" s="137">
        <f>SUM(R186:R196)</f>
        <v>1.06924</v>
      </c>
      <c r="T185" s="138">
        <f>SUM(T186:T196)</f>
        <v>0</v>
      </c>
      <c r="AR185" s="132" t="s">
        <v>89</v>
      </c>
      <c r="AT185" s="139" t="s">
        <v>75</v>
      </c>
      <c r="AU185" s="139" t="s">
        <v>83</v>
      </c>
      <c r="AY185" s="132" t="s">
        <v>225</v>
      </c>
      <c r="BK185" s="140">
        <f>SUM(BK186:BK196)</f>
        <v>0</v>
      </c>
    </row>
    <row r="186" spans="2:65" s="1" customFormat="1" ht="21.75" customHeight="1">
      <c r="B186" s="32"/>
      <c r="C186" s="143" t="s">
        <v>522</v>
      </c>
      <c r="D186" s="143" t="s">
        <v>227</v>
      </c>
      <c r="E186" s="144" t="s">
        <v>3104</v>
      </c>
      <c r="F186" s="145" t="s">
        <v>3105</v>
      </c>
      <c r="G186" s="146" t="s">
        <v>414</v>
      </c>
      <c r="H186" s="147">
        <v>6</v>
      </c>
      <c r="I186" s="148"/>
      <c r="J186" s="149">
        <f t="shared" ref="J186:J196" si="20">ROUND(I186*H186,2)</f>
        <v>0</v>
      </c>
      <c r="K186" s="150"/>
      <c r="L186" s="32"/>
      <c r="M186" s="151" t="s">
        <v>1</v>
      </c>
      <c r="N186" s="152" t="s">
        <v>42</v>
      </c>
      <c r="P186" s="153">
        <f t="shared" ref="P186:P196" si="21">O186*H186</f>
        <v>0</v>
      </c>
      <c r="Q186" s="153">
        <v>3.2200000000000002E-3</v>
      </c>
      <c r="R186" s="153">
        <f t="shared" ref="R186:R196" si="22">Q186*H186</f>
        <v>1.932E-2</v>
      </c>
      <c r="S186" s="153">
        <v>0</v>
      </c>
      <c r="T186" s="154">
        <f t="shared" ref="T186:T196" si="23">S186*H186</f>
        <v>0</v>
      </c>
      <c r="AR186" s="155" t="s">
        <v>309</v>
      </c>
      <c r="AT186" s="155" t="s">
        <v>227</v>
      </c>
      <c r="AU186" s="155" t="s">
        <v>89</v>
      </c>
      <c r="AY186" s="17" t="s">
        <v>225</v>
      </c>
      <c r="BE186" s="156">
        <f t="shared" ref="BE186:BE196" si="24">IF(N186="základná",J186,0)</f>
        <v>0</v>
      </c>
      <c r="BF186" s="156">
        <f t="shared" ref="BF186:BF196" si="25">IF(N186="znížená",J186,0)</f>
        <v>0</v>
      </c>
      <c r="BG186" s="156">
        <f t="shared" ref="BG186:BG196" si="26">IF(N186="zákl. prenesená",J186,0)</f>
        <v>0</v>
      </c>
      <c r="BH186" s="156">
        <f t="shared" ref="BH186:BH196" si="27">IF(N186="zníž. prenesená",J186,0)</f>
        <v>0</v>
      </c>
      <c r="BI186" s="156">
        <f t="shared" ref="BI186:BI196" si="28">IF(N186="nulová",J186,0)</f>
        <v>0</v>
      </c>
      <c r="BJ186" s="17" t="s">
        <v>89</v>
      </c>
      <c r="BK186" s="156">
        <f t="shared" ref="BK186:BK196" si="29">ROUND(I186*H186,2)</f>
        <v>0</v>
      </c>
      <c r="BL186" s="17" t="s">
        <v>309</v>
      </c>
      <c r="BM186" s="155" t="s">
        <v>750</v>
      </c>
    </row>
    <row r="187" spans="2:65" s="1" customFormat="1" ht="21.75" customHeight="1">
      <c r="B187" s="32"/>
      <c r="C187" s="143" t="s">
        <v>527</v>
      </c>
      <c r="D187" s="143" t="s">
        <v>227</v>
      </c>
      <c r="E187" s="144" t="s">
        <v>3106</v>
      </c>
      <c r="F187" s="145" t="s">
        <v>3107</v>
      </c>
      <c r="G187" s="146" t="s">
        <v>414</v>
      </c>
      <c r="H187" s="147">
        <v>8</v>
      </c>
      <c r="I187" s="148"/>
      <c r="J187" s="149">
        <f t="shared" si="20"/>
        <v>0</v>
      </c>
      <c r="K187" s="150"/>
      <c r="L187" s="32"/>
      <c r="M187" s="151" t="s">
        <v>1</v>
      </c>
      <c r="N187" s="152" t="s">
        <v>42</v>
      </c>
      <c r="P187" s="153">
        <f t="shared" si="21"/>
        <v>0</v>
      </c>
      <c r="Q187" s="153">
        <v>3.9899999999999996E-3</v>
      </c>
      <c r="R187" s="153">
        <f t="shared" si="22"/>
        <v>3.1919999999999997E-2</v>
      </c>
      <c r="S187" s="153">
        <v>0</v>
      </c>
      <c r="T187" s="154">
        <f t="shared" si="23"/>
        <v>0</v>
      </c>
      <c r="AR187" s="155" t="s">
        <v>309</v>
      </c>
      <c r="AT187" s="155" t="s">
        <v>227</v>
      </c>
      <c r="AU187" s="155" t="s">
        <v>89</v>
      </c>
      <c r="AY187" s="17" t="s">
        <v>225</v>
      </c>
      <c r="BE187" s="156">
        <f t="shared" si="24"/>
        <v>0</v>
      </c>
      <c r="BF187" s="156">
        <f t="shared" si="25"/>
        <v>0</v>
      </c>
      <c r="BG187" s="156">
        <f t="shared" si="26"/>
        <v>0</v>
      </c>
      <c r="BH187" s="156">
        <f t="shared" si="27"/>
        <v>0</v>
      </c>
      <c r="BI187" s="156">
        <f t="shared" si="28"/>
        <v>0</v>
      </c>
      <c r="BJ187" s="17" t="s">
        <v>89</v>
      </c>
      <c r="BK187" s="156">
        <f t="shared" si="29"/>
        <v>0</v>
      </c>
      <c r="BL187" s="17" t="s">
        <v>309</v>
      </c>
      <c r="BM187" s="155" t="s">
        <v>759</v>
      </c>
    </row>
    <row r="188" spans="2:65" s="1" customFormat="1" ht="16.5" customHeight="1">
      <c r="B188" s="32"/>
      <c r="C188" s="143" t="s">
        <v>532</v>
      </c>
      <c r="D188" s="143" t="s">
        <v>227</v>
      </c>
      <c r="E188" s="144" t="s">
        <v>3129</v>
      </c>
      <c r="F188" s="145" t="s">
        <v>3271</v>
      </c>
      <c r="G188" s="146" t="s">
        <v>414</v>
      </c>
      <c r="H188" s="147">
        <v>136</v>
      </c>
      <c r="I188" s="148"/>
      <c r="J188" s="149">
        <f t="shared" si="20"/>
        <v>0</v>
      </c>
      <c r="K188" s="150"/>
      <c r="L188" s="32"/>
      <c r="M188" s="151" t="s">
        <v>1</v>
      </c>
      <c r="N188" s="152" t="s">
        <v>42</v>
      </c>
      <c r="P188" s="153">
        <f t="shared" si="21"/>
        <v>0</v>
      </c>
      <c r="Q188" s="153">
        <v>2.2699999999999999E-3</v>
      </c>
      <c r="R188" s="153">
        <f t="shared" si="22"/>
        <v>0.30871999999999999</v>
      </c>
      <c r="S188" s="153">
        <v>0</v>
      </c>
      <c r="T188" s="154">
        <f t="shared" si="23"/>
        <v>0</v>
      </c>
      <c r="AR188" s="155" t="s">
        <v>309</v>
      </c>
      <c r="AT188" s="155" t="s">
        <v>227</v>
      </c>
      <c r="AU188" s="155" t="s">
        <v>89</v>
      </c>
      <c r="AY188" s="17" t="s">
        <v>225</v>
      </c>
      <c r="BE188" s="156">
        <f t="shared" si="24"/>
        <v>0</v>
      </c>
      <c r="BF188" s="156">
        <f t="shared" si="25"/>
        <v>0</v>
      </c>
      <c r="BG188" s="156">
        <f t="shared" si="26"/>
        <v>0</v>
      </c>
      <c r="BH188" s="156">
        <f t="shared" si="27"/>
        <v>0</v>
      </c>
      <c r="BI188" s="156">
        <f t="shared" si="28"/>
        <v>0</v>
      </c>
      <c r="BJ188" s="17" t="s">
        <v>89</v>
      </c>
      <c r="BK188" s="156">
        <f t="shared" si="29"/>
        <v>0</v>
      </c>
      <c r="BL188" s="17" t="s">
        <v>309</v>
      </c>
      <c r="BM188" s="155" t="s">
        <v>778</v>
      </c>
    </row>
    <row r="189" spans="2:65" s="1" customFormat="1" ht="16.5" customHeight="1">
      <c r="B189" s="32"/>
      <c r="C189" s="143" t="s">
        <v>540</v>
      </c>
      <c r="D189" s="143" t="s">
        <v>227</v>
      </c>
      <c r="E189" s="144" t="s">
        <v>3131</v>
      </c>
      <c r="F189" s="145" t="s">
        <v>3132</v>
      </c>
      <c r="G189" s="146" t="s">
        <v>414</v>
      </c>
      <c r="H189" s="147">
        <v>39</v>
      </c>
      <c r="I189" s="148"/>
      <c r="J189" s="149">
        <f t="shared" si="20"/>
        <v>0</v>
      </c>
      <c r="K189" s="150"/>
      <c r="L189" s="32"/>
      <c r="M189" s="151" t="s">
        <v>1</v>
      </c>
      <c r="N189" s="152" t="s">
        <v>42</v>
      </c>
      <c r="P189" s="153">
        <f t="shared" si="21"/>
        <v>0</v>
      </c>
      <c r="Q189" s="153">
        <v>2.2699999999999999E-3</v>
      </c>
      <c r="R189" s="153">
        <f t="shared" si="22"/>
        <v>8.8529999999999998E-2</v>
      </c>
      <c r="S189" s="153">
        <v>0</v>
      </c>
      <c r="T189" s="154">
        <f t="shared" si="23"/>
        <v>0</v>
      </c>
      <c r="AR189" s="155" t="s">
        <v>309</v>
      </c>
      <c r="AT189" s="155" t="s">
        <v>227</v>
      </c>
      <c r="AU189" s="155" t="s">
        <v>89</v>
      </c>
      <c r="AY189" s="17" t="s">
        <v>225</v>
      </c>
      <c r="BE189" s="156">
        <f t="shared" si="24"/>
        <v>0</v>
      </c>
      <c r="BF189" s="156">
        <f t="shared" si="25"/>
        <v>0</v>
      </c>
      <c r="BG189" s="156">
        <f t="shared" si="26"/>
        <v>0</v>
      </c>
      <c r="BH189" s="156">
        <f t="shared" si="27"/>
        <v>0</v>
      </c>
      <c r="BI189" s="156">
        <f t="shared" si="28"/>
        <v>0</v>
      </c>
      <c r="BJ189" s="17" t="s">
        <v>89</v>
      </c>
      <c r="BK189" s="156">
        <f t="shared" si="29"/>
        <v>0</v>
      </c>
      <c r="BL189" s="17" t="s">
        <v>309</v>
      </c>
      <c r="BM189" s="155" t="s">
        <v>793</v>
      </c>
    </row>
    <row r="190" spans="2:65" s="1" customFormat="1" ht="16.5" customHeight="1">
      <c r="B190" s="32"/>
      <c r="C190" s="143" t="s">
        <v>549</v>
      </c>
      <c r="D190" s="143" t="s">
        <v>227</v>
      </c>
      <c r="E190" s="144" t="s">
        <v>3133</v>
      </c>
      <c r="F190" s="145" t="s">
        <v>3134</v>
      </c>
      <c r="G190" s="146" t="s">
        <v>414</v>
      </c>
      <c r="H190" s="147">
        <v>39</v>
      </c>
      <c r="I190" s="148"/>
      <c r="J190" s="149">
        <f t="shared" si="20"/>
        <v>0</v>
      </c>
      <c r="K190" s="150"/>
      <c r="L190" s="32"/>
      <c r="M190" s="151" t="s">
        <v>1</v>
      </c>
      <c r="N190" s="152" t="s">
        <v>42</v>
      </c>
      <c r="P190" s="153">
        <f t="shared" si="21"/>
        <v>0</v>
      </c>
      <c r="Q190" s="153">
        <v>2.2699999999999999E-3</v>
      </c>
      <c r="R190" s="153">
        <f t="shared" si="22"/>
        <v>8.8529999999999998E-2</v>
      </c>
      <c r="S190" s="153">
        <v>0</v>
      </c>
      <c r="T190" s="154">
        <f t="shared" si="23"/>
        <v>0</v>
      </c>
      <c r="AR190" s="155" t="s">
        <v>309</v>
      </c>
      <c r="AT190" s="155" t="s">
        <v>227</v>
      </c>
      <c r="AU190" s="155" t="s">
        <v>89</v>
      </c>
      <c r="AY190" s="17" t="s">
        <v>225</v>
      </c>
      <c r="BE190" s="156">
        <f t="shared" si="24"/>
        <v>0</v>
      </c>
      <c r="BF190" s="156">
        <f t="shared" si="25"/>
        <v>0</v>
      </c>
      <c r="BG190" s="156">
        <f t="shared" si="26"/>
        <v>0</v>
      </c>
      <c r="BH190" s="156">
        <f t="shared" si="27"/>
        <v>0</v>
      </c>
      <c r="BI190" s="156">
        <f t="shared" si="28"/>
        <v>0</v>
      </c>
      <c r="BJ190" s="17" t="s">
        <v>89</v>
      </c>
      <c r="BK190" s="156">
        <f t="shared" si="29"/>
        <v>0</v>
      </c>
      <c r="BL190" s="17" t="s">
        <v>309</v>
      </c>
      <c r="BM190" s="155" t="s">
        <v>806</v>
      </c>
    </row>
    <row r="191" spans="2:65" s="1" customFormat="1" ht="16.5" customHeight="1">
      <c r="B191" s="32"/>
      <c r="C191" s="143" t="s">
        <v>556</v>
      </c>
      <c r="D191" s="143" t="s">
        <v>227</v>
      </c>
      <c r="E191" s="144" t="s">
        <v>3139</v>
      </c>
      <c r="F191" s="145" t="s">
        <v>3140</v>
      </c>
      <c r="G191" s="146" t="s">
        <v>3141</v>
      </c>
      <c r="H191" s="147">
        <v>1</v>
      </c>
      <c r="I191" s="148"/>
      <c r="J191" s="149">
        <f t="shared" si="20"/>
        <v>0</v>
      </c>
      <c r="K191" s="150"/>
      <c r="L191" s="32"/>
      <c r="M191" s="151" t="s">
        <v>1</v>
      </c>
      <c r="N191" s="152" t="s">
        <v>42</v>
      </c>
      <c r="P191" s="153">
        <f t="shared" si="21"/>
        <v>0</v>
      </c>
      <c r="Q191" s="153">
        <v>2.2699999999999999E-3</v>
      </c>
      <c r="R191" s="153">
        <f t="shared" si="22"/>
        <v>2.2699999999999999E-3</v>
      </c>
      <c r="S191" s="153">
        <v>0</v>
      </c>
      <c r="T191" s="154">
        <f t="shared" si="23"/>
        <v>0</v>
      </c>
      <c r="AR191" s="155" t="s">
        <v>309</v>
      </c>
      <c r="AT191" s="155" t="s">
        <v>227</v>
      </c>
      <c r="AU191" s="155" t="s">
        <v>89</v>
      </c>
      <c r="AY191" s="17" t="s">
        <v>225</v>
      </c>
      <c r="BE191" s="156">
        <f t="shared" si="24"/>
        <v>0</v>
      </c>
      <c r="BF191" s="156">
        <f t="shared" si="25"/>
        <v>0</v>
      </c>
      <c r="BG191" s="156">
        <f t="shared" si="26"/>
        <v>0</v>
      </c>
      <c r="BH191" s="156">
        <f t="shared" si="27"/>
        <v>0</v>
      </c>
      <c r="BI191" s="156">
        <f t="shared" si="28"/>
        <v>0</v>
      </c>
      <c r="BJ191" s="17" t="s">
        <v>89</v>
      </c>
      <c r="BK191" s="156">
        <f t="shared" si="29"/>
        <v>0</v>
      </c>
      <c r="BL191" s="17" t="s">
        <v>309</v>
      </c>
      <c r="BM191" s="155" t="s">
        <v>833</v>
      </c>
    </row>
    <row r="192" spans="2:65" s="1" customFormat="1" ht="16.5" customHeight="1">
      <c r="B192" s="32"/>
      <c r="C192" s="143" t="s">
        <v>561</v>
      </c>
      <c r="D192" s="143" t="s">
        <v>227</v>
      </c>
      <c r="E192" s="144" t="s">
        <v>3142</v>
      </c>
      <c r="F192" s="145" t="s">
        <v>3143</v>
      </c>
      <c r="G192" s="146" t="s">
        <v>414</v>
      </c>
      <c r="H192" s="147">
        <v>214</v>
      </c>
      <c r="I192" s="148"/>
      <c r="J192" s="149">
        <f t="shared" si="20"/>
        <v>0</v>
      </c>
      <c r="K192" s="150"/>
      <c r="L192" s="32"/>
      <c r="M192" s="151" t="s">
        <v>1</v>
      </c>
      <c r="N192" s="152" t="s">
        <v>42</v>
      </c>
      <c r="P192" s="153">
        <f t="shared" si="21"/>
        <v>0</v>
      </c>
      <c r="Q192" s="153">
        <v>2.2699999999999999E-3</v>
      </c>
      <c r="R192" s="153">
        <f t="shared" si="22"/>
        <v>0.48577999999999999</v>
      </c>
      <c r="S192" s="153">
        <v>0</v>
      </c>
      <c r="T192" s="154">
        <f t="shared" si="23"/>
        <v>0</v>
      </c>
      <c r="AR192" s="155" t="s">
        <v>309</v>
      </c>
      <c r="AT192" s="155" t="s">
        <v>227</v>
      </c>
      <c r="AU192" s="155" t="s">
        <v>89</v>
      </c>
      <c r="AY192" s="17" t="s">
        <v>225</v>
      </c>
      <c r="BE192" s="156">
        <f t="shared" si="24"/>
        <v>0</v>
      </c>
      <c r="BF192" s="156">
        <f t="shared" si="25"/>
        <v>0</v>
      </c>
      <c r="BG192" s="156">
        <f t="shared" si="26"/>
        <v>0</v>
      </c>
      <c r="BH192" s="156">
        <f t="shared" si="27"/>
        <v>0</v>
      </c>
      <c r="BI192" s="156">
        <f t="shared" si="28"/>
        <v>0</v>
      </c>
      <c r="BJ192" s="17" t="s">
        <v>89</v>
      </c>
      <c r="BK192" s="156">
        <f t="shared" si="29"/>
        <v>0</v>
      </c>
      <c r="BL192" s="17" t="s">
        <v>309</v>
      </c>
      <c r="BM192" s="155" t="s">
        <v>844</v>
      </c>
    </row>
    <row r="193" spans="2:65" s="1" customFormat="1" ht="16.5" customHeight="1">
      <c r="B193" s="32"/>
      <c r="C193" s="143" t="s">
        <v>568</v>
      </c>
      <c r="D193" s="143" t="s">
        <v>227</v>
      </c>
      <c r="E193" s="144" t="s">
        <v>3144</v>
      </c>
      <c r="F193" s="145" t="s">
        <v>3145</v>
      </c>
      <c r="G193" s="146" t="s">
        <v>2974</v>
      </c>
      <c r="H193" s="147">
        <v>55</v>
      </c>
      <c r="I193" s="148"/>
      <c r="J193" s="149">
        <f t="shared" si="20"/>
        <v>0</v>
      </c>
      <c r="K193" s="150"/>
      <c r="L193" s="32"/>
      <c r="M193" s="151" t="s">
        <v>1</v>
      </c>
      <c r="N193" s="152" t="s">
        <v>42</v>
      </c>
      <c r="P193" s="153">
        <f t="shared" si="21"/>
        <v>0</v>
      </c>
      <c r="Q193" s="153">
        <v>6.9999999999999994E-5</v>
      </c>
      <c r="R193" s="153">
        <f t="shared" si="22"/>
        <v>3.8499999999999997E-3</v>
      </c>
      <c r="S193" s="153">
        <v>0</v>
      </c>
      <c r="T193" s="154">
        <f t="shared" si="23"/>
        <v>0</v>
      </c>
      <c r="AR193" s="155" t="s">
        <v>309</v>
      </c>
      <c r="AT193" s="155" t="s">
        <v>227</v>
      </c>
      <c r="AU193" s="155" t="s">
        <v>89</v>
      </c>
      <c r="AY193" s="17" t="s">
        <v>225</v>
      </c>
      <c r="BE193" s="156">
        <f t="shared" si="24"/>
        <v>0</v>
      </c>
      <c r="BF193" s="156">
        <f t="shared" si="25"/>
        <v>0</v>
      </c>
      <c r="BG193" s="156">
        <f t="shared" si="26"/>
        <v>0</v>
      </c>
      <c r="BH193" s="156">
        <f t="shared" si="27"/>
        <v>0</v>
      </c>
      <c r="BI193" s="156">
        <f t="shared" si="28"/>
        <v>0</v>
      </c>
      <c r="BJ193" s="17" t="s">
        <v>89</v>
      </c>
      <c r="BK193" s="156">
        <f t="shared" si="29"/>
        <v>0</v>
      </c>
      <c r="BL193" s="17" t="s">
        <v>309</v>
      </c>
      <c r="BM193" s="155" t="s">
        <v>883</v>
      </c>
    </row>
    <row r="194" spans="2:65" s="1" customFormat="1" ht="16.5" customHeight="1">
      <c r="B194" s="32"/>
      <c r="C194" s="143" t="s">
        <v>576</v>
      </c>
      <c r="D194" s="143" t="s">
        <v>227</v>
      </c>
      <c r="E194" s="144" t="s">
        <v>3170</v>
      </c>
      <c r="F194" s="145" t="s">
        <v>3171</v>
      </c>
      <c r="G194" s="146" t="s">
        <v>2974</v>
      </c>
      <c r="H194" s="147">
        <v>3</v>
      </c>
      <c r="I194" s="148"/>
      <c r="J194" s="149">
        <f t="shared" si="20"/>
        <v>0</v>
      </c>
      <c r="K194" s="150"/>
      <c r="L194" s="32"/>
      <c r="M194" s="151" t="s">
        <v>1</v>
      </c>
      <c r="N194" s="152" t="s">
        <v>42</v>
      </c>
      <c r="P194" s="153">
        <f t="shared" si="21"/>
        <v>0</v>
      </c>
      <c r="Q194" s="153">
        <v>5.9999999999999995E-4</v>
      </c>
      <c r="R194" s="153">
        <f t="shared" si="22"/>
        <v>1.8E-3</v>
      </c>
      <c r="S194" s="153">
        <v>0</v>
      </c>
      <c r="T194" s="154">
        <f t="shared" si="23"/>
        <v>0</v>
      </c>
      <c r="AR194" s="155" t="s">
        <v>309</v>
      </c>
      <c r="AT194" s="155" t="s">
        <v>227</v>
      </c>
      <c r="AU194" s="155" t="s">
        <v>89</v>
      </c>
      <c r="AY194" s="17" t="s">
        <v>225</v>
      </c>
      <c r="BE194" s="156">
        <f t="shared" si="24"/>
        <v>0</v>
      </c>
      <c r="BF194" s="156">
        <f t="shared" si="25"/>
        <v>0</v>
      </c>
      <c r="BG194" s="156">
        <f t="shared" si="26"/>
        <v>0</v>
      </c>
      <c r="BH194" s="156">
        <f t="shared" si="27"/>
        <v>0</v>
      </c>
      <c r="BI194" s="156">
        <f t="shared" si="28"/>
        <v>0</v>
      </c>
      <c r="BJ194" s="17" t="s">
        <v>89</v>
      </c>
      <c r="BK194" s="156">
        <f t="shared" si="29"/>
        <v>0</v>
      </c>
      <c r="BL194" s="17" t="s">
        <v>309</v>
      </c>
      <c r="BM194" s="155" t="s">
        <v>903</v>
      </c>
    </row>
    <row r="195" spans="2:65" s="1" customFormat="1" ht="16.5" customHeight="1">
      <c r="B195" s="32"/>
      <c r="C195" s="143" t="s">
        <v>581</v>
      </c>
      <c r="D195" s="143" t="s">
        <v>227</v>
      </c>
      <c r="E195" s="144" t="s">
        <v>3172</v>
      </c>
      <c r="F195" s="145" t="s">
        <v>3173</v>
      </c>
      <c r="G195" s="146" t="s">
        <v>414</v>
      </c>
      <c r="H195" s="147">
        <v>214</v>
      </c>
      <c r="I195" s="148"/>
      <c r="J195" s="149">
        <f t="shared" si="20"/>
        <v>0</v>
      </c>
      <c r="K195" s="150"/>
      <c r="L195" s="32"/>
      <c r="M195" s="151" t="s">
        <v>1</v>
      </c>
      <c r="N195" s="152" t="s">
        <v>42</v>
      </c>
      <c r="P195" s="153">
        <f t="shared" si="21"/>
        <v>0</v>
      </c>
      <c r="Q195" s="153">
        <v>1.7000000000000001E-4</v>
      </c>
      <c r="R195" s="153">
        <f t="shared" si="22"/>
        <v>3.6380000000000003E-2</v>
      </c>
      <c r="S195" s="153">
        <v>0</v>
      </c>
      <c r="T195" s="154">
        <f t="shared" si="23"/>
        <v>0</v>
      </c>
      <c r="AR195" s="155" t="s">
        <v>309</v>
      </c>
      <c r="AT195" s="155" t="s">
        <v>227</v>
      </c>
      <c r="AU195" s="155" t="s">
        <v>89</v>
      </c>
      <c r="AY195" s="17" t="s">
        <v>225</v>
      </c>
      <c r="BE195" s="156">
        <f t="shared" si="24"/>
        <v>0</v>
      </c>
      <c r="BF195" s="156">
        <f t="shared" si="25"/>
        <v>0</v>
      </c>
      <c r="BG195" s="156">
        <f t="shared" si="26"/>
        <v>0</v>
      </c>
      <c r="BH195" s="156">
        <f t="shared" si="27"/>
        <v>0</v>
      </c>
      <c r="BI195" s="156">
        <f t="shared" si="28"/>
        <v>0</v>
      </c>
      <c r="BJ195" s="17" t="s">
        <v>89</v>
      </c>
      <c r="BK195" s="156">
        <f t="shared" si="29"/>
        <v>0</v>
      </c>
      <c r="BL195" s="17" t="s">
        <v>309</v>
      </c>
      <c r="BM195" s="155" t="s">
        <v>913</v>
      </c>
    </row>
    <row r="196" spans="2:65" s="1" customFormat="1" ht="21.75" customHeight="1">
      <c r="B196" s="32"/>
      <c r="C196" s="143" t="s">
        <v>586</v>
      </c>
      <c r="D196" s="143" t="s">
        <v>227</v>
      </c>
      <c r="E196" s="144" t="s">
        <v>3174</v>
      </c>
      <c r="F196" s="145" t="s">
        <v>3175</v>
      </c>
      <c r="G196" s="146" t="s">
        <v>414</v>
      </c>
      <c r="H196" s="147">
        <v>214</v>
      </c>
      <c r="I196" s="148"/>
      <c r="J196" s="149">
        <f t="shared" si="20"/>
        <v>0</v>
      </c>
      <c r="K196" s="150"/>
      <c r="L196" s="32"/>
      <c r="M196" s="151" t="s">
        <v>1</v>
      </c>
      <c r="N196" s="152" t="s">
        <v>42</v>
      </c>
      <c r="P196" s="153">
        <f t="shared" si="21"/>
        <v>0</v>
      </c>
      <c r="Q196" s="153">
        <v>1.0000000000000001E-5</v>
      </c>
      <c r="R196" s="153">
        <f t="shared" si="22"/>
        <v>2.14E-3</v>
      </c>
      <c r="S196" s="153">
        <v>0</v>
      </c>
      <c r="T196" s="154">
        <f t="shared" si="23"/>
        <v>0</v>
      </c>
      <c r="AR196" s="155" t="s">
        <v>309</v>
      </c>
      <c r="AT196" s="155" t="s">
        <v>227</v>
      </c>
      <c r="AU196" s="155" t="s">
        <v>89</v>
      </c>
      <c r="AY196" s="17" t="s">
        <v>225</v>
      </c>
      <c r="BE196" s="156">
        <f t="shared" si="24"/>
        <v>0</v>
      </c>
      <c r="BF196" s="156">
        <f t="shared" si="25"/>
        <v>0</v>
      </c>
      <c r="BG196" s="156">
        <f t="shared" si="26"/>
        <v>0</v>
      </c>
      <c r="BH196" s="156">
        <f t="shared" si="27"/>
        <v>0</v>
      </c>
      <c r="BI196" s="156">
        <f t="shared" si="28"/>
        <v>0</v>
      </c>
      <c r="BJ196" s="17" t="s">
        <v>89</v>
      </c>
      <c r="BK196" s="156">
        <f t="shared" si="29"/>
        <v>0</v>
      </c>
      <c r="BL196" s="17" t="s">
        <v>309</v>
      </c>
      <c r="BM196" s="155" t="s">
        <v>923</v>
      </c>
    </row>
    <row r="197" spans="2:65" s="11" customFormat="1" ht="22.9" customHeight="1">
      <c r="B197" s="131"/>
      <c r="D197" s="132" t="s">
        <v>75</v>
      </c>
      <c r="E197" s="141" t="s">
        <v>1608</v>
      </c>
      <c r="F197" s="141" t="s">
        <v>3176</v>
      </c>
      <c r="I197" s="134"/>
      <c r="J197" s="142">
        <f>BK197</f>
        <v>0</v>
      </c>
      <c r="L197" s="131"/>
      <c r="M197" s="136"/>
      <c r="P197" s="137">
        <f>SUM(P198:P220)</f>
        <v>0</v>
      </c>
      <c r="R197" s="137">
        <f>SUM(R198:R220)</f>
        <v>0.33628999999999992</v>
      </c>
      <c r="T197" s="138">
        <f>SUM(T198:T220)</f>
        <v>0</v>
      </c>
      <c r="AR197" s="132" t="s">
        <v>89</v>
      </c>
      <c r="AT197" s="139" t="s">
        <v>75</v>
      </c>
      <c r="AU197" s="139" t="s">
        <v>83</v>
      </c>
      <c r="AY197" s="132" t="s">
        <v>225</v>
      </c>
      <c r="BK197" s="140">
        <f>SUM(BK198:BK220)</f>
        <v>0</v>
      </c>
    </row>
    <row r="198" spans="2:65" s="1" customFormat="1" ht="33" customHeight="1">
      <c r="B198" s="32"/>
      <c r="C198" s="143" t="s">
        <v>590</v>
      </c>
      <c r="D198" s="143" t="s">
        <v>227</v>
      </c>
      <c r="E198" s="144" t="s">
        <v>3177</v>
      </c>
      <c r="F198" s="145" t="s">
        <v>3178</v>
      </c>
      <c r="G198" s="146" t="s">
        <v>2974</v>
      </c>
      <c r="H198" s="147">
        <v>2</v>
      </c>
      <c r="I198" s="148"/>
      <c r="J198" s="149">
        <f t="shared" ref="J198:J220" si="30">ROUND(I198*H198,2)</f>
        <v>0</v>
      </c>
      <c r="K198" s="150"/>
      <c r="L198" s="32"/>
      <c r="M198" s="151" t="s">
        <v>1</v>
      </c>
      <c r="N198" s="152" t="s">
        <v>42</v>
      </c>
      <c r="P198" s="153">
        <f t="shared" ref="P198:P220" si="31">O198*H198</f>
        <v>0</v>
      </c>
      <c r="Q198" s="153">
        <v>2.9020000000000001E-2</v>
      </c>
      <c r="R198" s="153">
        <f t="shared" ref="R198:R220" si="32">Q198*H198</f>
        <v>5.8040000000000001E-2</v>
      </c>
      <c r="S198" s="153">
        <v>0</v>
      </c>
      <c r="T198" s="154">
        <f t="shared" ref="T198:T220" si="33">S198*H198</f>
        <v>0</v>
      </c>
      <c r="AR198" s="155" t="s">
        <v>309</v>
      </c>
      <c r="AT198" s="155" t="s">
        <v>227</v>
      </c>
      <c r="AU198" s="155" t="s">
        <v>89</v>
      </c>
      <c r="AY198" s="17" t="s">
        <v>225</v>
      </c>
      <c r="BE198" s="156">
        <f t="shared" ref="BE198:BE220" si="34">IF(N198="základná",J198,0)</f>
        <v>0</v>
      </c>
      <c r="BF198" s="156">
        <f t="shared" ref="BF198:BF220" si="35">IF(N198="znížená",J198,0)</f>
        <v>0</v>
      </c>
      <c r="BG198" s="156">
        <f t="shared" ref="BG198:BG220" si="36">IF(N198="zákl. prenesená",J198,0)</f>
        <v>0</v>
      </c>
      <c r="BH198" s="156">
        <f t="shared" ref="BH198:BH220" si="37">IF(N198="zníž. prenesená",J198,0)</f>
        <v>0</v>
      </c>
      <c r="BI198" s="156">
        <f t="shared" ref="BI198:BI220" si="38">IF(N198="nulová",J198,0)</f>
        <v>0</v>
      </c>
      <c r="BJ198" s="17" t="s">
        <v>89</v>
      </c>
      <c r="BK198" s="156">
        <f t="shared" ref="BK198:BK220" si="39">ROUND(I198*H198,2)</f>
        <v>0</v>
      </c>
      <c r="BL198" s="17" t="s">
        <v>309</v>
      </c>
      <c r="BM198" s="155" t="s">
        <v>950</v>
      </c>
    </row>
    <row r="199" spans="2:65" s="1" customFormat="1" ht="33" customHeight="1">
      <c r="B199" s="32"/>
      <c r="C199" s="143" t="s">
        <v>595</v>
      </c>
      <c r="D199" s="143" t="s">
        <v>227</v>
      </c>
      <c r="E199" s="144" t="s">
        <v>3179</v>
      </c>
      <c r="F199" s="145" t="s">
        <v>3180</v>
      </c>
      <c r="G199" s="146" t="s">
        <v>2974</v>
      </c>
      <c r="H199" s="147">
        <v>1</v>
      </c>
      <c r="I199" s="148"/>
      <c r="J199" s="149">
        <f t="shared" si="30"/>
        <v>0</v>
      </c>
      <c r="K199" s="150"/>
      <c r="L199" s="32"/>
      <c r="M199" s="151" t="s">
        <v>1</v>
      </c>
      <c r="N199" s="152" t="s">
        <v>42</v>
      </c>
      <c r="P199" s="153">
        <f t="shared" si="31"/>
        <v>0</v>
      </c>
      <c r="Q199" s="153">
        <v>2.9020000000000001E-2</v>
      </c>
      <c r="R199" s="153">
        <f t="shared" si="32"/>
        <v>2.9020000000000001E-2</v>
      </c>
      <c r="S199" s="153">
        <v>0</v>
      </c>
      <c r="T199" s="154">
        <f t="shared" si="33"/>
        <v>0</v>
      </c>
      <c r="AR199" s="155" t="s">
        <v>309</v>
      </c>
      <c r="AT199" s="155" t="s">
        <v>227</v>
      </c>
      <c r="AU199" s="155" t="s">
        <v>89</v>
      </c>
      <c r="AY199" s="17" t="s">
        <v>225</v>
      </c>
      <c r="BE199" s="156">
        <f t="shared" si="34"/>
        <v>0</v>
      </c>
      <c r="BF199" s="156">
        <f t="shared" si="35"/>
        <v>0</v>
      </c>
      <c r="BG199" s="156">
        <f t="shared" si="36"/>
        <v>0</v>
      </c>
      <c r="BH199" s="156">
        <f t="shared" si="37"/>
        <v>0</v>
      </c>
      <c r="BI199" s="156">
        <f t="shared" si="38"/>
        <v>0</v>
      </c>
      <c r="BJ199" s="17" t="s">
        <v>89</v>
      </c>
      <c r="BK199" s="156">
        <f t="shared" si="39"/>
        <v>0</v>
      </c>
      <c r="BL199" s="17" t="s">
        <v>309</v>
      </c>
      <c r="BM199" s="155" t="s">
        <v>960</v>
      </c>
    </row>
    <row r="200" spans="2:65" s="1" customFormat="1" ht="16.5" customHeight="1">
      <c r="B200" s="32"/>
      <c r="C200" s="143" t="s">
        <v>603</v>
      </c>
      <c r="D200" s="143" t="s">
        <v>227</v>
      </c>
      <c r="E200" s="144" t="s">
        <v>3181</v>
      </c>
      <c r="F200" s="145" t="s">
        <v>3272</v>
      </c>
      <c r="G200" s="146" t="s">
        <v>2974</v>
      </c>
      <c r="H200" s="147">
        <v>3</v>
      </c>
      <c r="I200" s="148"/>
      <c r="J200" s="149">
        <f t="shared" si="30"/>
        <v>0</v>
      </c>
      <c r="K200" s="150"/>
      <c r="L200" s="32"/>
      <c r="M200" s="151" t="s">
        <v>1</v>
      </c>
      <c r="N200" s="152" t="s">
        <v>42</v>
      </c>
      <c r="P200" s="153">
        <f t="shared" si="31"/>
        <v>0</v>
      </c>
      <c r="Q200" s="153">
        <v>1.65E-3</v>
      </c>
      <c r="R200" s="153">
        <f t="shared" si="32"/>
        <v>4.9499999999999995E-3</v>
      </c>
      <c r="S200" s="153">
        <v>0</v>
      </c>
      <c r="T200" s="154">
        <f t="shared" si="33"/>
        <v>0</v>
      </c>
      <c r="AR200" s="155" t="s">
        <v>309</v>
      </c>
      <c r="AT200" s="155" t="s">
        <v>227</v>
      </c>
      <c r="AU200" s="155" t="s">
        <v>89</v>
      </c>
      <c r="AY200" s="17" t="s">
        <v>225</v>
      </c>
      <c r="BE200" s="156">
        <f t="shared" si="34"/>
        <v>0</v>
      </c>
      <c r="BF200" s="156">
        <f t="shared" si="35"/>
        <v>0</v>
      </c>
      <c r="BG200" s="156">
        <f t="shared" si="36"/>
        <v>0</v>
      </c>
      <c r="BH200" s="156">
        <f t="shared" si="37"/>
        <v>0</v>
      </c>
      <c r="BI200" s="156">
        <f t="shared" si="38"/>
        <v>0</v>
      </c>
      <c r="BJ200" s="17" t="s">
        <v>89</v>
      </c>
      <c r="BK200" s="156">
        <f t="shared" si="39"/>
        <v>0</v>
      </c>
      <c r="BL200" s="17" t="s">
        <v>309</v>
      </c>
      <c r="BM200" s="155" t="s">
        <v>969</v>
      </c>
    </row>
    <row r="201" spans="2:65" s="1" customFormat="1" ht="21.75" customHeight="1">
      <c r="B201" s="32"/>
      <c r="C201" s="143" t="s">
        <v>620</v>
      </c>
      <c r="D201" s="143" t="s">
        <v>227</v>
      </c>
      <c r="E201" s="144" t="s">
        <v>3183</v>
      </c>
      <c r="F201" s="145" t="s">
        <v>3184</v>
      </c>
      <c r="G201" s="146" t="s">
        <v>2974</v>
      </c>
      <c r="H201" s="147">
        <v>3</v>
      </c>
      <c r="I201" s="148"/>
      <c r="J201" s="149">
        <f t="shared" si="30"/>
        <v>0</v>
      </c>
      <c r="K201" s="150"/>
      <c r="L201" s="32"/>
      <c r="M201" s="151" t="s">
        <v>1</v>
      </c>
      <c r="N201" s="152" t="s">
        <v>42</v>
      </c>
      <c r="P201" s="153">
        <f t="shared" si="31"/>
        <v>0</v>
      </c>
      <c r="Q201" s="153">
        <v>2.9999999999999997E-4</v>
      </c>
      <c r="R201" s="153">
        <f t="shared" si="32"/>
        <v>8.9999999999999998E-4</v>
      </c>
      <c r="S201" s="153">
        <v>0</v>
      </c>
      <c r="T201" s="154">
        <f t="shared" si="33"/>
        <v>0</v>
      </c>
      <c r="AR201" s="155" t="s">
        <v>309</v>
      </c>
      <c r="AT201" s="155" t="s">
        <v>227</v>
      </c>
      <c r="AU201" s="155" t="s">
        <v>89</v>
      </c>
      <c r="AY201" s="17" t="s">
        <v>225</v>
      </c>
      <c r="BE201" s="156">
        <f t="shared" si="34"/>
        <v>0</v>
      </c>
      <c r="BF201" s="156">
        <f t="shared" si="35"/>
        <v>0</v>
      </c>
      <c r="BG201" s="156">
        <f t="shared" si="36"/>
        <v>0</v>
      </c>
      <c r="BH201" s="156">
        <f t="shared" si="37"/>
        <v>0</v>
      </c>
      <c r="BI201" s="156">
        <f t="shared" si="38"/>
        <v>0</v>
      </c>
      <c r="BJ201" s="17" t="s">
        <v>89</v>
      </c>
      <c r="BK201" s="156">
        <f t="shared" si="39"/>
        <v>0</v>
      </c>
      <c r="BL201" s="17" t="s">
        <v>309</v>
      </c>
      <c r="BM201" s="155" t="s">
        <v>980</v>
      </c>
    </row>
    <row r="202" spans="2:65" s="1" customFormat="1" ht="16.5" customHeight="1">
      <c r="B202" s="32"/>
      <c r="C202" s="143" t="s">
        <v>626</v>
      </c>
      <c r="D202" s="143" t="s">
        <v>227</v>
      </c>
      <c r="E202" s="144" t="s">
        <v>3189</v>
      </c>
      <c r="F202" s="145" t="s">
        <v>3190</v>
      </c>
      <c r="G202" s="146" t="s">
        <v>3191</v>
      </c>
      <c r="H202" s="147">
        <v>1</v>
      </c>
      <c r="I202" s="148"/>
      <c r="J202" s="149">
        <f t="shared" si="30"/>
        <v>0</v>
      </c>
      <c r="K202" s="150"/>
      <c r="L202" s="32"/>
      <c r="M202" s="151" t="s">
        <v>1</v>
      </c>
      <c r="N202" s="152" t="s">
        <v>42</v>
      </c>
      <c r="P202" s="153">
        <f t="shared" si="31"/>
        <v>0</v>
      </c>
      <c r="Q202" s="153">
        <v>0</v>
      </c>
      <c r="R202" s="153">
        <f t="shared" si="32"/>
        <v>0</v>
      </c>
      <c r="S202" s="153">
        <v>0</v>
      </c>
      <c r="T202" s="154">
        <f t="shared" si="33"/>
        <v>0</v>
      </c>
      <c r="AR202" s="155" t="s">
        <v>309</v>
      </c>
      <c r="AT202" s="155" t="s">
        <v>227</v>
      </c>
      <c r="AU202" s="155" t="s">
        <v>89</v>
      </c>
      <c r="AY202" s="17" t="s">
        <v>225</v>
      </c>
      <c r="BE202" s="156">
        <f t="shared" si="34"/>
        <v>0</v>
      </c>
      <c r="BF202" s="156">
        <f t="shared" si="35"/>
        <v>0</v>
      </c>
      <c r="BG202" s="156">
        <f t="shared" si="36"/>
        <v>0</v>
      </c>
      <c r="BH202" s="156">
        <f t="shared" si="37"/>
        <v>0</v>
      </c>
      <c r="BI202" s="156">
        <f t="shared" si="38"/>
        <v>0</v>
      </c>
      <c r="BJ202" s="17" t="s">
        <v>89</v>
      </c>
      <c r="BK202" s="156">
        <f t="shared" si="39"/>
        <v>0</v>
      </c>
      <c r="BL202" s="17" t="s">
        <v>309</v>
      </c>
      <c r="BM202" s="155" t="s">
        <v>3273</v>
      </c>
    </row>
    <row r="203" spans="2:65" s="1" customFormat="1" ht="16.5" customHeight="1">
      <c r="B203" s="32"/>
      <c r="C203" s="179" t="s">
        <v>633</v>
      </c>
      <c r="D203" s="179" t="s">
        <v>304</v>
      </c>
      <c r="E203" s="180" t="s">
        <v>3193</v>
      </c>
      <c r="F203" s="181" t="s">
        <v>3194</v>
      </c>
      <c r="G203" s="182" t="s">
        <v>519</v>
      </c>
      <c r="H203" s="183">
        <v>8</v>
      </c>
      <c r="I203" s="184"/>
      <c r="J203" s="185">
        <f t="shared" si="30"/>
        <v>0</v>
      </c>
      <c r="K203" s="186"/>
      <c r="L203" s="187"/>
      <c r="M203" s="188" t="s">
        <v>1</v>
      </c>
      <c r="N203" s="189" t="s">
        <v>42</v>
      </c>
      <c r="P203" s="153">
        <f t="shared" si="31"/>
        <v>0</v>
      </c>
      <c r="Q203" s="153">
        <v>1.41E-2</v>
      </c>
      <c r="R203" s="153">
        <f t="shared" si="32"/>
        <v>0.1128</v>
      </c>
      <c r="S203" s="153">
        <v>0</v>
      </c>
      <c r="T203" s="154">
        <f t="shared" si="33"/>
        <v>0</v>
      </c>
      <c r="AR203" s="155" t="s">
        <v>434</v>
      </c>
      <c r="AT203" s="155" t="s">
        <v>304</v>
      </c>
      <c r="AU203" s="155" t="s">
        <v>89</v>
      </c>
      <c r="AY203" s="17" t="s">
        <v>225</v>
      </c>
      <c r="BE203" s="156">
        <f t="shared" si="34"/>
        <v>0</v>
      </c>
      <c r="BF203" s="156">
        <f t="shared" si="35"/>
        <v>0</v>
      </c>
      <c r="BG203" s="156">
        <f t="shared" si="36"/>
        <v>0</v>
      </c>
      <c r="BH203" s="156">
        <f t="shared" si="37"/>
        <v>0</v>
      </c>
      <c r="BI203" s="156">
        <f t="shared" si="38"/>
        <v>0</v>
      </c>
      <c r="BJ203" s="17" t="s">
        <v>89</v>
      </c>
      <c r="BK203" s="156">
        <f t="shared" si="39"/>
        <v>0</v>
      </c>
      <c r="BL203" s="17" t="s">
        <v>309</v>
      </c>
      <c r="BM203" s="155" t="s">
        <v>3274</v>
      </c>
    </row>
    <row r="204" spans="2:65" s="1" customFormat="1" ht="16.5" customHeight="1">
      <c r="B204" s="32"/>
      <c r="C204" s="143" t="s">
        <v>640</v>
      </c>
      <c r="D204" s="143" t="s">
        <v>227</v>
      </c>
      <c r="E204" s="144" t="s">
        <v>3196</v>
      </c>
      <c r="F204" s="145" t="s">
        <v>3275</v>
      </c>
      <c r="G204" s="146" t="s">
        <v>2974</v>
      </c>
      <c r="H204" s="147">
        <v>9</v>
      </c>
      <c r="I204" s="148"/>
      <c r="J204" s="149">
        <f t="shared" si="30"/>
        <v>0</v>
      </c>
      <c r="K204" s="150"/>
      <c r="L204" s="32"/>
      <c r="M204" s="151" t="s">
        <v>1</v>
      </c>
      <c r="N204" s="152" t="s">
        <v>42</v>
      </c>
      <c r="P204" s="153">
        <f t="shared" si="31"/>
        <v>0</v>
      </c>
      <c r="Q204" s="153">
        <v>8.0000000000000007E-5</v>
      </c>
      <c r="R204" s="153">
        <f t="shared" si="32"/>
        <v>7.2000000000000005E-4</v>
      </c>
      <c r="S204" s="153">
        <v>0</v>
      </c>
      <c r="T204" s="154">
        <f t="shared" si="33"/>
        <v>0</v>
      </c>
      <c r="AR204" s="155" t="s">
        <v>309</v>
      </c>
      <c r="AT204" s="155" t="s">
        <v>227</v>
      </c>
      <c r="AU204" s="155" t="s">
        <v>89</v>
      </c>
      <c r="AY204" s="17" t="s">
        <v>225</v>
      </c>
      <c r="BE204" s="156">
        <f t="shared" si="34"/>
        <v>0</v>
      </c>
      <c r="BF204" s="156">
        <f t="shared" si="35"/>
        <v>0</v>
      </c>
      <c r="BG204" s="156">
        <f t="shared" si="36"/>
        <v>0</v>
      </c>
      <c r="BH204" s="156">
        <f t="shared" si="37"/>
        <v>0</v>
      </c>
      <c r="BI204" s="156">
        <f t="shared" si="38"/>
        <v>0</v>
      </c>
      <c r="BJ204" s="17" t="s">
        <v>89</v>
      </c>
      <c r="BK204" s="156">
        <f t="shared" si="39"/>
        <v>0</v>
      </c>
      <c r="BL204" s="17" t="s">
        <v>309</v>
      </c>
      <c r="BM204" s="155" t="s">
        <v>1013</v>
      </c>
    </row>
    <row r="205" spans="2:65" s="1" customFormat="1" ht="21.75" customHeight="1">
      <c r="B205" s="32"/>
      <c r="C205" s="143" t="s">
        <v>647</v>
      </c>
      <c r="D205" s="143" t="s">
        <v>227</v>
      </c>
      <c r="E205" s="144" t="s">
        <v>3203</v>
      </c>
      <c r="F205" s="145" t="s">
        <v>3204</v>
      </c>
      <c r="G205" s="146" t="s">
        <v>519</v>
      </c>
      <c r="H205" s="147">
        <v>5</v>
      </c>
      <c r="I205" s="148"/>
      <c r="J205" s="149">
        <f t="shared" si="30"/>
        <v>0</v>
      </c>
      <c r="K205" s="150"/>
      <c r="L205" s="32"/>
      <c r="M205" s="151" t="s">
        <v>1</v>
      </c>
      <c r="N205" s="152" t="s">
        <v>42</v>
      </c>
      <c r="P205" s="153">
        <f t="shared" si="31"/>
        <v>0</v>
      </c>
      <c r="Q205" s="153">
        <v>0</v>
      </c>
      <c r="R205" s="153">
        <f t="shared" si="32"/>
        <v>0</v>
      </c>
      <c r="S205" s="153">
        <v>0</v>
      </c>
      <c r="T205" s="154">
        <f t="shared" si="33"/>
        <v>0</v>
      </c>
      <c r="AR205" s="155" t="s">
        <v>309</v>
      </c>
      <c r="AT205" s="155" t="s">
        <v>227</v>
      </c>
      <c r="AU205" s="155" t="s">
        <v>89</v>
      </c>
      <c r="AY205" s="17" t="s">
        <v>225</v>
      </c>
      <c r="BE205" s="156">
        <f t="shared" si="34"/>
        <v>0</v>
      </c>
      <c r="BF205" s="156">
        <f t="shared" si="35"/>
        <v>0</v>
      </c>
      <c r="BG205" s="156">
        <f t="shared" si="36"/>
        <v>0</v>
      </c>
      <c r="BH205" s="156">
        <f t="shared" si="37"/>
        <v>0</v>
      </c>
      <c r="BI205" s="156">
        <f t="shared" si="38"/>
        <v>0</v>
      </c>
      <c r="BJ205" s="17" t="s">
        <v>89</v>
      </c>
      <c r="BK205" s="156">
        <f t="shared" si="39"/>
        <v>0</v>
      </c>
      <c r="BL205" s="17" t="s">
        <v>309</v>
      </c>
      <c r="BM205" s="155" t="s">
        <v>3276</v>
      </c>
    </row>
    <row r="206" spans="2:65" s="1" customFormat="1" ht="21.75" customHeight="1">
      <c r="B206" s="32"/>
      <c r="C206" s="179" t="s">
        <v>651</v>
      </c>
      <c r="D206" s="179" t="s">
        <v>304</v>
      </c>
      <c r="E206" s="180" t="s">
        <v>3206</v>
      </c>
      <c r="F206" s="181" t="s">
        <v>3207</v>
      </c>
      <c r="G206" s="182" t="s">
        <v>519</v>
      </c>
      <c r="H206" s="183">
        <v>1</v>
      </c>
      <c r="I206" s="184"/>
      <c r="J206" s="185">
        <f t="shared" si="30"/>
        <v>0</v>
      </c>
      <c r="K206" s="186"/>
      <c r="L206" s="187"/>
      <c r="M206" s="188" t="s">
        <v>1</v>
      </c>
      <c r="N206" s="189" t="s">
        <v>42</v>
      </c>
      <c r="P206" s="153">
        <f t="shared" si="31"/>
        <v>0</v>
      </c>
      <c r="Q206" s="153">
        <v>4.0000000000000001E-3</v>
      </c>
      <c r="R206" s="153">
        <f t="shared" si="32"/>
        <v>4.0000000000000001E-3</v>
      </c>
      <c r="S206" s="153">
        <v>0</v>
      </c>
      <c r="T206" s="154">
        <f t="shared" si="33"/>
        <v>0</v>
      </c>
      <c r="AR206" s="155" t="s">
        <v>434</v>
      </c>
      <c r="AT206" s="155" t="s">
        <v>304</v>
      </c>
      <c r="AU206" s="155" t="s">
        <v>89</v>
      </c>
      <c r="AY206" s="17" t="s">
        <v>225</v>
      </c>
      <c r="BE206" s="156">
        <f t="shared" si="34"/>
        <v>0</v>
      </c>
      <c r="BF206" s="156">
        <f t="shared" si="35"/>
        <v>0</v>
      </c>
      <c r="BG206" s="156">
        <f t="shared" si="36"/>
        <v>0</v>
      </c>
      <c r="BH206" s="156">
        <f t="shared" si="37"/>
        <v>0</v>
      </c>
      <c r="BI206" s="156">
        <f t="shared" si="38"/>
        <v>0</v>
      </c>
      <c r="BJ206" s="17" t="s">
        <v>89</v>
      </c>
      <c r="BK206" s="156">
        <f t="shared" si="39"/>
        <v>0</v>
      </c>
      <c r="BL206" s="17" t="s">
        <v>309</v>
      </c>
      <c r="BM206" s="155" t="s">
        <v>3277</v>
      </c>
    </row>
    <row r="207" spans="2:65" s="1" customFormat="1" ht="24.2" customHeight="1">
      <c r="B207" s="32"/>
      <c r="C207" s="179" t="s">
        <v>659</v>
      </c>
      <c r="D207" s="179" t="s">
        <v>304</v>
      </c>
      <c r="E207" s="180" t="s">
        <v>3209</v>
      </c>
      <c r="F207" s="181" t="s">
        <v>3210</v>
      </c>
      <c r="G207" s="182" t="s">
        <v>519</v>
      </c>
      <c r="H207" s="183">
        <v>1</v>
      </c>
      <c r="I207" s="184"/>
      <c r="J207" s="185">
        <f t="shared" si="30"/>
        <v>0</v>
      </c>
      <c r="K207" s="186"/>
      <c r="L207" s="187"/>
      <c r="M207" s="188" t="s">
        <v>1</v>
      </c>
      <c r="N207" s="189" t="s">
        <v>42</v>
      </c>
      <c r="P207" s="153">
        <f t="shared" si="31"/>
        <v>0</v>
      </c>
      <c r="Q207" s="153">
        <v>4.0000000000000001E-3</v>
      </c>
      <c r="R207" s="153">
        <f t="shared" si="32"/>
        <v>4.0000000000000001E-3</v>
      </c>
      <c r="S207" s="153">
        <v>0</v>
      </c>
      <c r="T207" s="154">
        <f t="shared" si="33"/>
        <v>0</v>
      </c>
      <c r="AR207" s="155" t="s">
        <v>434</v>
      </c>
      <c r="AT207" s="155" t="s">
        <v>304</v>
      </c>
      <c r="AU207" s="155" t="s">
        <v>89</v>
      </c>
      <c r="AY207" s="17" t="s">
        <v>225</v>
      </c>
      <c r="BE207" s="156">
        <f t="shared" si="34"/>
        <v>0</v>
      </c>
      <c r="BF207" s="156">
        <f t="shared" si="35"/>
        <v>0</v>
      </c>
      <c r="BG207" s="156">
        <f t="shared" si="36"/>
        <v>0</v>
      </c>
      <c r="BH207" s="156">
        <f t="shared" si="37"/>
        <v>0</v>
      </c>
      <c r="BI207" s="156">
        <f t="shared" si="38"/>
        <v>0</v>
      </c>
      <c r="BJ207" s="17" t="s">
        <v>89</v>
      </c>
      <c r="BK207" s="156">
        <f t="shared" si="39"/>
        <v>0</v>
      </c>
      <c r="BL207" s="17" t="s">
        <v>309</v>
      </c>
      <c r="BM207" s="155" t="s">
        <v>3278</v>
      </c>
    </row>
    <row r="208" spans="2:65" s="1" customFormat="1" ht="24.2" customHeight="1">
      <c r="B208" s="32"/>
      <c r="C208" s="179" t="s">
        <v>663</v>
      </c>
      <c r="D208" s="179" t="s">
        <v>304</v>
      </c>
      <c r="E208" s="180" t="s">
        <v>3212</v>
      </c>
      <c r="F208" s="181" t="s">
        <v>3213</v>
      </c>
      <c r="G208" s="182" t="s">
        <v>519</v>
      </c>
      <c r="H208" s="183">
        <v>2</v>
      </c>
      <c r="I208" s="184"/>
      <c r="J208" s="185">
        <f t="shared" si="30"/>
        <v>0</v>
      </c>
      <c r="K208" s="186"/>
      <c r="L208" s="187"/>
      <c r="M208" s="188" t="s">
        <v>1</v>
      </c>
      <c r="N208" s="189" t="s">
        <v>42</v>
      </c>
      <c r="P208" s="153">
        <f t="shared" si="31"/>
        <v>0</v>
      </c>
      <c r="Q208" s="153">
        <v>4.0000000000000001E-3</v>
      </c>
      <c r="R208" s="153">
        <f t="shared" si="32"/>
        <v>8.0000000000000002E-3</v>
      </c>
      <c r="S208" s="153">
        <v>0</v>
      </c>
      <c r="T208" s="154">
        <f t="shared" si="33"/>
        <v>0</v>
      </c>
      <c r="AR208" s="155" t="s">
        <v>434</v>
      </c>
      <c r="AT208" s="155" t="s">
        <v>304</v>
      </c>
      <c r="AU208" s="155" t="s">
        <v>89</v>
      </c>
      <c r="AY208" s="17" t="s">
        <v>225</v>
      </c>
      <c r="BE208" s="156">
        <f t="shared" si="34"/>
        <v>0</v>
      </c>
      <c r="BF208" s="156">
        <f t="shared" si="35"/>
        <v>0</v>
      </c>
      <c r="BG208" s="156">
        <f t="shared" si="36"/>
        <v>0</v>
      </c>
      <c r="BH208" s="156">
        <f t="shared" si="37"/>
        <v>0</v>
      </c>
      <c r="BI208" s="156">
        <f t="shared" si="38"/>
        <v>0</v>
      </c>
      <c r="BJ208" s="17" t="s">
        <v>89</v>
      </c>
      <c r="BK208" s="156">
        <f t="shared" si="39"/>
        <v>0</v>
      </c>
      <c r="BL208" s="17" t="s">
        <v>309</v>
      </c>
      <c r="BM208" s="155" t="s">
        <v>3279</v>
      </c>
    </row>
    <row r="209" spans="2:65" s="1" customFormat="1" ht="24.2" customHeight="1">
      <c r="B209" s="32"/>
      <c r="C209" s="179" t="s">
        <v>667</v>
      </c>
      <c r="D209" s="179" t="s">
        <v>304</v>
      </c>
      <c r="E209" s="180" t="s">
        <v>3215</v>
      </c>
      <c r="F209" s="181" t="s">
        <v>3216</v>
      </c>
      <c r="G209" s="182" t="s">
        <v>519</v>
      </c>
      <c r="H209" s="183">
        <v>1</v>
      </c>
      <c r="I209" s="184"/>
      <c r="J209" s="185">
        <f t="shared" si="30"/>
        <v>0</v>
      </c>
      <c r="K209" s="186"/>
      <c r="L209" s="187"/>
      <c r="M209" s="188" t="s">
        <v>1</v>
      </c>
      <c r="N209" s="189" t="s">
        <v>42</v>
      </c>
      <c r="P209" s="153">
        <f t="shared" si="31"/>
        <v>0</v>
      </c>
      <c r="Q209" s="153">
        <v>4.0000000000000001E-3</v>
      </c>
      <c r="R209" s="153">
        <f t="shared" si="32"/>
        <v>4.0000000000000001E-3</v>
      </c>
      <c r="S209" s="153">
        <v>0</v>
      </c>
      <c r="T209" s="154">
        <f t="shared" si="33"/>
        <v>0</v>
      </c>
      <c r="AR209" s="155" t="s">
        <v>434</v>
      </c>
      <c r="AT209" s="155" t="s">
        <v>304</v>
      </c>
      <c r="AU209" s="155" t="s">
        <v>89</v>
      </c>
      <c r="AY209" s="17" t="s">
        <v>225</v>
      </c>
      <c r="BE209" s="156">
        <f t="shared" si="34"/>
        <v>0</v>
      </c>
      <c r="BF209" s="156">
        <f t="shared" si="35"/>
        <v>0</v>
      </c>
      <c r="BG209" s="156">
        <f t="shared" si="36"/>
        <v>0</v>
      </c>
      <c r="BH209" s="156">
        <f t="shared" si="37"/>
        <v>0</v>
      </c>
      <c r="BI209" s="156">
        <f t="shared" si="38"/>
        <v>0</v>
      </c>
      <c r="BJ209" s="17" t="s">
        <v>89</v>
      </c>
      <c r="BK209" s="156">
        <f t="shared" si="39"/>
        <v>0</v>
      </c>
      <c r="BL209" s="17" t="s">
        <v>309</v>
      </c>
      <c r="BM209" s="155" t="s">
        <v>3280</v>
      </c>
    </row>
    <row r="210" spans="2:65" s="1" customFormat="1" ht="16.5" customHeight="1">
      <c r="B210" s="32"/>
      <c r="C210" s="143" t="s">
        <v>671</v>
      </c>
      <c r="D210" s="143" t="s">
        <v>227</v>
      </c>
      <c r="E210" s="144" t="s">
        <v>3281</v>
      </c>
      <c r="F210" s="145" t="s">
        <v>3282</v>
      </c>
      <c r="G210" s="146" t="s">
        <v>2974</v>
      </c>
      <c r="H210" s="147">
        <v>2</v>
      </c>
      <c r="I210" s="148"/>
      <c r="J210" s="149">
        <f t="shared" si="30"/>
        <v>0</v>
      </c>
      <c r="K210" s="150"/>
      <c r="L210" s="32"/>
      <c r="M210" s="151" t="s">
        <v>1</v>
      </c>
      <c r="N210" s="152" t="s">
        <v>42</v>
      </c>
      <c r="P210" s="153">
        <f t="shared" si="31"/>
        <v>0</v>
      </c>
      <c r="Q210" s="153">
        <v>3.533E-2</v>
      </c>
      <c r="R210" s="153">
        <f t="shared" si="32"/>
        <v>7.0660000000000001E-2</v>
      </c>
      <c r="S210" s="153">
        <v>0</v>
      </c>
      <c r="T210" s="154">
        <f t="shared" si="33"/>
        <v>0</v>
      </c>
      <c r="AR210" s="155" t="s">
        <v>309</v>
      </c>
      <c r="AT210" s="155" t="s">
        <v>227</v>
      </c>
      <c r="AU210" s="155" t="s">
        <v>89</v>
      </c>
      <c r="AY210" s="17" t="s">
        <v>225</v>
      </c>
      <c r="BE210" s="156">
        <f t="shared" si="34"/>
        <v>0</v>
      </c>
      <c r="BF210" s="156">
        <f t="shared" si="35"/>
        <v>0</v>
      </c>
      <c r="BG210" s="156">
        <f t="shared" si="36"/>
        <v>0</v>
      </c>
      <c r="BH210" s="156">
        <f t="shared" si="37"/>
        <v>0</v>
      </c>
      <c r="BI210" s="156">
        <f t="shared" si="38"/>
        <v>0</v>
      </c>
      <c r="BJ210" s="17" t="s">
        <v>89</v>
      </c>
      <c r="BK210" s="156">
        <f t="shared" si="39"/>
        <v>0</v>
      </c>
      <c r="BL210" s="17" t="s">
        <v>309</v>
      </c>
      <c r="BM210" s="155" t="s">
        <v>1023</v>
      </c>
    </row>
    <row r="211" spans="2:65" s="1" customFormat="1" ht="16.5" customHeight="1">
      <c r="B211" s="32"/>
      <c r="C211" s="143" t="s">
        <v>678</v>
      </c>
      <c r="D211" s="143" t="s">
        <v>227</v>
      </c>
      <c r="E211" s="144" t="s">
        <v>3218</v>
      </c>
      <c r="F211" s="145" t="s">
        <v>3283</v>
      </c>
      <c r="G211" s="146" t="s">
        <v>2974</v>
      </c>
      <c r="H211" s="147">
        <v>2</v>
      </c>
      <c r="I211" s="148"/>
      <c r="J211" s="149">
        <f t="shared" si="30"/>
        <v>0</v>
      </c>
      <c r="K211" s="150"/>
      <c r="L211" s="32"/>
      <c r="M211" s="151" t="s">
        <v>1</v>
      </c>
      <c r="N211" s="152" t="s">
        <v>42</v>
      </c>
      <c r="P211" s="153">
        <f t="shared" si="31"/>
        <v>0</v>
      </c>
      <c r="Q211" s="153">
        <v>1.2999999999999999E-4</v>
      </c>
      <c r="R211" s="153">
        <f t="shared" si="32"/>
        <v>2.5999999999999998E-4</v>
      </c>
      <c r="S211" s="153">
        <v>0</v>
      </c>
      <c r="T211" s="154">
        <f t="shared" si="33"/>
        <v>0</v>
      </c>
      <c r="AR211" s="155" t="s">
        <v>309</v>
      </c>
      <c r="AT211" s="155" t="s">
        <v>227</v>
      </c>
      <c r="AU211" s="155" t="s">
        <v>89</v>
      </c>
      <c r="AY211" s="17" t="s">
        <v>225</v>
      </c>
      <c r="BE211" s="156">
        <f t="shared" si="34"/>
        <v>0</v>
      </c>
      <c r="BF211" s="156">
        <f t="shared" si="35"/>
        <v>0</v>
      </c>
      <c r="BG211" s="156">
        <f t="shared" si="36"/>
        <v>0</v>
      </c>
      <c r="BH211" s="156">
        <f t="shared" si="37"/>
        <v>0</v>
      </c>
      <c r="BI211" s="156">
        <f t="shared" si="38"/>
        <v>0</v>
      </c>
      <c r="BJ211" s="17" t="s">
        <v>89</v>
      </c>
      <c r="BK211" s="156">
        <f t="shared" si="39"/>
        <v>0</v>
      </c>
      <c r="BL211" s="17" t="s">
        <v>309</v>
      </c>
      <c r="BM211" s="155" t="s">
        <v>1035</v>
      </c>
    </row>
    <row r="212" spans="2:65" s="1" customFormat="1" ht="21.75" customHeight="1">
      <c r="B212" s="32"/>
      <c r="C212" s="143" t="s">
        <v>685</v>
      </c>
      <c r="D212" s="143" t="s">
        <v>227</v>
      </c>
      <c r="E212" s="144" t="s">
        <v>3220</v>
      </c>
      <c r="F212" s="145" t="s">
        <v>3221</v>
      </c>
      <c r="G212" s="146" t="s">
        <v>2974</v>
      </c>
      <c r="H212" s="147">
        <v>2</v>
      </c>
      <c r="I212" s="148"/>
      <c r="J212" s="149">
        <f t="shared" si="30"/>
        <v>0</v>
      </c>
      <c r="K212" s="150"/>
      <c r="L212" s="32"/>
      <c r="M212" s="151" t="s">
        <v>1</v>
      </c>
      <c r="N212" s="152" t="s">
        <v>42</v>
      </c>
      <c r="P212" s="153">
        <f t="shared" si="31"/>
        <v>0</v>
      </c>
      <c r="Q212" s="153">
        <v>2.0000000000000001E-4</v>
      </c>
      <c r="R212" s="153">
        <f t="shared" si="32"/>
        <v>4.0000000000000002E-4</v>
      </c>
      <c r="S212" s="153">
        <v>0</v>
      </c>
      <c r="T212" s="154">
        <f t="shared" si="33"/>
        <v>0</v>
      </c>
      <c r="AR212" s="155" t="s">
        <v>309</v>
      </c>
      <c r="AT212" s="155" t="s">
        <v>227</v>
      </c>
      <c r="AU212" s="155" t="s">
        <v>89</v>
      </c>
      <c r="AY212" s="17" t="s">
        <v>225</v>
      </c>
      <c r="BE212" s="156">
        <f t="shared" si="34"/>
        <v>0</v>
      </c>
      <c r="BF212" s="156">
        <f t="shared" si="35"/>
        <v>0</v>
      </c>
      <c r="BG212" s="156">
        <f t="shared" si="36"/>
        <v>0</v>
      </c>
      <c r="BH212" s="156">
        <f t="shared" si="37"/>
        <v>0</v>
      </c>
      <c r="BI212" s="156">
        <f t="shared" si="38"/>
        <v>0</v>
      </c>
      <c r="BJ212" s="17" t="s">
        <v>89</v>
      </c>
      <c r="BK212" s="156">
        <f t="shared" si="39"/>
        <v>0</v>
      </c>
      <c r="BL212" s="17" t="s">
        <v>309</v>
      </c>
      <c r="BM212" s="155" t="s">
        <v>1046</v>
      </c>
    </row>
    <row r="213" spans="2:65" s="1" customFormat="1" ht="16.5" customHeight="1">
      <c r="B213" s="32"/>
      <c r="C213" s="143" t="s">
        <v>694</v>
      </c>
      <c r="D213" s="143" t="s">
        <v>227</v>
      </c>
      <c r="E213" s="144" t="s">
        <v>3222</v>
      </c>
      <c r="F213" s="145" t="s">
        <v>3223</v>
      </c>
      <c r="G213" s="146" t="s">
        <v>2974</v>
      </c>
      <c r="H213" s="147">
        <v>3</v>
      </c>
      <c r="I213" s="148"/>
      <c r="J213" s="149">
        <f t="shared" si="30"/>
        <v>0</v>
      </c>
      <c r="K213" s="150"/>
      <c r="L213" s="32"/>
      <c r="M213" s="151" t="s">
        <v>1</v>
      </c>
      <c r="N213" s="152" t="s">
        <v>42</v>
      </c>
      <c r="P213" s="153">
        <f t="shared" si="31"/>
        <v>0</v>
      </c>
      <c r="Q213" s="153">
        <v>2.6199999999999999E-3</v>
      </c>
      <c r="R213" s="153">
        <f t="shared" si="32"/>
        <v>7.8599999999999989E-3</v>
      </c>
      <c r="S213" s="153">
        <v>0</v>
      </c>
      <c r="T213" s="154">
        <f t="shared" si="33"/>
        <v>0</v>
      </c>
      <c r="AR213" s="155" t="s">
        <v>309</v>
      </c>
      <c r="AT213" s="155" t="s">
        <v>227</v>
      </c>
      <c r="AU213" s="155" t="s">
        <v>89</v>
      </c>
      <c r="AY213" s="17" t="s">
        <v>225</v>
      </c>
      <c r="BE213" s="156">
        <f t="shared" si="34"/>
        <v>0</v>
      </c>
      <c r="BF213" s="156">
        <f t="shared" si="35"/>
        <v>0</v>
      </c>
      <c r="BG213" s="156">
        <f t="shared" si="36"/>
        <v>0</v>
      </c>
      <c r="BH213" s="156">
        <f t="shared" si="37"/>
        <v>0</v>
      </c>
      <c r="BI213" s="156">
        <f t="shared" si="38"/>
        <v>0</v>
      </c>
      <c r="BJ213" s="17" t="s">
        <v>89</v>
      </c>
      <c r="BK213" s="156">
        <f t="shared" si="39"/>
        <v>0</v>
      </c>
      <c r="BL213" s="17" t="s">
        <v>309</v>
      </c>
      <c r="BM213" s="155" t="s">
        <v>1056</v>
      </c>
    </row>
    <row r="214" spans="2:65" s="1" customFormat="1" ht="16.5" customHeight="1">
      <c r="B214" s="32"/>
      <c r="C214" s="143" t="s">
        <v>699</v>
      </c>
      <c r="D214" s="143" t="s">
        <v>227</v>
      </c>
      <c r="E214" s="144" t="s">
        <v>3224</v>
      </c>
      <c r="F214" s="145" t="s">
        <v>3225</v>
      </c>
      <c r="G214" s="146" t="s">
        <v>2974</v>
      </c>
      <c r="H214" s="147">
        <v>3</v>
      </c>
      <c r="I214" s="148"/>
      <c r="J214" s="149">
        <f t="shared" si="30"/>
        <v>0</v>
      </c>
      <c r="K214" s="150"/>
      <c r="L214" s="32"/>
      <c r="M214" s="151" t="s">
        <v>1</v>
      </c>
      <c r="N214" s="152" t="s">
        <v>42</v>
      </c>
      <c r="P214" s="153">
        <f t="shared" si="31"/>
        <v>0</v>
      </c>
      <c r="Q214" s="153">
        <v>2.6199999999999999E-3</v>
      </c>
      <c r="R214" s="153">
        <f t="shared" si="32"/>
        <v>7.8599999999999989E-3</v>
      </c>
      <c r="S214" s="153">
        <v>0</v>
      </c>
      <c r="T214" s="154">
        <f t="shared" si="33"/>
        <v>0</v>
      </c>
      <c r="AR214" s="155" t="s">
        <v>309</v>
      </c>
      <c r="AT214" s="155" t="s">
        <v>227</v>
      </c>
      <c r="AU214" s="155" t="s">
        <v>89</v>
      </c>
      <c r="AY214" s="17" t="s">
        <v>225</v>
      </c>
      <c r="BE214" s="156">
        <f t="shared" si="34"/>
        <v>0</v>
      </c>
      <c r="BF214" s="156">
        <f t="shared" si="35"/>
        <v>0</v>
      </c>
      <c r="BG214" s="156">
        <f t="shared" si="36"/>
        <v>0</v>
      </c>
      <c r="BH214" s="156">
        <f t="shared" si="37"/>
        <v>0</v>
      </c>
      <c r="BI214" s="156">
        <f t="shared" si="38"/>
        <v>0</v>
      </c>
      <c r="BJ214" s="17" t="s">
        <v>89</v>
      </c>
      <c r="BK214" s="156">
        <f t="shared" si="39"/>
        <v>0</v>
      </c>
      <c r="BL214" s="17" t="s">
        <v>309</v>
      </c>
      <c r="BM214" s="155" t="s">
        <v>1069</v>
      </c>
    </row>
    <row r="215" spans="2:65" s="1" customFormat="1" ht="24.2" customHeight="1">
      <c r="B215" s="32"/>
      <c r="C215" s="143" t="s">
        <v>704</v>
      </c>
      <c r="D215" s="143" t="s">
        <v>227</v>
      </c>
      <c r="E215" s="144" t="s">
        <v>3228</v>
      </c>
      <c r="F215" s="145" t="s">
        <v>3229</v>
      </c>
      <c r="G215" s="146" t="s">
        <v>2974</v>
      </c>
      <c r="H215" s="147">
        <v>5</v>
      </c>
      <c r="I215" s="148"/>
      <c r="J215" s="149">
        <f t="shared" si="30"/>
        <v>0</v>
      </c>
      <c r="K215" s="150"/>
      <c r="L215" s="32"/>
      <c r="M215" s="151" t="s">
        <v>1</v>
      </c>
      <c r="N215" s="152" t="s">
        <v>42</v>
      </c>
      <c r="P215" s="153">
        <f t="shared" si="31"/>
        <v>0</v>
      </c>
      <c r="Q215" s="153">
        <v>1.7099999999999999E-3</v>
      </c>
      <c r="R215" s="153">
        <f t="shared" si="32"/>
        <v>8.5500000000000003E-3</v>
      </c>
      <c r="S215" s="153">
        <v>0</v>
      </c>
      <c r="T215" s="154">
        <f t="shared" si="33"/>
        <v>0</v>
      </c>
      <c r="AR215" s="155" t="s">
        <v>309</v>
      </c>
      <c r="AT215" s="155" t="s">
        <v>227</v>
      </c>
      <c r="AU215" s="155" t="s">
        <v>89</v>
      </c>
      <c r="AY215" s="17" t="s">
        <v>225</v>
      </c>
      <c r="BE215" s="156">
        <f t="shared" si="34"/>
        <v>0</v>
      </c>
      <c r="BF215" s="156">
        <f t="shared" si="35"/>
        <v>0</v>
      </c>
      <c r="BG215" s="156">
        <f t="shared" si="36"/>
        <v>0</v>
      </c>
      <c r="BH215" s="156">
        <f t="shared" si="37"/>
        <v>0</v>
      </c>
      <c r="BI215" s="156">
        <f t="shared" si="38"/>
        <v>0</v>
      </c>
      <c r="BJ215" s="17" t="s">
        <v>89</v>
      </c>
      <c r="BK215" s="156">
        <f t="shared" si="39"/>
        <v>0</v>
      </c>
      <c r="BL215" s="17" t="s">
        <v>309</v>
      </c>
      <c r="BM215" s="155" t="s">
        <v>1082</v>
      </c>
    </row>
    <row r="216" spans="2:65" s="1" customFormat="1" ht="16.5" customHeight="1">
      <c r="B216" s="32"/>
      <c r="C216" s="143" t="s">
        <v>708</v>
      </c>
      <c r="D216" s="143" t="s">
        <v>227</v>
      </c>
      <c r="E216" s="144" t="s">
        <v>3234</v>
      </c>
      <c r="F216" s="145" t="s">
        <v>3235</v>
      </c>
      <c r="G216" s="146" t="s">
        <v>2974</v>
      </c>
      <c r="H216" s="147">
        <v>5</v>
      </c>
      <c r="I216" s="148"/>
      <c r="J216" s="149">
        <f t="shared" si="30"/>
        <v>0</v>
      </c>
      <c r="K216" s="150"/>
      <c r="L216" s="32"/>
      <c r="M216" s="151" t="s">
        <v>1</v>
      </c>
      <c r="N216" s="152" t="s">
        <v>42</v>
      </c>
      <c r="P216" s="153">
        <f t="shared" si="31"/>
        <v>0</v>
      </c>
      <c r="Q216" s="153">
        <v>3.4000000000000002E-4</v>
      </c>
      <c r="R216" s="153">
        <f t="shared" si="32"/>
        <v>1.7000000000000001E-3</v>
      </c>
      <c r="S216" s="153">
        <v>0</v>
      </c>
      <c r="T216" s="154">
        <f t="shared" si="33"/>
        <v>0</v>
      </c>
      <c r="AR216" s="155" t="s">
        <v>309</v>
      </c>
      <c r="AT216" s="155" t="s">
        <v>227</v>
      </c>
      <c r="AU216" s="155" t="s">
        <v>89</v>
      </c>
      <c r="AY216" s="17" t="s">
        <v>225</v>
      </c>
      <c r="BE216" s="156">
        <f t="shared" si="34"/>
        <v>0</v>
      </c>
      <c r="BF216" s="156">
        <f t="shared" si="35"/>
        <v>0</v>
      </c>
      <c r="BG216" s="156">
        <f t="shared" si="36"/>
        <v>0</v>
      </c>
      <c r="BH216" s="156">
        <f t="shared" si="37"/>
        <v>0</v>
      </c>
      <c r="BI216" s="156">
        <f t="shared" si="38"/>
        <v>0</v>
      </c>
      <c r="BJ216" s="17" t="s">
        <v>89</v>
      </c>
      <c r="BK216" s="156">
        <f t="shared" si="39"/>
        <v>0</v>
      </c>
      <c r="BL216" s="17" t="s">
        <v>309</v>
      </c>
      <c r="BM216" s="155" t="s">
        <v>1127</v>
      </c>
    </row>
    <row r="217" spans="2:65" s="1" customFormat="1" ht="24.2" customHeight="1">
      <c r="B217" s="32"/>
      <c r="C217" s="143" t="s">
        <v>717</v>
      </c>
      <c r="D217" s="143" t="s">
        <v>227</v>
      </c>
      <c r="E217" s="144" t="s">
        <v>3230</v>
      </c>
      <c r="F217" s="145" t="s">
        <v>3231</v>
      </c>
      <c r="G217" s="146" t="s">
        <v>2974</v>
      </c>
      <c r="H217" s="147">
        <v>9</v>
      </c>
      <c r="I217" s="148"/>
      <c r="J217" s="149">
        <f t="shared" si="30"/>
        <v>0</v>
      </c>
      <c r="K217" s="150"/>
      <c r="L217" s="32"/>
      <c r="M217" s="151" t="s">
        <v>1</v>
      </c>
      <c r="N217" s="152" t="s">
        <v>42</v>
      </c>
      <c r="P217" s="153">
        <f t="shared" si="31"/>
        <v>0</v>
      </c>
      <c r="Q217" s="153">
        <v>1.0399999999999999E-3</v>
      </c>
      <c r="R217" s="153">
        <f t="shared" si="32"/>
        <v>9.3599999999999985E-3</v>
      </c>
      <c r="S217" s="153">
        <v>0</v>
      </c>
      <c r="T217" s="154">
        <f t="shared" si="33"/>
        <v>0</v>
      </c>
      <c r="AR217" s="155" t="s">
        <v>309</v>
      </c>
      <c r="AT217" s="155" t="s">
        <v>227</v>
      </c>
      <c r="AU217" s="155" t="s">
        <v>89</v>
      </c>
      <c r="AY217" s="17" t="s">
        <v>225</v>
      </c>
      <c r="BE217" s="156">
        <f t="shared" si="34"/>
        <v>0</v>
      </c>
      <c r="BF217" s="156">
        <f t="shared" si="35"/>
        <v>0</v>
      </c>
      <c r="BG217" s="156">
        <f t="shared" si="36"/>
        <v>0</v>
      </c>
      <c r="BH217" s="156">
        <f t="shared" si="37"/>
        <v>0</v>
      </c>
      <c r="BI217" s="156">
        <f t="shared" si="38"/>
        <v>0</v>
      </c>
      <c r="BJ217" s="17" t="s">
        <v>89</v>
      </c>
      <c r="BK217" s="156">
        <f t="shared" si="39"/>
        <v>0</v>
      </c>
      <c r="BL217" s="17" t="s">
        <v>309</v>
      </c>
      <c r="BM217" s="155" t="s">
        <v>1098</v>
      </c>
    </row>
    <row r="218" spans="2:65" s="1" customFormat="1" ht="21.75" customHeight="1">
      <c r="B218" s="32"/>
      <c r="C218" s="143" t="s">
        <v>727</v>
      </c>
      <c r="D218" s="143" t="s">
        <v>227</v>
      </c>
      <c r="E218" s="144" t="s">
        <v>3232</v>
      </c>
      <c r="F218" s="145" t="s">
        <v>3233</v>
      </c>
      <c r="G218" s="146" t="s">
        <v>2974</v>
      </c>
      <c r="H218" s="147">
        <v>9</v>
      </c>
      <c r="I218" s="148"/>
      <c r="J218" s="149">
        <f t="shared" si="30"/>
        <v>0</v>
      </c>
      <c r="K218" s="150"/>
      <c r="L218" s="32"/>
      <c r="M218" s="151" t="s">
        <v>1</v>
      </c>
      <c r="N218" s="152" t="s">
        <v>42</v>
      </c>
      <c r="P218" s="153">
        <f t="shared" si="31"/>
        <v>0</v>
      </c>
      <c r="Q218" s="153">
        <v>0</v>
      </c>
      <c r="R218" s="153">
        <f t="shared" si="32"/>
        <v>0</v>
      </c>
      <c r="S218" s="153">
        <v>0</v>
      </c>
      <c r="T218" s="154">
        <f t="shared" si="33"/>
        <v>0</v>
      </c>
      <c r="AR218" s="155" t="s">
        <v>309</v>
      </c>
      <c r="AT218" s="155" t="s">
        <v>227</v>
      </c>
      <c r="AU218" s="155" t="s">
        <v>89</v>
      </c>
      <c r="AY218" s="17" t="s">
        <v>225</v>
      </c>
      <c r="BE218" s="156">
        <f t="shared" si="34"/>
        <v>0</v>
      </c>
      <c r="BF218" s="156">
        <f t="shared" si="35"/>
        <v>0</v>
      </c>
      <c r="BG218" s="156">
        <f t="shared" si="36"/>
        <v>0</v>
      </c>
      <c r="BH218" s="156">
        <f t="shared" si="37"/>
        <v>0</v>
      </c>
      <c r="BI218" s="156">
        <f t="shared" si="38"/>
        <v>0</v>
      </c>
      <c r="BJ218" s="17" t="s">
        <v>89</v>
      </c>
      <c r="BK218" s="156">
        <f t="shared" si="39"/>
        <v>0</v>
      </c>
      <c r="BL218" s="17" t="s">
        <v>309</v>
      </c>
      <c r="BM218" s="155" t="s">
        <v>1109</v>
      </c>
    </row>
    <row r="219" spans="2:65" s="1" customFormat="1" ht="21.75" customHeight="1">
      <c r="B219" s="32"/>
      <c r="C219" s="143" t="s">
        <v>734</v>
      </c>
      <c r="D219" s="143" t="s">
        <v>227</v>
      </c>
      <c r="E219" s="144" t="s">
        <v>3240</v>
      </c>
      <c r="F219" s="145" t="s">
        <v>3284</v>
      </c>
      <c r="G219" s="146" t="s">
        <v>2974</v>
      </c>
      <c r="H219" s="147">
        <v>1</v>
      </c>
      <c r="I219" s="148"/>
      <c r="J219" s="149">
        <f t="shared" si="30"/>
        <v>0</v>
      </c>
      <c r="K219" s="150"/>
      <c r="L219" s="32"/>
      <c r="M219" s="151" t="s">
        <v>1</v>
      </c>
      <c r="N219" s="152" t="s">
        <v>42</v>
      </c>
      <c r="P219" s="153">
        <f t="shared" si="31"/>
        <v>0</v>
      </c>
      <c r="Q219" s="153">
        <v>3.1199999999999999E-3</v>
      </c>
      <c r="R219" s="153">
        <f t="shared" si="32"/>
        <v>3.1199999999999999E-3</v>
      </c>
      <c r="S219" s="153">
        <v>0</v>
      </c>
      <c r="T219" s="154">
        <f t="shared" si="33"/>
        <v>0</v>
      </c>
      <c r="AR219" s="155" t="s">
        <v>309</v>
      </c>
      <c r="AT219" s="155" t="s">
        <v>227</v>
      </c>
      <c r="AU219" s="155" t="s">
        <v>89</v>
      </c>
      <c r="AY219" s="17" t="s">
        <v>225</v>
      </c>
      <c r="BE219" s="156">
        <f t="shared" si="34"/>
        <v>0</v>
      </c>
      <c r="BF219" s="156">
        <f t="shared" si="35"/>
        <v>0</v>
      </c>
      <c r="BG219" s="156">
        <f t="shared" si="36"/>
        <v>0</v>
      </c>
      <c r="BH219" s="156">
        <f t="shared" si="37"/>
        <v>0</v>
      </c>
      <c r="BI219" s="156">
        <f t="shared" si="38"/>
        <v>0</v>
      </c>
      <c r="BJ219" s="17" t="s">
        <v>89</v>
      </c>
      <c r="BK219" s="156">
        <f t="shared" si="39"/>
        <v>0</v>
      </c>
      <c r="BL219" s="17" t="s">
        <v>309</v>
      </c>
      <c r="BM219" s="155" t="s">
        <v>1139</v>
      </c>
    </row>
    <row r="220" spans="2:65" s="1" customFormat="1" ht="16.5" customHeight="1">
      <c r="B220" s="32"/>
      <c r="C220" s="143" t="s">
        <v>738</v>
      </c>
      <c r="D220" s="143" t="s">
        <v>227</v>
      </c>
      <c r="E220" s="144" t="s">
        <v>3242</v>
      </c>
      <c r="F220" s="145" t="s">
        <v>3243</v>
      </c>
      <c r="G220" s="146" t="s">
        <v>2974</v>
      </c>
      <c r="H220" s="147">
        <v>1</v>
      </c>
      <c r="I220" s="148"/>
      <c r="J220" s="149">
        <f t="shared" si="30"/>
        <v>0</v>
      </c>
      <c r="K220" s="150"/>
      <c r="L220" s="32"/>
      <c r="M220" s="151" t="s">
        <v>1</v>
      </c>
      <c r="N220" s="152" t="s">
        <v>42</v>
      </c>
      <c r="P220" s="153">
        <f t="shared" si="31"/>
        <v>0</v>
      </c>
      <c r="Q220" s="153">
        <v>9.0000000000000006E-5</v>
      </c>
      <c r="R220" s="153">
        <f t="shared" si="32"/>
        <v>9.0000000000000006E-5</v>
      </c>
      <c r="S220" s="153">
        <v>0</v>
      </c>
      <c r="T220" s="154">
        <f t="shared" si="33"/>
        <v>0</v>
      </c>
      <c r="AR220" s="155" t="s">
        <v>309</v>
      </c>
      <c r="AT220" s="155" t="s">
        <v>227</v>
      </c>
      <c r="AU220" s="155" t="s">
        <v>89</v>
      </c>
      <c r="AY220" s="17" t="s">
        <v>225</v>
      </c>
      <c r="BE220" s="156">
        <f t="shared" si="34"/>
        <v>0</v>
      </c>
      <c r="BF220" s="156">
        <f t="shared" si="35"/>
        <v>0</v>
      </c>
      <c r="BG220" s="156">
        <f t="shared" si="36"/>
        <v>0</v>
      </c>
      <c r="BH220" s="156">
        <f t="shared" si="37"/>
        <v>0</v>
      </c>
      <c r="BI220" s="156">
        <f t="shared" si="38"/>
        <v>0</v>
      </c>
      <c r="BJ220" s="17" t="s">
        <v>89</v>
      </c>
      <c r="BK220" s="156">
        <f t="shared" si="39"/>
        <v>0</v>
      </c>
      <c r="BL220" s="17" t="s">
        <v>309</v>
      </c>
      <c r="BM220" s="155" t="s">
        <v>1153</v>
      </c>
    </row>
    <row r="221" spans="2:65" s="11" customFormat="1" ht="22.9" customHeight="1">
      <c r="B221" s="131"/>
      <c r="D221" s="132" t="s">
        <v>75</v>
      </c>
      <c r="E221" s="141" t="s">
        <v>2074</v>
      </c>
      <c r="F221" s="141" t="s">
        <v>3244</v>
      </c>
      <c r="I221" s="134"/>
      <c r="J221" s="142">
        <f>BK221</f>
        <v>0</v>
      </c>
      <c r="L221" s="131"/>
      <c r="M221" s="136"/>
      <c r="P221" s="137">
        <f>SUM(P222:P223)</f>
        <v>0</v>
      </c>
      <c r="R221" s="137">
        <f>SUM(R222:R223)</f>
        <v>0</v>
      </c>
      <c r="T221" s="138">
        <f>SUM(T222:T223)</f>
        <v>0</v>
      </c>
      <c r="AR221" s="132" t="s">
        <v>89</v>
      </c>
      <c r="AT221" s="139" t="s">
        <v>75</v>
      </c>
      <c r="AU221" s="139" t="s">
        <v>83</v>
      </c>
      <c r="AY221" s="132" t="s">
        <v>225</v>
      </c>
      <c r="BK221" s="140">
        <f>SUM(BK222:BK223)</f>
        <v>0</v>
      </c>
    </row>
    <row r="222" spans="2:65" s="1" customFormat="1" ht="16.5" customHeight="1">
      <c r="B222" s="32"/>
      <c r="C222" s="143" t="s">
        <v>744</v>
      </c>
      <c r="D222" s="143" t="s">
        <v>227</v>
      </c>
      <c r="E222" s="144" t="s">
        <v>3245</v>
      </c>
      <c r="F222" s="145" t="s">
        <v>3246</v>
      </c>
      <c r="G222" s="146" t="s">
        <v>983</v>
      </c>
      <c r="H222" s="147">
        <v>11</v>
      </c>
      <c r="I222" s="148"/>
      <c r="J222" s="149">
        <f>ROUND(I222*H222,2)</f>
        <v>0</v>
      </c>
      <c r="K222" s="150"/>
      <c r="L222" s="32"/>
      <c r="M222" s="151" t="s">
        <v>1</v>
      </c>
      <c r="N222" s="152" t="s">
        <v>42</v>
      </c>
      <c r="P222" s="153">
        <f>O222*H222</f>
        <v>0</v>
      </c>
      <c r="Q222" s="153">
        <v>0</v>
      </c>
      <c r="R222" s="153">
        <f>Q222*H222</f>
        <v>0</v>
      </c>
      <c r="S222" s="153">
        <v>0</v>
      </c>
      <c r="T222" s="154">
        <f>S222*H222</f>
        <v>0</v>
      </c>
      <c r="AR222" s="155" t="s">
        <v>309</v>
      </c>
      <c r="AT222" s="155" t="s">
        <v>227</v>
      </c>
      <c r="AU222" s="155" t="s">
        <v>89</v>
      </c>
      <c r="AY222" s="17" t="s">
        <v>225</v>
      </c>
      <c r="BE222" s="156">
        <f>IF(N222="základná",J222,0)</f>
        <v>0</v>
      </c>
      <c r="BF222" s="156">
        <f>IF(N222="znížená",J222,0)</f>
        <v>0</v>
      </c>
      <c r="BG222" s="156">
        <f>IF(N222="zákl. prenesená",J222,0)</f>
        <v>0</v>
      </c>
      <c r="BH222" s="156">
        <f>IF(N222="zníž. prenesená",J222,0)</f>
        <v>0</v>
      </c>
      <c r="BI222" s="156">
        <f>IF(N222="nulová",J222,0)</f>
        <v>0</v>
      </c>
      <c r="BJ222" s="17" t="s">
        <v>89</v>
      </c>
      <c r="BK222" s="156">
        <f>ROUND(I222*H222,2)</f>
        <v>0</v>
      </c>
      <c r="BL222" s="17" t="s">
        <v>309</v>
      </c>
      <c r="BM222" s="155" t="s">
        <v>1168</v>
      </c>
    </row>
    <row r="223" spans="2:65" s="1" customFormat="1" ht="16.5" customHeight="1">
      <c r="B223" s="32"/>
      <c r="C223" s="143" t="s">
        <v>750</v>
      </c>
      <c r="D223" s="143" t="s">
        <v>227</v>
      </c>
      <c r="E223" s="144" t="s">
        <v>3247</v>
      </c>
      <c r="F223" s="145" t="s">
        <v>3248</v>
      </c>
      <c r="G223" s="146" t="s">
        <v>983</v>
      </c>
      <c r="H223" s="147">
        <v>11</v>
      </c>
      <c r="I223" s="148"/>
      <c r="J223" s="149">
        <f>ROUND(I223*H223,2)</f>
        <v>0</v>
      </c>
      <c r="K223" s="150"/>
      <c r="L223" s="32"/>
      <c r="M223" s="202" t="s">
        <v>1</v>
      </c>
      <c r="N223" s="203" t="s">
        <v>42</v>
      </c>
      <c r="O223" s="199"/>
      <c r="P223" s="200">
        <f>O223*H223</f>
        <v>0</v>
      </c>
      <c r="Q223" s="200">
        <v>0</v>
      </c>
      <c r="R223" s="200">
        <f>Q223*H223</f>
        <v>0</v>
      </c>
      <c r="S223" s="200">
        <v>0</v>
      </c>
      <c r="T223" s="201">
        <f>S223*H223</f>
        <v>0</v>
      </c>
      <c r="AR223" s="155" t="s">
        <v>309</v>
      </c>
      <c r="AT223" s="155" t="s">
        <v>227</v>
      </c>
      <c r="AU223" s="155" t="s">
        <v>89</v>
      </c>
      <c r="AY223" s="17" t="s">
        <v>225</v>
      </c>
      <c r="BE223" s="156">
        <f>IF(N223="základná",J223,0)</f>
        <v>0</v>
      </c>
      <c r="BF223" s="156">
        <f>IF(N223="znížená",J223,0)</f>
        <v>0</v>
      </c>
      <c r="BG223" s="156">
        <f>IF(N223="zákl. prenesená",J223,0)</f>
        <v>0</v>
      </c>
      <c r="BH223" s="156">
        <f>IF(N223="zníž. prenesená",J223,0)</f>
        <v>0</v>
      </c>
      <c r="BI223" s="156">
        <f>IF(N223="nulová",J223,0)</f>
        <v>0</v>
      </c>
      <c r="BJ223" s="17" t="s">
        <v>89</v>
      </c>
      <c r="BK223" s="156">
        <f>ROUND(I223*H223,2)</f>
        <v>0</v>
      </c>
      <c r="BL223" s="17" t="s">
        <v>309</v>
      </c>
      <c r="BM223" s="155" t="s">
        <v>1184</v>
      </c>
    </row>
    <row r="224" spans="2:65" s="1" customFormat="1" ht="6.95" customHeight="1">
      <c r="B224" s="47"/>
      <c r="C224" s="48"/>
      <c r="D224" s="48"/>
      <c r="E224" s="48"/>
      <c r="F224" s="48"/>
      <c r="G224" s="48"/>
      <c r="H224" s="48"/>
      <c r="I224" s="48"/>
      <c r="J224" s="48"/>
      <c r="K224" s="48"/>
      <c r="L224" s="32"/>
    </row>
  </sheetData>
  <sheetProtection algorithmName="SHA-512" hashValue="Mj0QP0sn4dJhypkr3GztD4vSyj9ug0TScs2xgv1AeieWWD/xED8Vlumyu8949jV4HDjmmPTBAjvPuvt+/MuZLw==" saltValue="pKCyKqYGjz9nXg650dzSUzFRScbktnVZQoaJJlNJGAU+cFKTxu2JsdNlpBQKWtyyTGXiwMp1st4O1a3zxa5Ujg==" spinCount="100000" sheet="1" objects="1" scenarios="1" formatColumns="0" formatRows="0" autoFilter="0"/>
  <autoFilter ref="C129:K223" xr:uid="{00000000-0009-0000-0000-000004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8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102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3285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3286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ROUND(J131,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ROUND((SUM(BE131:BE187)),  2)</f>
        <v>0</v>
      </c>
      <c r="G35" s="100"/>
      <c r="H35" s="100"/>
      <c r="I35" s="101">
        <v>0.23</v>
      </c>
      <c r="J35" s="99">
        <f>ROUND(((SUM(BE131:BE187))*I35),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ROUND((SUM(BF131:BF187)),  2)</f>
        <v>0</v>
      </c>
      <c r="I36" s="102">
        <v>0.23</v>
      </c>
      <c r="J36" s="89">
        <f>ROUND(((SUM(BF131:BF187))*I36),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ROUND((SUM(BG131:BG187)),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ROUND((SUM(BH131:BH187)),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ROUND((SUM(BI131:BI187)),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b3 - E1.4c  Vnútorný plynovod - prestavba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Vladimír Štrifler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J131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182</v>
      </c>
      <c r="E99" s="116"/>
      <c r="F99" s="116"/>
      <c r="G99" s="116"/>
      <c r="H99" s="116"/>
      <c r="I99" s="116"/>
      <c r="J99" s="117">
        <f>J132</f>
        <v>0</v>
      </c>
      <c r="L99" s="114"/>
    </row>
    <row r="100" spans="2:47" s="9" customFormat="1" ht="19.899999999999999" customHeight="1">
      <c r="B100" s="118"/>
      <c r="D100" s="119" t="s">
        <v>3287</v>
      </c>
      <c r="E100" s="120"/>
      <c r="F100" s="120"/>
      <c r="G100" s="120"/>
      <c r="H100" s="120"/>
      <c r="I100" s="120"/>
      <c r="J100" s="121">
        <f>J133</f>
        <v>0</v>
      </c>
      <c r="L100" s="118"/>
    </row>
    <row r="101" spans="2:47" s="8" customFormat="1" ht="24.95" customHeight="1">
      <c r="B101" s="114"/>
      <c r="D101" s="115" t="s">
        <v>192</v>
      </c>
      <c r="E101" s="116"/>
      <c r="F101" s="116"/>
      <c r="G101" s="116"/>
      <c r="H101" s="116"/>
      <c r="I101" s="116"/>
      <c r="J101" s="117">
        <f>J137</f>
        <v>0</v>
      </c>
      <c r="L101" s="114"/>
    </row>
    <row r="102" spans="2:47" s="9" customFormat="1" ht="19.899999999999999" customHeight="1">
      <c r="B102" s="118"/>
      <c r="D102" s="119" t="s">
        <v>3288</v>
      </c>
      <c r="E102" s="120"/>
      <c r="F102" s="120"/>
      <c r="G102" s="120"/>
      <c r="H102" s="120"/>
      <c r="I102" s="120"/>
      <c r="J102" s="121">
        <f>J138</f>
        <v>0</v>
      </c>
      <c r="L102" s="118"/>
    </row>
    <row r="103" spans="2:47" s="9" customFormat="1" ht="19.899999999999999" customHeight="1">
      <c r="B103" s="118"/>
      <c r="D103" s="119" t="s">
        <v>196</v>
      </c>
      <c r="E103" s="120"/>
      <c r="F103" s="120"/>
      <c r="G103" s="120"/>
      <c r="H103" s="120"/>
      <c r="I103" s="120"/>
      <c r="J103" s="121">
        <f>J167</f>
        <v>0</v>
      </c>
      <c r="L103" s="118"/>
    </row>
    <row r="104" spans="2:47" s="9" customFormat="1" ht="19.899999999999999" customHeight="1">
      <c r="B104" s="118"/>
      <c r="D104" s="119" t="s">
        <v>3289</v>
      </c>
      <c r="E104" s="120"/>
      <c r="F104" s="120"/>
      <c r="G104" s="120"/>
      <c r="H104" s="120"/>
      <c r="I104" s="120"/>
      <c r="J104" s="121">
        <f>J170</f>
        <v>0</v>
      </c>
      <c r="L104" s="118"/>
    </row>
    <row r="105" spans="2:47" s="9" customFormat="1" ht="19.899999999999999" customHeight="1">
      <c r="B105" s="118"/>
      <c r="D105" s="119" t="s">
        <v>206</v>
      </c>
      <c r="E105" s="120"/>
      <c r="F105" s="120"/>
      <c r="G105" s="120"/>
      <c r="H105" s="120"/>
      <c r="I105" s="120"/>
      <c r="J105" s="121">
        <f>J176</f>
        <v>0</v>
      </c>
      <c r="L105" s="118"/>
    </row>
    <row r="106" spans="2:47" s="8" customFormat="1" ht="24.95" customHeight="1">
      <c r="B106" s="114"/>
      <c r="D106" s="115" t="s">
        <v>208</v>
      </c>
      <c r="E106" s="116"/>
      <c r="F106" s="116"/>
      <c r="G106" s="116"/>
      <c r="H106" s="116"/>
      <c r="I106" s="116"/>
      <c r="J106" s="117">
        <f>J178</f>
        <v>0</v>
      </c>
      <c r="L106" s="114"/>
    </row>
    <row r="107" spans="2:47" s="9" customFormat="1" ht="19.899999999999999" customHeight="1">
      <c r="B107" s="118"/>
      <c r="D107" s="119" t="s">
        <v>3290</v>
      </c>
      <c r="E107" s="120"/>
      <c r="F107" s="120"/>
      <c r="G107" s="120"/>
      <c r="H107" s="120"/>
      <c r="I107" s="120"/>
      <c r="J107" s="121">
        <f>J179</f>
        <v>0</v>
      </c>
      <c r="L107" s="118"/>
    </row>
    <row r="108" spans="2:47" s="9" customFormat="1" ht="19.899999999999999" customHeight="1">
      <c r="B108" s="118"/>
      <c r="D108" s="119" t="s">
        <v>3291</v>
      </c>
      <c r="E108" s="120"/>
      <c r="F108" s="120"/>
      <c r="G108" s="120"/>
      <c r="H108" s="120"/>
      <c r="I108" s="120"/>
      <c r="J108" s="121">
        <f>J183</f>
        <v>0</v>
      </c>
      <c r="L108" s="118"/>
    </row>
    <row r="109" spans="2:47" s="8" customFormat="1" ht="24.95" customHeight="1">
      <c r="B109" s="114"/>
      <c r="D109" s="115" t="s">
        <v>3292</v>
      </c>
      <c r="E109" s="116"/>
      <c r="F109" s="116"/>
      <c r="G109" s="116"/>
      <c r="H109" s="116"/>
      <c r="I109" s="116"/>
      <c r="J109" s="117">
        <f>J186</f>
        <v>0</v>
      </c>
      <c r="L109" s="114"/>
    </row>
    <row r="110" spans="2:47" s="1" customFormat="1" ht="21.75" customHeight="1">
      <c r="B110" s="32"/>
      <c r="L110" s="32"/>
    </row>
    <row r="111" spans="2:47" s="1" customFormat="1" ht="6.95" customHeight="1">
      <c r="B111" s="47"/>
      <c r="C111" s="48"/>
      <c r="D111" s="48"/>
      <c r="E111" s="48"/>
      <c r="F111" s="48"/>
      <c r="G111" s="48"/>
      <c r="H111" s="48"/>
      <c r="I111" s="48"/>
      <c r="J111" s="48"/>
      <c r="K111" s="48"/>
      <c r="L111" s="32"/>
    </row>
    <row r="115" spans="2:12" s="1" customFormat="1" ht="6.95" customHeight="1">
      <c r="B115" s="49"/>
      <c r="C115" s="50"/>
      <c r="D115" s="50"/>
      <c r="E115" s="50"/>
      <c r="F115" s="50"/>
      <c r="G115" s="50"/>
      <c r="H115" s="50"/>
      <c r="I115" s="50"/>
      <c r="J115" s="50"/>
      <c r="K115" s="50"/>
      <c r="L115" s="32"/>
    </row>
    <row r="116" spans="2:12" s="1" customFormat="1" ht="24.95" customHeight="1">
      <c r="B116" s="32"/>
      <c r="C116" s="21" t="s">
        <v>211</v>
      </c>
      <c r="L116" s="32"/>
    </row>
    <row r="117" spans="2:12" s="1" customFormat="1" ht="6.95" customHeight="1">
      <c r="B117" s="32"/>
      <c r="L117" s="32"/>
    </row>
    <row r="118" spans="2:12" s="1" customFormat="1" ht="12" customHeight="1">
      <c r="B118" s="32"/>
      <c r="C118" s="27" t="s">
        <v>15</v>
      </c>
      <c r="L118" s="32"/>
    </row>
    <row r="119" spans="2:12" s="1" customFormat="1" ht="26.25" customHeight="1">
      <c r="B119" s="32"/>
      <c r="E119" s="252" t="str">
        <f>E7</f>
        <v>Sociálno-zdravotné nízkokapacitné zariadenie s kapacitou 24 miest - CSS LÚČ</v>
      </c>
      <c r="F119" s="253"/>
      <c r="G119" s="253"/>
      <c r="H119" s="253"/>
      <c r="L119" s="32"/>
    </row>
    <row r="120" spans="2:12" ht="12" customHeight="1">
      <c r="B120" s="20"/>
      <c r="C120" s="27" t="s">
        <v>172</v>
      </c>
      <c r="L120" s="20"/>
    </row>
    <row r="121" spans="2:12" s="1" customFormat="1" ht="16.5" customHeight="1">
      <c r="B121" s="32"/>
      <c r="E121" s="252" t="s">
        <v>173</v>
      </c>
      <c r="F121" s="254"/>
      <c r="G121" s="254"/>
      <c r="H121" s="254"/>
      <c r="L121" s="32"/>
    </row>
    <row r="122" spans="2:12" s="1" customFormat="1" ht="12" customHeight="1">
      <c r="B122" s="32"/>
      <c r="C122" s="27" t="s">
        <v>174</v>
      </c>
      <c r="L122" s="32"/>
    </row>
    <row r="123" spans="2:12" s="1" customFormat="1" ht="16.5" customHeight="1">
      <c r="B123" s="32"/>
      <c r="E123" s="214" t="str">
        <f>E11</f>
        <v>b3 - E1.4c  Vnútorný plynovod - prestavba</v>
      </c>
      <c r="F123" s="254"/>
      <c r="G123" s="254"/>
      <c r="H123" s="254"/>
      <c r="L123" s="32"/>
    </row>
    <row r="124" spans="2:12" s="1" customFormat="1" ht="6.95" customHeight="1">
      <c r="B124" s="32"/>
      <c r="L124" s="32"/>
    </row>
    <row r="125" spans="2:12" s="1" customFormat="1" ht="12" customHeight="1">
      <c r="B125" s="32"/>
      <c r="C125" s="27" t="s">
        <v>19</v>
      </c>
      <c r="F125" s="25" t="str">
        <f>F14</f>
        <v>Bytča</v>
      </c>
      <c r="I125" s="27" t="s">
        <v>21</v>
      </c>
      <c r="J125" s="55" t="str">
        <f>IF(J14="","",J14)</f>
        <v>22. 6. 2026</v>
      </c>
      <c r="L125" s="32"/>
    </row>
    <row r="126" spans="2:12" s="1" customFormat="1" ht="6.95" customHeight="1">
      <c r="B126" s="32"/>
      <c r="L126" s="32"/>
    </row>
    <row r="127" spans="2:12" s="1" customFormat="1" ht="15.2" customHeight="1">
      <c r="B127" s="32"/>
      <c r="C127" s="27" t="s">
        <v>23</v>
      </c>
      <c r="F127" s="25" t="str">
        <f>E17</f>
        <v>Centrum sociálnych služieb LÚČ</v>
      </c>
      <c r="I127" s="27" t="s">
        <v>29</v>
      </c>
      <c r="J127" s="30" t="str">
        <f>E23</f>
        <v>expo AIR s.r.o.</v>
      </c>
      <c r="L127" s="32"/>
    </row>
    <row r="128" spans="2:12" s="1" customFormat="1" ht="15.2" customHeight="1">
      <c r="B128" s="32"/>
      <c r="C128" s="27" t="s">
        <v>27</v>
      </c>
      <c r="F128" s="25" t="str">
        <f>IF(E20="","",E20)</f>
        <v>Vyplň údaj</v>
      </c>
      <c r="I128" s="27" t="s">
        <v>32</v>
      </c>
      <c r="J128" s="30" t="str">
        <f>E26</f>
        <v>Ing. Vladimír Štrifler</v>
      </c>
      <c r="L128" s="32"/>
    </row>
    <row r="129" spans="2:65" s="1" customFormat="1" ht="10.35" customHeight="1">
      <c r="B129" s="32"/>
      <c r="L129" s="32"/>
    </row>
    <row r="130" spans="2:65" s="10" customFormat="1" ht="29.25" customHeight="1">
      <c r="B130" s="122"/>
      <c r="C130" s="123" t="s">
        <v>212</v>
      </c>
      <c r="D130" s="124" t="s">
        <v>61</v>
      </c>
      <c r="E130" s="124" t="s">
        <v>57</v>
      </c>
      <c r="F130" s="124" t="s">
        <v>58</v>
      </c>
      <c r="G130" s="124" t="s">
        <v>213</v>
      </c>
      <c r="H130" s="124" t="s">
        <v>214</v>
      </c>
      <c r="I130" s="124" t="s">
        <v>215</v>
      </c>
      <c r="J130" s="125" t="s">
        <v>179</v>
      </c>
      <c r="K130" s="126" t="s">
        <v>216</v>
      </c>
      <c r="L130" s="122"/>
      <c r="M130" s="62" t="s">
        <v>1</v>
      </c>
      <c r="N130" s="63" t="s">
        <v>40</v>
      </c>
      <c r="O130" s="63" t="s">
        <v>217</v>
      </c>
      <c r="P130" s="63" t="s">
        <v>218</v>
      </c>
      <c r="Q130" s="63" t="s">
        <v>219</v>
      </c>
      <c r="R130" s="63" t="s">
        <v>220</v>
      </c>
      <c r="S130" s="63" t="s">
        <v>221</v>
      </c>
      <c r="T130" s="64" t="s">
        <v>222</v>
      </c>
    </row>
    <row r="131" spans="2:65" s="1" customFormat="1" ht="22.9" customHeight="1">
      <c r="B131" s="32"/>
      <c r="C131" s="67" t="s">
        <v>180</v>
      </c>
      <c r="J131" s="127">
        <f>BK131</f>
        <v>0</v>
      </c>
      <c r="L131" s="32"/>
      <c r="M131" s="65"/>
      <c r="N131" s="56"/>
      <c r="O131" s="56"/>
      <c r="P131" s="128">
        <f>P132+P137+P178+P186</f>
        <v>0</v>
      </c>
      <c r="Q131" s="56"/>
      <c r="R131" s="128">
        <f>R132+R137+R178+R186</f>
        <v>0.56199372999999997</v>
      </c>
      <c r="S131" s="56"/>
      <c r="T131" s="129">
        <f>T132+T137+T178+T186</f>
        <v>0</v>
      </c>
      <c r="AT131" s="17" t="s">
        <v>75</v>
      </c>
      <c r="AU131" s="17" t="s">
        <v>181</v>
      </c>
      <c r="BK131" s="130">
        <f>BK132+BK137+BK178+BK186</f>
        <v>0</v>
      </c>
    </row>
    <row r="132" spans="2:65" s="11" customFormat="1" ht="25.9" customHeight="1">
      <c r="B132" s="131"/>
      <c r="D132" s="132" t="s">
        <v>75</v>
      </c>
      <c r="E132" s="133" t="s">
        <v>223</v>
      </c>
      <c r="F132" s="133" t="s">
        <v>224</v>
      </c>
      <c r="I132" s="134"/>
      <c r="J132" s="135">
        <f>BK132</f>
        <v>0</v>
      </c>
      <c r="L132" s="131"/>
      <c r="M132" s="136"/>
      <c r="P132" s="137">
        <f>P133</f>
        <v>0</v>
      </c>
      <c r="R132" s="137">
        <f>R133</f>
        <v>5.8100000000000001E-3</v>
      </c>
      <c r="T132" s="138">
        <f>T133</f>
        <v>0</v>
      </c>
      <c r="AR132" s="132" t="s">
        <v>83</v>
      </c>
      <c r="AT132" s="139" t="s">
        <v>75</v>
      </c>
      <c r="AU132" s="139" t="s">
        <v>76</v>
      </c>
      <c r="AY132" s="132" t="s">
        <v>225</v>
      </c>
      <c r="BK132" s="140">
        <f>BK133</f>
        <v>0</v>
      </c>
    </row>
    <row r="133" spans="2:65" s="11" customFormat="1" ht="22.9" customHeight="1">
      <c r="B133" s="131"/>
      <c r="D133" s="132" t="s">
        <v>75</v>
      </c>
      <c r="E133" s="141" t="s">
        <v>263</v>
      </c>
      <c r="F133" s="141" t="s">
        <v>3293</v>
      </c>
      <c r="I133" s="134"/>
      <c r="J133" s="142">
        <f>BK133</f>
        <v>0</v>
      </c>
      <c r="L133" s="131"/>
      <c r="M133" s="136"/>
      <c r="P133" s="137">
        <f>SUM(P134:P136)</f>
        <v>0</v>
      </c>
      <c r="R133" s="137">
        <f>SUM(R134:R136)</f>
        <v>5.8100000000000001E-3</v>
      </c>
      <c r="T133" s="138">
        <f>SUM(T134:T136)</f>
        <v>0</v>
      </c>
      <c r="AR133" s="132" t="s">
        <v>83</v>
      </c>
      <c r="AT133" s="139" t="s">
        <v>75</v>
      </c>
      <c r="AU133" s="139" t="s">
        <v>83</v>
      </c>
      <c r="AY133" s="132" t="s">
        <v>225</v>
      </c>
      <c r="BK133" s="140">
        <f>SUM(BK134:BK136)</f>
        <v>0</v>
      </c>
    </row>
    <row r="134" spans="2:65" s="1" customFormat="1" ht="16.5" customHeight="1">
      <c r="B134" s="32"/>
      <c r="C134" s="143" t="s">
        <v>83</v>
      </c>
      <c r="D134" s="143" t="s">
        <v>227</v>
      </c>
      <c r="E134" s="144" t="s">
        <v>3294</v>
      </c>
      <c r="F134" s="145" t="s">
        <v>3295</v>
      </c>
      <c r="G134" s="146" t="s">
        <v>414</v>
      </c>
      <c r="H134" s="147">
        <v>30</v>
      </c>
      <c r="I134" s="148"/>
      <c r="J134" s="149">
        <f>ROUND(I134*H134,2)</f>
        <v>0</v>
      </c>
      <c r="K134" s="150"/>
      <c r="L134" s="32"/>
      <c r="M134" s="151" t="s">
        <v>1</v>
      </c>
      <c r="N134" s="152" t="s">
        <v>42</v>
      </c>
      <c r="P134" s="153">
        <f>O134*H134</f>
        <v>0</v>
      </c>
      <c r="Q134" s="153">
        <v>8.7000000000000001E-5</v>
      </c>
      <c r="R134" s="153">
        <f>Q134*H134</f>
        <v>2.6099999999999999E-3</v>
      </c>
      <c r="S134" s="153">
        <v>0</v>
      </c>
      <c r="T134" s="154">
        <f>S134*H134</f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>IF(N134="základná",J134,0)</f>
        <v>0</v>
      </c>
      <c r="BF134" s="156">
        <f>IF(N134="znížená",J134,0)</f>
        <v>0</v>
      </c>
      <c r="BG134" s="156">
        <f>IF(N134="zákl. prenesená",J134,0)</f>
        <v>0</v>
      </c>
      <c r="BH134" s="156">
        <f>IF(N134="zníž. prenesená",J134,0)</f>
        <v>0</v>
      </c>
      <c r="BI134" s="156">
        <f>IF(N134="nulová",J134,0)</f>
        <v>0</v>
      </c>
      <c r="BJ134" s="17" t="s">
        <v>89</v>
      </c>
      <c r="BK134" s="156">
        <f>ROUND(I134*H134,2)</f>
        <v>0</v>
      </c>
      <c r="BL134" s="17" t="s">
        <v>231</v>
      </c>
      <c r="BM134" s="155" t="s">
        <v>3296</v>
      </c>
    </row>
    <row r="135" spans="2:65" s="1" customFormat="1" ht="24.2" customHeight="1">
      <c r="B135" s="32"/>
      <c r="C135" s="179" t="s">
        <v>89</v>
      </c>
      <c r="D135" s="179" t="s">
        <v>304</v>
      </c>
      <c r="E135" s="180" t="s">
        <v>3297</v>
      </c>
      <c r="F135" s="181" t="s">
        <v>3298</v>
      </c>
      <c r="G135" s="182" t="s">
        <v>519</v>
      </c>
      <c r="H135" s="183">
        <v>1</v>
      </c>
      <c r="I135" s="184"/>
      <c r="J135" s="185">
        <f>ROUND(I135*H135,2)</f>
        <v>0</v>
      </c>
      <c r="K135" s="186"/>
      <c r="L135" s="187"/>
      <c r="M135" s="188" t="s">
        <v>1</v>
      </c>
      <c r="N135" s="189" t="s">
        <v>42</v>
      </c>
      <c r="P135" s="153">
        <f>O135*H135</f>
        <v>0</v>
      </c>
      <c r="Q135" s="153">
        <v>2.0000000000000001E-4</v>
      </c>
      <c r="R135" s="153">
        <f>Q135*H135</f>
        <v>2.0000000000000001E-4</v>
      </c>
      <c r="S135" s="153">
        <v>0</v>
      </c>
      <c r="T135" s="154">
        <f>S135*H135</f>
        <v>0</v>
      </c>
      <c r="AR135" s="155" t="s">
        <v>1127</v>
      </c>
      <c r="AT135" s="155" t="s">
        <v>304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1127</v>
      </c>
      <c r="BM135" s="155" t="s">
        <v>3299</v>
      </c>
    </row>
    <row r="136" spans="2:65" s="1" customFormat="1" ht="24.2" customHeight="1">
      <c r="B136" s="32"/>
      <c r="C136" s="143" t="s">
        <v>239</v>
      </c>
      <c r="D136" s="143" t="s">
        <v>227</v>
      </c>
      <c r="E136" s="144" t="s">
        <v>3300</v>
      </c>
      <c r="F136" s="145" t="s">
        <v>3301</v>
      </c>
      <c r="G136" s="146" t="s">
        <v>414</v>
      </c>
      <c r="H136" s="147">
        <v>30</v>
      </c>
      <c r="I136" s="148"/>
      <c r="J136" s="149">
        <f>ROUND(I136*H136,2)</f>
        <v>0</v>
      </c>
      <c r="K136" s="150"/>
      <c r="L136" s="32"/>
      <c r="M136" s="151" t="s">
        <v>1</v>
      </c>
      <c r="N136" s="152" t="s">
        <v>42</v>
      </c>
      <c r="P136" s="153">
        <f>O136*H136</f>
        <v>0</v>
      </c>
      <c r="Q136" s="153">
        <v>1E-4</v>
      </c>
      <c r="R136" s="153">
        <f>Q136*H136</f>
        <v>3.0000000000000001E-3</v>
      </c>
      <c r="S136" s="153">
        <v>0</v>
      </c>
      <c r="T136" s="154">
        <f>S136*H136</f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>IF(N136="základná",J136,0)</f>
        <v>0</v>
      </c>
      <c r="BF136" s="156">
        <f>IF(N136="znížená",J136,0)</f>
        <v>0</v>
      </c>
      <c r="BG136" s="156">
        <f>IF(N136="zákl. prenesená",J136,0)</f>
        <v>0</v>
      </c>
      <c r="BH136" s="156">
        <f>IF(N136="zníž. prenesená",J136,0)</f>
        <v>0</v>
      </c>
      <c r="BI136" s="156">
        <f>IF(N136="nulová",J136,0)</f>
        <v>0</v>
      </c>
      <c r="BJ136" s="17" t="s">
        <v>89</v>
      </c>
      <c r="BK136" s="156">
        <f>ROUND(I136*H136,2)</f>
        <v>0</v>
      </c>
      <c r="BL136" s="17" t="s">
        <v>231</v>
      </c>
      <c r="BM136" s="155" t="s">
        <v>3302</v>
      </c>
    </row>
    <row r="137" spans="2:65" s="11" customFormat="1" ht="25.9" customHeight="1">
      <c r="B137" s="131"/>
      <c r="D137" s="132" t="s">
        <v>75</v>
      </c>
      <c r="E137" s="133" t="s">
        <v>1324</v>
      </c>
      <c r="F137" s="133" t="s">
        <v>1325</v>
      </c>
      <c r="I137" s="134"/>
      <c r="J137" s="135">
        <f>BK137</f>
        <v>0</v>
      </c>
      <c r="L137" s="131"/>
      <c r="M137" s="136"/>
      <c r="P137" s="137">
        <f>P138+P167+P170+P176</f>
        <v>0</v>
      </c>
      <c r="R137" s="137">
        <f>R138+R167+R170+R176</f>
        <v>0.55618372999999999</v>
      </c>
      <c r="T137" s="138">
        <f>T138+T167+T170+T176</f>
        <v>0</v>
      </c>
      <c r="AR137" s="132" t="s">
        <v>89</v>
      </c>
      <c r="AT137" s="139" t="s">
        <v>75</v>
      </c>
      <c r="AU137" s="139" t="s">
        <v>76</v>
      </c>
      <c r="AY137" s="132" t="s">
        <v>225</v>
      </c>
      <c r="BK137" s="140">
        <f>BK138+BK167+BK170+BK176</f>
        <v>0</v>
      </c>
    </row>
    <row r="138" spans="2:65" s="11" customFormat="1" ht="22.9" customHeight="1">
      <c r="B138" s="131"/>
      <c r="D138" s="132" t="s">
        <v>75</v>
      </c>
      <c r="E138" s="141" t="s">
        <v>3303</v>
      </c>
      <c r="F138" s="141" t="s">
        <v>3304</v>
      </c>
      <c r="I138" s="134"/>
      <c r="J138" s="142">
        <f>BK138</f>
        <v>0</v>
      </c>
      <c r="L138" s="131"/>
      <c r="M138" s="136"/>
      <c r="P138" s="137">
        <f>SUM(P139:P166)</f>
        <v>0</v>
      </c>
      <c r="R138" s="137">
        <f>SUM(R139:R166)</f>
        <v>0.54811662999999999</v>
      </c>
      <c r="T138" s="138">
        <f>SUM(T139:T166)</f>
        <v>0</v>
      </c>
      <c r="AR138" s="132" t="s">
        <v>89</v>
      </c>
      <c r="AT138" s="139" t="s">
        <v>75</v>
      </c>
      <c r="AU138" s="139" t="s">
        <v>83</v>
      </c>
      <c r="AY138" s="132" t="s">
        <v>225</v>
      </c>
      <c r="BK138" s="140">
        <f>SUM(BK139:BK166)</f>
        <v>0</v>
      </c>
    </row>
    <row r="139" spans="2:65" s="1" customFormat="1" ht="24.2" customHeight="1">
      <c r="B139" s="32"/>
      <c r="C139" s="143" t="s">
        <v>231</v>
      </c>
      <c r="D139" s="143" t="s">
        <v>227</v>
      </c>
      <c r="E139" s="144" t="s">
        <v>3305</v>
      </c>
      <c r="F139" s="145" t="s">
        <v>3306</v>
      </c>
      <c r="G139" s="146" t="s">
        <v>414</v>
      </c>
      <c r="H139" s="147">
        <v>2</v>
      </c>
      <c r="I139" s="148"/>
      <c r="J139" s="149">
        <f t="shared" ref="J139:J166" si="0">ROUND(I139*H139,2)</f>
        <v>0</v>
      </c>
      <c r="K139" s="150"/>
      <c r="L139" s="32"/>
      <c r="M139" s="151" t="s">
        <v>1</v>
      </c>
      <c r="N139" s="152" t="s">
        <v>42</v>
      </c>
      <c r="P139" s="153">
        <f t="shared" ref="P139:P166" si="1">O139*H139</f>
        <v>0</v>
      </c>
      <c r="Q139" s="153">
        <v>1.4750799999999999E-3</v>
      </c>
      <c r="R139" s="153">
        <f t="shared" ref="R139:R166" si="2">Q139*H139</f>
        <v>2.9501599999999998E-3</v>
      </c>
      <c r="S139" s="153">
        <v>0</v>
      </c>
      <c r="T139" s="154">
        <f t="shared" ref="T139:T166" si="3">S139*H139</f>
        <v>0</v>
      </c>
      <c r="AR139" s="155" t="s">
        <v>309</v>
      </c>
      <c r="AT139" s="155" t="s">
        <v>227</v>
      </c>
      <c r="AU139" s="155" t="s">
        <v>89</v>
      </c>
      <c r="AY139" s="17" t="s">
        <v>225</v>
      </c>
      <c r="BE139" s="156">
        <f t="shared" ref="BE139:BE166" si="4">IF(N139="základná",J139,0)</f>
        <v>0</v>
      </c>
      <c r="BF139" s="156">
        <f t="shared" ref="BF139:BF166" si="5">IF(N139="znížená",J139,0)</f>
        <v>0</v>
      </c>
      <c r="BG139" s="156">
        <f t="shared" ref="BG139:BG166" si="6">IF(N139="zákl. prenesená",J139,0)</f>
        <v>0</v>
      </c>
      <c r="BH139" s="156">
        <f t="shared" ref="BH139:BH166" si="7">IF(N139="zníž. prenesená",J139,0)</f>
        <v>0</v>
      </c>
      <c r="BI139" s="156">
        <f t="shared" ref="BI139:BI166" si="8">IF(N139="nulová",J139,0)</f>
        <v>0</v>
      </c>
      <c r="BJ139" s="17" t="s">
        <v>89</v>
      </c>
      <c r="BK139" s="156">
        <f t="shared" ref="BK139:BK166" si="9">ROUND(I139*H139,2)</f>
        <v>0</v>
      </c>
      <c r="BL139" s="17" t="s">
        <v>309</v>
      </c>
      <c r="BM139" s="155" t="s">
        <v>3307</v>
      </c>
    </row>
    <row r="140" spans="2:65" s="1" customFormat="1" ht="24.2" customHeight="1">
      <c r="B140" s="32"/>
      <c r="C140" s="143" t="s">
        <v>247</v>
      </c>
      <c r="D140" s="143" t="s">
        <v>227</v>
      </c>
      <c r="E140" s="144" t="s">
        <v>3308</v>
      </c>
      <c r="F140" s="145" t="s">
        <v>3309</v>
      </c>
      <c r="G140" s="146" t="s">
        <v>414</v>
      </c>
      <c r="H140" s="147">
        <v>2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1.8545E-3</v>
      </c>
      <c r="R140" s="153">
        <f t="shared" si="2"/>
        <v>3.7090000000000001E-3</v>
      </c>
      <c r="S140" s="153">
        <v>0</v>
      </c>
      <c r="T140" s="154">
        <f t="shared" si="3"/>
        <v>0</v>
      </c>
      <c r="AR140" s="155" t="s">
        <v>309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309</v>
      </c>
      <c r="BM140" s="155" t="s">
        <v>3310</v>
      </c>
    </row>
    <row r="141" spans="2:65" s="1" customFormat="1" ht="24.2" customHeight="1">
      <c r="B141" s="32"/>
      <c r="C141" s="143" t="s">
        <v>251</v>
      </c>
      <c r="D141" s="143" t="s">
        <v>227</v>
      </c>
      <c r="E141" s="144" t="s">
        <v>3311</v>
      </c>
      <c r="F141" s="145" t="s">
        <v>3312</v>
      </c>
      <c r="G141" s="146" t="s">
        <v>414</v>
      </c>
      <c r="H141" s="147">
        <v>28</v>
      </c>
      <c r="I141" s="148"/>
      <c r="J141" s="149">
        <f t="shared" si="0"/>
        <v>0</v>
      </c>
      <c r="K141" s="150"/>
      <c r="L141" s="32"/>
      <c r="M141" s="151" t="s">
        <v>1</v>
      </c>
      <c r="N141" s="152" t="s">
        <v>42</v>
      </c>
      <c r="P141" s="153">
        <f t="shared" si="1"/>
        <v>0</v>
      </c>
      <c r="Q141" s="153">
        <v>2.74091E-3</v>
      </c>
      <c r="R141" s="153">
        <f t="shared" si="2"/>
        <v>7.6745480000000005E-2</v>
      </c>
      <c r="S141" s="153">
        <v>0</v>
      </c>
      <c r="T141" s="154">
        <f t="shared" si="3"/>
        <v>0</v>
      </c>
      <c r="AR141" s="155" t="s">
        <v>309</v>
      </c>
      <c r="AT141" s="155" t="s">
        <v>227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309</v>
      </c>
      <c r="BM141" s="155" t="s">
        <v>3313</v>
      </c>
    </row>
    <row r="142" spans="2:65" s="1" customFormat="1" ht="24.2" customHeight="1">
      <c r="B142" s="32"/>
      <c r="C142" s="143" t="s">
        <v>259</v>
      </c>
      <c r="D142" s="143" t="s">
        <v>227</v>
      </c>
      <c r="E142" s="144" t="s">
        <v>3314</v>
      </c>
      <c r="F142" s="145" t="s">
        <v>3315</v>
      </c>
      <c r="G142" s="146" t="s">
        <v>414</v>
      </c>
      <c r="H142" s="147">
        <v>8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4.0883600000000001E-3</v>
      </c>
      <c r="R142" s="153">
        <f t="shared" si="2"/>
        <v>3.2706880000000001E-2</v>
      </c>
      <c r="S142" s="153">
        <v>0</v>
      </c>
      <c r="T142" s="154">
        <f t="shared" si="3"/>
        <v>0</v>
      </c>
      <c r="AR142" s="155" t="s">
        <v>309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309</v>
      </c>
      <c r="BM142" s="155" t="s">
        <v>3316</v>
      </c>
    </row>
    <row r="143" spans="2:65" s="1" customFormat="1" ht="33" customHeight="1">
      <c r="B143" s="32"/>
      <c r="C143" s="143" t="s">
        <v>263</v>
      </c>
      <c r="D143" s="143" t="s">
        <v>227</v>
      </c>
      <c r="E143" s="144" t="s">
        <v>3317</v>
      </c>
      <c r="F143" s="145" t="s">
        <v>3318</v>
      </c>
      <c r="G143" s="146" t="s">
        <v>414</v>
      </c>
      <c r="H143" s="147">
        <v>12</v>
      </c>
      <c r="I143" s="148"/>
      <c r="J143" s="149">
        <f t="shared" si="0"/>
        <v>0</v>
      </c>
      <c r="K143" s="150"/>
      <c r="L143" s="32"/>
      <c r="M143" s="151" t="s">
        <v>1</v>
      </c>
      <c r="N143" s="152" t="s">
        <v>42</v>
      </c>
      <c r="P143" s="153">
        <f t="shared" si="1"/>
        <v>0</v>
      </c>
      <c r="Q143" s="153">
        <v>4.7957199999999998E-3</v>
      </c>
      <c r="R143" s="153">
        <f t="shared" si="2"/>
        <v>5.7548639999999998E-2</v>
      </c>
      <c r="S143" s="153">
        <v>0</v>
      </c>
      <c r="T143" s="154">
        <f t="shared" si="3"/>
        <v>0</v>
      </c>
      <c r="AR143" s="155" t="s">
        <v>309</v>
      </c>
      <c r="AT143" s="155" t="s">
        <v>227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309</v>
      </c>
      <c r="BM143" s="155" t="s">
        <v>3319</v>
      </c>
    </row>
    <row r="144" spans="2:65" s="1" customFormat="1" ht="16.5" customHeight="1">
      <c r="B144" s="32"/>
      <c r="C144" s="143" t="s">
        <v>272</v>
      </c>
      <c r="D144" s="143" t="s">
        <v>227</v>
      </c>
      <c r="E144" s="144" t="s">
        <v>3320</v>
      </c>
      <c r="F144" s="145" t="s">
        <v>3321</v>
      </c>
      <c r="G144" s="146" t="s">
        <v>414</v>
      </c>
      <c r="H144" s="147">
        <v>30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7.9087500000000008E-3</v>
      </c>
      <c r="R144" s="153">
        <f t="shared" si="2"/>
        <v>0.23726250000000002</v>
      </c>
      <c r="S144" s="153">
        <v>0</v>
      </c>
      <c r="T144" s="154">
        <f t="shared" si="3"/>
        <v>0</v>
      </c>
      <c r="AR144" s="155" t="s">
        <v>309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309</v>
      </c>
      <c r="BM144" s="155" t="s">
        <v>3322</v>
      </c>
    </row>
    <row r="145" spans="2:65" s="1" customFormat="1" ht="24.2" customHeight="1">
      <c r="B145" s="32"/>
      <c r="C145" s="179" t="s">
        <v>165</v>
      </c>
      <c r="D145" s="179" t="s">
        <v>304</v>
      </c>
      <c r="E145" s="180" t="s">
        <v>3323</v>
      </c>
      <c r="F145" s="181" t="s">
        <v>3324</v>
      </c>
      <c r="G145" s="182" t="s">
        <v>414</v>
      </c>
      <c r="H145" s="183">
        <v>30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1.06E-3</v>
      </c>
      <c r="R145" s="153">
        <f t="shared" si="2"/>
        <v>3.1800000000000002E-2</v>
      </c>
      <c r="S145" s="153">
        <v>0</v>
      </c>
      <c r="T145" s="154">
        <f t="shared" si="3"/>
        <v>0</v>
      </c>
      <c r="AR145" s="155" t="s">
        <v>434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309</v>
      </c>
      <c r="BM145" s="155" t="s">
        <v>3325</v>
      </c>
    </row>
    <row r="146" spans="2:65" s="1" customFormat="1" ht="33" customHeight="1">
      <c r="B146" s="32"/>
      <c r="C146" s="143" t="s">
        <v>168</v>
      </c>
      <c r="D146" s="143" t="s">
        <v>227</v>
      </c>
      <c r="E146" s="144" t="s">
        <v>3326</v>
      </c>
      <c r="F146" s="145" t="s">
        <v>3327</v>
      </c>
      <c r="G146" s="146" t="s">
        <v>414</v>
      </c>
      <c r="H146" s="147">
        <v>2</v>
      </c>
      <c r="I146" s="148"/>
      <c r="J146" s="149">
        <f t="shared" si="0"/>
        <v>0</v>
      </c>
      <c r="K146" s="150"/>
      <c r="L146" s="32"/>
      <c r="M146" s="151" t="s">
        <v>1</v>
      </c>
      <c r="N146" s="152" t="s">
        <v>42</v>
      </c>
      <c r="P146" s="153">
        <f t="shared" si="1"/>
        <v>0</v>
      </c>
      <c r="Q146" s="153">
        <v>2.0025230000000002E-2</v>
      </c>
      <c r="R146" s="153">
        <f t="shared" si="2"/>
        <v>4.0050460000000003E-2</v>
      </c>
      <c r="S146" s="153">
        <v>0</v>
      </c>
      <c r="T146" s="154">
        <f t="shared" si="3"/>
        <v>0</v>
      </c>
      <c r="AR146" s="155" t="s">
        <v>309</v>
      </c>
      <c r="AT146" s="155" t="s">
        <v>227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309</v>
      </c>
      <c r="BM146" s="155" t="s">
        <v>3328</v>
      </c>
    </row>
    <row r="147" spans="2:65" s="1" customFormat="1" ht="24.2" customHeight="1">
      <c r="B147" s="32"/>
      <c r="C147" s="143" t="s">
        <v>285</v>
      </c>
      <c r="D147" s="143" t="s">
        <v>227</v>
      </c>
      <c r="E147" s="144" t="s">
        <v>3329</v>
      </c>
      <c r="F147" s="145" t="s">
        <v>3330</v>
      </c>
      <c r="G147" s="146" t="s">
        <v>414</v>
      </c>
      <c r="H147" s="147">
        <v>1</v>
      </c>
      <c r="I147" s="148"/>
      <c r="J147" s="149">
        <f t="shared" si="0"/>
        <v>0</v>
      </c>
      <c r="K147" s="150"/>
      <c r="L147" s="32"/>
      <c r="M147" s="151" t="s">
        <v>1</v>
      </c>
      <c r="N147" s="152" t="s">
        <v>42</v>
      </c>
      <c r="P147" s="153">
        <f t="shared" si="1"/>
        <v>0</v>
      </c>
      <c r="Q147" s="153">
        <v>2.5650400000000002E-3</v>
      </c>
      <c r="R147" s="153">
        <f t="shared" si="2"/>
        <v>2.5650400000000002E-3</v>
      </c>
      <c r="S147" s="153">
        <v>0</v>
      </c>
      <c r="T147" s="154">
        <f t="shared" si="3"/>
        <v>0</v>
      </c>
      <c r="AR147" s="155" t="s">
        <v>309</v>
      </c>
      <c r="AT147" s="155" t="s">
        <v>227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309</v>
      </c>
      <c r="BM147" s="155" t="s">
        <v>3331</v>
      </c>
    </row>
    <row r="148" spans="2:65" s="1" customFormat="1" ht="24.2" customHeight="1">
      <c r="B148" s="32"/>
      <c r="C148" s="143" t="s">
        <v>289</v>
      </c>
      <c r="D148" s="143" t="s">
        <v>227</v>
      </c>
      <c r="E148" s="144" t="s">
        <v>3332</v>
      </c>
      <c r="F148" s="145" t="s">
        <v>3333</v>
      </c>
      <c r="G148" s="146" t="s">
        <v>414</v>
      </c>
      <c r="H148" s="147">
        <v>2</v>
      </c>
      <c r="I148" s="148"/>
      <c r="J148" s="149">
        <f t="shared" si="0"/>
        <v>0</v>
      </c>
      <c r="K148" s="150"/>
      <c r="L148" s="32"/>
      <c r="M148" s="151" t="s">
        <v>1</v>
      </c>
      <c r="N148" s="152" t="s">
        <v>42</v>
      </c>
      <c r="P148" s="153">
        <f t="shared" si="1"/>
        <v>0</v>
      </c>
      <c r="Q148" s="153">
        <v>3.0107699999999999E-3</v>
      </c>
      <c r="R148" s="153">
        <f t="shared" si="2"/>
        <v>6.0215399999999997E-3</v>
      </c>
      <c r="S148" s="153">
        <v>0</v>
      </c>
      <c r="T148" s="154">
        <f t="shared" si="3"/>
        <v>0</v>
      </c>
      <c r="AR148" s="155" t="s">
        <v>309</v>
      </c>
      <c r="AT148" s="155" t="s">
        <v>227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309</v>
      </c>
      <c r="BM148" s="155" t="s">
        <v>3334</v>
      </c>
    </row>
    <row r="149" spans="2:65" s="1" customFormat="1" ht="24.2" customHeight="1">
      <c r="B149" s="32"/>
      <c r="C149" s="143" t="s">
        <v>295</v>
      </c>
      <c r="D149" s="143" t="s">
        <v>227</v>
      </c>
      <c r="E149" s="144" t="s">
        <v>3335</v>
      </c>
      <c r="F149" s="145" t="s">
        <v>3336</v>
      </c>
      <c r="G149" s="146" t="s">
        <v>414</v>
      </c>
      <c r="H149" s="147">
        <v>1</v>
      </c>
      <c r="I149" s="148"/>
      <c r="J149" s="149">
        <f t="shared" si="0"/>
        <v>0</v>
      </c>
      <c r="K149" s="150"/>
      <c r="L149" s="32"/>
      <c r="M149" s="151" t="s">
        <v>1</v>
      </c>
      <c r="N149" s="152" t="s">
        <v>42</v>
      </c>
      <c r="P149" s="153">
        <f t="shared" si="1"/>
        <v>0</v>
      </c>
      <c r="Q149" s="153">
        <v>6.3279399999999998E-3</v>
      </c>
      <c r="R149" s="153">
        <f t="shared" si="2"/>
        <v>6.3279399999999998E-3</v>
      </c>
      <c r="S149" s="153">
        <v>0</v>
      </c>
      <c r="T149" s="154">
        <f t="shared" si="3"/>
        <v>0</v>
      </c>
      <c r="AR149" s="155" t="s">
        <v>309</v>
      </c>
      <c r="AT149" s="155" t="s">
        <v>227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309</v>
      </c>
      <c r="BM149" s="155" t="s">
        <v>3337</v>
      </c>
    </row>
    <row r="150" spans="2:65" s="1" customFormat="1" ht="24.2" customHeight="1">
      <c r="B150" s="32"/>
      <c r="C150" s="143" t="s">
        <v>303</v>
      </c>
      <c r="D150" s="143" t="s">
        <v>227</v>
      </c>
      <c r="E150" s="144" t="s">
        <v>3338</v>
      </c>
      <c r="F150" s="145" t="s">
        <v>3339</v>
      </c>
      <c r="G150" s="146" t="s">
        <v>414</v>
      </c>
      <c r="H150" s="147">
        <v>2</v>
      </c>
      <c r="I150" s="148"/>
      <c r="J150" s="149">
        <f t="shared" si="0"/>
        <v>0</v>
      </c>
      <c r="K150" s="150"/>
      <c r="L150" s="32"/>
      <c r="M150" s="151" t="s">
        <v>1</v>
      </c>
      <c r="N150" s="152" t="s">
        <v>42</v>
      </c>
      <c r="P150" s="153">
        <f t="shared" si="1"/>
        <v>0</v>
      </c>
      <c r="Q150" s="153">
        <v>8.2774400000000005E-3</v>
      </c>
      <c r="R150" s="153">
        <f t="shared" si="2"/>
        <v>1.6554880000000001E-2</v>
      </c>
      <c r="S150" s="153">
        <v>0</v>
      </c>
      <c r="T150" s="154">
        <f t="shared" si="3"/>
        <v>0</v>
      </c>
      <c r="AR150" s="155" t="s">
        <v>309</v>
      </c>
      <c r="AT150" s="155" t="s">
        <v>227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309</v>
      </c>
      <c r="BM150" s="155" t="s">
        <v>3340</v>
      </c>
    </row>
    <row r="151" spans="2:65" s="1" customFormat="1" ht="24.2" customHeight="1">
      <c r="B151" s="32"/>
      <c r="C151" s="143" t="s">
        <v>309</v>
      </c>
      <c r="D151" s="143" t="s">
        <v>227</v>
      </c>
      <c r="E151" s="144" t="s">
        <v>3341</v>
      </c>
      <c r="F151" s="145" t="s">
        <v>3342</v>
      </c>
      <c r="G151" s="146" t="s">
        <v>414</v>
      </c>
      <c r="H151" s="147">
        <v>1</v>
      </c>
      <c r="I151" s="148"/>
      <c r="J151" s="149">
        <f t="shared" si="0"/>
        <v>0</v>
      </c>
      <c r="K151" s="150"/>
      <c r="L151" s="32"/>
      <c r="M151" s="151" t="s">
        <v>1</v>
      </c>
      <c r="N151" s="152" t="s">
        <v>42</v>
      </c>
      <c r="P151" s="153">
        <f t="shared" si="1"/>
        <v>0</v>
      </c>
      <c r="Q151" s="153">
        <v>8.2774400000000005E-3</v>
      </c>
      <c r="R151" s="153">
        <f t="shared" si="2"/>
        <v>8.2774400000000005E-3</v>
      </c>
      <c r="S151" s="153">
        <v>0</v>
      </c>
      <c r="T151" s="154">
        <f t="shared" si="3"/>
        <v>0</v>
      </c>
      <c r="AR151" s="155" t="s">
        <v>309</v>
      </c>
      <c r="AT151" s="155" t="s">
        <v>227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309</v>
      </c>
      <c r="BM151" s="155" t="s">
        <v>3343</v>
      </c>
    </row>
    <row r="152" spans="2:65" s="1" customFormat="1" ht="16.5" customHeight="1">
      <c r="B152" s="32"/>
      <c r="C152" s="143" t="s">
        <v>319</v>
      </c>
      <c r="D152" s="143" t="s">
        <v>227</v>
      </c>
      <c r="E152" s="144" t="s">
        <v>3344</v>
      </c>
      <c r="F152" s="145" t="s">
        <v>3345</v>
      </c>
      <c r="G152" s="146" t="s">
        <v>414</v>
      </c>
      <c r="H152" s="147">
        <v>1</v>
      </c>
      <c r="I152" s="148"/>
      <c r="J152" s="149">
        <f t="shared" si="0"/>
        <v>0</v>
      </c>
      <c r="K152" s="150"/>
      <c r="L152" s="32"/>
      <c r="M152" s="151" t="s">
        <v>1</v>
      </c>
      <c r="N152" s="152" t="s">
        <v>42</v>
      </c>
      <c r="P152" s="153">
        <f t="shared" si="1"/>
        <v>0</v>
      </c>
      <c r="Q152" s="153">
        <v>3.8999999999999999E-5</v>
      </c>
      <c r="R152" s="153">
        <f t="shared" si="2"/>
        <v>3.8999999999999999E-5</v>
      </c>
      <c r="S152" s="153">
        <v>0</v>
      </c>
      <c r="T152" s="154">
        <f t="shared" si="3"/>
        <v>0</v>
      </c>
      <c r="AR152" s="155" t="s">
        <v>309</v>
      </c>
      <c r="AT152" s="155" t="s">
        <v>227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309</v>
      </c>
      <c r="BM152" s="155" t="s">
        <v>3346</v>
      </c>
    </row>
    <row r="153" spans="2:65" s="1" customFormat="1" ht="21.75" customHeight="1">
      <c r="B153" s="32"/>
      <c r="C153" s="179" t="s">
        <v>328</v>
      </c>
      <c r="D153" s="179" t="s">
        <v>304</v>
      </c>
      <c r="E153" s="180" t="s">
        <v>3347</v>
      </c>
      <c r="F153" s="181" t="s">
        <v>3348</v>
      </c>
      <c r="G153" s="182" t="s">
        <v>414</v>
      </c>
      <c r="H153" s="183">
        <v>1</v>
      </c>
      <c r="I153" s="184"/>
      <c r="J153" s="185">
        <f t="shared" si="0"/>
        <v>0</v>
      </c>
      <c r="K153" s="186"/>
      <c r="L153" s="187"/>
      <c r="M153" s="188" t="s">
        <v>1</v>
      </c>
      <c r="N153" s="189" t="s">
        <v>42</v>
      </c>
      <c r="P153" s="153">
        <f t="shared" si="1"/>
        <v>0</v>
      </c>
      <c r="Q153" s="153">
        <v>2.3000000000000001E-4</v>
      </c>
      <c r="R153" s="153">
        <f t="shared" si="2"/>
        <v>2.3000000000000001E-4</v>
      </c>
      <c r="S153" s="153">
        <v>0</v>
      </c>
      <c r="T153" s="154">
        <f t="shared" si="3"/>
        <v>0</v>
      </c>
      <c r="AR153" s="155" t="s">
        <v>434</v>
      </c>
      <c r="AT153" s="155" t="s">
        <v>304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309</v>
      </c>
      <c r="BM153" s="155" t="s">
        <v>3349</v>
      </c>
    </row>
    <row r="154" spans="2:65" s="1" customFormat="1" ht="24.2" customHeight="1">
      <c r="B154" s="32"/>
      <c r="C154" s="179" t="s">
        <v>339</v>
      </c>
      <c r="D154" s="179" t="s">
        <v>304</v>
      </c>
      <c r="E154" s="180" t="s">
        <v>3350</v>
      </c>
      <c r="F154" s="181" t="s">
        <v>3351</v>
      </c>
      <c r="G154" s="182" t="s">
        <v>519</v>
      </c>
      <c r="H154" s="183">
        <v>2</v>
      </c>
      <c r="I154" s="184"/>
      <c r="J154" s="185">
        <f t="shared" si="0"/>
        <v>0</v>
      </c>
      <c r="K154" s="186"/>
      <c r="L154" s="187"/>
      <c r="M154" s="188" t="s">
        <v>1</v>
      </c>
      <c r="N154" s="189" t="s">
        <v>42</v>
      </c>
      <c r="P154" s="153">
        <f t="shared" si="1"/>
        <v>0</v>
      </c>
      <c r="Q154" s="153">
        <v>1.6000000000000001E-4</v>
      </c>
      <c r="R154" s="153">
        <f t="shared" si="2"/>
        <v>3.2000000000000003E-4</v>
      </c>
      <c r="S154" s="153">
        <v>0</v>
      </c>
      <c r="T154" s="154">
        <f t="shared" si="3"/>
        <v>0</v>
      </c>
      <c r="AR154" s="155" t="s">
        <v>434</v>
      </c>
      <c r="AT154" s="155" t="s">
        <v>304</v>
      </c>
      <c r="AU154" s="155" t="s">
        <v>89</v>
      </c>
      <c r="AY154" s="17" t="s">
        <v>225</v>
      </c>
      <c r="BE154" s="156">
        <f t="shared" si="4"/>
        <v>0</v>
      </c>
      <c r="BF154" s="156">
        <f t="shared" si="5"/>
        <v>0</v>
      </c>
      <c r="BG154" s="156">
        <f t="shared" si="6"/>
        <v>0</v>
      </c>
      <c r="BH154" s="156">
        <f t="shared" si="7"/>
        <v>0</v>
      </c>
      <c r="BI154" s="156">
        <f t="shared" si="8"/>
        <v>0</v>
      </c>
      <c r="BJ154" s="17" t="s">
        <v>89</v>
      </c>
      <c r="BK154" s="156">
        <f t="shared" si="9"/>
        <v>0</v>
      </c>
      <c r="BL154" s="17" t="s">
        <v>309</v>
      </c>
      <c r="BM154" s="155" t="s">
        <v>3352</v>
      </c>
    </row>
    <row r="155" spans="2:65" s="1" customFormat="1" ht="16.5" customHeight="1">
      <c r="B155" s="32"/>
      <c r="C155" s="143" t="s">
        <v>349</v>
      </c>
      <c r="D155" s="143" t="s">
        <v>227</v>
      </c>
      <c r="E155" s="144" t="s">
        <v>3353</v>
      </c>
      <c r="F155" s="145" t="s">
        <v>3354</v>
      </c>
      <c r="G155" s="146" t="s">
        <v>414</v>
      </c>
      <c r="H155" s="147">
        <v>2</v>
      </c>
      <c r="I155" s="148"/>
      <c r="J155" s="149">
        <f t="shared" si="0"/>
        <v>0</v>
      </c>
      <c r="K155" s="150"/>
      <c r="L155" s="32"/>
      <c r="M155" s="151" t="s">
        <v>1</v>
      </c>
      <c r="N155" s="152" t="s">
        <v>42</v>
      </c>
      <c r="P155" s="153">
        <f t="shared" si="1"/>
        <v>0</v>
      </c>
      <c r="Q155" s="153">
        <v>5.1900000000000001E-5</v>
      </c>
      <c r="R155" s="153">
        <f t="shared" si="2"/>
        <v>1.038E-4</v>
      </c>
      <c r="S155" s="153">
        <v>0</v>
      </c>
      <c r="T155" s="154">
        <f t="shared" si="3"/>
        <v>0</v>
      </c>
      <c r="AR155" s="155" t="s">
        <v>309</v>
      </c>
      <c r="AT155" s="155" t="s">
        <v>227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309</v>
      </c>
      <c r="BM155" s="155" t="s">
        <v>3355</v>
      </c>
    </row>
    <row r="156" spans="2:65" s="1" customFormat="1" ht="21.75" customHeight="1">
      <c r="B156" s="32"/>
      <c r="C156" s="179" t="s">
        <v>353</v>
      </c>
      <c r="D156" s="179" t="s">
        <v>304</v>
      </c>
      <c r="E156" s="180" t="s">
        <v>3356</v>
      </c>
      <c r="F156" s="181" t="s">
        <v>3357</v>
      </c>
      <c r="G156" s="182" t="s">
        <v>414</v>
      </c>
      <c r="H156" s="183">
        <v>2</v>
      </c>
      <c r="I156" s="184"/>
      <c r="J156" s="185">
        <f t="shared" si="0"/>
        <v>0</v>
      </c>
      <c r="K156" s="186"/>
      <c r="L156" s="187"/>
      <c r="M156" s="188" t="s">
        <v>1</v>
      </c>
      <c r="N156" s="189" t="s">
        <v>42</v>
      </c>
      <c r="P156" s="153">
        <f t="shared" si="1"/>
        <v>0</v>
      </c>
      <c r="Q156" s="153">
        <v>4.6000000000000001E-4</v>
      </c>
      <c r="R156" s="153">
        <f t="shared" si="2"/>
        <v>9.2000000000000003E-4</v>
      </c>
      <c r="S156" s="153">
        <v>0</v>
      </c>
      <c r="T156" s="154">
        <f t="shared" si="3"/>
        <v>0</v>
      </c>
      <c r="AR156" s="155" t="s">
        <v>434</v>
      </c>
      <c r="AT156" s="155" t="s">
        <v>304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309</v>
      </c>
      <c r="BM156" s="155" t="s">
        <v>3358</v>
      </c>
    </row>
    <row r="157" spans="2:65" s="1" customFormat="1" ht="24.2" customHeight="1">
      <c r="B157" s="32"/>
      <c r="C157" s="179" t="s">
        <v>363</v>
      </c>
      <c r="D157" s="179" t="s">
        <v>304</v>
      </c>
      <c r="E157" s="180" t="s">
        <v>3359</v>
      </c>
      <c r="F157" s="181" t="s">
        <v>3360</v>
      </c>
      <c r="G157" s="182" t="s">
        <v>519</v>
      </c>
      <c r="H157" s="183">
        <v>4</v>
      </c>
      <c r="I157" s="184"/>
      <c r="J157" s="185">
        <f t="shared" si="0"/>
        <v>0</v>
      </c>
      <c r="K157" s="186"/>
      <c r="L157" s="187"/>
      <c r="M157" s="188" t="s">
        <v>1</v>
      </c>
      <c r="N157" s="189" t="s">
        <v>42</v>
      </c>
      <c r="P157" s="153">
        <f t="shared" si="1"/>
        <v>0</v>
      </c>
      <c r="Q157" s="153">
        <v>4.0999999999999999E-4</v>
      </c>
      <c r="R157" s="153">
        <f t="shared" si="2"/>
        <v>1.64E-3</v>
      </c>
      <c r="S157" s="153">
        <v>0</v>
      </c>
      <c r="T157" s="154">
        <f t="shared" si="3"/>
        <v>0</v>
      </c>
      <c r="AR157" s="155" t="s">
        <v>434</v>
      </c>
      <c r="AT157" s="155" t="s">
        <v>304</v>
      </c>
      <c r="AU157" s="155" t="s">
        <v>89</v>
      </c>
      <c r="AY157" s="17" t="s">
        <v>225</v>
      </c>
      <c r="BE157" s="156">
        <f t="shared" si="4"/>
        <v>0</v>
      </c>
      <c r="BF157" s="156">
        <f t="shared" si="5"/>
        <v>0</v>
      </c>
      <c r="BG157" s="156">
        <f t="shared" si="6"/>
        <v>0</v>
      </c>
      <c r="BH157" s="156">
        <f t="shared" si="7"/>
        <v>0</v>
      </c>
      <c r="BI157" s="156">
        <f t="shared" si="8"/>
        <v>0</v>
      </c>
      <c r="BJ157" s="17" t="s">
        <v>89</v>
      </c>
      <c r="BK157" s="156">
        <f t="shared" si="9"/>
        <v>0</v>
      </c>
      <c r="BL157" s="17" t="s">
        <v>309</v>
      </c>
      <c r="BM157" s="155" t="s">
        <v>3361</v>
      </c>
    </row>
    <row r="158" spans="2:65" s="1" customFormat="1" ht="24.2" customHeight="1">
      <c r="B158" s="32"/>
      <c r="C158" s="143" t="s">
        <v>7</v>
      </c>
      <c r="D158" s="143" t="s">
        <v>227</v>
      </c>
      <c r="E158" s="144" t="s">
        <v>3362</v>
      </c>
      <c r="F158" s="145" t="s">
        <v>3363</v>
      </c>
      <c r="G158" s="146" t="s">
        <v>1613</v>
      </c>
      <c r="H158" s="147">
        <v>3</v>
      </c>
      <c r="I158" s="148"/>
      <c r="J158" s="149">
        <f t="shared" si="0"/>
        <v>0</v>
      </c>
      <c r="K158" s="150"/>
      <c r="L158" s="32"/>
      <c r="M158" s="151" t="s">
        <v>1</v>
      </c>
      <c r="N158" s="152" t="s">
        <v>42</v>
      </c>
      <c r="P158" s="153">
        <f t="shared" si="1"/>
        <v>0</v>
      </c>
      <c r="Q158" s="153">
        <v>6.8170899999999996E-3</v>
      </c>
      <c r="R158" s="153">
        <f t="shared" si="2"/>
        <v>2.0451270000000001E-2</v>
      </c>
      <c r="S158" s="153">
        <v>0</v>
      </c>
      <c r="T158" s="154">
        <f t="shared" si="3"/>
        <v>0</v>
      </c>
      <c r="AR158" s="155" t="s">
        <v>309</v>
      </c>
      <c r="AT158" s="155" t="s">
        <v>227</v>
      </c>
      <c r="AU158" s="155" t="s">
        <v>89</v>
      </c>
      <c r="AY158" s="17" t="s">
        <v>225</v>
      </c>
      <c r="BE158" s="156">
        <f t="shared" si="4"/>
        <v>0</v>
      </c>
      <c r="BF158" s="156">
        <f t="shared" si="5"/>
        <v>0</v>
      </c>
      <c r="BG158" s="156">
        <f t="shared" si="6"/>
        <v>0</v>
      </c>
      <c r="BH158" s="156">
        <f t="shared" si="7"/>
        <v>0</v>
      </c>
      <c r="BI158" s="156">
        <f t="shared" si="8"/>
        <v>0</v>
      </c>
      <c r="BJ158" s="17" t="s">
        <v>89</v>
      </c>
      <c r="BK158" s="156">
        <f t="shared" si="9"/>
        <v>0</v>
      </c>
      <c r="BL158" s="17" t="s">
        <v>309</v>
      </c>
      <c r="BM158" s="155" t="s">
        <v>3364</v>
      </c>
    </row>
    <row r="159" spans="2:65" s="1" customFormat="1" ht="16.5" customHeight="1">
      <c r="B159" s="32"/>
      <c r="C159" s="143" t="s">
        <v>379</v>
      </c>
      <c r="D159" s="143" t="s">
        <v>227</v>
      </c>
      <c r="E159" s="144" t="s">
        <v>3365</v>
      </c>
      <c r="F159" s="145" t="s">
        <v>3366</v>
      </c>
      <c r="G159" s="146" t="s">
        <v>519</v>
      </c>
      <c r="H159" s="147">
        <v>1</v>
      </c>
      <c r="I159" s="148"/>
      <c r="J159" s="149">
        <f t="shared" si="0"/>
        <v>0</v>
      </c>
      <c r="K159" s="150"/>
      <c r="L159" s="32"/>
      <c r="M159" s="151" t="s">
        <v>1</v>
      </c>
      <c r="N159" s="152" t="s">
        <v>42</v>
      </c>
      <c r="P159" s="153">
        <f t="shared" si="1"/>
        <v>0</v>
      </c>
      <c r="Q159" s="153">
        <v>0</v>
      </c>
      <c r="R159" s="153">
        <f t="shared" si="2"/>
        <v>0</v>
      </c>
      <c r="S159" s="153">
        <v>0</v>
      </c>
      <c r="T159" s="154">
        <f t="shared" si="3"/>
        <v>0</v>
      </c>
      <c r="AR159" s="155" t="s">
        <v>309</v>
      </c>
      <c r="AT159" s="155" t="s">
        <v>227</v>
      </c>
      <c r="AU159" s="155" t="s">
        <v>89</v>
      </c>
      <c r="AY159" s="17" t="s">
        <v>225</v>
      </c>
      <c r="BE159" s="156">
        <f t="shared" si="4"/>
        <v>0</v>
      </c>
      <c r="BF159" s="156">
        <f t="shared" si="5"/>
        <v>0</v>
      </c>
      <c r="BG159" s="156">
        <f t="shared" si="6"/>
        <v>0</v>
      </c>
      <c r="BH159" s="156">
        <f t="shared" si="7"/>
        <v>0</v>
      </c>
      <c r="BI159" s="156">
        <f t="shared" si="8"/>
        <v>0</v>
      </c>
      <c r="BJ159" s="17" t="s">
        <v>89</v>
      </c>
      <c r="BK159" s="156">
        <f t="shared" si="9"/>
        <v>0</v>
      </c>
      <c r="BL159" s="17" t="s">
        <v>309</v>
      </c>
      <c r="BM159" s="155" t="s">
        <v>3367</v>
      </c>
    </row>
    <row r="160" spans="2:65" s="1" customFormat="1" ht="24.2" customHeight="1">
      <c r="B160" s="32"/>
      <c r="C160" s="179" t="s">
        <v>386</v>
      </c>
      <c r="D160" s="179" t="s">
        <v>304</v>
      </c>
      <c r="E160" s="180" t="s">
        <v>3368</v>
      </c>
      <c r="F160" s="181" t="s">
        <v>3369</v>
      </c>
      <c r="G160" s="182" t="s">
        <v>519</v>
      </c>
      <c r="H160" s="183">
        <v>1</v>
      </c>
      <c r="I160" s="184"/>
      <c r="J160" s="185">
        <f t="shared" si="0"/>
        <v>0</v>
      </c>
      <c r="K160" s="186"/>
      <c r="L160" s="187"/>
      <c r="M160" s="188" t="s">
        <v>1</v>
      </c>
      <c r="N160" s="189" t="s">
        <v>42</v>
      </c>
      <c r="P160" s="153">
        <f t="shared" si="1"/>
        <v>0</v>
      </c>
      <c r="Q160" s="153">
        <v>2.5000000000000001E-4</v>
      </c>
      <c r="R160" s="153">
        <f t="shared" si="2"/>
        <v>2.5000000000000001E-4</v>
      </c>
      <c r="S160" s="153">
        <v>0</v>
      </c>
      <c r="T160" s="154">
        <f t="shared" si="3"/>
        <v>0</v>
      </c>
      <c r="AR160" s="155" t="s">
        <v>434</v>
      </c>
      <c r="AT160" s="155" t="s">
        <v>304</v>
      </c>
      <c r="AU160" s="155" t="s">
        <v>89</v>
      </c>
      <c r="AY160" s="17" t="s">
        <v>225</v>
      </c>
      <c r="BE160" s="156">
        <f t="shared" si="4"/>
        <v>0</v>
      </c>
      <c r="BF160" s="156">
        <f t="shared" si="5"/>
        <v>0</v>
      </c>
      <c r="BG160" s="156">
        <f t="shared" si="6"/>
        <v>0</v>
      </c>
      <c r="BH160" s="156">
        <f t="shared" si="7"/>
        <v>0</v>
      </c>
      <c r="BI160" s="156">
        <f t="shared" si="8"/>
        <v>0</v>
      </c>
      <c r="BJ160" s="17" t="s">
        <v>89</v>
      </c>
      <c r="BK160" s="156">
        <f t="shared" si="9"/>
        <v>0</v>
      </c>
      <c r="BL160" s="17" t="s">
        <v>309</v>
      </c>
      <c r="BM160" s="155" t="s">
        <v>3370</v>
      </c>
    </row>
    <row r="161" spans="2:65" s="1" customFormat="1" ht="16.5" customHeight="1">
      <c r="B161" s="32"/>
      <c r="C161" s="143" t="s">
        <v>390</v>
      </c>
      <c r="D161" s="143" t="s">
        <v>227</v>
      </c>
      <c r="E161" s="144" t="s">
        <v>3371</v>
      </c>
      <c r="F161" s="145" t="s">
        <v>3372</v>
      </c>
      <c r="G161" s="146" t="s">
        <v>519</v>
      </c>
      <c r="H161" s="147">
        <v>4</v>
      </c>
      <c r="I161" s="148"/>
      <c r="J161" s="149">
        <f t="shared" si="0"/>
        <v>0</v>
      </c>
      <c r="K161" s="150"/>
      <c r="L161" s="32"/>
      <c r="M161" s="151" t="s">
        <v>1</v>
      </c>
      <c r="N161" s="152" t="s">
        <v>42</v>
      </c>
      <c r="P161" s="153">
        <f t="shared" si="1"/>
        <v>0</v>
      </c>
      <c r="Q161" s="153">
        <v>4.1999999999999996E-6</v>
      </c>
      <c r="R161" s="153">
        <f t="shared" si="2"/>
        <v>1.6799999999999998E-5</v>
      </c>
      <c r="S161" s="153">
        <v>0</v>
      </c>
      <c r="T161" s="154">
        <f t="shared" si="3"/>
        <v>0</v>
      </c>
      <c r="AR161" s="155" t="s">
        <v>309</v>
      </c>
      <c r="AT161" s="155" t="s">
        <v>227</v>
      </c>
      <c r="AU161" s="155" t="s">
        <v>89</v>
      </c>
      <c r="AY161" s="17" t="s">
        <v>225</v>
      </c>
      <c r="BE161" s="156">
        <f t="shared" si="4"/>
        <v>0</v>
      </c>
      <c r="BF161" s="156">
        <f t="shared" si="5"/>
        <v>0</v>
      </c>
      <c r="BG161" s="156">
        <f t="shared" si="6"/>
        <v>0</v>
      </c>
      <c r="BH161" s="156">
        <f t="shared" si="7"/>
        <v>0</v>
      </c>
      <c r="BI161" s="156">
        <f t="shared" si="8"/>
        <v>0</v>
      </c>
      <c r="BJ161" s="17" t="s">
        <v>89</v>
      </c>
      <c r="BK161" s="156">
        <f t="shared" si="9"/>
        <v>0</v>
      </c>
      <c r="BL161" s="17" t="s">
        <v>309</v>
      </c>
      <c r="BM161" s="155" t="s">
        <v>3373</v>
      </c>
    </row>
    <row r="162" spans="2:65" s="1" customFormat="1" ht="33" customHeight="1">
      <c r="B162" s="32"/>
      <c r="C162" s="179" t="s">
        <v>395</v>
      </c>
      <c r="D162" s="179" t="s">
        <v>304</v>
      </c>
      <c r="E162" s="180" t="s">
        <v>3374</v>
      </c>
      <c r="F162" s="181" t="s">
        <v>3375</v>
      </c>
      <c r="G162" s="182" t="s">
        <v>519</v>
      </c>
      <c r="H162" s="183">
        <v>3</v>
      </c>
      <c r="I162" s="184"/>
      <c r="J162" s="185">
        <f t="shared" si="0"/>
        <v>0</v>
      </c>
      <c r="K162" s="186"/>
      <c r="L162" s="187"/>
      <c r="M162" s="188" t="s">
        <v>1</v>
      </c>
      <c r="N162" s="189" t="s">
        <v>42</v>
      </c>
      <c r="P162" s="153">
        <f t="shared" si="1"/>
        <v>0</v>
      </c>
      <c r="Q162" s="153">
        <v>1.7000000000000001E-4</v>
      </c>
      <c r="R162" s="153">
        <f t="shared" si="2"/>
        <v>5.1000000000000004E-4</v>
      </c>
      <c r="S162" s="153">
        <v>0</v>
      </c>
      <c r="T162" s="154">
        <f t="shared" si="3"/>
        <v>0</v>
      </c>
      <c r="AR162" s="155" t="s">
        <v>434</v>
      </c>
      <c r="AT162" s="155" t="s">
        <v>304</v>
      </c>
      <c r="AU162" s="155" t="s">
        <v>89</v>
      </c>
      <c r="AY162" s="17" t="s">
        <v>225</v>
      </c>
      <c r="BE162" s="156">
        <f t="shared" si="4"/>
        <v>0</v>
      </c>
      <c r="BF162" s="156">
        <f t="shared" si="5"/>
        <v>0</v>
      </c>
      <c r="BG162" s="156">
        <f t="shared" si="6"/>
        <v>0</v>
      </c>
      <c r="BH162" s="156">
        <f t="shared" si="7"/>
        <v>0</v>
      </c>
      <c r="BI162" s="156">
        <f t="shared" si="8"/>
        <v>0</v>
      </c>
      <c r="BJ162" s="17" t="s">
        <v>89</v>
      </c>
      <c r="BK162" s="156">
        <f t="shared" si="9"/>
        <v>0</v>
      </c>
      <c r="BL162" s="17" t="s">
        <v>309</v>
      </c>
      <c r="BM162" s="155" t="s">
        <v>3376</v>
      </c>
    </row>
    <row r="163" spans="2:65" s="1" customFormat="1" ht="33" customHeight="1">
      <c r="B163" s="32"/>
      <c r="C163" s="179" t="s">
        <v>400</v>
      </c>
      <c r="D163" s="179" t="s">
        <v>304</v>
      </c>
      <c r="E163" s="180" t="s">
        <v>3377</v>
      </c>
      <c r="F163" s="181" t="s">
        <v>3378</v>
      </c>
      <c r="G163" s="182" t="s">
        <v>519</v>
      </c>
      <c r="H163" s="183">
        <v>1</v>
      </c>
      <c r="I163" s="184"/>
      <c r="J163" s="185">
        <f t="shared" si="0"/>
        <v>0</v>
      </c>
      <c r="K163" s="186"/>
      <c r="L163" s="187"/>
      <c r="M163" s="188" t="s">
        <v>1</v>
      </c>
      <c r="N163" s="189" t="s">
        <v>42</v>
      </c>
      <c r="P163" s="153">
        <f t="shared" si="1"/>
        <v>0</v>
      </c>
      <c r="Q163" s="153">
        <v>4.8000000000000001E-4</v>
      </c>
      <c r="R163" s="153">
        <f t="shared" si="2"/>
        <v>4.8000000000000001E-4</v>
      </c>
      <c r="S163" s="153">
        <v>0</v>
      </c>
      <c r="T163" s="154">
        <f t="shared" si="3"/>
        <v>0</v>
      </c>
      <c r="AR163" s="155" t="s">
        <v>434</v>
      </c>
      <c r="AT163" s="155" t="s">
        <v>304</v>
      </c>
      <c r="AU163" s="155" t="s">
        <v>89</v>
      </c>
      <c r="AY163" s="17" t="s">
        <v>225</v>
      </c>
      <c r="BE163" s="156">
        <f t="shared" si="4"/>
        <v>0</v>
      </c>
      <c r="BF163" s="156">
        <f t="shared" si="5"/>
        <v>0</v>
      </c>
      <c r="BG163" s="156">
        <f t="shared" si="6"/>
        <v>0</v>
      </c>
      <c r="BH163" s="156">
        <f t="shared" si="7"/>
        <v>0</v>
      </c>
      <c r="BI163" s="156">
        <f t="shared" si="8"/>
        <v>0</v>
      </c>
      <c r="BJ163" s="17" t="s">
        <v>89</v>
      </c>
      <c r="BK163" s="156">
        <f t="shared" si="9"/>
        <v>0</v>
      </c>
      <c r="BL163" s="17" t="s">
        <v>309</v>
      </c>
      <c r="BM163" s="155" t="s">
        <v>3379</v>
      </c>
    </row>
    <row r="164" spans="2:65" s="1" customFormat="1" ht="16.5" customHeight="1">
      <c r="B164" s="32"/>
      <c r="C164" s="143" t="s">
        <v>405</v>
      </c>
      <c r="D164" s="143" t="s">
        <v>227</v>
      </c>
      <c r="E164" s="144" t="s">
        <v>3380</v>
      </c>
      <c r="F164" s="145" t="s">
        <v>3381</v>
      </c>
      <c r="G164" s="146" t="s">
        <v>519</v>
      </c>
      <c r="H164" s="147">
        <v>2</v>
      </c>
      <c r="I164" s="148"/>
      <c r="J164" s="149">
        <f t="shared" si="0"/>
        <v>0</v>
      </c>
      <c r="K164" s="150"/>
      <c r="L164" s="32"/>
      <c r="M164" s="151" t="s">
        <v>1</v>
      </c>
      <c r="N164" s="152" t="s">
        <v>42</v>
      </c>
      <c r="P164" s="153">
        <f t="shared" si="1"/>
        <v>0</v>
      </c>
      <c r="Q164" s="153">
        <v>7.9000000000000006E-6</v>
      </c>
      <c r="R164" s="153">
        <f t="shared" si="2"/>
        <v>1.5800000000000001E-5</v>
      </c>
      <c r="S164" s="153">
        <v>0</v>
      </c>
      <c r="T164" s="154">
        <f t="shared" si="3"/>
        <v>0</v>
      </c>
      <c r="AR164" s="155" t="s">
        <v>309</v>
      </c>
      <c r="AT164" s="155" t="s">
        <v>227</v>
      </c>
      <c r="AU164" s="155" t="s">
        <v>89</v>
      </c>
      <c r="AY164" s="17" t="s">
        <v>225</v>
      </c>
      <c r="BE164" s="156">
        <f t="shared" si="4"/>
        <v>0</v>
      </c>
      <c r="BF164" s="156">
        <f t="shared" si="5"/>
        <v>0</v>
      </c>
      <c r="BG164" s="156">
        <f t="shared" si="6"/>
        <v>0</v>
      </c>
      <c r="BH164" s="156">
        <f t="shared" si="7"/>
        <v>0</v>
      </c>
      <c r="BI164" s="156">
        <f t="shared" si="8"/>
        <v>0</v>
      </c>
      <c r="BJ164" s="17" t="s">
        <v>89</v>
      </c>
      <c r="BK164" s="156">
        <f t="shared" si="9"/>
        <v>0</v>
      </c>
      <c r="BL164" s="17" t="s">
        <v>309</v>
      </c>
      <c r="BM164" s="155" t="s">
        <v>3382</v>
      </c>
    </row>
    <row r="165" spans="2:65" s="1" customFormat="1" ht="33" customHeight="1">
      <c r="B165" s="32"/>
      <c r="C165" s="179" t="s">
        <v>411</v>
      </c>
      <c r="D165" s="179" t="s">
        <v>304</v>
      </c>
      <c r="E165" s="180" t="s">
        <v>3383</v>
      </c>
      <c r="F165" s="181" t="s">
        <v>3384</v>
      </c>
      <c r="G165" s="182" t="s">
        <v>519</v>
      </c>
      <c r="H165" s="183">
        <v>2</v>
      </c>
      <c r="I165" s="184"/>
      <c r="J165" s="185">
        <f t="shared" si="0"/>
        <v>0</v>
      </c>
      <c r="K165" s="186"/>
      <c r="L165" s="187"/>
      <c r="M165" s="188" t="s">
        <v>1</v>
      </c>
      <c r="N165" s="189" t="s">
        <v>42</v>
      </c>
      <c r="P165" s="153">
        <f t="shared" si="1"/>
        <v>0</v>
      </c>
      <c r="Q165" s="153">
        <v>3.1E-4</v>
      </c>
      <c r="R165" s="153">
        <f t="shared" si="2"/>
        <v>6.2E-4</v>
      </c>
      <c r="S165" s="153">
        <v>0</v>
      </c>
      <c r="T165" s="154">
        <f t="shared" si="3"/>
        <v>0</v>
      </c>
      <c r="AR165" s="155" t="s">
        <v>434</v>
      </c>
      <c r="AT165" s="155" t="s">
        <v>304</v>
      </c>
      <c r="AU165" s="155" t="s">
        <v>89</v>
      </c>
      <c r="AY165" s="17" t="s">
        <v>225</v>
      </c>
      <c r="BE165" s="156">
        <f t="shared" si="4"/>
        <v>0</v>
      </c>
      <c r="BF165" s="156">
        <f t="shared" si="5"/>
        <v>0</v>
      </c>
      <c r="BG165" s="156">
        <f t="shared" si="6"/>
        <v>0</v>
      </c>
      <c r="BH165" s="156">
        <f t="shared" si="7"/>
        <v>0</v>
      </c>
      <c r="BI165" s="156">
        <f t="shared" si="8"/>
        <v>0</v>
      </c>
      <c r="BJ165" s="17" t="s">
        <v>89</v>
      </c>
      <c r="BK165" s="156">
        <f t="shared" si="9"/>
        <v>0</v>
      </c>
      <c r="BL165" s="17" t="s">
        <v>309</v>
      </c>
      <c r="BM165" s="155" t="s">
        <v>3385</v>
      </c>
    </row>
    <row r="166" spans="2:65" s="1" customFormat="1" ht="24.2" customHeight="1">
      <c r="B166" s="32"/>
      <c r="C166" s="143" t="s">
        <v>420</v>
      </c>
      <c r="D166" s="143" t="s">
        <v>227</v>
      </c>
      <c r="E166" s="144" t="s">
        <v>3386</v>
      </c>
      <c r="F166" s="145" t="s">
        <v>3387</v>
      </c>
      <c r="G166" s="146" t="s">
        <v>1412</v>
      </c>
      <c r="H166" s="196"/>
      <c r="I166" s="148"/>
      <c r="J166" s="149">
        <f t="shared" si="0"/>
        <v>0</v>
      </c>
      <c r="K166" s="150"/>
      <c r="L166" s="32"/>
      <c r="M166" s="151" t="s">
        <v>1</v>
      </c>
      <c r="N166" s="152" t="s">
        <v>42</v>
      </c>
      <c r="P166" s="153">
        <f t="shared" si="1"/>
        <v>0</v>
      </c>
      <c r="Q166" s="153">
        <v>0</v>
      </c>
      <c r="R166" s="153">
        <f t="shared" si="2"/>
        <v>0</v>
      </c>
      <c r="S166" s="153">
        <v>0</v>
      </c>
      <c r="T166" s="154">
        <f t="shared" si="3"/>
        <v>0</v>
      </c>
      <c r="AR166" s="155" t="s">
        <v>309</v>
      </c>
      <c r="AT166" s="155" t="s">
        <v>227</v>
      </c>
      <c r="AU166" s="155" t="s">
        <v>89</v>
      </c>
      <c r="AY166" s="17" t="s">
        <v>225</v>
      </c>
      <c r="BE166" s="156">
        <f t="shared" si="4"/>
        <v>0</v>
      </c>
      <c r="BF166" s="156">
        <f t="shared" si="5"/>
        <v>0</v>
      </c>
      <c r="BG166" s="156">
        <f t="shared" si="6"/>
        <v>0</v>
      </c>
      <c r="BH166" s="156">
        <f t="shared" si="7"/>
        <v>0</v>
      </c>
      <c r="BI166" s="156">
        <f t="shared" si="8"/>
        <v>0</v>
      </c>
      <c r="BJ166" s="17" t="s">
        <v>89</v>
      </c>
      <c r="BK166" s="156">
        <f t="shared" si="9"/>
        <v>0</v>
      </c>
      <c r="BL166" s="17" t="s">
        <v>309</v>
      </c>
      <c r="BM166" s="155" t="s">
        <v>3388</v>
      </c>
    </row>
    <row r="167" spans="2:65" s="11" customFormat="1" ht="22.9" customHeight="1">
      <c r="B167" s="131"/>
      <c r="D167" s="132" t="s">
        <v>75</v>
      </c>
      <c r="E167" s="141" t="s">
        <v>1608</v>
      </c>
      <c r="F167" s="141" t="s">
        <v>1609</v>
      </c>
      <c r="I167" s="134"/>
      <c r="J167" s="142">
        <f>BK167</f>
        <v>0</v>
      </c>
      <c r="L167" s="131"/>
      <c r="M167" s="136"/>
      <c r="P167" s="137">
        <f>SUM(P168:P169)</f>
        <v>0</v>
      </c>
      <c r="R167" s="137">
        <f>SUM(R168:R169)</f>
        <v>2.0400000000000001E-3</v>
      </c>
      <c r="T167" s="138">
        <f>SUM(T168:T169)</f>
        <v>0</v>
      </c>
      <c r="AR167" s="132" t="s">
        <v>89</v>
      </c>
      <c r="AT167" s="139" t="s">
        <v>75</v>
      </c>
      <c r="AU167" s="139" t="s">
        <v>83</v>
      </c>
      <c r="AY167" s="132" t="s">
        <v>225</v>
      </c>
      <c r="BK167" s="140">
        <f>SUM(BK168:BK169)</f>
        <v>0</v>
      </c>
    </row>
    <row r="168" spans="2:65" s="1" customFormat="1" ht="24.2" customHeight="1">
      <c r="B168" s="32"/>
      <c r="C168" s="143" t="s">
        <v>434</v>
      </c>
      <c r="D168" s="143" t="s">
        <v>227</v>
      </c>
      <c r="E168" s="144" t="s">
        <v>3389</v>
      </c>
      <c r="F168" s="145" t="s">
        <v>3390</v>
      </c>
      <c r="G168" s="146" t="s">
        <v>519</v>
      </c>
      <c r="H168" s="147">
        <v>1</v>
      </c>
      <c r="I168" s="148"/>
      <c r="J168" s="149">
        <f>ROUND(I168*H168,2)</f>
        <v>0</v>
      </c>
      <c r="K168" s="150"/>
      <c r="L168" s="32"/>
      <c r="M168" s="151" t="s">
        <v>1</v>
      </c>
      <c r="N168" s="152" t="s">
        <v>42</v>
      </c>
      <c r="P168" s="153">
        <f>O168*H168</f>
        <v>0</v>
      </c>
      <c r="Q168" s="153">
        <v>2.0400000000000001E-3</v>
      </c>
      <c r="R168" s="153">
        <f>Q168*H168</f>
        <v>2.0400000000000001E-3</v>
      </c>
      <c r="S168" s="153">
        <v>0</v>
      </c>
      <c r="T168" s="154">
        <f>S168*H168</f>
        <v>0</v>
      </c>
      <c r="AR168" s="155" t="s">
        <v>309</v>
      </c>
      <c r="AT168" s="155" t="s">
        <v>227</v>
      </c>
      <c r="AU168" s="155" t="s">
        <v>89</v>
      </c>
      <c r="AY168" s="17" t="s">
        <v>225</v>
      </c>
      <c r="BE168" s="156">
        <f>IF(N168="základná",J168,0)</f>
        <v>0</v>
      </c>
      <c r="BF168" s="156">
        <f>IF(N168="znížená",J168,0)</f>
        <v>0</v>
      </c>
      <c r="BG168" s="156">
        <f>IF(N168="zákl. prenesená",J168,0)</f>
        <v>0</v>
      </c>
      <c r="BH168" s="156">
        <f>IF(N168="zníž. prenesená",J168,0)</f>
        <v>0</v>
      </c>
      <c r="BI168" s="156">
        <f>IF(N168="nulová",J168,0)</f>
        <v>0</v>
      </c>
      <c r="BJ168" s="17" t="s">
        <v>89</v>
      </c>
      <c r="BK168" s="156">
        <f>ROUND(I168*H168,2)</f>
        <v>0</v>
      </c>
      <c r="BL168" s="17" t="s">
        <v>309</v>
      </c>
      <c r="BM168" s="155" t="s">
        <v>3391</v>
      </c>
    </row>
    <row r="169" spans="2:65" s="1" customFormat="1" ht="24.2" customHeight="1">
      <c r="B169" s="32"/>
      <c r="C169" s="143" t="s">
        <v>443</v>
      </c>
      <c r="D169" s="143" t="s">
        <v>227</v>
      </c>
      <c r="E169" s="144" t="s">
        <v>1657</v>
      </c>
      <c r="F169" s="145" t="s">
        <v>1658</v>
      </c>
      <c r="G169" s="146" t="s">
        <v>1412</v>
      </c>
      <c r="H169" s="196"/>
      <c r="I169" s="148"/>
      <c r="J169" s="149">
        <f>ROUND(I169*H169,2)</f>
        <v>0</v>
      </c>
      <c r="K169" s="150"/>
      <c r="L169" s="32"/>
      <c r="M169" s="151" t="s">
        <v>1</v>
      </c>
      <c r="N169" s="152" t="s">
        <v>42</v>
      </c>
      <c r="P169" s="153">
        <f>O169*H169</f>
        <v>0</v>
      </c>
      <c r="Q169" s="153">
        <v>0</v>
      </c>
      <c r="R169" s="153">
        <f>Q169*H169</f>
        <v>0</v>
      </c>
      <c r="S169" s="153">
        <v>0</v>
      </c>
      <c r="T169" s="154">
        <f>S169*H169</f>
        <v>0</v>
      </c>
      <c r="AR169" s="155" t="s">
        <v>309</v>
      </c>
      <c r="AT169" s="155" t="s">
        <v>227</v>
      </c>
      <c r="AU169" s="155" t="s">
        <v>89</v>
      </c>
      <c r="AY169" s="17" t="s">
        <v>225</v>
      </c>
      <c r="BE169" s="156">
        <f>IF(N169="základná",J169,0)</f>
        <v>0</v>
      </c>
      <c r="BF169" s="156">
        <f>IF(N169="znížená",J169,0)</f>
        <v>0</v>
      </c>
      <c r="BG169" s="156">
        <f>IF(N169="zákl. prenesená",J169,0)</f>
        <v>0</v>
      </c>
      <c r="BH169" s="156">
        <f>IF(N169="zníž. prenesená",J169,0)</f>
        <v>0</v>
      </c>
      <c r="BI169" s="156">
        <f>IF(N169="nulová",J169,0)</f>
        <v>0</v>
      </c>
      <c r="BJ169" s="17" t="s">
        <v>89</v>
      </c>
      <c r="BK169" s="156">
        <f>ROUND(I169*H169,2)</f>
        <v>0</v>
      </c>
      <c r="BL169" s="17" t="s">
        <v>309</v>
      </c>
      <c r="BM169" s="155" t="s">
        <v>3392</v>
      </c>
    </row>
    <row r="170" spans="2:65" s="11" customFormat="1" ht="22.9" customHeight="1">
      <c r="B170" s="131"/>
      <c r="D170" s="132" t="s">
        <v>75</v>
      </c>
      <c r="E170" s="141" t="s">
        <v>3393</v>
      </c>
      <c r="F170" s="141" t="s">
        <v>3394</v>
      </c>
      <c r="I170" s="134"/>
      <c r="J170" s="142">
        <f>BK170</f>
        <v>0</v>
      </c>
      <c r="L170" s="131"/>
      <c r="M170" s="136"/>
      <c r="P170" s="137">
        <f>SUM(P171:P175)</f>
        <v>0</v>
      </c>
      <c r="R170" s="137">
        <f>SUM(R171:R175)</f>
        <v>2.4193399999999999E-3</v>
      </c>
      <c r="T170" s="138">
        <f>SUM(T171:T175)</f>
        <v>0</v>
      </c>
      <c r="AR170" s="132" t="s">
        <v>89</v>
      </c>
      <c r="AT170" s="139" t="s">
        <v>75</v>
      </c>
      <c r="AU170" s="139" t="s">
        <v>83</v>
      </c>
      <c r="AY170" s="132" t="s">
        <v>225</v>
      </c>
      <c r="BK170" s="140">
        <f>SUM(BK171:BK175)</f>
        <v>0</v>
      </c>
    </row>
    <row r="171" spans="2:65" s="1" customFormat="1" ht="24.2" customHeight="1">
      <c r="B171" s="32"/>
      <c r="C171" s="143" t="s">
        <v>448</v>
      </c>
      <c r="D171" s="143" t="s">
        <v>227</v>
      </c>
      <c r="E171" s="144" t="s">
        <v>3395</v>
      </c>
      <c r="F171" s="145" t="s">
        <v>3396</v>
      </c>
      <c r="G171" s="146" t="s">
        <v>519</v>
      </c>
      <c r="H171" s="147">
        <v>1</v>
      </c>
      <c r="I171" s="148"/>
      <c r="J171" s="149">
        <f>ROUND(I171*H171,2)</f>
        <v>0</v>
      </c>
      <c r="K171" s="150"/>
      <c r="L171" s="32"/>
      <c r="M171" s="151" t="s">
        <v>1</v>
      </c>
      <c r="N171" s="152" t="s">
        <v>42</v>
      </c>
      <c r="P171" s="153">
        <f>O171*H171</f>
        <v>0</v>
      </c>
      <c r="Q171" s="153">
        <v>1.22934E-3</v>
      </c>
      <c r="R171" s="153">
        <f>Q171*H171</f>
        <v>1.22934E-3</v>
      </c>
      <c r="S171" s="153">
        <v>0</v>
      </c>
      <c r="T171" s="154">
        <f>S171*H171</f>
        <v>0</v>
      </c>
      <c r="AR171" s="155" t="s">
        <v>309</v>
      </c>
      <c r="AT171" s="155" t="s">
        <v>227</v>
      </c>
      <c r="AU171" s="155" t="s">
        <v>89</v>
      </c>
      <c r="AY171" s="17" t="s">
        <v>225</v>
      </c>
      <c r="BE171" s="156">
        <f>IF(N171="základná",J171,0)</f>
        <v>0</v>
      </c>
      <c r="BF171" s="156">
        <f>IF(N171="znížená",J171,0)</f>
        <v>0</v>
      </c>
      <c r="BG171" s="156">
        <f>IF(N171="zákl. prenesená",J171,0)</f>
        <v>0</v>
      </c>
      <c r="BH171" s="156">
        <f>IF(N171="zníž. prenesená",J171,0)</f>
        <v>0</v>
      </c>
      <c r="BI171" s="156">
        <f>IF(N171="nulová",J171,0)</f>
        <v>0</v>
      </c>
      <c r="BJ171" s="17" t="s">
        <v>89</v>
      </c>
      <c r="BK171" s="156">
        <f>ROUND(I171*H171,2)</f>
        <v>0</v>
      </c>
      <c r="BL171" s="17" t="s">
        <v>309</v>
      </c>
      <c r="BM171" s="155" t="s">
        <v>3397</v>
      </c>
    </row>
    <row r="172" spans="2:65" s="1" customFormat="1" ht="24.2" customHeight="1">
      <c r="B172" s="32"/>
      <c r="C172" s="179" t="s">
        <v>453</v>
      </c>
      <c r="D172" s="179" t="s">
        <v>304</v>
      </c>
      <c r="E172" s="180" t="s">
        <v>3398</v>
      </c>
      <c r="F172" s="181" t="s">
        <v>3399</v>
      </c>
      <c r="G172" s="182" t="s">
        <v>519</v>
      </c>
      <c r="H172" s="183">
        <v>1</v>
      </c>
      <c r="I172" s="184"/>
      <c r="J172" s="185">
        <f>ROUND(I172*H172,2)</f>
        <v>0</v>
      </c>
      <c r="K172" s="186"/>
      <c r="L172" s="187"/>
      <c r="M172" s="188" t="s">
        <v>1</v>
      </c>
      <c r="N172" s="189" t="s">
        <v>42</v>
      </c>
      <c r="P172" s="153">
        <f>O172*H172</f>
        <v>0</v>
      </c>
      <c r="Q172" s="153">
        <v>2.1000000000000001E-4</v>
      </c>
      <c r="R172" s="153">
        <f>Q172*H172</f>
        <v>2.1000000000000001E-4</v>
      </c>
      <c r="S172" s="153">
        <v>0</v>
      </c>
      <c r="T172" s="154">
        <f>S172*H172</f>
        <v>0</v>
      </c>
      <c r="AR172" s="155" t="s">
        <v>434</v>
      </c>
      <c r="AT172" s="155" t="s">
        <v>304</v>
      </c>
      <c r="AU172" s="155" t="s">
        <v>89</v>
      </c>
      <c r="AY172" s="17" t="s">
        <v>225</v>
      </c>
      <c r="BE172" s="156">
        <f>IF(N172="základná",J172,0)</f>
        <v>0</v>
      </c>
      <c r="BF172" s="156">
        <f>IF(N172="znížená",J172,0)</f>
        <v>0</v>
      </c>
      <c r="BG172" s="156">
        <f>IF(N172="zákl. prenesená",J172,0)</f>
        <v>0</v>
      </c>
      <c r="BH172" s="156">
        <f>IF(N172="zníž. prenesená",J172,0)</f>
        <v>0</v>
      </c>
      <c r="BI172" s="156">
        <f>IF(N172="nulová",J172,0)</f>
        <v>0</v>
      </c>
      <c r="BJ172" s="17" t="s">
        <v>89</v>
      </c>
      <c r="BK172" s="156">
        <f>ROUND(I172*H172,2)</f>
        <v>0</v>
      </c>
      <c r="BL172" s="17" t="s">
        <v>309</v>
      </c>
      <c r="BM172" s="155" t="s">
        <v>3400</v>
      </c>
    </row>
    <row r="173" spans="2:65" s="1" customFormat="1" ht="16.5" customHeight="1">
      <c r="B173" s="32"/>
      <c r="C173" s="179" t="s">
        <v>461</v>
      </c>
      <c r="D173" s="179" t="s">
        <v>304</v>
      </c>
      <c r="E173" s="180" t="s">
        <v>3401</v>
      </c>
      <c r="F173" s="181" t="s">
        <v>3402</v>
      </c>
      <c r="G173" s="182" t="s">
        <v>519</v>
      </c>
      <c r="H173" s="183">
        <v>1</v>
      </c>
      <c r="I173" s="184"/>
      <c r="J173" s="185">
        <f>ROUND(I173*H173,2)</f>
        <v>0</v>
      </c>
      <c r="K173" s="186"/>
      <c r="L173" s="187"/>
      <c r="M173" s="188" t="s">
        <v>1</v>
      </c>
      <c r="N173" s="189" t="s">
        <v>42</v>
      </c>
      <c r="P173" s="153">
        <f>O173*H173</f>
        <v>0</v>
      </c>
      <c r="Q173" s="153">
        <v>4.0000000000000002E-4</v>
      </c>
      <c r="R173" s="153">
        <f>Q173*H173</f>
        <v>4.0000000000000002E-4</v>
      </c>
      <c r="S173" s="153">
        <v>0</v>
      </c>
      <c r="T173" s="154">
        <f>S173*H173</f>
        <v>0</v>
      </c>
      <c r="AR173" s="155" t="s">
        <v>434</v>
      </c>
      <c r="AT173" s="155" t="s">
        <v>304</v>
      </c>
      <c r="AU173" s="155" t="s">
        <v>89</v>
      </c>
      <c r="AY173" s="17" t="s">
        <v>225</v>
      </c>
      <c r="BE173" s="156">
        <f>IF(N173="základná",J173,0)</f>
        <v>0</v>
      </c>
      <c r="BF173" s="156">
        <f>IF(N173="znížená",J173,0)</f>
        <v>0</v>
      </c>
      <c r="BG173" s="156">
        <f>IF(N173="zákl. prenesená",J173,0)</f>
        <v>0</v>
      </c>
      <c r="BH173" s="156">
        <f>IF(N173="zníž. prenesená",J173,0)</f>
        <v>0</v>
      </c>
      <c r="BI173" s="156">
        <f>IF(N173="nulová",J173,0)</f>
        <v>0</v>
      </c>
      <c r="BJ173" s="17" t="s">
        <v>89</v>
      </c>
      <c r="BK173" s="156">
        <f>ROUND(I173*H173,2)</f>
        <v>0</v>
      </c>
      <c r="BL173" s="17" t="s">
        <v>309</v>
      </c>
      <c r="BM173" s="155" t="s">
        <v>3403</v>
      </c>
    </row>
    <row r="174" spans="2:65" s="1" customFormat="1" ht="24.2" customHeight="1">
      <c r="B174" s="32"/>
      <c r="C174" s="179" t="s">
        <v>466</v>
      </c>
      <c r="D174" s="179" t="s">
        <v>304</v>
      </c>
      <c r="E174" s="180" t="s">
        <v>3404</v>
      </c>
      <c r="F174" s="181" t="s">
        <v>3405</v>
      </c>
      <c r="G174" s="182" t="s">
        <v>519</v>
      </c>
      <c r="H174" s="183">
        <v>1</v>
      </c>
      <c r="I174" s="184"/>
      <c r="J174" s="185">
        <f>ROUND(I174*H174,2)</f>
        <v>0</v>
      </c>
      <c r="K174" s="186"/>
      <c r="L174" s="187"/>
      <c r="M174" s="188" t="s">
        <v>1</v>
      </c>
      <c r="N174" s="189" t="s">
        <v>42</v>
      </c>
      <c r="P174" s="153">
        <f>O174*H174</f>
        <v>0</v>
      </c>
      <c r="Q174" s="153">
        <v>5.8E-4</v>
      </c>
      <c r="R174" s="153">
        <f>Q174*H174</f>
        <v>5.8E-4</v>
      </c>
      <c r="S174" s="153">
        <v>0</v>
      </c>
      <c r="T174" s="154">
        <f>S174*H174</f>
        <v>0</v>
      </c>
      <c r="AR174" s="155" t="s">
        <v>434</v>
      </c>
      <c r="AT174" s="155" t="s">
        <v>304</v>
      </c>
      <c r="AU174" s="155" t="s">
        <v>89</v>
      </c>
      <c r="AY174" s="17" t="s">
        <v>225</v>
      </c>
      <c r="BE174" s="156">
        <f>IF(N174="základná",J174,0)</f>
        <v>0</v>
      </c>
      <c r="BF174" s="156">
        <f>IF(N174="znížená",J174,0)</f>
        <v>0</v>
      </c>
      <c r="BG174" s="156">
        <f>IF(N174="zákl. prenesená",J174,0)</f>
        <v>0</v>
      </c>
      <c r="BH174" s="156">
        <f>IF(N174="zníž. prenesená",J174,0)</f>
        <v>0</v>
      </c>
      <c r="BI174" s="156">
        <f>IF(N174="nulová",J174,0)</f>
        <v>0</v>
      </c>
      <c r="BJ174" s="17" t="s">
        <v>89</v>
      </c>
      <c r="BK174" s="156">
        <f>ROUND(I174*H174,2)</f>
        <v>0</v>
      </c>
      <c r="BL174" s="17" t="s">
        <v>309</v>
      </c>
      <c r="BM174" s="155" t="s">
        <v>3406</v>
      </c>
    </row>
    <row r="175" spans="2:65" s="1" customFormat="1" ht="24.2" customHeight="1">
      <c r="B175" s="32"/>
      <c r="C175" s="143" t="s">
        <v>470</v>
      </c>
      <c r="D175" s="143" t="s">
        <v>227</v>
      </c>
      <c r="E175" s="144" t="s">
        <v>3407</v>
      </c>
      <c r="F175" s="145" t="s">
        <v>3408</v>
      </c>
      <c r="G175" s="146" t="s">
        <v>1412</v>
      </c>
      <c r="H175" s="196"/>
      <c r="I175" s="148"/>
      <c r="J175" s="149">
        <f>ROUND(I175*H175,2)</f>
        <v>0</v>
      </c>
      <c r="K175" s="150"/>
      <c r="L175" s="32"/>
      <c r="M175" s="151" t="s">
        <v>1</v>
      </c>
      <c r="N175" s="152" t="s">
        <v>42</v>
      </c>
      <c r="P175" s="153">
        <f>O175*H175</f>
        <v>0</v>
      </c>
      <c r="Q175" s="153">
        <v>0</v>
      </c>
      <c r="R175" s="153">
        <f>Q175*H175</f>
        <v>0</v>
      </c>
      <c r="S175" s="153">
        <v>0</v>
      </c>
      <c r="T175" s="154">
        <f>S175*H175</f>
        <v>0</v>
      </c>
      <c r="AR175" s="155" t="s">
        <v>309</v>
      </c>
      <c r="AT175" s="155" t="s">
        <v>227</v>
      </c>
      <c r="AU175" s="155" t="s">
        <v>89</v>
      </c>
      <c r="AY175" s="17" t="s">
        <v>225</v>
      </c>
      <c r="BE175" s="156">
        <f>IF(N175="základná",J175,0)</f>
        <v>0</v>
      </c>
      <c r="BF175" s="156">
        <f>IF(N175="znížená",J175,0)</f>
        <v>0</v>
      </c>
      <c r="BG175" s="156">
        <f>IF(N175="zákl. prenesená",J175,0)</f>
        <v>0</v>
      </c>
      <c r="BH175" s="156">
        <f>IF(N175="zníž. prenesená",J175,0)</f>
        <v>0</v>
      </c>
      <c r="BI175" s="156">
        <f>IF(N175="nulová",J175,0)</f>
        <v>0</v>
      </c>
      <c r="BJ175" s="17" t="s">
        <v>89</v>
      </c>
      <c r="BK175" s="156">
        <f>ROUND(I175*H175,2)</f>
        <v>0</v>
      </c>
      <c r="BL175" s="17" t="s">
        <v>309</v>
      </c>
      <c r="BM175" s="155" t="s">
        <v>3409</v>
      </c>
    </row>
    <row r="176" spans="2:65" s="11" customFormat="1" ht="22.9" customHeight="1">
      <c r="B176" s="131"/>
      <c r="D176" s="132" t="s">
        <v>75</v>
      </c>
      <c r="E176" s="141" t="s">
        <v>2259</v>
      </c>
      <c r="F176" s="141" t="s">
        <v>2260</v>
      </c>
      <c r="I176" s="134"/>
      <c r="J176" s="142">
        <f>BK176</f>
        <v>0</v>
      </c>
      <c r="L176" s="131"/>
      <c r="M176" s="136"/>
      <c r="P176" s="137">
        <f>P177</f>
        <v>0</v>
      </c>
      <c r="R176" s="137">
        <f>R177</f>
        <v>3.6077600000000002E-3</v>
      </c>
      <c r="T176" s="138">
        <f>T177</f>
        <v>0</v>
      </c>
      <c r="AR176" s="132" t="s">
        <v>89</v>
      </c>
      <c r="AT176" s="139" t="s">
        <v>75</v>
      </c>
      <c r="AU176" s="139" t="s">
        <v>83</v>
      </c>
      <c r="AY176" s="132" t="s">
        <v>225</v>
      </c>
      <c r="BK176" s="140">
        <f>BK177</f>
        <v>0</v>
      </c>
    </row>
    <row r="177" spans="2:65" s="1" customFormat="1" ht="37.9" customHeight="1">
      <c r="B177" s="32"/>
      <c r="C177" s="143" t="s">
        <v>478</v>
      </c>
      <c r="D177" s="143" t="s">
        <v>227</v>
      </c>
      <c r="E177" s="144" t="s">
        <v>3410</v>
      </c>
      <c r="F177" s="145" t="s">
        <v>3411</v>
      </c>
      <c r="G177" s="146" t="s">
        <v>414</v>
      </c>
      <c r="H177" s="147">
        <v>52</v>
      </c>
      <c r="I177" s="148"/>
      <c r="J177" s="149">
        <f>ROUND(I177*H177,2)</f>
        <v>0</v>
      </c>
      <c r="K177" s="150"/>
      <c r="L177" s="32"/>
      <c r="M177" s="151" t="s">
        <v>1</v>
      </c>
      <c r="N177" s="152" t="s">
        <v>42</v>
      </c>
      <c r="P177" s="153">
        <f>O177*H177</f>
        <v>0</v>
      </c>
      <c r="Q177" s="153">
        <v>6.9380000000000003E-5</v>
      </c>
      <c r="R177" s="153">
        <f>Q177*H177</f>
        <v>3.6077600000000002E-3</v>
      </c>
      <c r="S177" s="153">
        <v>0</v>
      </c>
      <c r="T177" s="154">
        <f>S177*H177</f>
        <v>0</v>
      </c>
      <c r="AR177" s="155" t="s">
        <v>309</v>
      </c>
      <c r="AT177" s="155" t="s">
        <v>227</v>
      </c>
      <c r="AU177" s="155" t="s">
        <v>89</v>
      </c>
      <c r="AY177" s="17" t="s">
        <v>225</v>
      </c>
      <c r="BE177" s="156">
        <f>IF(N177="základná",J177,0)</f>
        <v>0</v>
      </c>
      <c r="BF177" s="156">
        <f>IF(N177="znížená",J177,0)</f>
        <v>0</v>
      </c>
      <c r="BG177" s="156">
        <f>IF(N177="zákl. prenesená",J177,0)</f>
        <v>0</v>
      </c>
      <c r="BH177" s="156">
        <f>IF(N177="zníž. prenesená",J177,0)</f>
        <v>0</v>
      </c>
      <c r="BI177" s="156">
        <f>IF(N177="nulová",J177,0)</f>
        <v>0</v>
      </c>
      <c r="BJ177" s="17" t="s">
        <v>89</v>
      </c>
      <c r="BK177" s="156">
        <f>ROUND(I177*H177,2)</f>
        <v>0</v>
      </c>
      <c r="BL177" s="17" t="s">
        <v>309</v>
      </c>
      <c r="BM177" s="155" t="s">
        <v>3412</v>
      </c>
    </row>
    <row r="178" spans="2:65" s="11" customFormat="1" ht="25.9" customHeight="1">
      <c r="B178" s="131"/>
      <c r="D178" s="132" t="s">
        <v>75</v>
      </c>
      <c r="E178" s="133" t="s">
        <v>304</v>
      </c>
      <c r="F178" s="133" t="s">
        <v>2296</v>
      </c>
      <c r="I178" s="134"/>
      <c r="J178" s="135">
        <f>BK178</f>
        <v>0</v>
      </c>
      <c r="L178" s="131"/>
      <c r="M178" s="136"/>
      <c r="P178" s="137">
        <f>P179+P183</f>
        <v>0</v>
      </c>
      <c r="R178" s="137">
        <f>R179+R183</f>
        <v>0</v>
      </c>
      <c r="T178" s="138">
        <f>T179+T183</f>
        <v>0</v>
      </c>
      <c r="AR178" s="132" t="s">
        <v>239</v>
      </c>
      <c r="AT178" s="139" t="s">
        <v>75</v>
      </c>
      <c r="AU178" s="139" t="s">
        <v>76</v>
      </c>
      <c r="AY178" s="132" t="s">
        <v>225</v>
      </c>
      <c r="BK178" s="140">
        <f>BK179+BK183</f>
        <v>0</v>
      </c>
    </row>
    <row r="179" spans="2:65" s="11" customFormat="1" ht="22.9" customHeight="1">
      <c r="B179" s="131"/>
      <c r="D179" s="132" t="s">
        <v>75</v>
      </c>
      <c r="E179" s="141" t="s">
        <v>3413</v>
      </c>
      <c r="F179" s="141" t="s">
        <v>3414</v>
      </c>
      <c r="I179" s="134"/>
      <c r="J179" s="142">
        <f>BK179</f>
        <v>0</v>
      </c>
      <c r="L179" s="131"/>
      <c r="M179" s="136"/>
      <c r="P179" s="137">
        <f>SUM(P180:P182)</f>
        <v>0</v>
      </c>
      <c r="R179" s="137">
        <f>SUM(R180:R182)</f>
        <v>0</v>
      </c>
      <c r="T179" s="138">
        <f>SUM(T180:T182)</f>
        <v>0</v>
      </c>
      <c r="AR179" s="132" t="s">
        <v>239</v>
      </c>
      <c r="AT179" s="139" t="s">
        <v>75</v>
      </c>
      <c r="AU179" s="139" t="s">
        <v>83</v>
      </c>
      <c r="AY179" s="132" t="s">
        <v>225</v>
      </c>
      <c r="BK179" s="140">
        <f>SUM(BK180:BK182)</f>
        <v>0</v>
      </c>
    </row>
    <row r="180" spans="2:65" s="1" customFormat="1" ht="16.5" customHeight="1">
      <c r="B180" s="32"/>
      <c r="C180" s="143" t="s">
        <v>482</v>
      </c>
      <c r="D180" s="143" t="s">
        <v>227</v>
      </c>
      <c r="E180" s="144" t="s">
        <v>3415</v>
      </c>
      <c r="F180" s="145" t="s">
        <v>3416</v>
      </c>
      <c r="G180" s="146" t="s">
        <v>414</v>
      </c>
      <c r="H180" s="147">
        <v>52</v>
      </c>
      <c r="I180" s="148"/>
      <c r="J180" s="149">
        <f>ROUND(I180*H180,2)</f>
        <v>0</v>
      </c>
      <c r="K180" s="150"/>
      <c r="L180" s="32"/>
      <c r="M180" s="151" t="s">
        <v>1</v>
      </c>
      <c r="N180" s="152" t="s">
        <v>42</v>
      </c>
      <c r="P180" s="153">
        <f>O180*H180</f>
        <v>0</v>
      </c>
      <c r="Q180" s="153">
        <v>0</v>
      </c>
      <c r="R180" s="153">
        <f>Q180*H180</f>
        <v>0</v>
      </c>
      <c r="S180" s="153">
        <v>0</v>
      </c>
      <c r="T180" s="154">
        <f>S180*H180</f>
        <v>0</v>
      </c>
      <c r="AR180" s="155" t="s">
        <v>663</v>
      </c>
      <c r="AT180" s="155" t="s">
        <v>227</v>
      </c>
      <c r="AU180" s="155" t="s">
        <v>89</v>
      </c>
      <c r="AY180" s="17" t="s">
        <v>225</v>
      </c>
      <c r="BE180" s="156">
        <f>IF(N180="základná",J180,0)</f>
        <v>0</v>
      </c>
      <c r="BF180" s="156">
        <f>IF(N180="znížená",J180,0)</f>
        <v>0</v>
      </c>
      <c r="BG180" s="156">
        <f>IF(N180="zákl. prenesená",J180,0)</f>
        <v>0</v>
      </c>
      <c r="BH180" s="156">
        <f>IF(N180="zníž. prenesená",J180,0)</f>
        <v>0</v>
      </c>
      <c r="BI180" s="156">
        <f>IF(N180="nulová",J180,0)</f>
        <v>0</v>
      </c>
      <c r="BJ180" s="17" t="s">
        <v>89</v>
      </c>
      <c r="BK180" s="156">
        <f>ROUND(I180*H180,2)</f>
        <v>0</v>
      </c>
      <c r="BL180" s="17" t="s">
        <v>663</v>
      </c>
      <c r="BM180" s="155" t="s">
        <v>3417</v>
      </c>
    </row>
    <row r="181" spans="2:65" s="1" customFormat="1" ht="16.5" customHeight="1">
      <c r="B181" s="32"/>
      <c r="C181" s="143" t="s">
        <v>504</v>
      </c>
      <c r="D181" s="143" t="s">
        <v>227</v>
      </c>
      <c r="E181" s="144" t="s">
        <v>3418</v>
      </c>
      <c r="F181" s="145" t="s">
        <v>3419</v>
      </c>
      <c r="G181" s="146" t="s">
        <v>414</v>
      </c>
      <c r="H181" s="147">
        <v>52</v>
      </c>
      <c r="I181" s="148"/>
      <c r="J181" s="149">
        <f>ROUND(I181*H181,2)</f>
        <v>0</v>
      </c>
      <c r="K181" s="150"/>
      <c r="L181" s="32"/>
      <c r="M181" s="151" t="s">
        <v>1</v>
      </c>
      <c r="N181" s="152" t="s">
        <v>42</v>
      </c>
      <c r="P181" s="153">
        <f>O181*H181</f>
        <v>0</v>
      </c>
      <c r="Q181" s="153">
        <v>0</v>
      </c>
      <c r="R181" s="153">
        <f>Q181*H181</f>
        <v>0</v>
      </c>
      <c r="S181" s="153">
        <v>0</v>
      </c>
      <c r="T181" s="154">
        <f>S181*H181</f>
        <v>0</v>
      </c>
      <c r="AR181" s="155" t="s">
        <v>663</v>
      </c>
      <c r="AT181" s="155" t="s">
        <v>227</v>
      </c>
      <c r="AU181" s="155" t="s">
        <v>89</v>
      </c>
      <c r="AY181" s="17" t="s">
        <v>225</v>
      </c>
      <c r="BE181" s="156">
        <f>IF(N181="základná",J181,0)</f>
        <v>0</v>
      </c>
      <c r="BF181" s="156">
        <f>IF(N181="znížená",J181,0)</f>
        <v>0</v>
      </c>
      <c r="BG181" s="156">
        <f>IF(N181="zákl. prenesená",J181,0)</f>
        <v>0</v>
      </c>
      <c r="BH181" s="156">
        <f>IF(N181="zníž. prenesená",J181,0)</f>
        <v>0</v>
      </c>
      <c r="BI181" s="156">
        <f>IF(N181="nulová",J181,0)</f>
        <v>0</v>
      </c>
      <c r="BJ181" s="17" t="s">
        <v>89</v>
      </c>
      <c r="BK181" s="156">
        <f>ROUND(I181*H181,2)</f>
        <v>0</v>
      </c>
      <c r="BL181" s="17" t="s">
        <v>663</v>
      </c>
      <c r="BM181" s="155" t="s">
        <v>3420</v>
      </c>
    </row>
    <row r="182" spans="2:65" s="1" customFormat="1" ht="24.2" customHeight="1">
      <c r="B182" s="32"/>
      <c r="C182" s="143" t="s">
        <v>516</v>
      </c>
      <c r="D182" s="143" t="s">
        <v>227</v>
      </c>
      <c r="E182" s="144" t="s">
        <v>3421</v>
      </c>
      <c r="F182" s="145" t="s">
        <v>3422</v>
      </c>
      <c r="G182" s="146" t="s">
        <v>3423</v>
      </c>
      <c r="H182" s="147">
        <v>2</v>
      </c>
      <c r="I182" s="148"/>
      <c r="J182" s="149">
        <f>ROUND(I182*H182,2)</f>
        <v>0</v>
      </c>
      <c r="K182" s="150"/>
      <c r="L182" s="32"/>
      <c r="M182" s="151" t="s">
        <v>1</v>
      </c>
      <c r="N182" s="152" t="s">
        <v>42</v>
      </c>
      <c r="P182" s="153">
        <f>O182*H182</f>
        <v>0</v>
      </c>
      <c r="Q182" s="153">
        <v>0</v>
      </c>
      <c r="R182" s="153">
        <f>Q182*H182</f>
        <v>0</v>
      </c>
      <c r="S182" s="153">
        <v>0</v>
      </c>
      <c r="T182" s="154">
        <f>S182*H182</f>
        <v>0</v>
      </c>
      <c r="AR182" s="155" t="s">
        <v>663</v>
      </c>
      <c r="AT182" s="155" t="s">
        <v>227</v>
      </c>
      <c r="AU182" s="155" t="s">
        <v>89</v>
      </c>
      <c r="AY182" s="17" t="s">
        <v>225</v>
      </c>
      <c r="BE182" s="156">
        <f>IF(N182="základná",J182,0)</f>
        <v>0</v>
      </c>
      <c r="BF182" s="156">
        <f>IF(N182="znížená",J182,0)</f>
        <v>0</v>
      </c>
      <c r="BG182" s="156">
        <f>IF(N182="zákl. prenesená",J182,0)</f>
        <v>0</v>
      </c>
      <c r="BH182" s="156">
        <f>IF(N182="zníž. prenesená",J182,0)</f>
        <v>0</v>
      </c>
      <c r="BI182" s="156">
        <f>IF(N182="nulová",J182,0)</f>
        <v>0</v>
      </c>
      <c r="BJ182" s="17" t="s">
        <v>89</v>
      </c>
      <c r="BK182" s="156">
        <f>ROUND(I182*H182,2)</f>
        <v>0</v>
      </c>
      <c r="BL182" s="17" t="s">
        <v>663</v>
      </c>
      <c r="BM182" s="155" t="s">
        <v>3424</v>
      </c>
    </row>
    <row r="183" spans="2:65" s="11" customFormat="1" ht="22.9" customHeight="1">
      <c r="B183" s="131"/>
      <c r="D183" s="132" t="s">
        <v>75</v>
      </c>
      <c r="E183" s="141" t="s">
        <v>3425</v>
      </c>
      <c r="F183" s="141" t="s">
        <v>3426</v>
      </c>
      <c r="I183" s="134"/>
      <c r="J183" s="142">
        <f>BK183</f>
        <v>0</v>
      </c>
      <c r="L183" s="131"/>
      <c r="M183" s="136"/>
      <c r="P183" s="137">
        <f>SUM(P184:P185)</f>
        <v>0</v>
      </c>
      <c r="R183" s="137">
        <f>SUM(R184:R185)</f>
        <v>0</v>
      </c>
      <c r="T183" s="138">
        <f>SUM(T184:T185)</f>
        <v>0</v>
      </c>
      <c r="AR183" s="132" t="s">
        <v>239</v>
      </c>
      <c r="AT183" s="139" t="s">
        <v>75</v>
      </c>
      <c r="AU183" s="139" t="s">
        <v>83</v>
      </c>
      <c r="AY183" s="132" t="s">
        <v>225</v>
      </c>
      <c r="BK183" s="140">
        <f>SUM(BK184:BK185)</f>
        <v>0</v>
      </c>
    </row>
    <row r="184" spans="2:65" s="1" customFormat="1" ht="24.2" customHeight="1">
      <c r="B184" s="32"/>
      <c r="C184" s="143" t="s">
        <v>522</v>
      </c>
      <c r="D184" s="143" t="s">
        <v>227</v>
      </c>
      <c r="E184" s="144" t="s">
        <v>3427</v>
      </c>
      <c r="F184" s="145" t="s">
        <v>3428</v>
      </c>
      <c r="G184" s="146" t="s">
        <v>3423</v>
      </c>
      <c r="H184" s="147">
        <v>1</v>
      </c>
      <c r="I184" s="148"/>
      <c r="J184" s="149">
        <f>ROUND(I184*H184,2)</f>
        <v>0</v>
      </c>
      <c r="K184" s="150"/>
      <c r="L184" s="32"/>
      <c r="M184" s="151" t="s">
        <v>1</v>
      </c>
      <c r="N184" s="152" t="s">
        <v>42</v>
      </c>
      <c r="P184" s="153">
        <f>O184*H184</f>
        <v>0</v>
      </c>
      <c r="Q184" s="153">
        <v>0</v>
      </c>
      <c r="R184" s="153">
        <f>Q184*H184</f>
        <v>0</v>
      </c>
      <c r="S184" s="153">
        <v>0</v>
      </c>
      <c r="T184" s="154">
        <f>S184*H184</f>
        <v>0</v>
      </c>
      <c r="AR184" s="155" t="s">
        <v>663</v>
      </c>
      <c r="AT184" s="155" t="s">
        <v>227</v>
      </c>
      <c r="AU184" s="155" t="s">
        <v>89</v>
      </c>
      <c r="AY184" s="17" t="s">
        <v>225</v>
      </c>
      <c r="BE184" s="156">
        <f>IF(N184="základná",J184,0)</f>
        <v>0</v>
      </c>
      <c r="BF184" s="156">
        <f>IF(N184="znížená",J184,0)</f>
        <v>0</v>
      </c>
      <c r="BG184" s="156">
        <f>IF(N184="zákl. prenesená",J184,0)</f>
        <v>0</v>
      </c>
      <c r="BH184" s="156">
        <f>IF(N184="zníž. prenesená",J184,0)</f>
        <v>0</v>
      </c>
      <c r="BI184" s="156">
        <f>IF(N184="nulová",J184,0)</f>
        <v>0</v>
      </c>
      <c r="BJ184" s="17" t="s">
        <v>89</v>
      </c>
      <c r="BK184" s="156">
        <f>ROUND(I184*H184,2)</f>
        <v>0</v>
      </c>
      <c r="BL184" s="17" t="s">
        <v>663</v>
      </c>
      <c r="BM184" s="155" t="s">
        <v>3429</v>
      </c>
    </row>
    <row r="185" spans="2:65" s="1" customFormat="1" ht="24.2" customHeight="1">
      <c r="B185" s="32"/>
      <c r="C185" s="143" t="s">
        <v>527</v>
      </c>
      <c r="D185" s="143" t="s">
        <v>227</v>
      </c>
      <c r="E185" s="144" t="s">
        <v>3430</v>
      </c>
      <c r="F185" s="145" t="s">
        <v>3431</v>
      </c>
      <c r="G185" s="146" t="s">
        <v>3423</v>
      </c>
      <c r="H185" s="147">
        <v>1</v>
      </c>
      <c r="I185" s="148"/>
      <c r="J185" s="149">
        <f>ROUND(I185*H185,2)</f>
        <v>0</v>
      </c>
      <c r="K185" s="150"/>
      <c r="L185" s="32"/>
      <c r="M185" s="151" t="s">
        <v>1</v>
      </c>
      <c r="N185" s="152" t="s">
        <v>42</v>
      </c>
      <c r="P185" s="153">
        <f>O185*H185</f>
        <v>0</v>
      </c>
      <c r="Q185" s="153">
        <v>0</v>
      </c>
      <c r="R185" s="153">
        <f>Q185*H185</f>
        <v>0</v>
      </c>
      <c r="S185" s="153">
        <v>0</v>
      </c>
      <c r="T185" s="154">
        <f>S185*H185</f>
        <v>0</v>
      </c>
      <c r="AR185" s="155" t="s">
        <v>663</v>
      </c>
      <c r="AT185" s="155" t="s">
        <v>227</v>
      </c>
      <c r="AU185" s="155" t="s">
        <v>89</v>
      </c>
      <c r="AY185" s="17" t="s">
        <v>225</v>
      </c>
      <c r="BE185" s="156">
        <f>IF(N185="základná",J185,0)</f>
        <v>0</v>
      </c>
      <c r="BF185" s="156">
        <f>IF(N185="znížená",J185,0)</f>
        <v>0</v>
      </c>
      <c r="BG185" s="156">
        <f>IF(N185="zákl. prenesená",J185,0)</f>
        <v>0</v>
      </c>
      <c r="BH185" s="156">
        <f>IF(N185="zníž. prenesená",J185,0)</f>
        <v>0</v>
      </c>
      <c r="BI185" s="156">
        <f>IF(N185="nulová",J185,0)</f>
        <v>0</v>
      </c>
      <c r="BJ185" s="17" t="s">
        <v>89</v>
      </c>
      <c r="BK185" s="156">
        <f>ROUND(I185*H185,2)</f>
        <v>0</v>
      </c>
      <c r="BL185" s="17" t="s">
        <v>663</v>
      </c>
      <c r="BM185" s="155" t="s">
        <v>3432</v>
      </c>
    </row>
    <row r="186" spans="2:65" s="11" customFormat="1" ht="25.9" customHeight="1">
      <c r="B186" s="131"/>
      <c r="D186" s="132" t="s">
        <v>75</v>
      </c>
      <c r="E186" s="133" t="s">
        <v>3433</v>
      </c>
      <c r="F186" s="133" t="s">
        <v>3434</v>
      </c>
      <c r="I186" s="134"/>
      <c r="J186" s="135">
        <f>BK186</f>
        <v>0</v>
      </c>
      <c r="L186" s="131"/>
      <c r="M186" s="136"/>
      <c r="P186" s="137">
        <f>P187</f>
        <v>0</v>
      </c>
      <c r="R186" s="137">
        <f>R187</f>
        <v>0</v>
      </c>
      <c r="T186" s="138">
        <f>T187</f>
        <v>0</v>
      </c>
      <c r="AR186" s="132" t="s">
        <v>231</v>
      </c>
      <c r="AT186" s="139" t="s">
        <v>75</v>
      </c>
      <c r="AU186" s="139" t="s">
        <v>76</v>
      </c>
      <c r="AY186" s="132" t="s">
        <v>225</v>
      </c>
      <c r="BK186" s="140">
        <f>BK187</f>
        <v>0</v>
      </c>
    </row>
    <row r="187" spans="2:65" s="1" customFormat="1" ht="37.9" customHeight="1">
      <c r="B187" s="32"/>
      <c r="C187" s="143" t="s">
        <v>532</v>
      </c>
      <c r="D187" s="143" t="s">
        <v>227</v>
      </c>
      <c r="E187" s="144" t="s">
        <v>3435</v>
      </c>
      <c r="F187" s="145" t="s">
        <v>3436</v>
      </c>
      <c r="G187" s="146" t="s">
        <v>1067</v>
      </c>
      <c r="H187" s="147">
        <v>12</v>
      </c>
      <c r="I187" s="148"/>
      <c r="J187" s="149">
        <f>ROUND(I187*H187,2)</f>
        <v>0</v>
      </c>
      <c r="K187" s="150"/>
      <c r="L187" s="32"/>
      <c r="M187" s="202" t="s">
        <v>1</v>
      </c>
      <c r="N187" s="203" t="s">
        <v>42</v>
      </c>
      <c r="O187" s="199"/>
      <c r="P187" s="200">
        <f>O187*H187</f>
        <v>0</v>
      </c>
      <c r="Q187" s="200">
        <v>0</v>
      </c>
      <c r="R187" s="200">
        <f>Q187*H187</f>
        <v>0</v>
      </c>
      <c r="S187" s="200">
        <v>0</v>
      </c>
      <c r="T187" s="201">
        <f>S187*H187</f>
        <v>0</v>
      </c>
      <c r="AR187" s="155" t="s">
        <v>3437</v>
      </c>
      <c r="AT187" s="155" t="s">
        <v>227</v>
      </c>
      <c r="AU187" s="155" t="s">
        <v>83</v>
      </c>
      <c r="AY187" s="17" t="s">
        <v>225</v>
      </c>
      <c r="BE187" s="156">
        <f>IF(N187="základná",J187,0)</f>
        <v>0</v>
      </c>
      <c r="BF187" s="156">
        <f>IF(N187="znížená",J187,0)</f>
        <v>0</v>
      </c>
      <c r="BG187" s="156">
        <f>IF(N187="zákl. prenesená",J187,0)</f>
        <v>0</v>
      </c>
      <c r="BH187" s="156">
        <f>IF(N187="zníž. prenesená",J187,0)</f>
        <v>0</v>
      </c>
      <c r="BI187" s="156">
        <f>IF(N187="nulová",J187,0)</f>
        <v>0</v>
      </c>
      <c r="BJ187" s="17" t="s">
        <v>89</v>
      </c>
      <c r="BK187" s="156">
        <f>ROUND(I187*H187,2)</f>
        <v>0</v>
      </c>
      <c r="BL187" s="17" t="s">
        <v>3437</v>
      </c>
      <c r="BM187" s="155" t="s">
        <v>3438</v>
      </c>
    </row>
    <row r="188" spans="2:65" s="1" customFormat="1" ht="6.95" customHeight="1">
      <c r="B188" s="47"/>
      <c r="C188" s="48"/>
      <c r="D188" s="48"/>
      <c r="E188" s="48"/>
      <c r="F188" s="48"/>
      <c r="G188" s="48"/>
      <c r="H188" s="48"/>
      <c r="I188" s="48"/>
      <c r="J188" s="48"/>
      <c r="K188" s="48"/>
      <c r="L188" s="32"/>
    </row>
  </sheetData>
  <sheetProtection algorithmName="SHA-512" hashValue="3IYEK/8cC6CUrDzj6mbFRiRGCAec21mnF1lWlD2b8GCfmJSY90PnfGWC/DPRwAxZMkwQcdeqqwXPuh3k/Ufb8g==" saltValue="wfssriovmjwXBBGtBB61szXtmjY4fc661hd7uK0dJ8AkIgl8EsoIorjx7ugG0YtwoE5QOrLC0y+xumNgwBbuJg==" spinCount="100000" sheet="1" objects="1" scenarios="1" formatColumns="0" formatRows="0" autoFilter="0"/>
  <autoFilter ref="C130:K187" xr:uid="{00000000-0009-0000-0000-000005000000}"/>
  <mergeCells count="12">
    <mergeCell ref="E123:H123"/>
    <mergeCell ref="L2:V2"/>
    <mergeCell ref="E85:H85"/>
    <mergeCell ref="E87:H87"/>
    <mergeCell ref="E89:H89"/>
    <mergeCell ref="E119:H119"/>
    <mergeCell ref="E121:H12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32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105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3439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3440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3286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16.5" customHeight="1">
      <c r="B29" s="97"/>
      <c r="E29" s="238" t="s">
        <v>1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ROUND(J134,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ROUND((SUM(BE134:BE321)),  2)</f>
        <v>0</v>
      </c>
      <c r="G35" s="100"/>
      <c r="H35" s="100"/>
      <c r="I35" s="101">
        <v>0.23</v>
      </c>
      <c r="J35" s="99">
        <f>ROUND(((SUM(BE134:BE321))*I35),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ROUND((SUM(BF134:BF321)),  2)</f>
        <v>0</v>
      </c>
      <c r="I36" s="102">
        <v>0.23</v>
      </c>
      <c r="J36" s="89">
        <f>ROUND(((SUM(BF134:BF321))*I36),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ROUND((SUM(BG134:BG321)),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ROUND((SUM(BH134:BH321)),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ROUND((SUM(BI134:BI321)),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c - E1.5  Vykurovanie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 xml:space="preserve">Centrum sociálnych služieb LÚČ 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Vladimír Štrifler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J134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192</v>
      </c>
      <c r="E99" s="116"/>
      <c r="F99" s="116"/>
      <c r="G99" s="116"/>
      <c r="H99" s="116"/>
      <c r="I99" s="116"/>
      <c r="J99" s="117">
        <f>J135</f>
        <v>0</v>
      </c>
      <c r="L99" s="114"/>
    </row>
    <row r="100" spans="2:47" s="9" customFormat="1" ht="19.899999999999999" customHeight="1">
      <c r="B100" s="118"/>
      <c r="D100" s="119" t="s">
        <v>195</v>
      </c>
      <c r="E100" s="120"/>
      <c r="F100" s="120"/>
      <c r="G100" s="120"/>
      <c r="H100" s="120"/>
      <c r="I100" s="120"/>
      <c r="J100" s="121">
        <f>J136</f>
        <v>0</v>
      </c>
      <c r="L100" s="118"/>
    </row>
    <row r="101" spans="2:47" s="9" customFormat="1" ht="19.899999999999999" customHeight="1">
      <c r="B101" s="118"/>
      <c r="D101" s="119" t="s">
        <v>3441</v>
      </c>
      <c r="E101" s="120"/>
      <c r="F101" s="120"/>
      <c r="G101" s="120"/>
      <c r="H101" s="120"/>
      <c r="I101" s="120"/>
      <c r="J101" s="121">
        <f>J150</f>
        <v>0</v>
      </c>
      <c r="L101" s="118"/>
    </row>
    <row r="102" spans="2:47" s="9" customFormat="1" ht="19.899999999999999" customHeight="1">
      <c r="B102" s="118"/>
      <c r="D102" s="119" t="s">
        <v>3442</v>
      </c>
      <c r="E102" s="120"/>
      <c r="F102" s="120"/>
      <c r="G102" s="120"/>
      <c r="H102" s="120"/>
      <c r="I102" s="120"/>
      <c r="J102" s="121">
        <f>J163</f>
        <v>0</v>
      </c>
      <c r="L102" s="118"/>
    </row>
    <row r="103" spans="2:47" s="9" customFormat="1" ht="19.899999999999999" customHeight="1">
      <c r="B103" s="118"/>
      <c r="D103" s="119" t="s">
        <v>3443</v>
      </c>
      <c r="E103" s="120"/>
      <c r="F103" s="120"/>
      <c r="G103" s="120"/>
      <c r="H103" s="120"/>
      <c r="I103" s="120"/>
      <c r="J103" s="121">
        <f>J168</f>
        <v>0</v>
      </c>
      <c r="L103" s="118"/>
    </row>
    <row r="104" spans="2:47" s="9" customFormat="1" ht="19.899999999999999" customHeight="1">
      <c r="B104" s="118"/>
      <c r="D104" s="119" t="s">
        <v>3444</v>
      </c>
      <c r="E104" s="120"/>
      <c r="F104" s="120"/>
      <c r="G104" s="120"/>
      <c r="H104" s="120"/>
      <c r="I104" s="120"/>
      <c r="J104" s="121">
        <f>J196</f>
        <v>0</v>
      </c>
      <c r="L104" s="118"/>
    </row>
    <row r="105" spans="2:47" s="9" customFormat="1" ht="19.899999999999999" customHeight="1">
      <c r="B105" s="118"/>
      <c r="D105" s="119" t="s">
        <v>3445</v>
      </c>
      <c r="E105" s="120"/>
      <c r="F105" s="120"/>
      <c r="G105" s="120"/>
      <c r="H105" s="120"/>
      <c r="I105" s="120"/>
      <c r="J105" s="121">
        <f>J218</f>
        <v>0</v>
      </c>
      <c r="L105" s="118"/>
    </row>
    <row r="106" spans="2:47" s="9" customFormat="1" ht="19.899999999999999" customHeight="1">
      <c r="B106" s="118"/>
      <c r="D106" s="119" t="s">
        <v>3289</v>
      </c>
      <c r="E106" s="120"/>
      <c r="F106" s="120"/>
      <c r="G106" s="120"/>
      <c r="H106" s="120"/>
      <c r="I106" s="120"/>
      <c r="J106" s="121">
        <f>J230</f>
        <v>0</v>
      </c>
      <c r="L106" s="118"/>
    </row>
    <row r="107" spans="2:47" s="9" customFormat="1" ht="19.899999999999999" customHeight="1">
      <c r="B107" s="118"/>
      <c r="D107" s="119" t="s">
        <v>3446</v>
      </c>
      <c r="E107" s="120"/>
      <c r="F107" s="120"/>
      <c r="G107" s="120"/>
      <c r="H107" s="120"/>
      <c r="I107" s="120"/>
      <c r="J107" s="121">
        <f>J273</f>
        <v>0</v>
      </c>
      <c r="L107" s="118"/>
    </row>
    <row r="108" spans="2:47" s="9" customFormat="1" ht="19.899999999999999" customHeight="1">
      <c r="B108" s="118"/>
      <c r="D108" s="119" t="s">
        <v>206</v>
      </c>
      <c r="E108" s="120"/>
      <c r="F108" s="120"/>
      <c r="G108" s="120"/>
      <c r="H108" s="120"/>
      <c r="I108" s="120"/>
      <c r="J108" s="121">
        <f>J309</f>
        <v>0</v>
      </c>
      <c r="L108" s="118"/>
    </row>
    <row r="109" spans="2:47" s="8" customFormat="1" ht="24.95" customHeight="1">
      <c r="B109" s="114"/>
      <c r="D109" s="115" t="s">
        <v>208</v>
      </c>
      <c r="E109" s="116"/>
      <c r="F109" s="116"/>
      <c r="G109" s="116"/>
      <c r="H109" s="116"/>
      <c r="I109" s="116"/>
      <c r="J109" s="117">
        <f>J311</f>
        <v>0</v>
      </c>
      <c r="L109" s="114"/>
    </row>
    <row r="110" spans="2:47" s="9" customFormat="1" ht="19.899999999999999" customHeight="1">
      <c r="B110" s="118"/>
      <c r="D110" s="119" t="s">
        <v>3290</v>
      </c>
      <c r="E110" s="120"/>
      <c r="F110" s="120"/>
      <c r="G110" s="120"/>
      <c r="H110" s="120"/>
      <c r="I110" s="120"/>
      <c r="J110" s="121">
        <f>J312</f>
        <v>0</v>
      </c>
      <c r="L110" s="118"/>
    </row>
    <row r="111" spans="2:47" s="9" customFormat="1" ht="19.899999999999999" customHeight="1">
      <c r="B111" s="118"/>
      <c r="D111" s="119" t="s">
        <v>3291</v>
      </c>
      <c r="E111" s="120"/>
      <c r="F111" s="120"/>
      <c r="G111" s="120"/>
      <c r="H111" s="120"/>
      <c r="I111" s="120"/>
      <c r="J111" s="121">
        <f>J317</f>
        <v>0</v>
      </c>
      <c r="L111" s="118"/>
    </row>
    <row r="112" spans="2:47" s="8" customFormat="1" ht="24.95" customHeight="1">
      <c r="B112" s="114"/>
      <c r="D112" s="115" t="s">
        <v>3292</v>
      </c>
      <c r="E112" s="116"/>
      <c r="F112" s="116"/>
      <c r="G112" s="116"/>
      <c r="H112" s="116"/>
      <c r="I112" s="116"/>
      <c r="J112" s="117">
        <f>J320</f>
        <v>0</v>
      </c>
      <c r="L112" s="114"/>
    </row>
    <row r="113" spans="2:12" s="1" customFormat="1" ht="21.75" customHeight="1">
      <c r="B113" s="32"/>
      <c r="L113" s="32"/>
    </row>
    <row r="114" spans="2:12" s="1" customFormat="1" ht="6.95" customHeight="1">
      <c r="B114" s="47"/>
      <c r="C114" s="48"/>
      <c r="D114" s="48"/>
      <c r="E114" s="48"/>
      <c r="F114" s="48"/>
      <c r="G114" s="48"/>
      <c r="H114" s="48"/>
      <c r="I114" s="48"/>
      <c r="J114" s="48"/>
      <c r="K114" s="48"/>
      <c r="L114" s="32"/>
    </row>
    <row r="118" spans="2:12" s="1" customFormat="1" ht="6.95" customHeight="1">
      <c r="B118" s="49"/>
      <c r="C118" s="50"/>
      <c r="D118" s="50"/>
      <c r="E118" s="50"/>
      <c r="F118" s="50"/>
      <c r="G118" s="50"/>
      <c r="H118" s="50"/>
      <c r="I118" s="50"/>
      <c r="J118" s="50"/>
      <c r="K118" s="50"/>
      <c r="L118" s="32"/>
    </row>
    <row r="119" spans="2:12" s="1" customFormat="1" ht="24.95" customHeight="1">
      <c r="B119" s="32"/>
      <c r="C119" s="21" t="s">
        <v>211</v>
      </c>
      <c r="L119" s="32"/>
    </row>
    <row r="120" spans="2:12" s="1" customFormat="1" ht="6.95" customHeight="1">
      <c r="B120" s="32"/>
      <c r="L120" s="32"/>
    </row>
    <row r="121" spans="2:12" s="1" customFormat="1" ht="12" customHeight="1">
      <c r="B121" s="32"/>
      <c r="C121" s="27" t="s">
        <v>15</v>
      </c>
      <c r="L121" s="32"/>
    </row>
    <row r="122" spans="2:12" s="1" customFormat="1" ht="26.25" customHeight="1">
      <c r="B122" s="32"/>
      <c r="E122" s="252" t="str">
        <f>E7</f>
        <v>Sociálno-zdravotné nízkokapacitné zariadenie s kapacitou 24 miest - CSS LÚČ</v>
      </c>
      <c r="F122" s="253"/>
      <c r="G122" s="253"/>
      <c r="H122" s="253"/>
      <c r="L122" s="32"/>
    </row>
    <row r="123" spans="2:12" ht="12" customHeight="1">
      <c r="B123" s="20"/>
      <c r="C123" s="27" t="s">
        <v>172</v>
      </c>
      <c r="L123" s="20"/>
    </row>
    <row r="124" spans="2:12" s="1" customFormat="1" ht="16.5" customHeight="1">
      <c r="B124" s="32"/>
      <c r="E124" s="252" t="s">
        <v>173</v>
      </c>
      <c r="F124" s="254"/>
      <c r="G124" s="254"/>
      <c r="H124" s="254"/>
      <c r="L124" s="32"/>
    </row>
    <row r="125" spans="2:12" s="1" customFormat="1" ht="12" customHeight="1">
      <c r="B125" s="32"/>
      <c r="C125" s="27" t="s">
        <v>174</v>
      </c>
      <c r="L125" s="32"/>
    </row>
    <row r="126" spans="2:12" s="1" customFormat="1" ht="16.5" customHeight="1">
      <c r="B126" s="32"/>
      <c r="E126" s="214" t="str">
        <f>E11</f>
        <v>c - E1.5  Vykurovanie</v>
      </c>
      <c r="F126" s="254"/>
      <c r="G126" s="254"/>
      <c r="H126" s="254"/>
      <c r="L126" s="32"/>
    </row>
    <row r="127" spans="2:12" s="1" customFormat="1" ht="6.95" customHeight="1">
      <c r="B127" s="32"/>
      <c r="L127" s="32"/>
    </row>
    <row r="128" spans="2:12" s="1" customFormat="1" ht="12" customHeight="1">
      <c r="B128" s="32"/>
      <c r="C128" s="27" t="s">
        <v>19</v>
      </c>
      <c r="F128" s="25" t="str">
        <f>F14</f>
        <v>Bytča</v>
      </c>
      <c r="I128" s="27" t="s">
        <v>21</v>
      </c>
      <c r="J128" s="55" t="str">
        <f>IF(J14="","",J14)</f>
        <v>22. 6. 2026</v>
      </c>
      <c r="L128" s="32"/>
    </row>
    <row r="129" spans="2:65" s="1" customFormat="1" ht="6.95" customHeight="1">
      <c r="B129" s="32"/>
      <c r="L129" s="32"/>
    </row>
    <row r="130" spans="2:65" s="1" customFormat="1" ht="15.2" customHeight="1">
      <c r="B130" s="32"/>
      <c r="C130" s="27" t="s">
        <v>23</v>
      </c>
      <c r="F130" s="25" t="str">
        <f>E17</f>
        <v xml:space="preserve">Centrum sociálnych služieb LÚČ </v>
      </c>
      <c r="I130" s="27" t="s">
        <v>29</v>
      </c>
      <c r="J130" s="30" t="str">
        <f>E23</f>
        <v>expo AIR s.r.o.</v>
      </c>
      <c r="L130" s="32"/>
    </row>
    <row r="131" spans="2:65" s="1" customFormat="1" ht="15.2" customHeight="1">
      <c r="B131" s="32"/>
      <c r="C131" s="27" t="s">
        <v>27</v>
      </c>
      <c r="F131" s="25" t="str">
        <f>IF(E20="","",E20)</f>
        <v>Vyplň údaj</v>
      </c>
      <c r="I131" s="27" t="s">
        <v>32</v>
      </c>
      <c r="J131" s="30" t="str">
        <f>E26</f>
        <v>Ing. Vladimír Štrifler</v>
      </c>
      <c r="L131" s="32"/>
    </row>
    <row r="132" spans="2:65" s="1" customFormat="1" ht="10.35" customHeight="1">
      <c r="B132" s="32"/>
      <c r="L132" s="32"/>
    </row>
    <row r="133" spans="2:65" s="10" customFormat="1" ht="29.25" customHeight="1">
      <c r="B133" s="122"/>
      <c r="C133" s="123" t="s">
        <v>212</v>
      </c>
      <c r="D133" s="124" t="s">
        <v>61</v>
      </c>
      <c r="E133" s="124" t="s">
        <v>57</v>
      </c>
      <c r="F133" s="124" t="s">
        <v>58</v>
      </c>
      <c r="G133" s="124" t="s">
        <v>213</v>
      </c>
      <c r="H133" s="124" t="s">
        <v>214</v>
      </c>
      <c r="I133" s="124" t="s">
        <v>215</v>
      </c>
      <c r="J133" s="125" t="s">
        <v>179</v>
      </c>
      <c r="K133" s="126" t="s">
        <v>216</v>
      </c>
      <c r="L133" s="122"/>
      <c r="M133" s="62" t="s">
        <v>1</v>
      </c>
      <c r="N133" s="63" t="s">
        <v>40</v>
      </c>
      <c r="O133" s="63" t="s">
        <v>217</v>
      </c>
      <c r="P133" s="63" t="s">
        <v>218</v>
      </c>
      <c r="Q133" s="63" t="s">
        <v>219</v>
      </c>
      <c r="R133" s="63" t="s">
        <v>220</v>
      </c>
      <c r="S133" s="63" t="s">
        <v>221</v>
      </c>
      <c r="T133" s="64" t="s">
        <v>222</v>
      </c>
    </row>
    <row r="134" spans="2:65" s="1" customFormat="1" ht="22.9" customHeight="1">
      <c r="B134" s="32"/>
      <c r="C134" s="67" t="s">
        <v>180</v>
      </c>
      <c r="J134" s="127">
        <f>BK134</f>
        <v>0</v>
      </c>
      <c r="L134" s="32"/>
      <c r="M134" s="65"/>
      <c r="N134" s="56"/>
      <c r="O134" s="56"/>
      <c r="P134" s="128">
        <f>P135+P311+P320</f>
        <v>0</v>
      </c>
      <c r="Q134" s="56"/>
      <c r="R134" s="128">
        <f>R135+R311+R320</f>
        <v>0</v>
      </c>
      <c r="S134" s="56"/>
      <c r="T134" s="129">
        <f>T135+T311+T320</f>
        <v>0</v>
      </c>
      <c r="AT134" s="17" t="s">
        <v>75</v>
      </c>
      <c r="AU134" s="17" t="s">
        <v>181</v>
      </c>
      <c r="BK134" s="130">
        <f>BK135+BK311+BK320</f>
        <v>0</v>
      </c>
    </row>
    <row r="135" spans="2:65" s="11" customFormat="1" ht="25.9" customHeight="1">
      <c r="B135" s="131"/>
      <c r="D135" s="132" t="s">
        <v>75</v>
      </c>
      <c r="E135" s="133" t="s">
        <v>1324</v>
      </c>
      <c r="F135" s="133" t="s">
        <v>1325</v>
      </c>
      <c r="I135" s="134"/>
      <c r="J135" s="135">
        <f>BK135</f>
        <v>0</v>
      </c>
      <c r="L135" s="131"/>
      <c r="M135" s="136"/>
      <c r="P135" s="137">
        <f>P136+P150+P163+P168+P196+P218+P230+P273+P309</f>
        <v>0</v>
      </c>
      <c r="R135" s="137">
        <f>R136+R150+R163+R168+R196+R218+R230+R273+R309</f>
        <v>0</v>
      </c>
      <c r="T135" s="138">
        <f>T136+T150+T163+T168+T196+T218+T230+T273+T309</f>
        <v>0</v>
      </c>
      <c r="AR135" s="132" t="s">
        <v>89</v>
      </c>
      <c r="AT135" s="139" t="s">
        <v>75</v>
      </c>
      <c r="AU135" s="139" t="s">
        <v>76</v>
      </c>
      <c r="AY135" s="132" t="s">
        <v>225</v>
      </c>
      <c r="BK135" s="140">
        <f>BK136+BK150+BK163+BK168+BK196+BK218+BK230+BK273+BK309</f>
        <v>0</v>
      </c>
    </row>
    <row r="136" spans="2:65" s="11" customFormat="1" ht="22.9" customHeight="1">
      <c r="B136" s="131"/>
      <c r="D136" s="132" t="s">
        <v>75</v>
      </c>
      <c r="E136" s="141" t="s">
        <v>1527</v>
      </c>
      <c r="F136" s="141" t="s">
        <v>1528</v>
      </c>
      <c r="I136" s="134"/>
      <c r="J136" s="142">
        <f>BK136</f>
        <v>0</v>
      </c>
      <c r="L136" s="131"/>
      <c r="M136" s="136"/>
      <c r="P136" s="137">
        <f>SUM(P137:P149)</f>
        <v>0</v>
      </c>
      <c r="R136" s="137">
        <f>SUM(R137:R149)</f>
        <v>0</v>
      </c>
      <c r="T136" s="138">
        <f>SUM(T137:T149)</f>
        <v>0</v>
      </c>
      <c r="AR136" s="132" t="s">
        <v>89</v>
      </c>
      <c r="AT136" s="139" t="s">
        <v>75</v>
      </c>
      <c r="AU136" s="139" t="s">
        <v>83</v>
      </c>
      <c r="AY136" s="132" t="s">
        <v>225</v>
      </c>
      <c r="BK136" s="140">
        <f>SUM(BK137:BK149)</f>
        <v>0</v>
      </c>
    </row>
    <row r="137" spans="2:65" s="1" customFormat="1" ht="24.2" customHeight="1">
      <c r="B137" s="32"/>
      <c r="C137" s="143" t="s">
        <v>83</v>
      </c>
      <c r="D137" s="143" t="s">
        <v>227</v>
      </c>
      <c r="E137" s="144" t="s">
        <v>3447</v>
      </c>
      <c r="F137" s="145" t="s">
        <v>3448</v>
      </c>
      <c r="G137" s="146" t="s">
        <v>312</v>
      </c>
      <c r="H137" s="147">
        <v>2</v>
      </c>
      <c r="I137" s="148"/>
      <c r="J137" s="149">
        <f t="shared" ref="J137:J149" si="0">ROUND(I137*H137,2)</f>
        <v>0</v>
      </c>
      <c r="K137" s="150"/>
      <c r="L137" s="32"/>
      <c r="M137" s="151" t="s">
        <v>1</v>
      </c>
      <c r="N137" s="152" t="s">
        <v>42</v>
      </c>
      <c r="P137" s="153">
        <f t="shared" ref="P137:P149" si="1">O137*H137</f>
        <v>0</v>
      </c>
      <c r="Q137" s="153">
        <v>0</v>
      </c>
      <c r="R137" s="153">
        <f t="shared" ref="R137:R149" si="2">Q137*H137</f>
        <v>0</v>
      </c>
      <c r="S137" s="153">
        <v>0</v>
      </c>
      <c r="T137" s="154">
        <f t="shared" ref="T137:T149" si="3">S137*H137</f>
        <v>0</v>
      </c>
      <c r="AR137" s="155" t="s">
        <v>309</v>
      </c>
      <c r="AT137" s="155" t="s">
        <v>227</v>
      </c>
      <c r="AU137" s="155" t="s">
        <v>89</v>
      </c>
      <c r="AY137" s="17" t="s">
        <v>225</v>
      </c>
      <c r="BE137" s="156">
        <f t="shared" ref="BE137:BE149" si="4">IF(N137="základná",J137,0)</f>
        <v>0</v>
      </c>
      <c r="BF137" s="156">
        <f t="shared" ref="BF137:BF149" si="5">IF(N137="znížená",J137,0)</f>
        <v>0</v>
      </c>
      <c r="BG137" s="156">
        <f t="shared" ref="BG137:BG149" si="6">IF(N137="zákl. prenesená",J137,0)</f>
        <v>0</v>
      </c>
      <c r="BH137" s="156">
        <f t="shared" ref="BH137:BH149" si="7">IF(N137="zníž. prenesená",J137,0)</f>
        <v>0</v>
      </c>
      <c r="BI137" s="156">
        <f t="shared" ref="BI137:BI149" si="8">IF(N137="nulová",J137,0)</f>
        <v>0</v>
      </c>
      <c r="BJ137" s="17" t="s">
        <v>89</v>
      </c>
      <c r="BK137" s="156">
        <f t="shared" ref="BK137:BK149" si="9">ROUND(I137*H137,2)</f>
        <v>0</v>
      </c>
      <c r="BL137" s="17" t="s">
        <v>309</v>
      </c>
      <c r="BM137" s="155" t="s">
        <v>89</v>
      </c>
    </row>
    <row r="138" spans="2:65" s="1" customFormat="1" ht="37.9" customHeight="1">
      <c r="B138" s="32"/>
      <c r="C138" s="179" t="s">
        <v>89</v>
      </c>
      <c r="D138" s="179" t="s">
        <v>304</v>
      </c>
      <c r="E138" s="180" t="s">
        <v>3449</v>
      </c>
      <c r="F138" s="181" t="s">
        <v>3450</v>
      </c>
      <c r="G138" s="182" t="s">
        <v>312</v>
      </c>
      <c r="H138" s="183">
        <v>4.4000000000000004</v>
      </c>
      <c r="I138" s="184"/>
      <c r="J138" s="185">
        <f t="shared" si="0"/>
        <v>0</v>
      </c>
      <c r="K138" s="186"/>
      <c r="L138" s="187"/>
      <c r="M138" s="188" t="s">
        <v>1</v>
      </c>
      <c r="N138" s="189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434</v>
      </c>
      <c r="AT138" s="155" t="s">
        <v>304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309</v>
      </c>
      <c r="BM138" s="155" t="s">
        <v>231</v>
      </c>
    </row>
    <row r="139" spans="2:65" s="1" customFormat="1" ht="24.2" customHeight="1">
      <c r="B139" s="32"/>
      <c r="C139" s="143" t="s">
        <v>239</v>
      </c>
      <c r="D139" s="143" t="s">
        <v>227</v>
      </c>
      <c r="E139" s="144" t="s">
        <v>3451</v>
      </c>
      <c r="F139" s="145" t="s">
        <v>3452</v>
      </c>
      <c r="G139" s="146" t="s">
        <v>312</v>
      </c>
      <c r="H139" s="147">
        <v>13.5</v>
      </c>
      <c r="I139" s="148"/>
      <c r="J139" s="149">
        <f t="shared" si="0"/>
        <v>0</v>
      </c>
      <c r="K139" s="150"/>
      <c r="L139" s="32"/>
      <c r="M139" s="151" t="s">
        <v>1</v>
      </c>
      <c r="N139" s="152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309</v>
      </c>
      <c r="AT139" s="155" t="s">
        <v>227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309</v>
      </c>
      <c r="BM139" s="155" t="s">
        <v>251</v>
      </c>
    </row>
    <row r="140" spans="2:65" s="1" customFormat="1" ht="37.9" customHeight="1">
      <c r="B140" s="32"/>
      <c r="C140" s="179" t="s">
        <v>231</v>
      </c>
      <c r="D140" s="179" t="s">
        <v>304</v>
      </c>
      <c r="E140" s="180" t="s">
        <v>3453</v>
      </c>
      <c r="F140" s="181" t="s">
        <v>3450</v>
      </c>
      <c r="G140" s="182" t="s">
        <v>312</v>
      </c>
      <c r="H140" s="183">
        <v>14.85</v>
      </c>
      <c r="I140" s="184"/>
      <c r="J140" s="185">
        <f t="shared" si="0"/>
        <v>0</v>
      </c>
      <c r="K140" s="186"/>
      <c r="L140" s="187"/>
      <c r="M140" s="188" t="s">
        <v>1</v>
      </c>
      <c r="N140" s="189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434</v>
      </c>
      <c r="AT140" s="155" t="s">
        <v>304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309</v>
      </c>
      <c r="BM140" s="155" t="s">
        <v>263</v>
      </c>
    </row>
    <row r="141" spans="2:65" s="1" customFormat="1" ht="24.2" customHeight="1">
      <c r="B141" s="32"/>
      <c r="C141" s="143" t="s">
        <v>247</v>
      </c>
      <c r="D141" s="143" t="s">
        <v>227</v>
      </c>
      <c r="E141" s="144" t="s">
        <v>3454</v>
      </c>
      <c r="F141" s="145" t="s">
        <v>3455</v>
      </c>
      <c r="G141" s="146" t="s">
        <v>414</v>
      </c>
      <c r="H141" s="147">
        <v>440</v>
      </c>
      <c r="I141" s="148"/>
      <c r="J141" s="149">
        <f t="shared" si="0"/>
        <v>0</v>
      </c>
      <c r="K141" s="150"/>
      <c r="L141" s="32"/>
      <c r="M141" s="151" t="s">
        <v>1</v>
      </c>
      <c r="N141" s="152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309</v>
      </c>
      <c r="AT141" s="155" t="s">
        <v>227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309</v>
      </c>
      <c r="BM141" s="155" t="s">
        <v>165</v>
      </c>
    </row>
    <row r="142" spans="2:65" s="1" customFormat="1" ht="24.2" customHeight="1">
      <c r="B142" s="32"/>
      <c r="C142" s="179" t="s">
        <v>251</v>
      </c>
      <c r="D142" s="179" t="s">
        <v>304</v>
      </c>
      <c r="E142" s="180" t="s">
        <v>3456</v>
      </c>
      <c r="F142" s="181" t="s">
        <v>3457</v>
      </c>
      <c r="G142" s="182" t="s">
        <v>414</v>
      </c>
      <c r="H142" s="183">
        <v>378</v>
      </c>
      <c r="I142" s="184"/>
      <c r="J142" s="185">
        <f t="shared" si="0"/>
        <v>0</v>
      </c>
      <c r="K142" s="186"/>
      <c r="L142" s="187"/>
      <c r="M142" s="188" t="s">
        <v>1</v>
      </c>
      <c r="N142" s="189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434</v>
      </c>
      <c r="AT142" s="155" t="s">
        <v>304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309</v>
      </c>
      <c r="BM142" s="155" t="s">
        <v>285</v>
      </c>
    </row>
    <row r="143" spans="2:65" s="1" customFormat="1" ht="33" customHeight="1">
      <c r="B143" s="32"/>
      <c r="C143" s="179" t="s">
        <v>259</v>
      </c>
      <c r="D143" s="179" t="s">
        <v>304</v>
      </c>
      <c r="E143" s="180" t="s">
        <v>3458</v>
      </c>
      <c r="F143" s="181" t="s">
        <v>3459</v>
      </c>
      <c r="G143" s="182" t="s">
        <v>414</v>
      </c>
      <c r="H143" s="183">
        <v>81.599999999999994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434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309</v>
      </c>
      <c r="BM143" s="155" t="s">
        <v>295</v>
      </c>
    </row>
    <row r="144" spans="2:65" s="1" customFormat="1" ht="21.75" customHeight="1">
      <c r="B144" s="32"/>
      <c r="C144" s="143" t="s">
        <v>263</v>
      </c>
      <c r="D144" s="143" t="s">
        <v>227</v>
      </c>
      <c r="E144" s="144" t="s">
        <v>3460</v>
      </c>
      <c r="F144" s="145" t="s">
        <v>3461</v>
      </c>
      <c r="G144" s="146" t="s">
        <v>414</v>
      </c>
      <c r="H144" s="147">
        <v>45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309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309</v>
      </c>
      <c r="BM144" s="155" t="s">
        <v>309</v>
      </c>
    </row>
    <row r="145" spans="2:65" s="1" customFormat="1" ht="33" customHeight="1">
      <c r="B145" s="32"/>
      <c r="C145" s="179" t="s">
        <v>272</v>
      </c>
      <c r="D145" s="179" t="s">
        <v>304</v>
      </c>
      <c r="E145" s="180" t="s">
        <v>3462</v>
      </c>
      <c r="F145" s="181" t="s">
        <v>3463</v>
      </c>
      <c r="G145" s="182" t="s">
        <v>414</v>
      </c>
      <c r="H145" s="183">
        <v>36.75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434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309</v>
      </c>
      <c r="BM145" s="155" t="s">
        <v>328</v>
      </c>
    </row>
    <row r="146" spans="2:65" s="1" customFormat="1" ht="33" customHeight="1">
      <c r="B146" s="32"/>
      <c r="C146" s="179" t="s">
        <v>165</v>
      </c>
      <c r="D146" s="179" t="s">
        <v>304</v>
      </c>
      <c r="E146" s="180" t="s">
        <v>3464</v>
      </c>
      <c r="F146" s="181" t="s">
        <v>3465</v>
      </c>
      <c r="G146" s="182" t="s">
        <v>414</v>
      </c>
      <c r="H146" s="183">
        <v>105</v>
      </c>
      <c r="I146" s="184"/>
      <c r="J146" s="185">
        <f t="shared" si="0"/>
        <v>0</v>
      </c>
      <c r="K146" s="186"/>
      <c r="L146" s="187"/>
      <c r="M146" s="188" t="s">
        <v>1</v>
      </c>
      <c r="N146" s="189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434</v>
      </c>
      <c r="AT146" s="155" t="s">
        <v>304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309</v>
      </c>
      <c r="BM146" s="155" t="s">
        <v>349</v>
      </c>
    </row>
    <row r="147" spans="2:65" s="1" customFormat="1" ht="21.75" customHeight="1">
      <c r="B147" s="32"/>
      <c r="C147" s="143" t="s">
        <v>168</v>
      </c>
      <c r="D147" s="143" t="s">
        <v>227</v>
      </c>
      <c r="E147" s="144" t="s">
        <v>3466</v>
      </c>
      <c r="F147" s="145" t="s">
        <v>3467</v>
      </c>
      <c r="G147" s="146" t="s">
        <v>414</v>
      </c>
      <c r="H147" s="147">
        <v>55</v>
      </c>
      <c r="I147" s="148"/>
      <c r="J147" s="149">
        <f t="shared" si="0"/>
        <v>0</v>
      </c>
      <c r="K147" s="150"/>
      <c r="L147" s="32"/>
      <c r="M147" s="151" t="s">
        <v>1</v>
      </c>
      <c r="N147" s="152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309</v>
      </c>
      <c r="AT147" s="155" t="s">
        <v>227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309</v>
      </c>
      <c r="BM147" s="155" t="s">
        <v>363</v>
      </c>
    </row>
    <row r="148" spans="2:65" s="1" customFormat="1" ht="33" customHeight="1">
      <c r="B148" s="32"/>
      <c r="C148" s="179" t="s">
        <v>285</v>
      </c>
      <c r="D148" s="179" t="s">
        <v>304</v>
      </c>
      <c r="E148" s="180" t="s">
        <v>3468</v>
      </c>
      <c r="F148" s="181" t="s">
        <v>3469</v>
      </c>
      <c r="G148" s="182" t="s">
        <v>414</v>
      </c>
      <c r="H148" s="183">
        <v>57.75</v>
      </c>
      <c r="I148" s="184"/>
      <c r="J148" s="185">
        <f t="shared" si="0"/>
        <v>0</v>
      </c>
      <c r="K148" s="186"/>
      <c r="L148" s="187"/>
      <c r="M148" s="188" t="s">
        <v>1</v>
      </c>
      <c r="N148" s="189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434</v>
      </c>
      <c r="AT148" s="155" t="s">
        <v>304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309</v>
      </c>
      <c r="BM148" s="155" t="s">
        <v>379</v>
      </c>
    </row>
    <row r="149" spans="2:65" s="1" customFormat="1" ht="24.2" customHeight="1">
      <c r="B149" s="32"/>
      <c r="C149" s="143" t="s">
        <v>289</v>
      </c>
      <c r="D149" s="143" t="s">
        <v>227</v>
      </c>
      <c r="E149" s="144" t="s">
        <v>2761</v>
      </c>
      <c r="F149" s="145" t="s">
        <v>2762</v>
      </c>
      <c r="G149" s="146" t="s">
        <v>1412</v>
      </c>
      <c r="H149" s="196"/>
      <c r="I149" s="148"/>
      <c r="J149" s="149">
        <f t="shared" si="0"/>
        <v>0</v>
      </c>
      <c r="K149" s="150"/>
      <c r="L149" s="32"/>
      <c r="M149" s="151" t="s">
        <v>1</v>
      </c>
      <c r="N149" s="152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309</v>
      </c>
      <c r="AT149" s="155" t="s">
        <v>227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309</v>
      </c>
      <c r="BM149" s="155" t="s">
        <v>390</v>
      </c>
    </row>
    <row r="150" spans="2:65" s="11" customFormat="1" ht="22.9" customHeight="1">
      <c r="B150" s="131"/>
      <c r="D150" s="132" t="s">
        <v>75</v>
      </c>
      <c r="E150" s="141" t="s">
        <v>3102</v>
      </c>
      <c r="F150" s="141" t="s">
        <v>3470</v>
      </c>
      <c r="I150" s="134"/>
      <c r="J150" s="142">
        <f>BK150</f>
        <v>0</v>
      </c>
      <c r="L150" s="131"/>
      <c r="M150" s="136"/>
      <c r="P150" s="137">
        <f>SUM(P151:P162)</f>
        <v>0</v>
      </c>
      <c r="R150" s="137">
        <f>SUM(R151:R162)</f>
        <v>0</v>
      </c>
      <c r="T150" s="138">
        <f>SUM(T151:T162)</f>
        <v>0</v>
      </c>
      <c r="AR150" s="132" t="s">
        <v>89</v>
      </c>
      <c r="AT150" s="139" t="s">
        <v>75</v>
      </c>
      <c r="AU150" s="139" t="s">
        <v>83</v>
      </c>
      <c r="AY150" s="132" t="s">
        <v>225</v>
      </c>
      <c r="BK150" s="140">
        <f>SUM(BK151:BK162)</f>
        <v>0</v>
      </c>
    </row>
    <row r="151" spans="2:65" s="1" customFormat="1" ht="24.2" customHeight="1">
      <c r="B151" s="32"/>
      <c r="C151" s="143" t="s">
        <v>295</v>
      </c>
      <c r="D151" s="143" t="s">
        <v>227</v>
      </c>
      <c r="E151" s="144" t="s">
        <v>3471</v>
      </c>
      <c r="F151" s="145" t="s">
        <v>3472</v>
      </c>
      <c r="G151" s="146" t="s">
        <v>519</v>
      </c>
      <c r="H151" s="147">
        <v>1</v>
      </c>
      <c r="I151" s="148"/>
      <c r="J151" s="149">
        <f t="shared" ref="J151:J162" si="10">ROUND(I151*H151,2)</f>
        <v>0</v>
      </c>
      <c r="K151" s="150"/>
      <c r="L151" s="32"/>
      <c r="M151" s="151" t="s">
        <v>1</v>
      </c>
      <c r="N151" s="152" t="s">
        <v>42</v>
      </c>
      <c r="P151" s="153">
        <f t="shared" ref="P151:P162" si="11">O151*H151</f>
        <v>0</v>
      </c>
      <c r="Q151" s="153">
        <v>0</v>
      </c>
      <c r="R151" s="153">
        <f t="shared" ref="R151:R162" si="12">Q151*H151</f>
        <v>0</v>
      </c>
      <c r="S151" s="153">
        <v>0</v>
      </c>
      <c r="T151" s="154">
        <f t="shared" ref="T151:T162" si="13">S151*H151</f>
        <v>0</v>
      </c>
      <c r="AR151" s="155" t="s">
        <v>309</v>
      </c>
      <c r="AT151" s="155" t="s">
        <v>227</v>
      </c>
      <c r="AU151" s="155" t="s">
        <v>89</v>
      </c>
      <c r="AY151" s="17" t="s">
        <v>225</v>
      </c>
      <c r="BE151" s="156">
        <f t="shared" ref="BE151:BE162" si="14">IF(N151="základná",J151,0)</f>
        <v>0</v>
      </c>
      <c r="BF151" s="156">
        <f t="shared" ref="BF151:BF162" si="15">IF(N151="znížená",J151,0)</f>
        <v>0</v>
      </c>
      <c r="BG151" s="156">
        <f t="shared" ref="BG151:BG162" si="16">IF(N151="zákl. prenesená",J151,0)</f>
        <v>0</v>
      </c>
      <c r="BH151" s="156">
        <f t="shared" ref="BH151:BH162" si="17">IF(N151="zníž. prenesená",J151,0)</f>
        <v>0</v>
      </c>
      <c r="BI151" s="156">
        <f t="shared" ref="BI151:BI162" si="18">IF(N151="nulová",J151,0)</f>
        <v>0</v>
      </c>
      <c r="BJ151" s="17" t="s">
        <v>89</v>
      </c>
      <c r="BK151" s="156">
        <f t="shared" ref="BK151:BK162" si="19">ROUND(I151*H151,2)</f>
        <v>0</v>
      </c>
      <c r="BL151" s="17" t="s">
        <v>309</v>
      </c>
      <c r="BM151" s="155" t="s">
        <v>400</v>
      </c>
    </row>
    <row r="152" spans="2:65" s="1" customFormat="1" ht="16.5" customHeight="1">
      <c r="B152" s="32"/>
      <c r="C152" s="179" t="s">
        <v>303</v>
      </c>
      <c r="D152" s="179" t="s">
        <v>304</v>
      </c>
      <c r="E152" s="180" t="s">
        <v>3473</v>
      </c>
      <c r="F152" s="181" t="s">
        <v>3474</v>
      </c>
      <c r="G152" s="182" t="s">
        <v>519</v>
      </c>
      <c r="H152" s="183">
        <v>1</v>
      </c>
      <c r="I152" s="184"/>
      <c r="J152" s="185">
        <f t="shared" si="10"/>
        <v>0</v>
      </c>
      <c r="K152" s="186"/>
      <c r="L152" s="187"/>
      <c r="M152" s="188" t="s">
        <v>1</v>
      </c>
      <c r="N152" s="189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434</v>
      </c>
      <c r="AT152" s="155" t="s">
        <v>304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309</v>
      </c>
      <c r="BM152" s="155" t="s">
        <v>411</v>
      </c>
    </row>
    <row r="153" spans="2:65" s="1" customFormat="1" ht="24.2" customHeight="1">
      <c r="B153" s="32"/>
      <c r="C153" s="143" t="s">
        <v>309</v>
      </c>
      <c r="D153" s="143" t="s">
        <v>227</v>
      </c>
      <c r="E153" s="144" t="s">
        <v>3475</v>
      </c>
      <c r="F153" s="145" t="s">
        <v>3476</v>
      </c>
      <c r="G153" s="146" t="s">
        <v>519</v>
      </c>
      <c r="H153" s="147">
        <v>1</v>
      </c>
      <c r="I153" s="148"/>
      <c r="J153" s="149">
        <f t="shared" si="10"/>
        <v>0</v>
      </c>
      <c r="K153" s="150"/>
      <c r="L153" s="32"/>
      <c r="M153" s="151" t="s">
        <v>1</v>
      </c>
      <c r="N153" s="152" t="s">
        <v>42</v>
      </c>
      <c r="P153" s="153">
        <f t="shared" si="11"/>
        <v>0</v>
      </c>
      <c r="Q153" s="153">
        <v>0</v>
      </c>
      <c r="R153" s="153">
        <f t="shared" si="12"/>
        <v>0</v>
      </c>
      <c r="S153" s="153">
        <v>0</v>
      </c>
      <c r="T153" s="154">
        <f t="shared" si="13"/>
        <v>0</v>
      </c>
      <c r="AR153" s="155" t="s">
        <v>309</v>
      </c>
      <c r="AT153" s="155" t="s">
        <v>227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309</v>
      </c>
      <c r="BM153" s="155" t="s">
        <v>434</v>
      </c>
    </row>
    <row r="154" spans="2:65" s="1" customFormat="1" ht="16.5" customHeight="1">
      <c r="B154" s="32"/>
      <c r="C154" s="179" t="s">
        <v>319</v>
      </c>
      <c r="D154" s="179" t="s">
        <v>304</v>
      </c>
      <c r="E154" s="180" t="s">
        <v>3477</v>
      </c>
      <c r="F154" s="181" t="s">
        <v>3478</v>
      </c>
      <c r="G154" s="182" t="s">
        <v>519</v>
      </c>
      <c r="H154" s="183">
        <v>1</v>
      </c>
      <c r="I154" s="184"/>
      <c r="J154" s="185">
        <f t="shared" si="10"/>
        <v>0</v>
      </c>
      <c r="K154" s="186"/>
      <c r="L154" s="187"/>
      <c r="M154" s="188" t="s">
        <v>1</v>
      </c>
      <c r="N154" s="189" t="s">
        <v>42</v>
      </c>
      <c r="P154" s="153">
        <f t="shared" si="11"/>
        <v>0</v>
      </c>
      <c r="Q154" s="153">
        <v>0</v>
      </c>
      <c r="R154" s="153">
        <f t="shared" si="12"/>
        <v>0</v>
      </c>
      <c r="S154" s="153">
        <v>0</v>
      </c>
      <c r="T154" s="154">
        <f t="shared" si="13"/>
        <v>0</v>
      </c>
      <c r="AR154" s="155" t="s">
        <v>434</v>
      </c>
      <c r="AT154" s="155" t="s">
        <v>304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309</v>
      </c>
      <c r="BM154" s="155" t="s">
        <v>448</v>
      </c>
    </row>
    <row r="155" spans="2:65" s="1" customFormat="1" ht="24.2" customHeight="1">
      <c r="B155" s="32"/>
      <c r="C155" s="143" t="s">
        <v>328</v>
      </c>
      <c r="D155" s="143" t="s">
        <v>227</v>
      </c>
      <c r="E155" s="144" t="s">
        <v>3479</v>
      </c>
      <c r="F155" s="145" t="s">
        <v>3480</v>
      </c>
      <c r="G155" s="146" t="s">
        <v>519</v>
      </c>
      <c r="H155" s="147">
        <v>3</v>
      </c>
      <c r="I155" s="148"/>
      <c r="J155" s="149">
        <f t="shared" si="10"/>
        <v>0</v>
      </c>
      <c r="K155" s="150"/>
      <c r="L155" s="32"/>
      <c r="M155" s="151" t="s">
        <v>1</v>
      </c>
      <c r="N155" s="152" t="s">
        <v>42</v>
      </c>
      <c r="P155" s="153">
        <f t="shared" si="11"/>
        <v>0</v>
      </c>
      <c r="Q155" s="153">
        <v>0</v>
      </c>
      <c r="R155" s="153">
        <f t="shared" si="12"/>
        <v>0</v>
      </c>
      <c r="S155" s="153">
        <v>0</v>
      </c>
      <c r="T155" s="154">
        <f t="shared" si="13"/>
        <v>0</v>
      </c>
      <c r="AR155" s="155" t="s">
        <v>309</v>
      </c>
      <c r="AT155" s="155" t="s">
        <v>227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309</v>
      </c>
      <c r="BM155" s="155" t="s">
        <v>461</v>
      </c>
    </row>
    <row r="156" spans="2:65" s="1" customFormat="1" ht="16.5" customHeight="1">
      <c r="B156" s="32"/>
      <c r="C156" s="179" t="s">
        <v>339</v>
      </c>
      <c r="D156" s="179" t="s">
        <v>304</v>
      </c>
      <c r="E156" s="180" t="s">
        <v>3481</v>
      </c>
      <c r="F156" s="181" t="s">
        <v>3482</v>
      </c>
      <c r="G156" s="182" t="s">
        <v>519</v>
      </c>
      <c r="H156" s="183">
        <v>3</v>
      </c>
      <c r="I156" s="184"/>
      <c r="J156" s="185">
        <f t="shared" si="10"/>
        <v>0</v>
      </c>
      <c r="K156" s="186"/>
      <c r="L156" s="187"/>
      <c r="M156" s="188" t="s">
        <v>1</v>
      </c>
      <c r="N156" s="189" t="s">
        <v>42</v>
      </c>
      <c r="P156" s="153">
        <f t="shared" si="11"/>
        <v>0</v>
      </c>
      <c r="Q156" s="153">
        <v>0</v>
      </c>
      <c r="R156" s="153">
        <f t="shared" si="12"/>
        <v>0</v>
      </c>
      <c r="S156" s="153">
        <v>0</v>
      </c>
      <c r="T156" s="154">
        <f t="shared" si="13"/>
        <v>0</v>
      </c>
      <c r="AR156" s="155" t="s">
        <v>434</v>
      </c>
      <c r="AT156" s="155" t="s">
        <v>304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309</v>
      </c>
      <c r="BM156" s="155" t="s">
        <v>470</v>
      </c>
    </row>
    <row r="157" spans="2:65" s="1" customFormat="1" ht="21.75" customHeight="1">
      <c r="B157" s="32"/>
      <c r="C157" s="143" t="s">
        <v>349</v>
      </c>
      <c r="D157" s="143" t="s">
        <v>227</v>
      </c>
      <c r="E157" s="144" t="s">
        <v>3483</v>
      </c>
      <c r="F157" s="145" t="s">
        <v>3484</v>
      </c>
      <c r="G157" s="146" t="s">
        <v>519</v>
      </c>
      <c r="H157" s="147">
        <v>1</v>
      </c>
      <c r="I157" s="148"/>
      <c r="J157" s="149">
        <f t="shared" si="10"/>
        <v>0</v>
      </c>
      <c r="K157" s="150"/>
      <c r="L157" s="32"/>
      <c r="M157" s="151" t="s">
        <v>1</v>
      </c>
      <c r="N157" s="152" t="s">
        <v>42</v>
      </c>
      <c r="P157" s="153">
        <f t="shared" si="11"/>
        <v>0</v>
      </c>
      <c r="Q157" s="153">
        <v>0</v>
      </c>
      <c r="R157" s="153">
        <f t="shared" si="12"/>
        <v>0</v>
      </c>
      <c r="S157" s="153">
        <v>0</v>
      </c>
      <c r="T157" s="154">
        <f t="shared" si="13"/>
        <v>0</v>
      </c>
      <c r="AR157" s="155" t="s">
        <v>309</v>
      </c>
      <c r="AT157" s="155" t="s">
        <v>227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309</v>
      </c>
      <c r="BM157" s="155" t="s">
        <v>482</v>
      </c>
    </row>
    <row r="158" spans="2:65" s="1" customFormat="1" ht="24.2" customHeight="1">
      <c r="B158" s="32"/>
      <c r="C158" s="179" t="s">
        <v>353</v>
      </c>
      <c r="D158" s="179" t="s">
        <v>304</v>
      </c>
      <c r="E158" s="180" t="s">
        <v>3485</v>
      </c>
      <c r="F158" s="181" t="s">
        <v>3486</v>
      </c>
      <c r="G158" s="182" t="s">
        <v>519</v>
      </c>
      <c r="H158" s="183">
        <v>1</v>
      </c>
      <c r="I158" s="184"/>
      <c r="J158" s="185">
        <f t="shared" si="10"/>
        <v>0</v>
      </c>
      <c r="K158" s="186"/>
      <c r="L158" s="187"/>
      <c r="M158" s="188" t="s">
        <v>1</v>
      </c>
      <c r="N158" s="189" t="s">
        <v>42</v>
      </c>
      <c r="P158" s="153">
        <f t="shared" si="11"/>
        <v>0</v>
      </c>
      <c r="Q158" s="153">
        <v>0</v>
      </c>
      <c r="R158" s="153">
        <f t="shared" si="12"/>
        <v>0</v>
      </c>
      <c r="S158" s="153">
        <v>0</v>
      </c>
      <c r="T158" s="154">
        <f t="shared" si="13"/>
        <v>0</v>
      </c>
      <c r="AR158" s="155" t="s">
        <v>434</v>
      </c>
      <c r="AT158" s="155" t="s">
        <v>304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309</v>
      </c>
      <c r="BM158" s="155" t="s">
        <v>516</v>
      </c>
    </row>
    <row r="159" spans="2:65" s="1" customFormat="1" ht="24.2" customHeight="1">
      <c r="B159" s="32"/>
      <c r="C159" s="143" t="s">
        <v>363</v>
      </c>
      <c r="D159" s="143" t="s">
        <v>227</v>
      </c>
      <c r="E159" s="144" t="s">
        <v>3487</v>
      </c>
      <c r="F159" s="145" t="s">
        <v>3488</v>
      </c>
      <c r="G159" s="146" t="s">
        <v>519</v>
      </c>
      <c r="H159" s="147">
        <v>1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309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309</v>
      </c>
      <c r="BM159" s="155" t="s">
        <v>527</v>
      </c>
    </row>
    <row r="160" spans="2:65" s="1" customFormat="1" ht="24.2" customHeight="1">
      <c r="B160" s="32"/>
      <c r="C160" s="179" t="s">
        <v>7</v>
      </c>
      <c r="D160" s="179" t="s">
        <v>304</v>
      </c>
      <c r="E160" s="180" t="s">
        <v>3489</v>
      </c>
      <c r="F160" s="181" t="s">
        <v>3490</v>
      </c>
      <c r="G160" s="182" t="s">
        <v>519</v>
      </c>
      <c r="H160" s="183">
        <v>1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0</v>
      </c>
      <c r="R160" s="153">
        <f t="shared" si="12"/>
        <v>0</v>
      </c>
      <c r="S160" s="153">
        <v>0</v>
      </c>
      <c r="T160" s="154">
        <f t="shared" si="13"/>
        <v>0</v>
      </c>
      <c r="AR160" s="155" t="s">
        <v>434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309</v>
      </c>
      <c r="BM160" s="155" t="s">
        <v>540</v>
      </c>
    </row>
    <row r="161" spans="2:65" s="1" customFormat="1" ht="16.5" customHeight="1">
      <c r="B161" s="32"/>
      <c r="C161" s="179" t="s">
        <v>379</v>
      </c>
      <c r="D161" s="179" t="s">
        <v>304</v>
      </c>
      <c r="E161" s="180" t="s">
        <v>3491</v>
      </c>
      <c r="F161" s="181" t="s">
        <v>3492</v>
      </c>
      <c r="G161" s="182" t="s">
        <v>519</v>
      </c>
      <c r="H161" s="183">
        <v>3</v>
      </c>
      <c r="I161" s="184"/>
      <c r="J161" s="185">
        <f t="shared" si="10"/>
        <v>0</v>
      </c>
      <c r="K161" s="186"/>
      <c r="L161" s="187"/>
      <c r="M161" s="188" t="s">
        <v>1</v>
      </c>
      <c r="N161" s="189" t="s">
        <v>42</v>
      </c>
      <c r="P161" s="153">
        <f t="shared" si="11"/>
        <v>0</v>
      </c>
      <c r="Q161" s="153">
        <v>0</v>
      </c>
      <c r="R161" s="153">
        <f t="shared" si="12"/>
        <v>0</v>
      </c>
      <c r="S161" s="153">
        <v>0</v>
      </c>
      <c r="T161" s="154">
        <f t="shared" si="13"/>
        <v>0</v>
      </c>
      <c r="AR161" s="155" t="s">
        <v>434</v>
      </c>
      <c r="AT161" s="155" t="s">
        <v>304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309</v>
      </c>
      <c r="BM161" s="155" t="s">
        <v>556</v>
      </c>
    </row>
    <row r="162" spans="2:65" s="1" customFormat="1" ht="24.2" customHeight="1">
      <c r="B162" s="32"/>
      <c r="C162" s="143" t="s">
        <v>386</v>
      </c>
      <c r="D162" s="143" t="s">
        <v>227</v>
      </c>
      <c r="E162" s="144" t="s">
        <v>3493</v>
      </c>
      <c r="F162" s="145" t="s">
        <v>3494</v>
      </c>
      <c r="G162" s="146" t="s">
        <v>1412</v>
      </c>
      <c r="H162" s="196"/>
      <c r="I162" s="148"/>
      <c r="J162" s="149">
        <f t="shared" si="10"/>
        <v>0</v>
      </c>
      <c r="K162" s="150"/>
      <c r="L162" s="32"/>
      <c r="M162" s="151" t="s">
        <v>1</v>
      </c>
      <c r="N162" s="152" t="s">
        <v>42</v>
      </c>
      <c r="P162" s="153">
        <f t="shared" si="11"/>
        <v>0</v>
      </c>
      <c r="Q162" s="153">
        <v>0</v>
      </c>
      <c r="R162" s="153">
        <f t="shared" si="12"/>
        <v>0</v>
      </c>
      <c r="S162" s="153">
        <v>0</v>
      </c>
      <c r="T162" s="154">
        <f t="shared" si="13"/>
        <v>0</v>
      </c>
      <c r="AR162" s="155" t="s">
        <v>309</v>
      </c>
      <c r="AT162" s="155" t="s">
        <v>227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309</v>
      </c>
      <c r="BM162" s="155" t="s">
        <v>568</v>
      </c>
    </row>
    <row r="163" spans="2:65" s="11" customFormat="1" ht="22.9" customHeight="1">
      <c r="B163" s="131"/>
      <c r="D163" s="132" t="s">
        <v>75</v>
      </c>
      <c r="E163" s="141" t="s">
        <v>3495</v>
      </c>
      <c r="F163" s="141" t="s">
        <v>3496</v>
      </c>
      <c r="I163" s="134"/>
      <c r="J163" s="142">
        <f>BK163</f>
        <v>0</v>
      </c>
      <c r="L163" s="131"/>
      <c r="M163" s="136"/>
      <c r="P163" s="137">
        <f>SUM(P164:P167)</f>
        <v>0</v>
      </c>
      <c r="R163" s="137">
        <f>SUM(R164:R167)</f>
        <v>0</v>
      </c>
      <c r="T163" s="138">
        <f>SUM(T164:T167)</f>
        <v>0</v>
      </c>
      <c r="AR163" s="132" t="s">
        <v>89</v>
      </c>
      <c r="AT163" s="139" t="s">
        <v>75</v>
      </c>
      <c r="AU163" s="139" t="s">
        <v>83</v>
      </c>
      <c r="AY163" s="132" t="s">
        <v>225</v>
      </c>
      <c r="BK163" s="140">
        <f>SUM(BK164:BK167)</f>
        <v>0</v>
      </c>
    </row>
    <row r="164" spans="2:65" s="1" customFormat="1" ht="24.2" customHeight="1">
      <c r="B164" s="32"/>
      <c r="C164" s="143" t="s">
        <v>390</v>
      </c>
      <c r="D164" s="143" t="s">
        <v>227</v>
      </c>
      <c r="E164" s="144" t="s">
        <v>3497</v>
      </c>
      <c r="F164" s="145" t="s">
        <v>3498</v>
      </c>
      <c r="G164" s="146" t="s">
        <v>519</v>
      </c>
      <c r="H164" s="147">
        <v>1</v>
      </c>
      <c r="I164" s="148"/>
      <c r="J164" s="149">
        <f>ROUND(I164*H164,2)</f>
        <v>0</v>
      </c>
      <c r="K164" s="150"/>
      <c r="L164" s="32"/>
      <c r="M164" s="151" t="s">
        <v>1</v>
      </c>
      <c r="N164" s="152" t="s">
        <v>42</v>
      </c>
      <c r="P164" s="153">
        <f>O164*H164</f>
        <v>0</v>
      </c>
      <c r="Q164" s="153">
        <v>0</v>
      </c>
      <c r="R164" s="153">
        <f>Q164*H164</f>
        <v>0</v>
      </c>
      <c r="S164" s="153">
        <v>0</v>
      </c>
      <c r="T164" s="154">
        <f>S164*H164</f>
        <v>0</v>
      </c>
      <c r="AR164" s="155" t="s">
        <v>309</v>
      </c>
      <c r="AT164" s="155" t="s">
        <v>227</v>
      </c>
      <c r="AU164" s="155" t="s">
        <v>89</v>
      </c>
      <c r="AY164" s="17" t="s">
        <v>225</v>
      </c>
      <c r="BE164" s="156">
        <f>IF(N164="základná",J164,0)</f>
        <v>0</v>
      </c>
      <c r="BF164" s="156">
        <f>IF(N164="znížená",J164,0)</f>
        <v>0</v>
      </c>
      <c r="BG164" s="156">
        <f>IF(N164="zákl. prenesená",J164,0)</f>
        <v>0</v>
      </c>
      <c r="BH164" s="156">
        <f>IF(N164="zníž. prenesená",J164,0)</f>
        <v>0</v>
      </c>
      <c r="BI164" s="156">
        <f>IF(N164="nulová",J164,0)</f>
        <v>0</v>
      </c>
      <c r="BJ164" s="17" t="s">
        <v>89</v>
      </c>
      <c r="BK164" s="156">
        <f>ROUND(I164*H164,2)</f>
        <v>0</v>
      </c>
      <c r="BL164" s="17" t="s">
        <v>309</v>
      </c>
      <c r="BM164" s="155" t="s">
        <v>581</v>
      </c>
    </row>
    <row r="165" spans="2:65" s="1" customFormat="1" ht="44.25" customHeight="1">
      <c r="B165" s="32"/>
      <c r="C165" s="179" t="s">
        <v>395</v>
      </c>
      <c r="D165" s="179" t="s">
        <v>304</v>
      </c>
      <c r="E165" s="180" t="s">
        <v>3499</v>
      </c>
      <c r="F165" s="181" t="s">
        <v>3500</v>
      </c>
      <c r="G165" s="182" t="s">
        <v>519</v>
      </c>
      <c r="H165" s="183">
        <v>1</v>
      </c>
      <c r="I165" s="184"/>
      <c r="J165" s="185">
        <f>ROUND(I165*H165,2)</f>
        <v>0</v>
      </c>
      <c r="K165" s="186"/>
      <c r="L165" s="187"/>
      <c r="M165" s="188" t="s">
        <v>1</v>
      </c>
      <c r="N165" s="189" t="s">
        <v>42</v>
      </c>
      <c r="P165" s="153">
        <f>O165*H165</f>
        <v>0</v>
      </c>
      <c r="Q165" s="153">
        <v>0</v>
      </c>
      <c r="R165" s="153">
        <f>Q165*H165</f>
        <v>0</v>
      </c>
      <c r="S165" s="153">
        <v>0</v>
      </c>
      <c r="T165" s="154">
        <f>S165*H165</f>
        <v>0</v>
      </c>
      <c r="AR165" s="155" t="s">
        <v>434</v>
      </c>
      <c r="AT165" s="155" t="s">
        <v>304</v>
      </c>
      <c r="AU165" s="155" t="s">
        <v>89</v>
      </c>
      <c r="AY165" s="17" t="s">
        <v>225</v>
      </c>
      <c r="BE165" s="156">
        <f>IF(N165="základná",J165,0)</f>
        <v>0</v>
      </c>
      <c r="BF165" s="156">
        <f>IF(N165="znížená",J165,0)</f>
        <v>0</v>
      </c>
      <c r="BG165" s="156">
        <f>IF(N165="zákl. prenesená",J165,0)</f>
        <v>0</v>
      </c>
      <c r="BH165" s="156">
        <f>IF(N165="zníž. prenesená",J165,0)</f>
        <v>0</v>
      </c>
      <c r="BI165" s="156">
        <f>IF(N165="nulová",J165,0)</f>
        <v>0</v>
      </c>
      <c r="BJ165" s="17" t="s">
        <v>89</v>
      </c>
      <c r="BK165" s="156">
        <f>ROUND(I165*H165,2)</f>
        <v>0</v>
      </c>
      <c r="BL165" s="17" t="s">
        <v>309</v>
      </c>
      <c r="BM165" s="155" t="s">
        <v>590</v>
      </c>
    </row>
    <row r="166" spans="2:65" s="1" customFormat="1" ht="24.2" customHeight="1">
      <c r="B166" s="32"/>
      <c r="C166" s="179" t="s">
        <v>400</v>
      </c>
      <c r="D166" s="179" t="s">
        <v>304</v>
      </c>
      <c r="E166" s="180" t="s">
        <v>3501</v>
      </c>
      <c r="F166" s="181" t="s">
        <v>3502</v>
      </c>
      <c r="G166" s="182" t="s">
        <v>519</v>
      </c>
      <c r="H166" s="183">
        <v>1</v>
      </c>
      <c r="I166" s="184"/>
      <c r="J166" s="185">
        <f>ROUND(I166*H166,2)</f>
        <v>0</v>
      </c>
      <c r="K166" s="186"/>
      <c r="L166" s="187"/>
      <c r="M166" s="188" t="s">
        <v>1</v>
      </c>
      <c r="N166" s="189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434</v>
      </c>
      <c r="AT166" s="155" t="s">
        <v>304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309</v>
      </c>
      <c r="BM166" s="155" t="s">
        <v>603</v>
      </c>
    </row>
    <row r="167" spans="2:65" s="1" customFormat="1" ht="24.2" customHeight="1">
      <c r="B167" s="32"/>
      <c r="C167" s="143" t="s">
        <v>405</v>
      </c>
      <c r="D167" s="143" t="s">
        <v>227</v>
      </c>
      <c r="E167" s="144" t="s">
        <v>3503</v>
      </c>
      <c r="F167" s="145" t="s">
        <v>3504</v>
      </c>
      <c r="G167" s="146" t="s">
        <v>1412</v>
      </c>
      <c r="H167" s="196"/>
      <c r="I167" s="148"/>
      <c r="J167" s="149">
        <f>ROUND(I167*H167,2)</f>
        <v>0</v>
      </c>
      <c r="K167" s="150"/>
      <c r="L167" s="32"/>
      <c r="M167" s="151" t="s">
        <v>1</v>
      </c>
      <c r="N167" s="152" t="s">
        <v>42</v>
      </c>
      <c r="P167" s="153">
        <f>O167*H167</f>
        <v>0</v>
      </c>
      <c r="Q167" s="153">
        <v>0</v>
      </c>
      <c r="R167" s="153">
        <f>Q167*H167</f>
        <v>0</v>
      </c>
      <c r="S167" s="153">
        <v>0</v>
      </c>
      <c r="T167" s="154">
        <f>S167*H167</f>
        <v>0</v>
      </c>
      <c r="AR167" s="155" t="s">
        <v>309</v>
      </c>
      <c r="AT167" s="155" t="s">
        <v>227</v>
      </c>
      <c r="AU167" s="155" t="s">
        <v>89</v>
      </c>
      <c r="AY167" s="17" t="s">
        <v>225</v>
      </c>
      <c r="BE167" s="156">
        <f>IF(N167="základná",J167,0)</f>
        <v>0</v>
      </c>
      <c r="BF167" s="156">
        <f>IF(N167="znížená",J167,0)</f>
        <v>0</v>
      </c>
      <c r="BG167" s="156">
        <f>IF(N167="zákl. prenesená",J167,0)</f>
        <v>0</v>
      </c>
      <c r="BH167" s="156">
        <f>IF(N167="zníž. prenesená",J167,0)</f>
        <v>0</v>
      </c>
      <c r="BI167" s="156">
        <f>IF(N167="nulová",J167,0)</f>
        <v>0</v>
      </c>
      <c r="BJ167" s="17" t="s">
        <v>89</v>
      </c>
      <c r="BK167" s="156">
        <f>ROUND(I167*H167,2)</f>
        <v>0</v>
      </c>
      <c r="BL167" s="17" t="s">
        <v>309</v>
      </c>
      <c r="BM167" s="155" t="s">
        <v>626</v>
      </c>
    </row>
    <row r="168" spans="2:65" s="11" customFormat="1" ht="22.9" customHeight="1">
      <c r="B168" s="131"/>
      <c r="D168" s="132" t="s">
        <v>75</v>
      </c>
      <c r="E168" s="141" t="s">
        <v>3505</v>
      </c>
      <c r="F168" s="141" t="s">
        <v>3506</v>
      </c>
      <c r="I168" s="134"/>
      <c r="J168" s="142">
        <f>BK168</f>
        <v>0</v>
      </c>
      <c r="L168" s="131"/>
      <c r="M168" s="136"/>
      <c r="P168" s="137">
        <f>SUM(P169:P195)</f>
        <v>0</v>
      </c>
      <c r="R168" s="137">
        <f>SUM(R169:R195)</f>
        <v>0</v>
      </c>
      <c r="T168" s="138">
        <f>SUM(T169:T195)</f>
        <v>0</v>
      </c>
      <c r="AR168" s="132" t="s">
        <v>89</v>
      </c>
      <c r="AT168" s="139" t="s">
        <v>75</v>
      </c>
      <c r="AU168" s="139" t="s">
        <v>83</v>
      </c>
      <c r="AY168" s="132" t="s">
        <v>225</v>
      </c>
      <c r="BK168" s="140">
        <f>SUM(BK169:BK195)</f>
        <v>0</v>
      </c>
    </row>
    <row r="169" spans="2:65" s="1" customFormat="1" ht="16.5" customHeight="1">
      <c r="B169" s="32"/>
      <c r="C169" s="143" t="s">
        <v>411</v>
      </c>
      <c r="D169" s="143" t="s">
        <v>227</v>
      </c>
      <c r="E169" s="144" t="s">
        <v>3507</v>
      </c>
      <c r="F169" s="145" t="s">
        <v>3508</v>
      </c>
      <c r="G169" s="146" t="s">
        <v>519</v>
      </c>
      <c r="H169" s="147">
        <v>1</v>
      </c>
      <c r="I169" s="148"/>
      <c r="J169" s="149">
        <f t="shared" ref="J169:J195" si="20">ROUND(I169*H169,2)</f>
        <v>0</v>
      </c>
      <c r="K169" s="150"/>
      <c r="L169" s="32"/>
      <c r="M169" s="151" t="s">
        <v>1</v>
      </c>
      <c r="N169" s="152" t="s">
        <v>42</v>
      </c>
      <c r="P169" s="153">
        <f t="shared" ref="P169:P195" si="21">O169*H169</f>
        <v>0</v>
      </c>
      <c r="Q169" s="153">
        <v>0</v>
      </c>
      <c r="R169" s="153">
        <f t="shared" ref="R169:R195" si="22">Q169*H169</f>
        <v>0</v>
      </c>
      <c r="S169" s="153">
        <v>0</v>
      </c>
      <c r="T169" s="154">
        <f t="shared" ref="T169:T195" si="23">S169*H169</f>
        <v>0</v>
      </c>
      <c r="AR169" s="155" t="s">
        <v>309</v>
      </c>
      <c r="AT169" s="155" t="s">
        <v>227</v>
      </c>
      <c r="AU169" s="155" t="s">
        <v>89</v>
      </c>
      <c r="AY169" s="17" t="s">
        <v>225</v>
      </c>
      <c r="BE169" s="156">
        <f t="shared" ref="BE169:BE195" si="24">IF(N169="základná",J169,0)</f>
        <v>0</v>
      </c>
      <c r="BF169" s="156">
        <f t="shared" ref="BF169:BF195" si="25">IF(N169="znížená",J169,0)</f>
        <v>0</v>
      </c>
      <c r="BG169" s="156">
        <f t="shared" ref="BG169:BG195" si="26">IF(N169="zákl. prenesená",J169,0)</f>
        <v>0</v>
      </c>
      <c r="BH169" s="156">
        <f t="shared" ref="BH169:BH195" si="27">IF(N169="zníž. prenesená",J169,0)</f>
        <v>0</v>
      </c>
      <c r="BI169" s="156">
        <f t="shared" ref="BI169:BI195" si="28">IF(N169="nulová",J169,0)</f>
        <v>0</v>
      </c>
      <c r="BJ169" s="17" t="s">
        <v>89</v>
      </c>
      <c r="BK169" s="156">
        <f t="shared" ref="BK169:BK195" si="29">ROUND(I169*H169,2)</f>
        <v>0</v>
      </c>
      <c r="BL169" s="17" t="s">
        <v>309</v>
      </c>
      <c r="BM169" s="155" t="s">
        <v>640</v>
      </c>
    </row>
    <row r="170" spans="2:65" s="1" customFormat="1" ht="33" customHeight="1">
      <c r="B170" s="32"/>
      <c r="C170" s="179" t="s">
        <v>420</v>
      </c>
      <c r="D170" s="179" t="s">
        <v>304</v>
      </c>
      <c r="E170" s="180" t="s">
        <v>3509</v>
      </c>
      <c r="F170" s="181" t="s">
        <v>3510</v>
      </c>
      <c r="G170" s="182" t="s">
        <v>519</v>
      </c>
      <c r="H170" s="183">
        <v>2</v>
      </c>
      <c r="I170" s="184"/>
      <c r="J170" s="185">
        <f t="shared" si="20"/>
        <v>0</v>
      </c>
      <c r="K170" s="186"/>
      <c r="L170" s="187"/>
      <c r="M170" s="188" t="s">
        <v>1</v>
      </c>
      <c r="N170" s="189" t="s">
        <v>42</v>
      </c>
      <c r="P170" s="153">
        <f t="shared" si="21"/>
        <v>0</v>
      </c>
      <c r="Q170" s="153">
        <v>0</v>
      </c>
      <c r="R170" s="153">
        <f t="shared" si="22"/>
        <v>0</v>
      </c>
      <c r="S170" s="153">
        <v>0</v>
      </c>
      <c r="T170" s="154">
        <f t="shared" si="23"/>
        <v>0</v>
      </c>
      <c r="AR170" s="155" t="s">
        <v>434</v>
      </c>
      <c r="AT170" s="155" t="s">
        <v>304</v>
      </c>
      <c r="AU170" s="155" t="s">
        <v>89</v>
      </c>
      <c r="AY170" s="17" t="s">
        <v>225</v>
      </c>
      <c r="BE170" s="156">
        <f t="shared" si="24"/>
        <v>0</v>
      </c>
      <c r="BF170" s="156">
        <f t="shared" si="25"/>
        <v>0</v>
      </c>
      <c r="BG170" s="156">
        <f t="shared" si="26"/>
        <v>0</v>
      </c>
      <c r="BH170" s="156">
        <f t="shared" si="27"/>
        <v>0</v>
      </c>
      <c r="BI170" s="156">
        <f t="shared" si="28"/>
        <v>0</v>
      </c>
      <c r="BJ170" s="17" t="s">
        <v>89</v>
      </c>
      <c r="BK170" s="156">
        <f t="shared" si="29"/>
        <v>0</v>
      </c>
      <c r="BL170" s="17" t="s">
        <v>309</v>
      </c>
      <c r="BM170" s="155" t="s">
        <v>651</v>
      </c>
    </row>
    <row r="171" spans="2:65" s="1" customFormat="1" ht="24.2" customHeight="1">
      <c r="B171" s="32"/>
      <c r="C171" s="179" t="s">
        <v>434</v>
      </c>
      <c r="D171" s="179" t="s">
        <v>304</v>
      </c>
      <c r="E171" s="180" t="s">
        <v>3511</v>
      </c>
      <c r="F171" s="181" t="s">
        <v>3512</v>
      </c>
      <c r="G171" s="182" t="s">
        <v>519</v>
      </c>
      <c r="H171" s="183">
        <v>1</v>
      </c>
      <c r="I171" s="184"/>
      <c r="J171" s="185">
        <f t="shared" si="20"/>
        <v>0</v>
      </c>
      <c r="K171" s="186"/>
      <c r="L171" s="187"/>
      <c r="M171" s="188" t="s">
        <v>1</v>
      </c>
      <c r="N171" s="189" t="s">
        <v>42</v>
      </c>
      <c r="P171" s="153">
        <f t="shared" si="21"/>
        <v>0</v>
      </c>
      <c r="Q171" s="153">
        <v>0</v>
      </c>
      <c r="R171" s="153">
        <f t="shared" si="22"/>
        <v>0</v>
      </c>
      <c r="S171" s="153">
        <v>0</v>
      </c>
      <c r="T171" s="154">
        <f t="shared" si="23"/>
        <v>0</v>
      </c>
      <c r="AR171" s="155" t="s">
        <v>434</v>
      </c>
      <c r="AT171" s="155" t="s">
        <v>304</v>
      </c>
      <c r="AU171" s="155" t="s">
        <v>89</v>
      </c>
      <c r="AY171" s="17" t="s">
        <v>225</v>
      </c>
      <c r="BE171" s="156">
        <f t="shared" si="24"/>
        <v>0</v>
      </c>
      <c r="BF171" s="156">
        <f t="shared" si="25"/>
        <v>0</v>
      </c>
      <c r="BG171" s="156">
        <f t="shared" si="26"/>
        <v>0</v>
      </c>
      <c r="BH171" s="156">
        <f t="shared" si="27"/>
        <v>0</v>
      </c>
      <c r="BI171" s="156">
        <f t="shared" si="28"/>
        <v>0</v>
      </c>
      <c r="BJ171" s="17" t="s">
        <v>89</v>
      </c>
      <c r="BK171" s="156">
        <f t="shared" si="29"/>
        <v>0</v>
      </c>
      <c r="BL171" s="17" t="s">
        <v>309</v>
      </c>
      <c r="BM171" s="155" t="s">
        <v>663</v>
      </c>
    </row>
    <row r="172" spans="2:65" s="1" customFormat="1" ht="16.5" customHeight="1">
      <c r="B172" s="32"/>
      <c r="C172" s="179" t="s">
        <v>443</v>
      </c>
      <c r="D172" s="179" t="s">
        <v>304</v>
      </c>
      <c r="E172" s="180" t="s">
        <v>3513</v>
      </c>
      <c r="F172" s="181" t="s">
        <v>3514</v>
      </c>
      <c r="G172" s="182" t="s">
        <v>519</v>
      </c>
      <c r="H172" s="183">
        <v>1</v>
      </c>
      <c r="I172" s="184"/>
      <c r="J172" s="185">
        <f t="shared" si="20"/>
        <v>0</v>
      </c>
      <c r="K172" s="186"/>
      <c r="L172" s="187"/>
      <c r="M172" s="188" t="s">
        <v>1</v>
      </c>
      <c r="N172" s="189" t="s">
        <v>42</v>
      </c>
      <c r="P172" s="153">
        <f t="shared" si="21"/>
        <v>0</v>
      </c>
      <c r="Q172" s="153">
        <v>0</v>
      </c>
      <c r="R172" s="153">
        <f t="shared" si="22"/>
        <v>0</v>
      </c>
      <c r="S172" s="153">
        <v>0</v>
      </c>
      <c r="T172" s="154">
        <f t="shared" si="23"/>
        <v>0</v>
      </c>
      <c r="AR172" s="155" t="s">
        <v>434</v>
      </c>
      <c r="AT172" s="155" t="s">
        <v>304</v>
      </c>
      <c r="AU172" s="155" t="s">
        <v>89</v>
      </c>
      <c r="AY172" s="17" t="s">
        <v>225</v>
      </c>
      <c r="BE172" s="156">
        <f t="shared" si="24"/>
        <v>0</v>
      </c>
      <c r="BF172" s="156">
        <f t="shared" si="25"/>
        <v>0</v>
      </c>
      <c r="BG172" s="156">
        <f t="shared" si="26"/>
        <v>0</v>
      </c>
      <c r="BH172" s="156">
        <f t="shared" si="27"/>
        <v>0</v>
      </c>
      <c r="BI172" s="156">
        <f t="shared" si="28"/>
        <v>0</v>
      </c>
      <c r="BJ172" s="17" t="s">
        <v>89</v>
      </c>
      <c r="BK172" s="156">
        <f t="shared" si="29"/>
        <v>0</v>
      </c>
      <c r="BL172" s="17" t="s">
        <v>309</v>
      </c>
      <c r="BM172" s="155" t="s">
        <v>671</v>
      </c>
    </row>
    <row r="173" spans="2:65" s="1" customFormat="1" ht="33" customHeight="1">
      <c r="B173" s="32"/>
      <c r="C173" s="179" t="s">
        <v>448</v>
      </c>
      <c r="D173" s="179" t="s">
        <v>304</v>
      </c>
      <c r="E173" s="180" t="s">
        <v>3515</v>
      </c>
      <c r="F173" s="181" t="s">
        <v>3516</v>
      </c>
      <c r="G173" s="182" t="s">
        <v>519</v>
      </c>
      <c r="H173" s="183">
        <v>1</v>
      </c>
      <c r="I173" s="184"/>
      <c r="J173" s="185">
        <f t="shared" si="20"/>
        <v>0</v>
      </c>
      <c r="K173" s="186"/>
      <c r="L173" s="187"/>
      <c r="M173" s="188" t="s">
        <v>1</v>
      </c>
      <c r="N173" s="189" t="s">
        <v>42</v>
      </c>
      <c r="P173" s="153">
        <f t="shared" si="21"/>
        <v>0</v>
      </c>
      <c r="Q173" s="153">
        <v>0</v>
      </c>
      <c r="R173" s="153">
        <f t="shared" si="22"/>
        <v>0</v>
      </c>
      <c r="S173" s="153">
        <v>0</v>
      </c>
      <c r="T173" s="154">
        <f t="shared" si="23"/>
        <v>0</v>
      </c>
      <c r="AR173" s="155" t="s">
        <v>434</v>
      </c>
      <c r="AT173" s="155" t="s">
        <v>304</v>
      </c>
      <c r="AU173" s="155" t="s">
        <v>89</v>
      </c>
      <c r="AY173" s="17" t="s">
        <v>225</v>
      </c>
      <c r="BE173" s="156">
        <f t="shared" si="24"/>
        <v>0</v>
      </c>
      <c r="BF173" s="156">
        <f t="shared" si="25"/>
        <v>0</v>
      </c>
      <c r="BG173" s="156">
        <f t="shared" si="26"/>
        <v>0</v>
      </c>
      <c r="BH173" s="156">
        <f t="shared" si="27"/>
        <v>0</v>
      </c>
      <c r="BI173" s="156">
        <f t="shared" si="28"/>
        <v>0</v>
      </c>
      <c r="BJ173" s="17" t="s">
        <v>89</v>
      </c>
      <c r="BK173" s="156">
        <f t="shared" si="29"/>
        <v>0</v>
      </c>
      <c r="BL173" s="17" t="s">
        <v>309</v>
      </c>
      <c r="BM173" s="155" t="s">
        <v>685</v>
      </c>
    </row>
    <row r="174" spans="2:65" s="1" customFormat="1" ht="16.5" customHeight="1">
      <c r="B174" s="32"/>
      <c r="C174" s="179" t="s">
        <v>453</v>
      </c>
      <c r="D174" s="179" t="s">
        <v>304</v>
      </c>
      <c r="E174" s="180" t="s">
        <v>3517</v>
      </c>
      <c r="F174" s="181" t="s">
        <v>3518</v>
      </c>
      <c r="G174" s="182" t="s">
        <v>519</v>
      </c>
      <c r="H174" s="183">
        <v>1</v>
      </c>
      <c r="I174" s="184"/>
      <c r="J174" s="185">
        <f t="shared" si="20"/>
        <v>0</v>
      </c>
      <c r="K174" s="186"/>
      <c r="L174" s="187"/>
      <c r="M174" s="188" t="s">
        <v>1</v>
      </c>
      <c r="N174" s="189" t="s">
        <v>42</v>
      </c>
      <c r="P174" s="153">
        <f t="shared" si="21"/>
        <v>0</v>
      </c>
      <c r="Q174" s="153">
        <v>0</v>
      </c>
      <c r="R174" s="153">
        <f t="shared" si="22"/>
        <v>0</v>
      </c>
      <c r="S174" s="153">
        <v>0</v>
      </c>
      <c r="T174" s="154">
        <f t="shared" si="23"/>
        <v>0</v>
      </c>
      <c r="AR174" s="155" t="s">
        <v>434</v>
      </c>
      <c r="AT174" s="155" t="s">
        <v>304</v>
      </c>
      <c r="AU174" s="155" t="s">
        <v>89</v>
      </c>
      <c r="AY174" s="17" t="s">
        <v>225</v>
      </c>
      <c r="BE174" s="156">
        <f t="shared" si="24"/>
        <v>0</v>
      </c>
      <c r="BF174" s="156">
        <f t="shared" si="25"/>
        <v>0</v>
      </c>
      <c r="BG174" s="156">
        <f t="shared" si="26"/>
        <v>0</v>
      </c>
      <c r="BH174" s="156">
        <f t="shared" si="27"/>
        <v>0</v>
      </c>
      <c r="BI174" s="156">
        <f t="shared" si="28"/>
        <v>0</v>
      </c>
      <c r="BJ174" s="17" t="s">
        <v>89</v>
      </c>
      <c r="BK174" s="156">
        <f t="shared" si="29"/>
        <v>0</v>
      </c>
      <c r="BL174" s="17" t="s">
        <v>309</v>
      </c>
      <c r="BM174" s="155" t="s">
        <v>699</v>
      </c>
    </row>
    <row r="175" spans="2:65" s="1" customFormat="1" ht="16.5" customHeight="1">
      <c r="B175" s="32"/>
      <c r="C175" s="179" t="s">
        <v>461</v>
      </c>
      <c r="D175" s="179" t="s">
        <v>304</v>
      </c>
      <c r="E175" s="180" t="s">
        <v>3519</v>
      </c>
      <c r="F175" s="181" t="s">
        <v>3520</v>
      </c>
      <c r="G175" s="182" t="s">
        <v>519</v>
      </c>
      <c r="H175" s="183">
        <v>1</v>
      </c>
      <c r="I175" s="184"/>
      <c r="J175" s="185">
        <f t="shared" si="20"/>
        <v>0</v>
      </c>
      <c r="K175" s="186"/>
      <c r="L175" s="187"/>
      <c r="M175" s="188" t="s">
        <v>1</v>
      </c>
      <c r="N175" s="189" t="s">
        <v>42</v>
      </c>
      <c r="P175" s="153">
        <f t="shared" si="21"/>
        <v>0</v>
      </c>
      <c r="Q175" s="153">
        <v>0</v>
      </c>
      <c r="R175" s="153">
        <f t="shared" si="22"/>
        <v>0</v>
      </c>
      <c r="S175" s="153">
        <v>0</v>
      </c>
      <c r="T175" s="154">
        <f t="shared" si="23"/>
        <v>0</v>
      </c>
      <c r="AR175" s="155" t="s">
        <v>434</v>
      </c>
      <c r="AT175" s="155" t="s">
        <v>304</v>
      </c>
      <c r="AU175" s="155" t="s">
        <v>89</v>
      </c>
      <c r="AY175" s="17" t="s">
        <v>225</v>
      </c>
      <c r="BE175" s="156">
        <f t="shared" si="24"/>
        <v>0</v>
      </c>
      <c r="BF175" s="156">
        <f t="shared" si="25"/>
        <v>0</v>
      </c>
      <c r="BG175" s="156">
        <f t="shared" si="26"/>
        <v>0</v>
      </c>
      <c r="BH175" s="156">
        <f t="shared" si="27"/>
        <v>0</v>
      </c>
      <c r="BI175" s="156">
        <f t="shared" si="28"/>
        <v>0</v>
      </c>
      <c r="BJ175" s="17" t="s">
        <v>89</v>
      </c>
      <c r="BK175" s="156">
        <f t="shared" si="29"/>
        <v>0</v>
      </c>
      <c r="BL175" s="17" t="s">
        <v>309</v>
      </c>
      <c r="BM175" s="155" t="s">
        <v>708</v>
      </c>
    </row>
    <row r="176" spans="2:65" s="1" customFormat="1" ht="16.5" customHeight="1">
      <c r="B176" s="32"/>
      <c r="C176" s="179" t="s">
        <v>466</v>
      </c>
      <c r="D176" s="179" t="s">
        <v>304</v>
      </c>
      <c r="E176" s="180" t="s">
        <v>3521</v>
      </c>
      <c r="F176" s="181" t="s">
        <v>3522</v>
      </c>
      <c r="G176" s="182" t="s">
        <v>519</v>
      </c>
      <c r="H176" s="183">
        <v>1</v>
      </c>
      <c r="I176" s="184"/>
      <c r="J176" s="185">
        <f t="shared" si="20"/>
        <v>0</v>
      </c>
      <c r="K176" s="186"/>
      <c r="L176" s="187"/>
      <c r="M176" s="188" t="s">
        <v>1</v>
      </c>
      <c r="N176" s="189" t="s">
        <v>42</v>
      </c>
      <c r="P176" s="153">
        <f t="shared" si="21"/>
        <v>0</v>
      </c>
      <c r="Q176" s="153">
        <v>0</v>
      </c>
      <c r="R176" s="153">
        <f t="shared" si="22"/>
        <v>0</v>
      </c>
      <c r="S176" s="153">
        <v>0</v>
      </c>
      <c r="T176" s="154">
        <f t="shared" si="23"/>
        <v>0</v>
      </c>
      <c r="AR176" s="155" t="s">
        <v>434</v>
      </c>
      <c r="AT176" s="155" t="s">
        <v>304</v>
      </c>
      <c r="AU176" s="155" t="s">
        <v>89</v>
      </c>
      <c r="AY176" s="17" t="s">
        <v>225</v>
      </c>
      <c r="BE176" s="156">
        <f t="shared" si="24"/>
        <v>0</v>
      </c>
      <c r="BF176" s="156">
        <f t="shared" si="25"/>
        <v>0</v>
      </c>
      <c r="BG176" s="156">
        <f t="shared" si="26"/>
        <v>0</v>
      </c>
      <c r="BH176" s="156">
        <f t="shared" si="27"/>
        <v>0</v>
      </c>
      <c r="BI176" s="156">
        <f t="shared" si="28"/>
        <v>0</v>
      </c>
      <c r="BJ176" s="17" t="s">
        <v>89</v>
      </c>
      <c r="BK176" s="156">
        <f t="shared" si="29"/>
        <v>0</v>
      </c>
      <c r="BL176" s="17" t="s">
        <v>309</v>
      </c>
      <c r="BM176" s="155" t="s">
        <v>727</v>
      </c>
    </row>
    <row r="177" spans="2:65" s="1" customFormat="1" ht="16.5" customHeight="1">
      <c r="B177" s="32"/>
      <c r="C177" s="179" t="s">
        <v>470</v>
      </c>
      <c r="D177" s="179" t="s">
        <v>304</v>
      </c>
      <c r="E177" s="180" t="s">
        <v>3523</v>
      </c>
      <c r="F177" s="181" t="s">
        <v>3524</v>
      </c>
      <c r="G177" s="182" t="s">
        <v>519</v>
      </c>
      <c r="H177" s="183">
        <v>2</v>
      </c>
      <c r="I177" s="184"/>
      <c r="J177" s="185">
        <f t="shared" si="20"/>
        <v>0</v>
      </c>
      <c r="K177" s="186"/>
      <c r="L177" s="187"/>
      <c r="M177" s="188" t="s">
        <v>1</v>
      </c>
      <c r="N177" s="189" t="s">
        <v>42</v>
      </c>
      <c r="P177" s="153">
        <f t="shared" si="21"/>
        <v>0</v>
      </c>
      <c r="Q177" s="153">
        <v>0</v>
      </c>
      <c r="R177" s="153">
        <f t="shared" si="22"/>
        <v>0</v>
      </c>
      <c r="S177" s="153">
        <v>0</v>
      </c>
      <c r="T177" s="154">
        <f t="shared" si="23"/>
        <v>0</v>
      </c>
      <c r="AR177" s="155" t="s">
        <v>434</v>
      </c>
      <c r="AT177" s="155" t="s">
        <v>304</v>
      </c>
      <c r="AU177" s="155" t="s">
        <v>89</v>
      </c>
      <c r="AY177" s="17" t="s">
        <v>225</v>
      </c>
      <c r="BE177" s="156">
        <f t="shared" si="24"/>
        <v>0</v>
      </c>
      <c r="BF177" s="156">
        <f t="shared" si="25"/>
        <v>0</v>
      </c>
      <c r="BG177" s="156">
        <f t="shared" si="26"/>
        <v>0</v>
      </c>
      <c r="BH177" s="156">
        <f t="shared" si="27"/>
        <v>0</v>
      </c>
      <c r="BI177" s="156">
        <f t="shared" si="28"/>
        <v>0</v>
      </c>
      <c r="BJ177" s="17" t="s">
        <v>89</v>
      </c>
      <c r="BK177" s="156">
        <f t="shared" si="29"/>
        <v>0</v>
      </c>
      <c r="BL177" s="17" t="s">
        <v>309</v>
      </c>
      <c r="BM177" s="155" t="s">
        <v>738</v>
      </c>
    </row>
    <row r="178" spans="2:65" s="1" customFormat="1" ht="33" customHeight="1">
      <c r="B178" s="32"/>
      <c r="C178" s="143" t="s">
        <v>478</v>
      </c>
      <c r="D178" s="143" t="s">
        <v>227</v>
      </c>
      <c r="E178" s="144" t="s">
        <v>3525</v>
      </c>
      <c r="F178" s="145" t="s">
        <v>3526</v>
      </c>
      <c r="G178" s="146" t="s">
        <v>519</v>
      </c>
      <c r="H178" s="147">
        <v>1</v>
      </c>
      <c r="I178" s="148"/>
      <c r="J178" s="149">
        <f t="shared" si="20"/>
        <v>0</v>
      </c>
      <c r="K178" s="150"/>
      <c r="L178" s="32"/>
      <c r="M178" s="151" t="s">
        <v>1</v>
      </c>
      <c r="N178" s="152" t="s">
        <v>42</v>
      </c>
      <c r="P178" s="153">
        <f t="shared" si="21"/>
        <v>0</v>
      </c>
      <c r="Q178" s="153">
        <v>0</v>
      </c>
      <c r="R178" s="153">
        <f t="shared" si="22"/>
        <v>0</v>
      </c>
      <c r="S178" s="153">
        <v>0</v>
      </c>
      <c r="T178" s="154">
        <f t="shared" si="23"/>
        <v>0</v>
      </c>
      <c r="AR178" s="155" t="s">
        <v>309</v>
      </c>
      <c r="AT178" s="155" t="s">
        <v>227</v>
      </c>
      <c r="AU178" s="155" t="s">
        <v>89</v>
      </c>
      <c r="AY178" s="17" t="s">
        <v>225</v>
      </c>
      <c r="BE178" s="156">
        <f t="shared" si="24"/>
        <v>0</v>
      </c>
      <c r="BF178" s="156">
        <f t="shared" si="25"/>
        <v>0</v>
      </c>
      <c r="BG178" s="156">
        <f t="shared" si="26"/>
        <v>0</v>
      </c>
      <c r="BH178" s="156">
        <f t="shared" si="27"/>
        <v>0</v>
      </c>
      <c r="BI178" s="156">
        <f t="shared" si="28"/>
        <v>0</v>
      </c>
      <c r="BJ178" s="17" t="s">
        <v>89</v>
      </c>
      <c r="BK178" s="156">
        <f t="shared" si="29"/>
        <v>0</v>
      </c>
      <c r="BL178" s="17" t="s">
        <v>309</v>
      </c>
      <c r="BM178" s="155" t="s">
        <v>750</v>
      </c>
    </row>
    <row r="179" spans="2:65" s="1" customFormat="1" ht="16.5" customHeight="1">
      <c r="B179" s="32"/>
      <c r="C179" s="179" t="s">
        <v>482</v>
      </c>
      <c r="D179" s="179" t="s">
        <v>304</v>
      </c>
      <c r="E179" s="180" t="s">
        <v>3527</v>
      </c>
      <c r="F179" s="181" t="s">
        <v>3528</v>
      </c>
      <c r="G179" s="182" t="s">
        <v>519</v>
      </c>
      <c r="H179" s="183">
        <v>1</v>
      </c>
      <c r="I179" s="184"/>
      <c r="J179" s="185">
        <f t="shared" si="20"/>
        <v>0</v>
      </c>
      <c r="K179" s="186"/>
      <c r="L179" s="187"/>
      <c r="M179" s="188" t="s">
        <v>1</v>
      </c>
      <c r="N179" s="189" t="s">
        <v>42</v>
      </c>
      <c r="P179" s="153">
        <f t="shared" si="21"/>
        <v>0</v>
      </c>
      <c r="Q179" s="153">
        <v>0</v>
      </c>
      <c r="R179" s="153">
        <f t="shared" si="22"/>
        <v>0</v>
      </c>
      <c r="S179" s="153">
        <v>0</v>
      </c>
      <c r="T179" s="154">
        <f t="shared" si="23"/>
        <v>0</v>
      </c>
      <c r="AR179" s="155" t="s">
        <v>434</v>
      </c>
      <c r="AT179" s="155" t="s">
        <v>304</v>
      </c>
      <c r="AU179" s="155" t="s">
        <v>89</v>
      </c>
      <c r="AY179" s="17" t="s">
        <v>225</v>
      </c>
      <c r="BE179" s="156">
        <f t="shared" si="24"/>
        <v>0</v>
      </c>
      <c r="BF179" s="156">
        <f t="shared" si="25"/>
        <v>0</v>
      </c>
      <c r="BG179" s="156">
        <f t="shared" si="26"/>
        <v>0</v>
      </c>
      <c r="BH179" s="156">
        <f t="shared" si="27"/>
        <v>0</v>
      </c>
      <c r="BI179" s="156">
        <f t="shared" si="28"/>
        <v>0</v>
      </c>
      <c r="BJ179" s="17" t="s">
        <v>89</v>
      </c>
      <c r="BK179" s="156">
        <f t="shared" si="29"/>
        <v>0</v>
      </c>
      <c r="BL179" s="17" t="s">
        <v>309</v>
      </c>
      <c r="BM179" s="155" t="s">
        <v>759</v>
      </c>
    </row>
    <row r="180" spans="2:65" s="1" customFormat="1" ht="16.5" customHeight="1">
      <c r="B180" s="32"/>
      <c r="C180" s="143" t="s">
        <v>504</v>
      </c>
      <c r="D180" s="143" t="s">
        <v>227</v>
      </c>
      <c r="E180" s="144" t="s">
        <v>3529</v>
      </c>
      <c r="F180" s="145" t="s">
        <v>3530</v>
      </c>
      <c r="G180" s="146" t="s">
        <v>2068</v>
      </c>
      <c r="H180" s="147">
        <v>1</v>
      </c>
      <c r="I180" s="148"/>
      <c r="J180" s="149">
        <f t="shared" si="20"/>
        <v>0</v>
      </c>
      <c r="K180" s="150"/>
      <c r="L180" s="32"/>
      <c r="M180" s="151" t="s">
        <v>1</v>
      </c>
      <c r="N180" s="152" t="s">
        <v>42</v>
      </c>
      <c r="P180" s="153">
        <f t="shared" si="21"/>
        <v>0</v>
      </c>
      <c r="Q180" s="153">
        <v>0</v>
      </c>
      <c r="R180" s="153">
        <f t="shared" si="22"/>
        <v>0</v>
      </c>
      <c r="S180" s="153">
        <v>0</v>
      </c>
      <c r="T180" s="154">
        <f t="shared" si="23"/>
        <v>0</v>
      </c>
      <c r="AR180" s="155" t="s">
        <v>309</v>
      </c>
      <c r="AT180" s="155" t="s">
        <v>227</v>
      </c>
      <c r="AU180" s="155" t="s">
        <v>89</v>
      </c>
      <c r="AY180" s="17" t="s">
        <v>225</v>
      </c>
      <c r="BE180" s="156">
        <f t="shared" si="24"/>
        <v>0</v>
      </c>
      <c r="BF180" s="156">
        <f t="shared" si="25"/>
        <v>0</v>
      </c>
      <c r="BG180" s="156">
        <f t="shared" si="26"/>
        <v>0</v>
      </c>
      <c r="BH180" s="156">
        <f t="shared" si="27"/>
        <v>0</v>
      </c>
      <c r="BI180" s="156">
        <f t="shared" si="28"/>
        <v>0</v>
      </c>
      <c r="BJ180" s="17" t="s">
        <v>89</v>
      </c>
      <c r="BK180" s="156">
        <f t="shared" si="29"/>
        <v>0</v>
      </c>
      <c r="BL180" s="17" t="s">
        <v>309</v>
      </c>
      <c r="BM180" s="155" t="s">
        <v>778</v>
      </c>
    </row>
    <row r="181" spans="2:65" s="1" customFormat="1" ht="16.5" customHeight="1">
      <c r="B181" s="32"/>
      <c r="C181" s="179" t="s">
        <v>516</v>
      </c>
      <c r="D181" s="179" t="s">
        <v>304</v>
      </c>
      <c r="E181" s="180" t="s">
        <v>3531</v>
      </c>
      <c r="F181" s="181" t="s">
        <v>3532</v>
      </c>
      <c r="G181" s="182" t="s">
        <v>2068</v>
      </c>
      <c r="H181" s="183">
        <v>1</v>
      </c>
      <c r="I181" s="184"/>
      <c r="J181" s="185">
        <f t="shared" si="20"/>
        <v>0</v>
      </c>
      <c r="K181" s="186"/>
      <c r="L181" s="187"/>
      <c r="M181" s="188" t="s">
        <v>1</v>
      </c>
      <c r="N181" s="189" t="s">
        <v>42</v>
      </c>
      <c r="P181" s="153">
        <f t="shared" si="21"/>
        <v>0</v>
      </c>
      <c r="Q181" s="153">
        <v>0</v>
      </c>
      <c r="R181" s="153">
        <f t="shared" si="22"/>
        <v>0</v>
      </c>
      <c r="S181" s="153">
        <v>0</v>
      </c>
      <c r="T181" s="154">
        <f t="shared" si="23"/>
        <v>0</v>
      </c>
      <c r="AR181" s="155" t="s">
        <v>434</v>
      </c>
      <c r="AT181" s="155" t="s">
        <v>304</v>
      </c>
      <c r="AU181" s="155" t="s">
        <v>89</v>
      </c>
      <c r="AY181" s="17" t="s">
        <v>225</v>
      </c>
      <c r="BE181" s="156">
        <f t="shared" si="24"/>
        <v>0</v>
      </c>
      <c r="BF181" s="156">
        <f t="shared" si="25"/>
        <v>0</v>
      </c>
      <c r="BG181" s="156">
        <f t="shared" si="26"/>
        <v>0</v>
      </c>
      <c r="BH181" s="156">
        <f t="shared" si="27"/>
        <v>0</v>
      </c>
      <c r="BI181" s="156">
        <f t="shared" si="28"/>
        <v>0</v>
      </c>
      <c r="BJ181" s="17" t="s">
        <v>89</v>
      </c>
      <c r="BK181" s="156">
        <f t="shared" si="29"/>
        <v>0</v>
      </c>
      <c r="BL181" s="17" t="s">
        <v>309</v>
      </c>
      <c r="BM181" s="155" t="s">
        <v>793</v>
      </c>
    </row>
    <row r="182" spans="2:65" s="1" customFormat="1" ht="16.5" customHeight="1">
      <c r="B182" s="32"/>
      <c r="C182" s="179" t="s">
        <v>522</v>
      </c>
      <c r="D182" s="179" t="s">
        <v>304</v>
      </c>
      <c r="E182" s="180" t="s">
        <v>3533</v>
      </c>
      <c r="F182" s="181" t="s">
        <v>3534</v>
      </c>
      <c r="G182" s="182" t="s">
        <v>519</v>
      </c>
      <c r="H182" s="183">
        <v>2</v>
      </c>
      <c r="I182" s="184"/>
      <c r="J182" s="185">
        <f t="shared" si="20"/>
        <v>0</v>
      </c>
      <c r="K182" s="186"/>
      <c r="L182" s="187"/>
      <c r="M182" s="188" t="s">
        <v>1</v>
      </c>
      <c r="N182" s="189" t="s">
        <v>42</v>
      </c>
      <c r="P182" s="153">
        <f t="shared" si="21"/>
        <v>0</v>
      </c>
      <c r="Q182" s="153">
        <v>0</v>
      </c>
      <c r="R182" s="153">
        <f t="shared" si="22"/>
        <v>0</v>
      </c>
      <c r="S182" s="153">
        <v>0</v>
      </c>
      <c r="T182" s="154">
        <f t="shared" si="23"/>
        <v>0</v>
      </c>
      <c r="AR182" s="155" t="s">
        <v>434</v>
      </c>
      <c r="AT182" s="155" t="s">
        <v>304</v>
      </c>
      <c r="AU182" s="155" t="s">
        <v>89</v>
      </c>
      <c r="AY182" s="17" t="s">
        <v>225</v>
      </c>
      <c r="BE182" s="156">
        <f t="shared" si="24"/>
        <v>0</v>
      </c>
      <c r="BF182" s="156">
        <f t="shared" si="25"/>
        <v>0</v>
      </c>
      <c r="BG182" s="156">
        <f t="shared" si="26"/>
        <v>0</v>
      </c>
      <c r="BH182" s="156">
        <f t="shared" si="27"/>
        <v>0</v>
      </c>
      <c r="BI182" s="156">
        <f t="shared" si="28"/>
        <v>0</v>
      </c>
      <c r="BJ182" s="17" t="s">
        <v>89</v>
      </c>
      <c r="BK182" s="156">
        <f t="shared" si="29"/>
        <v>0</v>
      </c>
      <c r="BL182" s="17" t="s">
        <v>309</v>
      </c>
      <c r="BM182" s="155" t="s">
        <v>806</v>
      </c>
    </row>
    <row r="183" spans="2:65" s="1" customFormat="1" ht="16.5" customHeight="1">
      <c r="B183" s="32"/>
      <c r="C183" s="179" t="s">
        <v>527</v>
      </c>
      <c r="D183" s="179" t="s">
        <v>304</v>
      </c>
      <c r="E183" s="180" t="s">
        <v>3535</v>
      </c>
      <c r="F183" s="181" t="s">
        <v>3536</v>
      </c>
      <c r="G183" s="182" t="s">
        <v>519</v>
      </c>
      <c r="H183" s="183">
        <v>4</v>
      </c>
      <c r="I183" s="184"/>
      <c r="J183" s="185">
        <f t="shared" si="20"/>
        <v>0</v>
      </c>
      <c r="K183" s="186"/>
      <c r="L183" s="187"/>
      <c r="M183" s="188" t="s">
        <v>1</v>
      </c>
      <c r="N183" s="189" t="s">
        <v>42</v>
      </c>
      <c r="P183" s="153">
        <f t="shared" si="21"/>
        <v>0</v>
      </c>
      <c r="Q183" s="153">
        <v>0</v>
      </c>
      <c r="R183" s="153">
        <f t="shared" si="22"/>
        <v>0</v>
      </c>
      <c r="S183" s="153">
        <v>0</v>
      </c>
      <c r="T183" s="154">
        <f t="shared" si="23"/>
        <v>0</v>
      </c>
      <c r="AR183" s="155" t="s">
        <v>434</v>
      </c>
      <c r="AT183" s="155" t="s">
        <v>304</v>
      </c>
      <c r="AU183" s="155" t="s">
        <v>89</v>
      </c>
      <c r="AY183" s="17" t="s">
        <v>225</v>
      </c>
      <c r="BE183" s="156">
        <f t="shared" si="24"/>
        <v>0</v>
      </c>
      <c r="BF183" s="156">
        <f t="shared" si="25"/>
        <v>0</v>
      </c>
      <c r="BG183" s="156">
        <f t="shared" si="26"/>
        <v>0</v>
      </c>
      <c r="BH183" s="156">
        <f t="shared" si="27"/>
        <v>0</v>
      </c>
      <c r="BI183" s="156">
        <f t="shared" si="28"/>
        <v>0</v>
      </c>
      <c r="BJ183" s="17" t="s">
        <v>89</v>
      </c>
      <c r="BK183" s="156">
        <f t="shared" si="29"/>
        <v>0</v>
      </c>
      <c r="BL183" s="17" t="s">
        <v>309</v>
      </c>
      <c r="BM183" s="155" t="s">
        <v>833</v>
      </c>
    </row>
    <row r="184" spans="2:65" s="1" customFormat="1" ht="16.5" customHeight="1">
      <c r="B184" s="32"/>
      <c r="C184" s="179" t="s">
        <v>532</v>
      </c>
      <c r="D184" s="179" t="s">
        <v>304</v>
      </c>
      <c r="E184" s="180" t="s">
        <v>3537</v>
      </c>
      <c r="F184" s="181" t="s">
        <v>3538</v>
      </c>
      <c r="G184" s="182" t="s">
        <v>519</v>
      </c>
      <c r="H184" s="183">
        <v>1</v>
      </c>
      <c r="I184" s="184"/>
      <c r="J184" s="185">
        <f t="shared" si="20"/>
        <v>0</v>
      </c>
      <c r="K184" s="186"/>
      <c r="L184" s="187"/>
      <c r="M184" s="188" t="s">
        <v>1</v>
      </c>
      <c r="N184" s="189" t="s">
        <v>42</v>
      </c>
      <c r="P184" s="153">
        <f t="shared" si="21"/>
        <v>0</v>
      </c>
      <c r="Q184" s="153">
        <v>0</v>
      </c>
      <c r="R184" s="153">
        <f t="shared" si="22"/>
        <v>0</v>
      </c>
      <c r="S184" s="153">
        <v>0</v>
      </c>
      <c r="T184" s="154">
        <f t="shared" si="23"/>
        <v>0</v>
      </c>
      <c r="AR184" s="155" t="s">
        <v>434</v>
      </c>
      <c r="AT184" s="155" t="s">
        <v>304</v>
      </c>
      <c r="AU184" s="155" t="s">
        <v>89</v>
      </c>
      <c r="AY184" s="17" t="s">
        <v>225</v>
      </c>
      <c r="BE184" s="156">
        <f t="shared" si="24"/>
        <v>0</v>
      </c>
      <c r="BF184" s="156">
        <f t="shared" si="25"/>
        <v>0</v>
      </c>
      <c r="BG184" s="156">
        <f t="shared" si="26"/>
        <v>0</v>
      </c>
      <c r="BH184" s="156">
        <f t="shared" si="27"/>
        <v>0</v>
      </c>
      <c r="BI184" s="156">
        <f t="shared" si="28"/>
        <v>0</v>
      </c>
      <c r="BJ184" s="17" t="s">
        <v>89</v>
      </c>
      <c r="BK184" s="156">
        <f t="shared" si="29"/>
        <v>0</v>
      </c>
      <c r="BL184" s="17" t="s">
        <v>309</v>
      </c>
      <c r="BM184" s="155" t="s">
        <v>844</v>
      </c>
    </row>
    <row r="185" spans="2:65" s="1" customFormat="1" ht="16.5" customHeight="1">
      <c r="B185" s="32"/>
      <c r="C185" s="179" t="s">
        <v>540</v>
      </c>
      <c r="D185" s="179" t="s">
        <v>304</v>
      </c>
      <c r="E185" s="180" t="s">
        <v>3539</v>
      </c>
      <c r="F185" s="181" t="s">
        <v>3540</v>
      </c>
      <c r="G185" s="182" t="s">
        <v>519</v>
      </c>
      <c r="H185" s="183">
        <v>1</v>
      </c>
      <c r="I185" s="184"/>
      <c r="J185" s="185">
        <f t="shared" si="20"/>
        <v>0</v>
      </c>
      <c r="K185" s="186"/>
      <c r="L185" s="187"/>
      <c r="M185" s="188" t="s">
        <v>1</v>
      </c>
      <c r="N185" s="189" t="s">
        <v>42</v>
      </c>
      <c r="P185" s="153">
        <f t="shared" si="21"/>
        <v>0</v>
      </c>
      <c r="Q185" s="153">
        <v>0</v>
      </c>
      <c r="R185" s="153">
        <f t="shared" si="22"/>
        <v>0</v>
      </c>
      <c r="S185" s="153">
        <v>0</v>
      </c>
      <c r="T185" s="154">
        <f t="shared" si="23"/>
        <v>0</v>
      </c>
      <c r="AR185" s="155" t="s">
        <v>434</v>
      </c>
      <c r="AT185" s="155" t="s">
        <v>304</v>
      </c>
      <c r="AU185" s="155" t="s">
        <v>89</v>
      </c>
      <c r="AY185" s="17" t="s">
        <v>225</v>
      </c>
      <c r="BE185" s="156">
        <f t="shared" si="24"/>
        <v>0</v>
      </c>
      <c r="BF185" s="156">
        <f t="shared" si="25"/>
        <v>0</v>
      </c>
      <c r="BG185" s="156">
        <f t="shared" si="26"/>
        <v>0</v>
      </c>
      <c r="BH185" s="156">
        <f t="shared" si="27"/>
        <v>0</v>
      </c>
      <c r="BI185" s="156">
        <f t="shared" si="28"/>
        <v>0</v>
      </c>
      <c r="BJ185" s="17" t="s">
        <v>89</v>
      </c>
      <c r="BK185" s="156">
        <f t="shared" si="29"/>
        <v>0</v>
      </c>
      <c r="BL185" s="17" t="s">
        <v>309</v>
      </c>
      <c r="BM185" s="155" t="s">
        <v>883</v>
      </c>
    </row>
    <row r="186" spans="2:65" s="1" customFormat="1" ht="16.5" customHeight="1">
      <c r="B186" s="32"/>
      <c r="C186" s="179" t="s">
        <v>549</v>
      </c>
      <c r="D186" s="179" t="s">
        <v>304</v>
      </c>
      <c r="E186" s="180" t="s">
        <v>3541</v>
      </c>
      <c r="F186" s="181" t="s">
        <v>3542</v>
      </c>
      <c r="G186" s="182" t="s">
        <v>519</v>
      </c>
      <c r="H186" s="183">
        <v>1</v>
      </c>
      <c r="I186" s="184"/>
      <c r="J186" s="185">
        <f t="shared" si="20"/>
        <v>0</v>
      </c>
      <c r="K186" s="186"/>
      <c r="L186" s="187"/>
      <c r="M186" s="188" t="s">
        <v>1</v>
      </c>
      <c r="N186" s="189" t="s">
        <v>42</v>
      </c>
      <c r="P186" s="153">
        <f t="shared" si="21"/>
        <v>0</v>
      </c>
      <c r="Q186" s="153">
        <v>0</v>
      </c>
      <c r="R186" s="153">
        <f t="shared" si="22"/>
        <v>0</v>
      </c>
      <c r="S186" s="153">
        <v>0</v>
      </c>
      <c r="T186" s="154">
        <f t="shared" si="23"/>
        <v>0</v>
      </c>
      <c r="AR186" s="155" t="s">
        <v>434</v>
      </c>
      <c r="AT186" s="155" t="s">
        <v>304</v>
      </c>
      <c r="AU186" s="155" t="s">
        <v>89</v>
      </c>
      <c r="AY186" s="17" t="s">
        <v>225</v>
      </c>
      <c r="BE186" s="156">
        <f t="shared" si="24"/>
        <v>0</v>
      </c>
      <c r="BF186" s="156">
        <f t="shared" si="25"/>
        <v>0</v>
      </c>
      <c r="BG186" s="156">
        <f t="shared" si="26"/>
        <v>0</v>
      </c>
      <c r="BH186" s="156">
        <f t="shared" si="27"/>
        <v>0</v>
      </c>
      <c r="BI186" s="156">
        <f t="shared" si="28"/>
        <v>0</v>
      </c>
      <c r="BJ186" s="17" t="s">
        <v>89</v>
      </c>
      <c r="BK186" s="156">
        <f t="shared" si="29"/>
        <v>0</v>
      </c>
      <c r="BL186" s="17" t="s">
        <v>309</v>
      </c>
      <c r="BM186" s="155" t="s">
        <v>903</v>
      </c>
    </row>
    <row r="187" spans="2:65" s="1" customFormat="1" ht="16.5" customHeight="1">
      <c r="B187" s="32"/>
      <c r="C187" s="179" t="s">
        <v>556</v>
      </c>
      <c r="D187" s="179" t="s">
        <v>304</v>
      </c>
      <c r="E187" s="180" t="s">
        <v>3543</v>
      </c>
      <c r="F187" s="181" t="s">
        <v>3544</v>
      </c>
      <c r="G187" s="182" t="s">
        <v>519</v>
      </c>
      <c r="H187" s="183">
        <v>1</v>
      </c>
      <c r="I187" s="184"/>
      <c r="J187" s="185">
        <f t="shared" si="20"/>
        <v>0</v>
      </c>
      <c r="K187" s="186"/>
      <c r="L187" s="187"/>
      <c r="M187" s="188" t="s">
        <v>1</v>
      </c>
      <c r="N187" s="189" t="s">
        <v>42</v>
      </c>
      <c r="P187" s="153">
        <f t="shared" si="21"/>
        <v>0</v>
      </c>
      <c r="Q187" s="153">
        <v>0</v>
      </c>
      <c r="R187" s="153">
        <f t="shared" si="22"/>
        <v>0</v>
      </c>
      <c r="S187" s="153">
        <v>0</v>
      </c>
      <c r="T187" s="154">
        <f t="shared" si="23"/>
        <v>0</v>
      </c>
      <c r="AR187" s="155" t="s">
        <v>434</v>
      </c>
      <c r="AT187" s="155" t="s">
        <v>304</v>
      </c>
      <c r="AU187" s="155" t="s">
        <v>89</v>
      </c>
      <c r="AY187" s="17" t="s">
        <v>225</v>
      </c>
      <c r="BE187" s="156">
        <f t="shared" si="24"/>
        <v>0</v>
      </c>
      <c r="BF187" s="156">
        <f t="shared" si="25"/>
        <v>0</v>
      </c>
      <c r="BG187" s="156">
        <f t="shared" si="26"/>
        <v>0</v>
      </c>
      <c r="BH187" s="156">
        <f t="shared" si="27"/>
        <v>0</v>
      </c>
      <c r="BI187" s="156">
        <f t="shared" si="28"/>
        <v>0</v>
      </c>
      <c r="BJ187" s="17" t="s">
        <v>89</v>
      </c>
      <c r="BK187" s="156">
        <f t="shared" si="29"/>
        <v>0</v>
      </c>
      <c r="BL187" s="17" t="s">
        <v>309</v>
      </c>
      <c r="BM187" s="155" t="s">
        <v>913</v>
      </c>
    </row>
    <row r="188" spans="2:65" s="1" customFormat="1" ht="16.5" customHeight="1">
      <c r="B188" s="32"/>
      <c r="C188" s="179" t="s">
        <v>561</v>
      </c>
      <c r="D188" s="179" t="s">
        <v>304</v>
      </c>
      <c r="E188" s="180" t="s">
        <v>3545</v>
      </c>
      <c r="F188" s="181" t="s">
        <v>3546</v>
      </c>
      <c r="G188" s="182" t="s">
        <v>519</v>
      </c>
      <c r="H188" s="183">
        <v>9</v>
      </c>
      <c r="I188" s="184"/>
      <c r="J188" s="185">
        <f t="shared" si="20"/>
        <v>0</v>
      </c>
      <c r="K188" s="186"/>
      <c r="L188" s="187"/>
      <c r="M188" s="188" t="s">
        <v>1</v>
      </c>
      <c r="N188" s="189" t="s">
        <v>42</v>
      </c>
      <c r="P188" s="153">
        <f t="shared" si="21"/>
        <v>0</v>
      </c>
      <c r="Q188" s="153">
        <v>0</v>
      </c>
      <c r="R188" s="153">
        <f t="shared" si="22"/>
        <v>0</v>
      </c>
      <c r="S188" s="153">
        <v>0</v>
      </c>
      <c r="T188" s="154">
        <f t="shared" si="23"/>
        <v>0</v>
      </c>
      <c r="AR188" s="155" t="s">
        <v>434</v>
      </c>
      <c r="AT188" s="155" t="s">
        <v>304</v>
      </c>
      <c r="AU188" s="155" t="s">
        <v>89</v>
      </c>
      <c r="AY188" s="17" t="s">
        <v>225</v>
      </c>
      <c r="BE188" s="156">
        <f t="shared" si="24"/>
        <v>0</v>
      </c>
      <c r="BF188" s="156">
        <f t="shared" si="25"/>
        <v>0</v>
      </c>
      <c r="BG188" s="156">
        <f t="shared" si="26"/>
        <v>0</v>
      </c>
      <c r="BH188" s="156">
        <f t="shared" si="27"/>
        <v>0</v>
      </c>
      <c r="BI188" s="156">
        <f t="shared" si="28"/>
        <v>0</v>
      </c>
      <c r="BJ188" s="17" t="s">
        <v>89</v>
      </c>
      <c r="BK188" s="156">
        <f t="shared" si="29"/>
        <v>0</v>
      </c>
      <c r="BL188" s="17" t="s">
        <v>309</v>
      </c>
      <c r="BM188" s="155" t="s">
        <v>923</v>
      </c>
    </row>
    <row r="189" spans="2:65" s="1" customFormat="1" ht="21.75" customHeight="1">
      <c r="B189" s="32"/>
      <c r="C189" s="179" t="s">
        <v>568</v>
      </c>
      <c r="D189" s="179" t="s">
        <v>304</v>
      </c>
      <c r="E189" s="180" t="s">
        <v>3547</v>
      </c>
      <c r="F189" s="181" t="s">
        <v>3548</v>
      </c>
      <c r="G189" s="182" t="s">
        <v>519</v>
      </c>
      <c r="H189" s="183">
        <v>6</v>
      </c>
      <c r="I189" s="184"/>
      <c r="J189" s="185">
        <f t="shared" si="20"/>
        <v>0</v>
      </c>
      <c r="K189" s="186"/>
      <c r="L189" s="187"/>
      <c r="M189" s="188" t="s">
        <v>1</v>
      </c>
      <c r="N189" s="189" t="s">
        <v>42</v>
      </c>
      <c r="P189" s="153">
        <f t="shared" si="21"/>
        <v>0</v>
      </c>
      <c r="Q189" s="153">
        <v>0</v>
      </c>
      <c r="R189" s="153">
        <f t="shared" si="22"/>
        <v>0</v>
      </c>
      <c r="S189" s="153">
        <v>0</v>
      </c>
      <c r="T189" s="154">
        <f t="shared" si="23"/>
        <v>0</v>
      </c>
      <c r="AR189" s="155" t="s">
        <v>434</v>
      </c>
      <c r="AT189" s="155" t="s">
        <v>304</v>
      </c>
      <c r="AU189" s="155" t="s">
        <v>89</v>
      </c>
      <c r="AY189" s="17" t="s">
        <v>225</v>
      </c>
      <c r="BE189" s="156">
        <f t="shared" si="24"/>
        <v>0</v>
      </c>
      <c r="BF189" s="156">
        <f t="shared" si="25"/>
        <v>0</v>
      </c>
      <c r="BG189" s="156">
        <f t="shared" si="26"/>
        <v>0</v>
      </c>
      <c r="BH189" s="156">
        <f t="shared" si="27"/>
        <v>0</v>
      </c>
      <c r="BI189" s="156">
        <f t="shared" si="28"/>
        <v>0</v>
      </c>
      <c r="BJ189" s="17" t="s">
        <v>89</v>
      </c>
      <c r="BK189" s="156">
        <f t="shared" si="29"/>
        <v>0</v>
      </c>
      <c r="BL189" s="17" t="s">
        <v>309</v>
      </c>
      <c r="BM189" s="155" t="s">
        <v>950</v>
      </c>
    </row>
    <row r="190" spans="2:65" s="1" customFormat="1" ht="16.5" customHeight="1">
      <c r="B190" s="32"/>
      <c r="C190" s="179" t="s">
        <v>576</v>
      </c>
      <c r="D190" s="179" t="s">
        <v>304</v>
      </c>
      <c r="E190" s="180" t="s">
        <v>3549</v>
      </c>
      <c r="F190" s="181" t="s">
        <v>3550</v>
      </c>
      <c r="G190" s="182" t="s">
        <v>519</v>
      </c>
      <c r="H190" s="183">
        <v>2</v>
      </c>
      <c r="I190" s="184"/>
      <c r="J190" s="185">
        <f t="shared" si="20"/>
        <v>0</v>
      </c>
      <c r="K190" s="186"/>
      <c r="L190" s="187"/>
      <c r="M190" s="188" t="s">
        <v>1</v>
      </c>
      <c r="N190" s="189" t="s">
        <v>42</v>
      </c>
      <c r="P190" s="153">
        <f t="shared" si="21"/>
        <v>0</v>
      </c>
      <c r="Q190" s="153">
        <v>0</v>
      </c>
      <c r="R190" s="153">
        <f t="shared" si="22"/>
        <v>0</v>
      </c>
      <c r="S190" s="153">
        <v>0</v>
      </c>
      <c r="T190" s="154">
        <f t="shared" si="23"/>
        <v>0</v>
      </c>
      <c r="AR190" s="155" t="s">
        <v>434</v>
      </c>
      <c r="AT190" s="155" t="s">
        <v>304</v>
      </c>
      <c r="AU190" s="155" t="s">
        <v>89</v>
      </c>
      <c r="AY190" s="17" t="s">
        <v>225</v>
      </c>
      <c r="BE190" s="156">
        <f t="shared" si="24"/>
        <v>0</v>
      </c>
      <c r="BF190" s="156">
        <f t="shared" si="25"/>
        <v>0</v>
      </c>
      <c r="BG190" s="156">
        <f t="shared" si="26"/>
        <v>0</v>
      </c>
      <c r="BH190" s="156">
        <f t="shared" si="27"/>
        <v>0</v>
      </c>
      <c r="BI190" s="156">
        <f t="shared" si="28"/>
        <v>0</v>
      </c>
      <c r="BJ190" s="17" t="s">
        <v>89</v>
      </c>
      <c r="BK190" s="156">
        <f t="shared" si="29"/>
        <v>0</v>
      </c>
      <c r="BL190" s="17" t="s">
        <v>309</v>
      </c>
      <c r="BM190" s="155" t="s">
        <v>960</v>
      </c>
    </row>
    <row r="191" spans="2:65" s="1" customFormat="1" ht="24.2" customHeight="1">
      <c r="B191" s="32"/>
      <c r="C191" s="179" t="s">
        <v>581</v>
      </c>
      <c r="D191" s="179" t="s">
        <v>304</v>
      </c>
      <c r="E191" s="180" t="s">
        <v>3551</v>
      </c>
      <c r="F191" s="181" t="s">
        <v>3552</v>
      </c>
      <c r="G191" s="182" t="s">
        <v>519</v>
      </c>
      <c r="H191" s="183">
        <v>1</v>
      </c>
      <c r="I191" s="184"/>
      <c r="J191" s="185">
        <f t="shared" si="20"/>
        <v>0</v>
      </c>
      <c r="K191" s="186"/>
      <c r="L191" s="187"/>
      <c r="M191" s="188" t="s">
        <v>1</v>
      </c>
      <c r="N191" s="189" t="s">
        <v>42</v>
      </c>
      <c r="P191" s="153">
        <f t="shared" si="21"/>
        <v>0</v>
      </c>
      <c r="Q191" s="153">
        <v>0</v>
      </c>
      <c r="R191" s="153">
        <f t="shared" si="22"/>
        <v>0</v>
      </c>
      <c r="S191" s="153">
        <v>0</v>
      </c>
      <c r="T191" s="154">
        <f t="shared" si="23"/>
        <v>0</v>
      </c>
      <c r="AR191" s="155" t="s">
        <v>434</v>
      </c>
      <c r="AT191" s="155" t="s">
        <v>304</v>
      </c>
      <c r="AU191" s="155" t="s">
        <v>89</v>
      </c>
      <c r="AY191" s="17" t="s">
        <v>225</v>
      </c>
      <c r="BE191" s="156">
        <f t="shared" si="24"/>
        <v>0</v>
      </c>
      <c r="BF191" s="156">
        <f t="shared" si="25"/>
        <v>0</v>
      </c>
      <c r="BG191" s="156">
        <f t="shared" si="26"/>
        <v>0</v>
      </c>
      <c r="BH191" s="156">
        <f t="shared" si="27"/>
        <v>0</v>
      </c>
      <c r="BI191" s="156">
        <f t="shared" si="28"/>
        <v>0</v>
      </c>
      <c r="BJ191" s="17" t="s">
        <v>89</v>
      </c>
      <c r="BK191" s="156">
        <f t="shared" si="29"/>
        <v>0</v>
      </c>
      <c r="BL191" s="17" t="s">
        <v>309</v>
      </c>
      <c r="BM191" s="155" t="s">
        <v>969</v>
      </c>
    </row>
    <row r="192" spans="2:65" s="1" customFormat="1" ht="16.5" customHeight="1">
      <c r="B192" s="32"/>
      <c r="C192" s="179" t="s">
        <v>586</v>
      </c>
      <c r="D192" s="179" t="s">
        <v>304</v>
      </c>
      <c r="E192" s="180" t="s">
        <v>3553</v>
      </c>
      <c r="F192" s="181" t="s">
        <v>3554</v>
      </c>
      <c r="G192" s="182" t="s">
        <v>519</v>
      </c>
      <c r="H192" s="183">
        <v>2</v>
      </c>
      <c r="I192" s="184"/>
      <c r="J192" s="185">
        <f t="shared" si="20"/>
        <v>0</v>
      </c>
      <c r="K192" s="186"/>
      <c r="L192" s="187"/>
      <c r="M192" s="188" t="s">
        <v>1</v>
      </c>
      <c r="N192" s="189" t="s">
        <v>42</v>
      </c>
      <c r="P192" s="153">
        <f t="shared" si="21"/>
        <v>0</v>
      </c>
      <c r="Q192" s="153">
        <v>0</v>
      </c>
      <c r="R192" s="153">
        <f t="shared" si="22"/>
        <v>0</v>
      </c>
      <c r="S192" s="153">
        <v>0</v>
      </c>
      <c r="T192" s="154">
        <f t="shared" si="23"/>
        <v>0</v>
      </c>
      <c r="AR192" s="155" t="s">
        <v>434</v>
      </c>
      <c r="AT192" s="155" t="s">
        <v>304</v>
      </c>
      <c r="AU192" s="155" t="s">
        <v>89</v>
      </c>
      <c r="AY192" s="17" t="s">
        <v>225</v>
      </c>
      <c r="BE192" s="156">
        <f t="shared" si="24"/>
        <v>0</v>
      </c>
      <c r="BF192" s="156">
        <f t="shared" si="25"/>
        <v>0</v>
      </c>
      <c r="BG192" s="156">
        <f t="shared" si="26"/>
        <v>0</v>
      </c>
      <c r="BH192" s="156">
        <f t="shared" si="27"/>
        <v>0</v>
      </c>
      <c r="BI192" s="156">
        <f t="shared" si="28"/>
        <v>0</v>
      </c>
      <c r="BJ192" s="17" t="s">
        <v>89</v>
      </c>
      <c r="BK192" s="156">
        <f t="shared" si="29"/>
        <v>0</v>
      </c>
      <c r="BL192" s="17" t="s">
        <v>309</v>
      </c>
      <c r="BM192" s="155" t="s">
        <v>980</v>
      </c>
    </row>
    <row r="193" spans="2:65" s="1" customFormat="1" ht="16.5" customHeight="1">
      <c r="B193" s="32"/>
      <c r="C193" s="179" t="s">
        <v>590</v>
      </c>
      <c r="D193" s="179" t="s">
        <v>304</v>
      </c>
      <c r="E193" s="180" t="s">
        <v>3555</v>
      </c>
      <c r="F193" s="181" t="s">
        <v>3556</v>
      </c>
      <c r="G193" s="182" t="s">
        <v>519</v>
      </c>
      <c r="H193" s="183">
        <v>1</v>
      </c>
      <c r="I193" s="184"/>
      <c r="J193" s="185">
        <f t="shared" si="20"/>
        <v>0</v>
      </c>
      <c r="K193" s="186"/>
      <c r="L193" s="187"/>
      <c r="M193" s="188" t="s">
        <v>1</v>
      </c>
      <c r="N193" s="189" t="s">
        <v>42</v>
      </c>
      <c r="P193" s="153">
        <f t="shared" si="21"/>
        <v>0</v>
      </c>
      <c r="Q193" s="153">
        <v>0</v>
      </c>
      <c r="R193" s="153">
        <f t="shared" si="22"/>
        <v>0</v>
      </c>
      <c r="S193" s="153">
        <v>0</v>
      </c>
      <c r="T193" s="154">
        <f t="shared" si="23"/>
        <v>0</v>
      </c>
      <c r="AR193" s="155" t="s">
        <v>434</v>
      </c>
      <c r="AT193" s="155" t="s">
        <v>304</v>
      </c>
      <c r="AU193" s="155" t="s">
        <v>89</v>
      </c>
      <c r="AY193" s="17" t="s">
        <v>225</v>
      </c>
      <c r="BE193" s="156">
        <f t="shared" si="24"/>
        <v>0</v>
      </c>
      <c r="BF193" s="156">
        <f t="shared" si="25"/>
        <v>0</v>
      </c>
      <c r="BG193" s="156">
        <f t="shared" si="26"/>
        <v>0</v>
      </c>
      <c r="BH193" s="156">
        <f t="shared" si="27"/>
        <v>0</v>
      </c>
      <c r="BI193" s="156">
        <f t="shared" si="28"/>
        <v>0</v>
      </c>
      <c r="BJ193" s="17" t="s">
        <v>89</v>
      </c>
      <c r="BK193" s="156">
        <f t="shared" si="29"/>
        <v>0</v>
      </c>
      <c r="BL193" s="17" t="s">
        <v>309</v>
      </c>
      <c r="BM193" s="155" t="s">
        <v>994</v>
      </c>
    </row>
    <row r="194" spans="2:65" s="1" customFormat="1" ht="16.5" customHeight="1">
      <c r="B194" s="32"/>
      <c r="C194" s="179" t="s">
        <v>595</v>
      </c>
      <c r="D194" s="179" t="s">
        <v>304</v>
      </c>
      <c r="E194" s="180" t="s">
        <v>3557</v>
      </c>
      <c r="F194" s="181" t="s">
        <v>3558</v>
      </c>
      <c r="G194" s="182" t="s">
        <v>519</v>
      </c>
      <c r="H194" s="183">
        <v>1</v>
      </c>
      <c r="I194" s="184"/>
      <c r="J194" s="185">
        <f t="shared" si="20"/>
        <v>0</v>
      </c>
      <c r="K194" s="186"/>
      <c r="L194" s="187"/>
      <c r="M194" s="188" t="s">
        <v>1</v>
      </c>
      <c r="N194" s="189" t="s">
        <v>42</v>
      </c>
      <c r="P194" s="153">
        <f t="shared" si="21"/>
        <v>0</v>
      </c>
      <c r="Q194" s="153">
        <v>0</v>
      </c>
      <c r="R194" s="153">
        <f t="shared" si="22"/>
        <v>0</v>
      </c>
      <c r="S194" s="153">
        <v>0</v>
      </c>
      <c r="T194" s="154">
        <f t="shared" si="23"/>
        <v>0</v>
      </c>
      <c r="AR194" s="155" t="s">
        <v>434</v>
      </c>
      <c r="AT194" s="155" t="s">
        <v>304</v>
      </c>
      <c r="AU194" s="155" t="s">
        <v>89</v>
      </c>
      <c r="AY194" s="17" t="s">
        <v>225</v>
      </c>
      <c r="BE194" s="156">
        <f t="shared" si="24"/>
        <v>0</v>
      </c>
      <c r="BF194" s="156">
        <f t="shared" si="25"/>
        <v>0</v>
      </c>
      <c r="BG194" s="156">
        <f t="shared" si="26"/>
        <v>0</v>
      </c>
      <c r="BH194" s="156">
        <f t="shared" si="27"/>
        <v>0</v>
      </c>
      <c r="BI194" s="156">
        <f t="shared" si="28"/>
        <v>0</v>
      </c>
      <c r="BJ194" s="17" t="s">
        <v>89</v>
      </c>
      <c r="BK194" s="156">
        <f t="shared" si="29"/>
        <v>0</v>
      </c>
      <c r="BL194" s="17" t="s">
        <v>309</v>
      </c>
      <c r="BM194" s="155" t="s">
        <v>1013</v>
      </c>
    </row>
    <row r="195" spans="2:65" s="1" customFormat="1" ht="24.2" customHeight="1">
      <c r="B195" s="32"/>
      <c r="C195" s="143" t="s">
        <v>603</v>
      </c>
      <c r="D195" s="143" t="s">
        <v>227</v>
      </c>
      <c r="E195" s="144" t="s">
        <v>3559</v>
      </c>
      <c r="F195" s="145" t="s">
        <v>3560</v>
      </c>
      <c r="G195" s="146" t="s">
        <v>1412</v>
      </c>
      <c r="H195" s="196"/>
      <c r="I195" s="148"/>
      <c r="J195" s="149">
        <f t="shared" si="20"/>
        <v>0</v>
      </c>
      <c r="K195" s="150"/>
      <c r="L195" s="32"/>
      <c r="M195" s="151" t="s">
        <v>1</v>
      </c>
      <c r="N195" s="152" t="s">
        <v>42</v>
      </c>
      <c r="P195" s="153">
        <f t="shared" si="21"/>
        <v>0</v>
      </c>
      <c r="Q195" s="153">
        <v>0</v>
      </c>
      <c r="R195" s="153">
        <f t="shared" si="22"/>
        <v>0</v>
      </c>
      <c r="S195" s="153">
        <v>0</v>
      </c>
      <c r="T195" s="154">
        <f t="shared" si="23"/>
        <v>0</v>
      </c>
      <c r="AR195" s="155" t="s">
        <v>309</v>
      </c>
      <c r="AT195" s="155" t="s">
        <v>227</v>
      </c>
      <c r="AU195" s="155" t="s">
        <v>89</v>
      </c>
      <c r="AY195" s="17" t="s">
        <v>225</v>
      </c>
      <c r="BE195" s="156">
        <f t="shared" si="24"/>
        <v>0</v>
      </c>
      <c r="BF195" s="156">
        <f t="shared" si="25"/>
        <v>0</v>
      </c>
      <c r="BG195" s="156">
        <f t="shared" si="26"/>
        <v>0</v>
      </c>
      <c r="BH195" s="156">
        <f t="shared" si="27"/>
        <v>0</v>
      </c>
      <c r="BI195" s="156">
        <f t="shared" si="28"/>
        <v>0</v>
      </c>
      <c r="BJ195" s="17" t="s">
        <v>89</v>
      </c>
      <c r="BK195" s="156">
        <f t="shared" si="29"/>
        <v>0</v>
      </c>
      <c r="BL195" s="17" t="s">
        <v>309</v>
      </c>
      <c r="BM195" s="155" t="s">
        <v>1023</v>
      </c>
    </row>
    <row r="196" spans="2:65" s="11" customFormat="1" ht="22.9" customHeight="1">
      <c r="B196" s="131"/>
      <c r="D196" s="132" t="s">
        <v>75</v>
      </c>
      <c r="E196" s="141" t="s">
        <v>3561</v>
      </c>
      <c r="F196" s="141" t="s">
        <v>3562</v>
      </c>
      <c r="I196" s="134"/>
      <c r="J196" s="142">
        <f>BK196</f>
        <v>0</v>
      </c>
      <c r="L196" s="131"/>
      <c r="M196" s="136"/>
      <c r="P196" s="137">
        <f>SUM(P197:P217)</f>
        <v>0</v>
      </c>
      <c r="R196" s="137">
        <f>SUM(R197:R217)</f>
        <v>0</v>
      </c>
      <c r="T196" s="138">
        <f>SUM(T197:T217)</f>
        <v>0</v>
      </c>
      <c r="AR196" s="132" t="s">
        <v>89</v>
      </c>
      <c r="AT196" s="139" t="s">
        <v>75</v>
      </c>
      <c r="AU196" s="139" t="s">
        <v>83</v>
      </c>
      <c r="AY196" s="132" t="s">
        <v>225</v>
      </c>
      <c r="BK196" s="140">
        <f>SUM(BK197:BK217)</f>
        <v>0</v>
      </c>
    </row>
    <row r="197" spans="2:65" s="1" customFormat="1" ht="24.2" customHeight="1">
      <c r="B197" s="32"/>
      <c r="C197" s="143" t="s">
        <v>620</v>
      </c>
      <c r="D197" s="143" t="s">
        <v>227</v>
      </c>
      <c r="E197" s="144" t="s">
        <v>3563</v>
      </c>
      <c r="F197" s="145" t="s">
        <v>3564</v>
      </c>
      <c r="G197" s="146" t="s">
        <v>519</v>
      </c>
      <c r="H197" s="147">
        <v>1</v>
      </c>
      <c r="I197" s="148"/>
      <c r="J197" s="149">
        <f t="shared" ref="J197:J217" si="30">ROUND(I197*H197,2)</f>
        <v>0</v>
      </c>
      <c r="K197" s="150"/>
      <c r="L197" s="32"/>
      <c r="M197" s="151" t="s">
        <v>1</v>
      </c>
      <c r="N197" s="152" t="s">
        <v>42</v>
      </c>
      <c r="P197" s="153">
        <f t="shared" ref="P197:P217" si="31">O197*H197</f>
        <v>0</v>
      </c>
      <c r="Q197" s="153">
        <v>0</v>
      </c>
      <c r="R197" s="153">
        <f t="shared" ref="R197:R217" si="32">Q197*H197</f>
        <v>0</v>
      </c>
      <c r="S197" s="153">
        <v>0</v>
      </c>
      <c r="T197" s="154">
        <f t="shared" ref="T197:T217" si="33">S197*H197</f>
        <v>0</v>
      </c>
      <c r="AR197" s="155" t="s">
        <v>309</v>
      </c>
      <c r="AT197" s="155" t="s">
        <v>227</v>
      </c>
      <c r="AU197" s="155" t="s">
        <v>89</v>
      </c>
      <c r="AY197" s="17" t="s">
        <v>225</v>
      </c>
      <c r="BE197" s="156">
        <f t="shared" ref="BE197:BE217" si="34">IF(N197="základná",J197,0)</f>
        <v>0</v>
      </c>
      <c r="BF197" s="156">
        <f t="shared" ref="BF197:BF217" si="35">IF(N197="znížená",J197,0)</f>
        <v>0</v>
      </c>
      <c r="BG197" s="156">
        <f t="shared" ref="BG197:BG217" si="36">IF(N197="zákl. prenesená",J197,0)</f>
        <v>0</v>
      </c>
      <c r="BH197" s="156">
        <f t="shared" ref="BH197:BH217" si="37">IF(N197="zníž. prenesená",J197,0)</f>
        <v>0</v>
      </c>
      <c r="BI197" s="156">
        <f t="shared" ref="BI197:BI217" si="38">IF(N197="nulová",J197,0)</f>
        <v>0</v>
      </c>
      <c r="BJ197" s="17" t="s">
        <v>89</v>
      </c>
      <c r="BK197" s="156">
        <f t="shared" ref="BK197:BK217" si="39">ROUND(I197*H197,2)</f>
        <v>0</v>
      </c>
      <c r="BL197" s="17" t="s">
        <v>309</v>
      </c>
      <c r="BM197" s="155" t="s">
        <v>1035</v>
      </c>
    </row>
    <row r="198" spans="2:65" s="1" customFormat="1" ht="37.9" customHeight="1">
      <c r="B198" s="32"/>
      <c r="C198" s="179" t="s">
        <v>626</v>
      </c>
      <c r="D198" s="179" t="s">
        <v>304</v>
      </c>
      <c r="E198" s="180" t="s">
        <v>3565</v>
      </c>
      <c r="F198" s="181" t="s">
        <v>3566</v>
      </c>
      <c r="G198" s="182" t="s">
        <v>414</v>
      </c>
      <c r="H198" s="183">
        <v>1</v>
      </c>
      <c r="I198" s="184"/>
      <c r="J198" s="185">
        <f t="shared" si="30"/>
        <v>0</v>
      </c>
      <c r="K198" s="186"/>
      <c r="L198" s="187"/>
      <c r="M198" s="188" t="s">
        <v>1</v>
      </c>
      <c r="N198" s="189" t="s">
        <v>42</v>
      </c>
      <c r="P198" s="153">
        <f t="shared" si="31"/>
        <v>0</v>
      </c>
      <c r="Q198" s="153">
        <v>0</v>
      </c>
      <c r="R198" s="153">
        <f t="shared" si="32"/>
        <v>0</v>
      </c>
      <c r="S198" s="153">
        <v>0</v>
      </c>
      <c r="T198" s="154">
        <f t="shared" si="33"/>
        <v>0</v>
      </c>
      <c r="AR198" s="155" t="s">
        <v>434</v>
      </c>
      <c r="AT198" s="155" t="s">
        <v>304</v>
      </c>
      <c r="AU198" s="155" t="s">
        <v>89</v>
      </c>
      <c r="AY198" s="17" t="s">
        <v>225</v>
      </c>
      <c r="BE198" s="156">
        <f t="shared" si="34"/>
        <v>0</v>
      </c>
      <c r="BF198" s="156">
        <f t="shared" si="35"/>
        <v>0</v>
      </c>
      <c r="BG198" s="156">
        <f t="shared" si="36"/>
        <v>0</v>
      </c>
      <c r="BH198" s="156">
        <f t="shared" si="37"/>
        <v>0</v>
      </c>
      <c r="BI198" s="156">
        <f t="shared" si="38"/>
        <v>0</v>
      </c>
      <c r="BJ198" s="17" t="s">
        <v>89</v>
      </c>
      <c r="BK198" s="156">
        <f t="shared" si="39"/>
        <v>0</v>
      </c>
      <c r="BL198" s="17" t="s">
        <v>309</v>
      </c>
      <c r="BM198" s="155" t="s">
        <v>1046</v>
      </c>
    </row>
    <row r="199" spans="2:65" s="1" customFormat="1" ht="24.2" customHeight="1">
      <c r="B199" s="32"/>
      <c r="C199" s="179" t="s">
        <v>633</v>
      </c>
      <c r="D199" s="179" t="s">
        <v>304</v>
      </c>
      <c r="E199" s="180" t="s">
        <v>3567</v>
      </c>
      <c r="F199" s="181" t="s">
        <v>3568</v>
      </c>
      <c r="G199" s="182" t="s">
        <v>519</v>
      </c>
      <c r="H199" s="183">
        <v>2</v>
      </c>
      <c r="I199" s="184"/>
      <c r="J199" s="185">
        <f t="shared" si="30"/>
        <v>0</v>
      </c>
      <c r="K199" s="186"/>
      <c r="L199" s="187"/>
      <c r="M199" s="188" t="s">
        <v>1</v>
      </c>
      <c r="N199" s="189" t="s">
        <v>42</v>
      </c>
      <c r="P199" s="153">
        <f t="shared" si="31"/>
        <v>0</v>
      </c>
      <c r="Q199" s="153">
        <v>0</v>
      </c>
      <c r="R199" s="153">
        <f t="shared" si="32"/>
        <v>0</v>
      </c>
      <c r="S199" s="153">
        <v>0</v>
      </c>
      <c r="T199" s="154">
        <f t="shared" si="33"/>
        <v>0</v>
      </c>
      <c r="AR199" s="155" t="s">
        <v>434</v>
      </c>
      <c r="AT199" s="155" t="s">
        <v>304</v>
      </c>
      <c r="AU199" s="155" t="s">
        <v>89</v>
      </c>
      <c r="AY199" s="17" t="s">
        <v>225</v>
      </c>
      <c r="BE199" s="156">
        <f t="shared" si="34"/>
        <v>0</v>
      </c>
      <c r="BF199" s="156">
        <f t="shared" si="35"/>
        <v>0</v>
      </c>
      <c r="BG199" s="156">
        <f t="shared" si="36"/>
        <v>0</v>
      </c>
      <c r="BH199" s="156">
        <f t="shared" si="37"/>
        <v>0</v>
      </c>
      <c r="BI199" s="156">
        <f t="shared" si="38"/>
        <v>0</v>
      </c>
      <c r="BJ199" s="17" t="s">
        <v>89</v>
      </c>
      <c r="BK199" s="156">
        <f t="shared" si="39"/>
        <v>0</v>
      </c>
      <c r="BL199" s="17" t="s">
        <v>309</v>
      </c>
      <c r="BM199" s="155" t="s">
        <v>1056</v>
      </c>
    </row>
    <row r="200" spans="2:65" s="1" customFormat="1" ht="33" customHeight="1">
      <c r="B200" s="32"/>
      <c r="C200" s="143" t="s">
        <v>640</v>
      </c>
      <c r="D200" s="143" t="s">
        <v>227</v>
      </c>
      <c r="E200" s="144" t="s">
        <v>3569</v>
      </c>
      <c r="F200" s="145" t="s">
        <v>3570</v>
      </c>
      <c r="G200" s="146" t="s">
        <v>519</v>
      </c>
      <c r="H200" s="147">
        <v>1</v>
      </c>
      <c r="I200" s="148"/>
      <c r="J200" s="149">
        <f t="shared" si="30"/>
        <v>0</v>
      </c>
      <c r="K200" s="150"/>
      <c r="L200" s="32"/>
      <c r="M200" s="151" t="s">
        <v>1</v>
      </c>
      <c r="N200" s="152" t="s">
        <v>42</v>
      </c>
      <c r="P200" s="153">
        <f t="shared" si="31"/>
        <v>0</v>
      </c>
      <c r="Q200" s="153">
        <v>0</v>
      </c>
      <c r="R200" s="153">
        <f t="shared" si="32"/>
        <v>0</v>
      </c>
      <c r="S200" s="153">
        <v>0</v>
      </c>
      <c r="T200" s="154">
        <f t="shared" si="33"/>
        <v>0</v>
      </c>
      <c r="AR200" s="155" t="s">
        <v>309</v>
      </c>
      <c r="AT200" s="155" t="s">
        <v>227</v>
      </c>
      <c r="AU200" s="155" t="s">
        <v>89</v>
      </c>
      <c r="AY200" s="17" t="s">
        <v>225</v>
      </c>
      <c r="BE200" s="156">
        <f t="shared" si="34"/>
        <v>0</v>
      </c>
      <c r="BF200" s="156">
        <f t="shared" si="35"/>
        <v>0</v>
      </c>
      <c r="BG200" s="156">
        <f t="shared" si="36"/>
        <v>0</v>
      </c>
      <c r="BH200" s="156">
        <f t="shared" si="37"/>
        <v>0</v>
      </c>
      <c r="BI200" s="156">
        <f t="shared" si="38"/>
        <v>0</v>
      </c>
      <c r="BJ200" s="17" t="s">
        <v>89</v>
      </c>
      <c r="BK200" s="156">
        <f t="shared" si="39"/>
        <v>0</v>
      </c>
      <c r="BL200" s="17" t="s">
        <v>309</v>
      </c>
      <c r="BM200" s="155" t="s">
        <v>1069</v>
      </c>
    </row>
    <row r="201" spans="2:65" s="1" customFormat="1" ht="24.2" customHeight="1">
      <c r="B201" s="32"/>
      <c r="C201" s="179" t="s">
        <v>647</v>
      </c>
      <c r="D201" s="179" t="s">
        <v>304</v>
      </c>
      <c r="E201" s="180" t="s">
        <v>3571</v>
      </c>
      <c r="F201" s="181" t="s">
        <v>3572</v>
      </c>
      <c r="G201" s="182" t="s">
        <v>519</v>
      </c>
      <c r="H201" s="183">
        <v>1</v>
      </c>
      <c r="I201" s="184"/>
      <c r="J201" s="185">
        <f t="shared" si="30"/>
        <v>0</v>
      </c>
      <c r="K201" s="186"/>
      <c r="L201" s="187"/>
      <c r="M201" s="188" t="s">
        <v>1</v>
      </c>
      <c r="N201" s="189" t="s">
        <v>42</v>
      </c>
      <c r="P201" s="153">
        <f t="shared" si="31"/>
        <v>0</v>
      </c>
      <c r="Q201" s="153">
        <v>0</v>
      </c>
      <c r="R201" s="153">
        <f t="shared" si="32"/>
        <v>0</v>
      </c>
      <c r="S201" s="153">
        <v>0</v>
      </c>
      <c r="T201" s="154">
        <f t="shared" si="33"/>
        <v>0</v>
      </c>
      <c r="AR201" s="155" t="s">
        <v>434</v>
      </c>
      <c r="AT201" s="155" t="s">
        <v>304</v>
      </c>
      <c r="AU201" s="155" t="s">
        <v>89</v>
      </c>
      <c r="AY201" s="17" t="s">
        <v>225</v>
      </c>
      <c r="BE201" s="156">
        <f t="shared" si="34"/>
        <v>0</v>
      </c>
      <c r="BF201" s="156">
        <f t="shared" si="35"/>
        <v>0</v>
      </c>
      <c r="BG201" s="156">
        <f t="shared" si="36"/>
        <v>0</v>
      </c>
      <c r="BH201" s="156">
        <f t="shared" si="37"/>
        <v>0</v>
      </c>
      <c r="BI201" s="156">
        <f t="shared" si="38"/>
        <v>0</v>
      </c>
      <c r="BJ201" s="17" t="s">
        <v>89</v>
      </c>
      <c r="BK201" s="156">
        <f t="shared" si="39"/>
        <v>0</v>
      </c>
      <c r="BL201" s="17" t="s">
        <v>309</v>
      </c>
      <c r="BM201" s="155" t="s">
        <v>1082</v>
      </c>
    </row>
    <row r="202" spans="2:65" s="1" customFormat="1" ht="24.2" customHeight="1">
      <c r="B202" s="32"/>
      <c r="C202" s="143" t="s">
        <v>651</v>
      </c>
      <c r="D202" s="143" t="s">
        <v>227</v>
      </c>
      <c r="E202" s="144" t="s">
        <v>3573</v>
      </c>
      <c r="F202" s="145" t="s">
        <v>3574</v>
      </c>
      <c r="G202" s="146" t="s">
        <v>519</v>
      </c>
      <c r="H202" s="147">
        <v>2</v>
      </c>
      <c r="I202" s="148"/>
      <c r="J202" s="149">
        <f t="shared" si="30"/>
        <v>0</v>
      </c>
      <c r="K202" s="150"/>
      <c r="L202" s="32"/>
      <c r="M202" s="151" t="s">
        <v>1</v>
      </c>
      <c r="N202" s="152" t="s">
        <v>42</v>
      </c>
      <c r="P202" s="153">
        <f t="shared" si="31"/>
        <v>0</v>
      </c>
      <c r="Q202" s="153">
        <v>0</v>
      </c>
      <c r="R202" s="153">
        <f t="shared" si="32"/>
        <v>0</v>
      </c>
      <c r="S202" s="153">
        <v>0</v>
      </c>
      <c r="T202" s="154">
        <f t="shared" si="33"/>
        <v>0</v>
      </c>
      <c r="AR202" s="155" t="s">
        <v>309</v>
      </c>
      <c r="AT202" s="155" t="s">
        <v>227</v>
      </c>
      <c r="AU202" s="155" t="s">
        <v>89</v>
      </c>
      <c r="AY202" s="17" t="s">
        <v>225</v>
      </c>
      <c r="BE202" s="156">
        <f t="shared" si="34"/>
        <v>0</v>
      </c>
      <c r="BF202" s="156">
        <f t="shared" si="35"/>
        <v>0</v>
      </c>
      <c r="BG202" s="156">
        <f t="shared" si="36"/>
        <v>0</v>
      </c>
      <c r="BH202" s="156">
        <f t="shared" si="37"/>
        <v>0</v>
      </c>
      <c r="BI202" s="156">
        <f t="shared" si="38"/>
        <v>0</v>
      </c>
      <c r="BJ202" s="17" t="s">
        <v>89</v>
      </c>
      <c r="BK202" s="156">
        <f t="shared" si="39"/>
        <v>0</v>
      </c>
      <c r="BL202" s="17" t="s">
        <v>309</v>
      </c>
      <c r="BM202" s="155" t="s">
        <v>1098</v>
      </c>
    </row>
    <row r="203" spans="2:65" s="1" customFormat="1" ht="33" customHeight="1">
      <c r="B203" s="32"/>
      <c r="C203" s="179" t="s">
        <v>659</v>
      </c>
      <c r="D203" s="179" t="s">
        <v>304</v>
      </c>
      <c r="E203" s="180" t="s">
        <v>3575</v>
      </c>
      <c r="F203" s="181" t="s">
        <v>3576</v>
      </c>
      <c r="G203" s="182" t="s">
        <v>519</v>
      </c>
      <c r="H203" s="183">
        <v>2</v>
      </c>
      <c r="I203" s="184"/>
      <c r="J203" s="185">
        <f t="shared" si="30"/>
        <v>0</v>
      </c>
      <c r="K203" s="186"/>
      <c r="L203" s="187"/>
      <c r="M203" s="188" t="s">
        <v>1</v>
      </c>
      <c r="N203" s="189" t="s">
        <v>42</v>
      </c>
      <c r="P203" s="153">
        <f t="shared" si="31"/>
        <v>0</v>
      </c>
      <c r="Q203" s="153">
        <v>0</v>
      </c>
      <c r="R203" s="153">
        <f t="shared" si="32"/>
        <v>0</v>
      </c>
      <c r="S203" s="153">
        <v>0</v>
      </c>
      <c r="T203" s="154">
        <f t="shared" si="33"/>
        <v>0</v>
      </c>
      <c r="AR203" s="155" t="s">
        <v>434</v>
      </c>
      <c r="AT203" s="155" t="s">
        <v>304</v>
      </c>
      <c r="AU203" s="155" t="s">
        <v>89</v>
      </c>
      <c r="AY203" s="17" t="s">
        <v>225</v>
      </c>
      <c r="BE203" s="156">
        <f t="shared" si="34"/>
        <v>0</v>
      </c>
      <c r="BF203" s="156">
        <f t="shared" si="35"/>
        <v>0</v>
      </c>
      <c r="BG203" s="156">
        <f t="shared" si="36"/>
        <v>0</v>
      </c>
      <c r="BH203" s="156">
        <f t="shared" si="37"/>
        <v>0</v>
      </c>
      <c r="BI203" s="156">
        <f t="shared" si="38"/>
        <v>0</v>
      </c>
      <c r="BJ203" s="17" t="s">
        <v>89</v>
      </c>
      <c r="BK203" s="156">
        <f t="shared" si="39"/>
        <v>0</v>
      </c>
      <c r="BL203" s="17" t="s">
        <v>309</v>
      </c>
      <c r="BM203" s="155" t="s">
        <v>1109</v>
      </c>
    </row>
    <row r="204" spans="2:65" s="1" customFormat="1" ht="24.2" customHeight="1">
      <c r="B204" s="32"/>
      <c r="C204" s="143" t="s">
        <v>663</v>
      </c>
      <c r="D204" s="143" t="s">
        <v>227</v>
      </c>
      <c r="E204" s="144" t="s">
        <v>3577</v>
      </c>
      <c r="F204" s="145" t="s">
        <v>3578</v>
      </c>
      <c r="G204" s="146" t="s">
        <v>519</v>
      </c>
      <c r="H204" s="147">
        <v>1</v>
      </c>
      <c r="I204" s="148"/>
      <c r="J204" s="149">
        <f t="shared" si="30"/>
        <v>0</v>
      </c>
      <c r="K204" s="150"/>
      <c r="L204" s="32"/>
      <c r="M204" s="151" t="s">
        <v>1</v>
      </c>
      <c r="N204" s="152" t="s">
        <v>42</v>
      </c>
      <c r="P204" s="153">
        <f t="shared" si="31"/>
        <v>0</v>
      </c>
      <c r="Q204" s="153">
        <v>0</v>
      </c>
      <c r="R204" s="153">
        <f t="shared" si="32"/>
        <v>0</v>
      </c>
      <c r="S204" s="153">
        <v>0</v>
      </c>
      <c r="T204" s="154">
        <f t="shared" si="33"/>
        <v>0</v>
      </c>
      <c r="AR204" s="155" t="s">
        <v>309</v>
      </c>
      <c r="AT204" s="155" t="s">
        <v>227</v>
      </c>
      <c r="AU204" s="155" t="s">
        <v>89</v>
      </c>
      <c r="AY204" s="17" t="s">
        <v>225</v>
      </c>
      <c r="BE204" s="156">
        <f t="shared" si="34"/>
        <v>0</v>
      </c>
      <c r="BF204" s="156">
        <f t="shared" si="35"/>
        <v>0</v>
      </c>
      <c r="BG204" s="156">
        <f t="shared" si="36"/>
        <v>0</v>
      </c>
      <c r="BH204" s="156">
        <f t="shared" si="37"/>
        <v>0</v>
      </c>
      <c r="BI204" s="156">
        <f t="shared" si="38"/>
        <v>0</v>
      </c>
      <c r="BJ204" s="17" t="s">
        <v>89</v>
      </c>
      <c r="BK204" s="156">
        <f t="shared" si="39"/>
        <v>0</v>
      </c>
      <c r="BL204" s="17" t="s">
        <v>309</v>
      </c>
      <c r="BM204" s="155" t="s">
        <v>1127</v>
      </c>
    </row>
    <row r="205" spans="2:65" s="1" customFormat="1" ht="33" customHeight="1">
      <c r="B205" s="32"/>
      <c r="C205" s="179" t="s">
        <v>667</v>
      </c>
      <c r="D205" s="179" t="s">
        <v>304</v>
      </c>
      <c r="E205" s="180" t="s">
        <v>3579</v>
      </c>
      <c r="F205" s="181" t="s">
        <v>3580</v>
      </c>
      <c r="G205" s="182" t="s">
        <v>519</v>
      </c>
      <c r="H205" s="183">
        <v>1</v>
      </c>
      <c r="I205" s="184"/>
      <c r="J205" s="185">
        <f t="shared" si="30"/>
        <v>0</v>
      </c>
      <c r="K205" s="186"/>
      <c r="L205" s="187"/>
      <c r="M205" s="188" t="s">
        <v>1</v>
      </c>
      <c r="N205" s="189" t="s">
        <v>42</v>
      </c>
      <c r="P205" s="153">
        <f t="shared" si="31"/>
        <v>0</v>
      </c>
      <c r="Q205" s="153">
        <v>0</v>
      </c>
      <c r="R205" s="153">
        <f t="shared" si="32"/>
        <v>0</v>
      </c>
      <c r="S205" s="153">
        <v>0</v>
      </c>
      <c r="T205" s="154">
        <f t="shared" si="33"/>
        <v>0</v>
      </c>
      <c r="AR205" s="155" t="s">
        <v>434</v>
      </c>
      <c r="AT205" s="155" t="s">
        <v>304</v>
      </c>
      <c r="AU205" s="155" t="s">
        <v>89</v>
      </c>
      <c r="AY205" s="17" t="s">
        <v>225</v>
      </c>
      <c r="BE205" s="156">
        <f t="shared" si="34"/>
        <v>0</v>
      </c>
      <c r="BF205" s="156">
        <f t="shared" si="35"/>
        <v>0</v>
      </c>
      <c r="BG205" s="156">
        <f t="shared" si="36"/>
        <v>0</v>
      </c>
      <c r="BH205" s="156">
        <f t="shared" si="37"/>
        <v>0</v>
      </c>
      <c r="BI205" s="156">
        <f t="shared" si="38"/>
        <v>0</v>
      </c>
      <c r="BJ205" s="17" t="s">
        <v>89</v>
      </c>
      <c r="BK205" s="156">
        <f t="shared" si="39"/>
        <v>0</v>
      </c>
      <c r="BL205" s="17" t="s">
        <v>309</v>
      </c>
      <c r="BM205" s="155" t="s">
        <v>1139</v>
      </c>
    </row>
    <row r="206" spans="2:65" s="1" customFormat="1" ht="24.2" customHeight="1">
      <c r="B206" s="32"/>
      <c r="C206" s="179" t="s">
        <v>671</v>
      </c>
      <c r="D206" s="179" t="s">
        <v>304</v>
      </c>
      <c r="E206" s="180" t="s">
        <v>3581</v>
      </c>
      <c r="F206" s="181" t="s">
        <v>3582</v>
      </c>
      <c r="G206" s="182" t="s">
        <v>519</v>
      </c>
      <c r="H206" s="183">
        <v>2</v>
      </c>
      <c r="I206" s="184"/>
      <c r="J206" s="185">
        <f t="shared" si="30"/>
        <v>0</v>
      </c>
      <c r="K206" s="186"/>
      <c r="L206" s="187"/>
      <c r="M206" s="188" t="s">
        <v>1</v>
      </c>
      <c r="N206" s="189" t="s">
        <v>42</v>
      </c>
      <c r="P206" s="153">
        <f t="shared" si="31"/>
        <v>0</v>
      </c>
      <c r="Q206" s="153">
        <v>0</v>
      </c>
      <c r="R206" s="153">
        <f t="shared" si="32"/>
        <v>0</v>
      </c>
      <c r="S206" s="153">
        <v>0</v>
      </c>
      <c r="T206" s="154">
        <f t="shared" si="33"/>
        <v>0</v>
      </c>
      <c r="AR206" s="155" t="s">
        <v>434</v>
      </c>
      <c r="AT206" s="155" t="s">
        <v>304</v>
      </c>
      <c r="AU206" s="155" t="s">
        <v>89</v>
      </c>
      <c r="AY206" s="17" t="s">
        <v>225</v>
      </c>
      <c r="BE206" s="156">
        <f t="shared" si="34"/>
        <v>0</v>
      </c>
      <c r="BF206" s="156">
        <f t="shared" si="35"/>
        <v>0</v>
      </c>
      <c r="BG206" s="156">
        <f t="shared" si="36"/>
        <v>0</v>
      </c>
      <c r="BH206" s="156">
        <f t="shared" si="37"/>
        <v>0</v>
      </c>
      <c r="BI206" s="156">
        <f t="shared" si="38"/>
        <v>0</v>
      </c>
      <c r="BJ206" s="17" t="s">
        <v>89</v>
      </c>
      <c r="BK206" s="156">
        <f t="shared" si="39"/>
        <v>0</v>
      </c>
      <c r="BL206" s="17" t="s">
        <v>309</v>
      </c>
      <c r="BM206" s="155" t="s">
        <v>1153</v>
      </c>
    </row>
    <row r="207" spans="2:65" s="1" customFormat="1" ht="24.2" customHeight="1">
      <c r="B207" s="32"/>
      <c r="C207" s="179" t="s">
        <v>678</v>
      </c>
      <c r="D207" s="179" t="s">
        <v>304</v>
      </c>
      <c r="E207" s="180" t="s">
        <v>3583</v>
      </c>
      <c r="F207" s="181" t="s">
        <v>3584</v>
      </c>
      <c r="G207" s="182" t="s">
        <v>519</v>
      </c>
      <c r="H207" s="183">
        <v>1</v>
      </c>
      <c r="I207" s="184"/>
      <c r="J207" s="185">
        <f t="shared" si="30"/>
        <v>0</v>
      </c>
      <c r="K207" s="186"/>
      <c r="L207" s="187"/>
      <c r="M207" s="188" t="s">
        <v>1</v>
      </c>
      <c r="N207" s="189" t="s">
        <v>42</v>
      </c>
      <c r="P207" s="153">
        <f t="shared" si="31"/>
        <v>0</v>
      </c>
      <c r="Q207" s="153">
        <v>0</v>
      </c>
      <c r="R207" s="153">
        <f t="shared" si="32"/>
        <v>0</v>
      </c>
      <c r="S207" s="153">
        <v>0</v>
      </c>
      <c r="T207" s="154">
        <f t="shared" si="33"/>
        <v>0</v>
      </c>
      <c r="AR207" s="155" t="s">
        <v>434</v>
      </c>
      <c r="AT207" s="155" t="s">
        <v>304</v>
      </c>
      <c r="AU207" s="155" t="s">
        <v>89</v>
      </c>
      <c r="AY207" s="17" t="s">
        <v>225</v>
      </c>
      <c r="BE207" s="156">
        <f t="shared" si="34"/>
        <v>0</v>
      </c>
      <c r="BF207" s="156">
        <f t="shared" si="35"/>
        <v>0</v>
      </c>
      <c r="BG207" s="156">
        <f t="shared" si="36"/>
        <v>0</v>
      </c>
      <c r="BH207" s="156">
        <f t="shared" si="37"/>
        <v>0</v>
      </c>
      <c r="BI207" s="156">
        <f t="shared" si="38"/>
        <v>0</v>
      </c>
      <c r="BJ207" s="17" t="s">
        <v>89</v>
      </c>
      <c r="BK207" s="156">
        <f t="shared" si="39"/>
        <v>0</v>
      </c>
      <c r="BL207" s="17" t="s">
        <v>309</v>
      </c>
      <c r="BM207" s="155" t="s">
        <v>1168</v>
      </c>
    </row>
    <row r="208" spans="2:65" s="1" customFormat="1" ht="24.2" customHeight="1">
      <c r="B208" s="32"/>
      <c r="C208" s="143" t="s">
        <v>685</v>
      </c>
      <c r="D208" s="143" t="s">
        <v>227</v>
      </c>
      <c r="E208" s="144" t="s">
        <v>3585</v>
      </c>
      <c r="F208" s="145" t="s">
        <v>3586</v>
      </c>
      <c r="G208" s="146" t="s">
        <v>1613</v>
      </c>
      <c r="H208" s="147">
        <v>1</v>
      </c>
      <c r="I208" s="148"/>
      <c r="J208" s="149">
        <f t="shared" si="30"/>
        <v>0</v>
      </c>
      <c r="K208" s="150"/>
      <c r="L208" s="32"/>
      <c r="M208" s="151" t="s">
        <v>1</v>
      </c>
      <c r="N208" s="152" t="s">
        <v>42</v>
      </c>
      <c r="P208" s="153">
        <f t="shared" si="31"/>
        <v>0</v>
      </c>
      <c r="Q208" s="153">
        <v>0</v>
      </c>
      <c r="R208" s="153">
        <f t="shared" si="32"/>
        <v>0</v>
      </c>
      <c r="S208" s="153">
        <v>0</v>
      </c>
      <c r="T208" s="154">
        <f t="shared" si="33"/>
        <v>0</v>
      </c>
      <c r="AR208" s="155" t="s">
        <v>309</v>
      </c>
      <c r="AT208" s="155" t="s">
        <v>227</v>
      </c>
      <c r="AU208" s="155" t="s">
        <v>89</v>
      </c>
      <c r="AY208" s="17" t="s">
        <v>225</v>
      </c>
      <c r="BE208" s="156">
        <f t="shared" si="34"/>
        <v>0</v>
      </c>
      <c r="BF208" s="156">
        <f t="shared" si="35"/>
        <v>0</v>
      </c>
      <c r="BG208" s="156">
        <f t="shared" si="36"/>
        <v>0</v>
      </c>
      <c r="BH208" s="156">
        <f t="shared" si="37"/>
        <v>0</v>
      </c>
      <c r="BI208" s="156">
        <f t="shared" si="38"/>
        <v>0</v>
      </c>
      <c r="BJ208" s="17" t="s">
        <v>89</v>
      </c>
      <c r="BK208" s="156">
        <f t="shared" si="39"/>
        <v>0</v>
      </c>
      <c r="BL208" s="17" t="s">
        <v>309</v>
      </c>
      <c r="BM208" s="155" t="s">
        <v>1184</v>
      </c>
    </row>
    <row r="209" spans="2:65" s="1" customFormat="1" ht="62.65" customHeight="1">
      <c r="B209" s="32"/>
      <c r="C209" s="179" t="s">
        <v>694</v>
      </c>
      <c r="D209" s="179" t="s">
        <v>304</v>
      </c>
      <c r="E209" s="180" t="s">
        <v>3587</v>
      </c>
      <c r="F209" s="181" t="s">
        <v>3588</v>
      </c>
      <c r="G209" s="182" t="s">
        <v>519</v>
      </c>
      <c r="H209" s="183">
        <v>1</v>
      </c>
      <c r="I209" s="184"/>
      <c r="J209" s="185">
        <f t="shared" si="30"/>
        <v>0</v>
      </c>
      <c r="K209" s="186"/>
      <c r="L209" s="187"/>
      <c r="M209" s="188" t="s">
        <v>1</v>
      </c>
      <c r="N209" s="189" t="s">
        <v>42</v>
      </c>
      <c r="P209" s="153">
        <f t="shared" si="31"/>
        <v>0</v>
      </c>
      <c r="Q209" s="153">
        <v>0</v>
      </c>
      <c r="R209" s="153">
        <f t="shared" si="32"/>
        <v>0</v>
      </c>
      <c r="S209" s="153">
        <v>0</v>
      </c>
      <c r="T209" s="154">
        <f t="shared" si="33"/>
        <v>0</v>
      </c>
      <c r="AR209" s="155" t="s">
        <v>434</v>
      </c>
      <c r="AT209" s="155" t="s">
        <v>304</v>
      </c>
      <c r="AU209" s="155" t="s">
        <v>89</v>
      </c>
      <c r="AY209" s="17" t="s">
        <v>225</v>
      </c>
      <c r="BE209" s="156">
        <f t="shared" si="34"/>
        <v>0</v>
      </c>
      <c r="BF209" s="156">
        <f t="shared" si="35"/>
        <v>0</v>
      </c>
      <c r="BG209" s="156">
        <f t="shared" si="36"/>
        <v>0</v>
      </c>
      <c r="BH209" s="156">
        <f t="shared" si="37"/>
        <v>0</v>
      </c>
      <c r="BI209" s="156">
        <f t="shared" si="38"/>
        <v>0</v>
      </c>
      <c r="BJ209" s="17" t="s">
        <v>89</v>
      </c>
      <c r="BK209" s="156">
        <f t="shared" si="39"/>
        <v>0</v>
      </c>
      <c r="BL209" s="17" t="s">
        <v>309</v>
      </c>
      <c r="BM209" s="155" t="s">
        <v>1197</v>
      </c>
    </row>
    <row r="210" spans="2:65" s="1" customFormat="1" ht="33" customHeight="1">
      <c r="B210" s="32"/>
      <c r="C210" s="179" t="s">
        <v>699</v>
      </c>
      <c r="D210" s="179" t="s">
        <v>304</v>
      </c>
      <c r="E210" s="180" t="s">
        <v>3589</v>
      </c>
      <c r="F210" s="181" t="s">
        <v>3590</v>
      </c>
      <c r="G210" s="182" t="s">
        <v>519</v>
      </c>
      <c r="H210" s="183">
        <v>1</v>
      </c>
      <c r="I210" s="184"/>
      <c r="J210" s="185">
        <f t="shared" si="30"/>
        <v>0</v>
      </c>
      <c r="K210" s="186"/>
      <c r="L210" s="187"/>
      <c r="M210" s="188" t="s">
        <v>1</v>
      </c>
      <c r="N210" s="189" t="s">
        <v>42</v>
      </c>
      <c r="P210" s="153">
        <f t="shared" si="31"/>
        <v>0</v>
      </c>
      <c r="Q210" s="153">
        <v>0</v>
      </c>
      <c r="R210" s="153">
        <f t="shared" si="32"/>
        <v>0</v>
      </c>
      <c r="S210" s="153">
        <v>0</v>
      </c>
      <c r="T210" s="154">
        <f t="shared" si="33"/>
        <v>0</v>
      </c>
      <c r="AR210" s="155" t="s">
        <v>434</v>
      </c>
      <c r="AT210" s="155" t="s">
        <v>304</v>
      </c>
      <c r="AU210" s="155" t="s">
        <v>89</v>
      </c>
      <c r="AY210" s="17" t="s">
        <v>225</v>
      </c>
      <c r="BE210" s="156">
        <f t="shared" si="34"/>
        <v>0</v>
      </c>
      <c r="BF210" s="156">
        <f t="shared" si="35"/>
        <v>0</v>
      </c>
      <c r="BG210" s="156">
        <f t="shared" si="36"/>
        <v>0</v>
      </c>
      <c r="BH210" s="156">
        <f t="shared" si="37"/>
        <v>0</v>
      </c>
      <c r="BI210" s="156">
        <f t="shared" si="38"/>
        <v>0</v>
      </c>
      <c r="BJ210" s="17" t="s">
        <v>89</v>
      </c>
      <c r="BK210" s="156">
        <f t="shared" si="39"/>
        <v>0</v>
      </c>
      <c r="BL210" s="17" t="s">
        <v>309</v>
      </c>
      <c r="BM210" s="155" t="s">
        <v>1211</v>
      </c>
    </row>
    <row r="211" spans="2:65" s="1" customFormat="1" ht="24.2" customHeight="1">
      <c r="B211" s="32"/>
      <c r="C211" s="143" t="s">
        <v>704</v>
      </c>
      <c r="D211" s="143" t="s">
        <v>227</v>
      </c>
      <c r="E211" s="144" t="s">
        <v>3591</v>
      </c>
      <c r="F211" s="145" t="s">
        <v>3592</v>
      </c>
      <c r="G211" s="146" t="s">
        <v>1613</v>
      </c>
      <c r="H211" s="147">
        <v>1</v>
      </c>
      <c r="I211" s="148"/>
      <c r="J211" s="149">
        <f t="shared" si="30"/>
        <v>0</v>
      </c>
      <c r="K211" s="150"/>
      <c r="L211" s="32"/>
      <c r="M211" s="151" t="s">
        <v>1</v>
      </c>
      <c r="N211" s="152" t="s">
        <v>42</v>
      </c>
      <c r="P211" s="153">
        <f t="shared" si="31"/>
        <v>0</v>
      </c>
      <c r="Q211" s="153">
        <v>0</v>
      </c>
      <c r="R211" s="153">
        <f t="shared" si="32"/>
        <v>0</v>
      </c>
      <c r="S211" s="153">
        <v>0</v>
      </c>
      <c r="T211" s="154">
        <f t="shared" si="33"/>
        <v>0</v>
      </c>
      <c r="AR211" s="155" t="s">
        <v>309</v>
      </c>
      <c r="AT211" s="155" t="s">
        <v>227</v>
      </c>
      <c r="AU211" s="155" t="s">
        <v>89</v>
      </c>
      <c r="AY211" s="17" t="s">
        <v>225</v>
      </c>
      <c r="BE211" s="156">
        <f t="shared" si="34"/>
        <v>0</v>
      </c>
      <c r="BF211" s="156">
        <f t="shared" si="35"/>
        <v>0</v>
      </c>
      <c r="BG211" s="156">
        <f t="shared" si="36"/>
        <v>0</v>
      </c>
      <c r="BH211" s="156">
        <f t="shared" si="37"/>
        <v>0</v>
      </c>
      <c r="BI211" s="156">
        <f t="shared" si="38"/>
        <v>0</v>
      </c>
      <c r="BJ211" s="17" t="s">
        <v>89</v>
      </c>
      <c r="BK211" s="156">
        <f t="shared" si="39"/>
        <v>0</v>
      </c>
      <c r="BL211" s="17" t="s">
        <v>309</v>
      </c>
      <c r="BM211" s="155" t="s">
        <v>1225</v>
      </c>
    </row>
    <row r="212" spans="2:65" s="1" customFormat="1" ht="33" customHeight="1">
      <c r="B212" s="32"/>
      <c r="C212" s="179" t="s">
        <v>708</v>
      </c>
      <c r="D212" s="179" t="s">
        <v>304</v>
      </c>
      <c r="E212" s="180" t="s">
        <v>3593</v>
      </c>
      <c r="F212" s="181" t="s">
        <v>3594</v>
      </c>
      <c r="G212" s="182" t="s">
        <v>519</v>
      </c>
      <c r="H212" s="183">
        <v>1</v>
      </c>
      <c r="I212" s="184"/>
      <c r="J212" s="185">
        <f t="shared" si="30"/>
        <v>0</v>
      </c>
      <c r="K212" s="186"/>
      <c r="L212" s="187"/>
      <c r="M212" s="188" t="s">
        <v>1</v>
      </c>
      <c r="N212" s="189" t="s">
        <v>42</v>
      </c>
      <c r="P212" s="153">
        <f t="shared" si="31"/>
        <v>0</v>
      </c>
      <c r="Q212" s="153">
        <v>0</v>
      </c>
      <c r="R212" s="153">
        <f t="shared" si="32"/>
        <v>0</v>
      </c>
      <c r="S212" s="153">
        <v>0</v>
      </c>
      <c r="T212" s="154">
        <f t="shared" si="33"/>
        <v>0</v>
      </c>
      <c r="AR212" s="155" t="s">
        <v>434</v>
      </c>
      <c r="AT212" s="155" t="s">
        <v>304</v>
      </c>
      <c r="AU212" s="155" t="s">
        <v>89</v>
      </c>
      <c r="AY212" s="17" t="s">
        <v>225</v>
      </c>
      <c r="BE212" s="156">
        <f t="shared" si="34"/>
        <v>0</v>
      </c>
      <c r="BF212" s="156">
        <f t="shared" si="35"/>
        <v>0</v>
      </c>
      <c r="BG212" s="156">
        <f t="shared" si="36"/>
        <v>0</v>
      </c>
      <c r="BH212" s="156">
        <f t="shared" si="37"/>
        <v>0</v>
      </c>
      <c r="BI212" s="156">
        <f t="shared" si="38"/>
        <v>0</v>
      </c>
      <c r="BJ212" s="17" t="s">
        <v>89</v>
      </c>
      <c r="BK212" s="156">
        <f t="shared" si="39"/>
        <v>0</v>
      </c>
      <c r="BL212" s="17" t="s">
        <v>309</v>
      </c>
      <c r="BM212" s="155" t="s">
        <v>1235</v>
      </c>
    </row>
    <row r="213" spans="2:65" s="1" customFormat="1" ht="24.2" customHeight="1">
      <c r="B213" s="32"/>
      <c r="C213" s="143" t="s">
        <v>717</v>
      </c>
      <c r="D213" s="143" t="s">
        <v>227</v>
      </c>
      <c r="E213" s="144" t="s">
        <v>3595</v>
      </c>
      <c r="F213" s="145" t="s">
        <v>3596</v>
      </c>
      <c r="G213" s="146" t="s">
        <v>1613</v>
      </c>
      <c r="H213" s="147">
        <v>1</v>
      </c>
      <c r="I213" s="148"/>
      <c r="J213" s="149">
        <f t="shared" si="30"/>
        <v>0</v>
      </c>
      <c r="K213" s="150"/>
      <c r="L213" s="32"/>
      <c r="M213" s="151" t="s">
        <v>1</v>
      </c>
      <c r="N213" s="152" t="s">
        <v>42</v>
      </c>
      <c r="P213" s="153">
        <f t="shared" si="31"/>
        <v>0</v>
      </c>
      <c r="Q213" s="153">
        <v>0</v>
      </c>
      <c r="R213" s="153">
        <f t="shared" si="32"/>
        <v>0</v>
      </c>
      <c r="S213" s="153">
        <v>0</v>
      </c>
      <c r="T213" s="154">
        <f t="shared" si="33"/>
        <v>0</v>
      </c>
      <c r="AR213" s="155" t="s">
        <v>309</v>
      </c>
      <c r="AT213" s="155" t="s">
        <v>227</v>
      </c>
      <c r="AU213" s="155" t="s">
        <v>89</v>
      </c>
      <c r="AY213" s="17" t="s">
        <v>225</v>
      </c>
      <c r="BE213" s="156">
        <f t="shared" si="34"/>
        <v>0</v>
      </c>
      <c r="BF213" s="156">
        <f t="shared" si="35"/>
        <v>0</v>
      </c>
      <c r="BG213" s="156">
        <f t="shared" si="36"/>
        <v>0</v>
      </c>
      <c r="BH213" s="156">
        <f t="shared" si="37"/>
        <v>0</v>
      </c>
      <c r="BI213" s="156">
        <f t="shared" si="38"/>
        <v>0</v>
      </c>
      <c r="BJ213" s="17" t="s">
        <v>89</v>
      </c>
      <c r="BK213" s="156">
        <f t="shared" si="39"/>
        <v>0</v>
      </c>
      <c r="BL213" s="17" t="s">
        <v>309</v>
      </c>
      <c r="BM213" s="155" t="s">
        <v>1247</v>
      </c>
    </row>
    <row r="214" spans="2:65" s="1" customFormat="1" ht="24.2" customHeight="1">
      <c r="B214" s="32"/>
      <c r="C214" s="179" t="s">
        <v>727</v>
      </c>
      <c r="D214" s="179" t="s">
        <v>304</v>
      </c>
      <c r="E214" s="180" t="s">
        <v>3597</v>
      </c>
      <c r="F214" s="181" t="s">
        <v>3598</v>
      </c>
      <c r="G214" s="182" t="s">
        <v>519</v>
      </c>
      <c r="H214" s="183">
        <v>1</v>
      </c>
      <c r="I214" s="184"/>
      <c r="J214" s="185">
        <f t="shared" si="30"/>
        <v>0</v>
      </c>
      <c r="K214" s="186"/>
      <c r="L214" s="187"/>
      <c r="M214" s="188" t="s">
        <v>1</v>
      </c>
      <c r="N214" s="189" t="s">
        <v>42</v>
      </c>
      <c r="P214" s="153">
        <f t="shared" si="31"/>
        <v>0</v>
      </c>
      <c r="Q214" s="153">
        <v>0</v>
      </c>
      <c r="R214" s="153">
        <f t="shared" si="32"/>
        <v>0</v>
      </c>
      <c r="S214" s="153">
        <v>0</v>
      </c>
      <c r="T214" s="154">
        <f t="shared" si="33"/>
        <v>0</v>
      </c>
      <c r="AR214" s="155" t="s">
        <v>434</v>
      </c>
      <c r="AT214" s="155" t="s">
        <v>304</v>
      </c>
      <c r="AU214" s="155" t="s">
        <v>89</v>
      </c>
      <c r="AY214" s="17" t="s">
        <v>225</v>
      </c>
      <c r="BE214" s="156">
        <f t="shared" si="34"/>
        <v>0</v>
      </c>
      <c r="BF214" s="156">
        <f t="shared" si="35"/>
        <v>0</v>
      </c>
      <c r="BG214" s="156">
        <f t="shared" si="36"/>
        <v>0</v>
      </c>
      <c r="BH214" s="156">
        <f t="shared" si="37"/>
        <v>0</v>
      </c>
      <c r="BI214" s="156">
        <f t="shared" si="38"/>
        <v>0</v>
      </c>
      <c r="BJ214" s="17" t="s">
        <v>89</v>
      </c>
      <c r="BK214" s="156">
        <f t="shared" si="39"/>
        <v>0</v>
      </c>
      <c r="BL214" s="17" t="s">
        <v>309</v>
      </c>
      <c r="BM214" s="155" t="s">
        <v>1260</v>
      </c>
    </row>
    <row r="215" spans="2:65" s="1" customFormat="1" ht="24.2" customHeight="1">
      <c r="B215" s="32"/>
      <c r="C215" s="143" t="s">
        <v>734</v>
      </c>
      <c r="D215" s="143" t="s">
        <v>227</v>
      </c>
      <c r="E215" s="144" t="s">
        <v>3599</v>
      </c>
      <c r="F215" s="145" t="s">
        <v>3600</v>
      </c>
      <c r="G215" s="146" t="s">
        <v>1613</v>
      </c>
      <c r="H215" s="147">
        <v>1</v>
      </c>
      <c r="I215" s="148"/>
      <c r="J215" s="149">
        <f t="shared" si="30"/>
        <v>0</v>
      </c>
      <c r="K215" s="150"/>
      <c r="L215" s="32"/>
      <c r="M215" s="151" t="s">
        <v>1</v>
      </c>
      <c r="N215" s="152" t="s">
        <v>42</v>
      </c>
      <c r="P215" s="153">
        <f t="shared" si="31"/>
        <v>0</v>
      </c>
      <c r="Q215" s="153">
        <v>0</v>
      </c>
      <c r="R215" s="153">
        <f t="shared" si="32"/>
        <v>0</v>
      </c>
      <c r="S215" s="153">
        <v>0</v>
      </c>
      <c r="T215" s="154">
        <f t="shared" si="33"/>
        <v>0</v>
      </c>
      <c r="AR215" s="155" t="s">
        <v>309</v>
      </c>
      <c r="AT215" s="155" t="s">
        <v>227</v>
      </c>
      <c r="AU215" s="155" t="s">
        <v>89</v>
      </c>
      <c r="AY215" s="17" t="s">
        <v>225</v>
      </c>
      <c r="BE215" s="156">
        <f t="shared" si="34"/>
        <v>0</v>
      </c>
      <c r="BF215" s="156">
        <f t="shared" si="35"/>
        <v>0</v>
      </c>
      <c r="BG215" s="156">
        <f t="shared" si="36"/>
        <v>0</v>
      </c>
      <c r="BH215" s="156">
        <f t="shared" si="37"/>
        <v>0</v>
      </c>
      <c r="BI215" s="156">
        <f t="shared" si="38"/>
        <v>0</v>
      </c>
      <c r="BJ215" s="17" t="s">
        <v>89</v>
      </c>
      <c r="BK215" s="156">
        <f t="shared" si="39"/>
        <v>0</v>
      </c>
      <c r="BL215" s="17" t="s">
        <v>309</v>
      </c>
      <c r="BM215" s="155" t="s">
        <v>1269</v>
      </c>
    </row>
    <row r="216" spans="2:65" s="1" customFormat="1" ht="24.2" customHeight="1">
      <c r="B216" s="32"/>
      <c r="C216" s="179" t="s">
        <v>738</v>
      </c>
      <c r="D216" s="179" t="s">
        <v>304</v>
      </c>
      <c r="E216" s="180" t="s">
        <v>3601</v>
      </c>
      <c r="F216" s="181" t="s">
        <v>3602</v>
      </c>
      <c r="G216" s="182" t="s">
        <v>519</v>
      </c>
      <c r="H216" s="183">
        <v>1</v>
      </c>
      <c r="I216" s="184"/>
      <c r="J216" s="185">
        <f t="shared" si="30"/>
        <v>0</v>
      </c>
      <c r="K216" s="186"/>
      <c r="L216" s="187"/>
      <c r="M216" s="188" t="s">
        <v>1</v>
      </c>
      <c r="N216" s="189" t="s">
        <v>42</v>
      </c>
      <c r="P216" s="153">
        <f t="shared" si="31"/>
        <v>0</v>
      </c>
      <c r="Q216" s="153">
        <v>0</v>
      </c>
      <c r="R216" s="153">
        <f t="shared" si="32"/>
        <v>0</v>
      </c>
      <c r="S216" s="153">
        <v>0</v>
      </c>
      <c r="T216" s="154">
        <f t="shared" si="33"/>
        <v>0</v>
      </c>
      <c r="AR216" s="155" t="s">
        <v>434</v>
      </c>
      <c r="AT216" s="155" t="s">
        <v>304</v>
      </c>
      <c r="AU216" s="155" t="s">
        <v>89</v>
      </c>
      <c r="AY216" s="17" t="s">
        <v>225</v>
      </c>
      <c r="BE216" s="156">
        <f t="shared" si="34"/>
        <v>0</v>
      </c>
      <c r="BF216" s="156">
        <f t="shared" si="35"/>
        <v>0</v>
      </c>
      <c r="BG216" s="156">
        <f t="shared" si="36"/>
        <v>0</v>
      </c>
      <c r="BH216" s="156">
        <f t="shared" si="37"/>
        <v>0</v>
      </c>
      <c r="BI216" s="156">
        <f t="shared" si="38"/>
        <v>0</v>
      </c>
      <c r="BJ216" s="17" t="s">
        <v>89</v>
      </c>
      <c r="BK216" s="156">
        <f t="shared" si="39"/>
        <v>0</v>
      </c>
      <c r="BL216" s="17" t="s">
        <v>309</v>
      </c>
      <c r="BM216" s="155" t="s">
        <v>1278</v>
      </c>
    </row>
    <row r="217" spans="2:65" s="1" customFormat="1" ht="24.2" customHeight="1">
      <c r="B217" s="32"/>
      <c r="C217" s="143" t="s">
        <v>744</v>
      </c>
      <c r="D217" s="143" t="s">
        <v>227</v>
      </c>
      <c r="E217" s="144" t="s">
        <v>3603</v>
      </c>
      <c r="F217" s="145" t="s">
        <v>3604</v>
      </c>
      <c r="G217" s="146" t="s">
        <v>1412</v>
      </c>
      <c r="H217" s="196"/>
      <c r="I217" s="148"/>
      <c r="J217" s="149">
        <f t="shared" si="30"/>
        <v>0</v>
      </c>
      <c r="K217" s="150"/>
      <c r="L217" s="32"/>
      <c r="M217" s="151" t="s">
        <v>1</v>
      </c>
      <c r="N217" s="152" t="s">
        <v>42</v>
      </c>
      <c r="P217" s="153">
        <f t="shared" si="31"/>
        <v>0</v>
      </c>
      <c r="Q217" s="153">
        <v>0</v>
      </c>
      <c r="R217" s="153">
        <f t="shared" si="32"/>
        <v>0</v>
      </c>
      <c r="S217" s="153">
        <v>0</v>
      </c>
      <c r="T217" s="154">
        <f t="shared" si="33"/>
        <v>0</v>
      </c>
      <c r="AR217" s="155" t="s">
        <v>309</v>
      </c>
      <c r="AT217" s="155" t="s">
        <v>227</v>
      </c>
      <c r="AU217" s="155" t="s">
        <v>89</v>
      </c>
      <c r="AY217" s="17" t="s">
        <v>225</v>
      </c>
      <c r="BE217" s="156">
        <f t="shared" si="34"/>
        <v>0</v>
      </c>
      <c r="BF217" s="156">
        <f t="shared" si="35"/>
        <v>0</v>
      </c>
      <c r="BG217" s="156">
        <f t="shared" si="36"/>
        <v>0</v>
      </c>
      <c r="BH217" s="156">
        <f t="shared" si="37"/>
        <v>0</v>
      </c>
      <c r="BI217" s="156">
        <f t="shared" si="38"/>
        <v>0</v>
      </c>
      <c r="BJ217" s="17" t="s">
        <v>89</v>
      </c>
      <c r="BK217" s="156">
        <f t="shared" si="39"/>
        <v>0</v>
      </c>
      <c r="BL217" s="17" t="s">
        <v>309</v>
      </c>
      <c r="BM217" s="155" t="s">
        <v>1286</v>
      </c>
    </row>
    <row r="218" spans="2:65" s="11" customFormat="1" ht="22.9" customHeight="1">
      <c r="B218" s="131"/>
      <c r="D218" s="132" t="s">
        <v>75</v>
      </c>
      <c r="E218" s="141" t="s">
        <v>3605</v>
      </c>
      <c r="F218" s="141" t="s">
        <v>3606</v>
      </c>
      <c r="I218" s="134"/>
      <c r="J218" s="142">
        <f>BK218</f>
        <v>0</v>
      </c>
      <c r="L218" s="131"/>
      <c r="M218" s="136"/>
      <c r="P218" s="137">
        <f>SUM(P219:P229)</f>
        <v>0</v>
      </c>
      <c r="R218" s="137">
        <f>SUM(R219:R229)</f>
        <v>0</v>
      </c>
      <c r="T218" s="138">
        <f>SUM(T219:T229)</f>
        <v>0</v>
      </c>
      <c r="AR218" s="132" t="s">
        <v>89</v>
      </c>
      <c r="AT218" s="139" t="s">
        <v>75</v>
      </c>
      <c r="AU218" s="139" t="s">
        <v>83</v>
      </c>
      <c r="AY218" s="132" t="s">
        <v>225</v>
      </c>
      <c r="BK218" s="140">
        <f>SUM(BK219:BK229)</f>
        <v>0</v>
      </c>
    </row>
    <row r="219" spans="2:65" s="1" customFormat="1" ht="24.2" customHeight="1">
      <c r="B219" s="32"/>
      <c r="C219" s="143" t="s">
        <v>750</v>
      </c>
      <c r="D219" s="143" t="s">
        <v>227</v>
      </c>
      <c r="E219" s="144" t="s">
        <v>3607</v>
      </c>
      <c r="F219" s="145" t="s">
        <v>3608</v>
      </c>
      <c r="G219" s="146" t="s">
        <v>414</v>
      </c>
      <c r="H219" s="147">
        <v>1190.25</v>
      </c>
      <c r="I219" s="148"/>
      <c r="J219" s="149">
        <f t="shared" ref="J219:J229" si="40">ROUND(I219*H219,2)</f>
        <v>0</v>
      </c>
      <c r="K219" s="150"/>
      <c r="L219" s="32"/>
      <c r="M219" s="151" t="s">
        <v>1</v>
      </c>
      <c r="N219" s="152" t="s">
        <v>42</v>
      </c>
      <c r="P219" s="153">
        <f t="shared" ref="P219:P229" si="41">O219*H219</f>
        <v>0</v>
      </c>
      <c r="Q219" s="153">
        <v>0</v>
      </c>
      <c r="R219" s="153">
        <f t="shared" ref="R219:R229" si="42">Q219*H219</f>
        <v>0</v>
      </c>
      <c r="S219" s="153">
        <v>0</v>
      </c>
      <c r="T219" s="154">
        <f t="shared" ref="T219:T229" si="43">S219*H219</f>
        <v>0</v>
      </c>
      <c r="AR219" s="155" t="s">
        <v>309</v>
      </c>
      <c r="AT219" s="155" t="s">
        <v>227</v>
      </c>
      <c r="AU219" s="155" t="s">
        <v>89</v>
      </c>
      <c r="AY219" s="17" t="s">
        <v>225</v>
      </c>
      <c r="BE219" s="156">
        <f t="shared" ref="BE219:BE229" si="44">IF(N219="základná",J219,0)</f>
        <v>0</v>
      </c>
      <c r="BF219" s="156">
        <f t="shared" ref="BF219:BF229" si="45">IF(N219="znížená",J219,0)</f>
        <v>0</v>
      </c>
      <c r="BG219" s="156">
        <f t="shared" ref="BG219:BG229" si="46">IF(N219="zákl. prenesená",J219,0)</f>
        <v>0</v>
      </c>
      <c r="BH219" s="156">
        <f t="shared" ref="BH219:BH229" si="47">IF(N219="zníž. prenesená",J219,0)</f>
        <v>0</v>
      </c>
      <c r="BI219" s="156">
        <f t="shared" ref="BI219:BI229" si="48">IF(N219="nulová",J219,0)</f>
        <v>0</v>
      </c>
      <c r="BJ219" s="17" t="s">
        <v>89</v>
      </c>
      <c r="BK219" s="156">
        <f t="shared" ref="BK219:BK229" si="49">ROUND(I219*H219,2)</f>
        <v>0</v>
      </c>
      <c r="BL219" s="17" t="s">
        <v>309</v>
      </c>
      <c r="BM219" s="155" t="s">
        <v>1295</v>
      </c>
    </row>
    <row r="220" spans="2:65" s="1" customFormat="1" ht="24.2" customHeight="1">
      <c r="B220" s="32"/>
      <c r="C220" s="143" t="s">
        <v>755</v>
      </c>
      <c r="D220" s="143" t="s">
        <v>227</v>
      </c>
      <c r="E220" s="144" t="s">
        <v>3609</v>
      </c>
      <c r="F220" s="145" t="s">
        <v>3610</v>
      </c>
      <c r="G220" s="146" t="s">
        <v>414</v>
      </c>
      <c r="H220" s="147">
        <v>92</v>
      </c>
      <c r="I220" s="148"/>
      <c r="J220" s="149">
        <f t="shared" si="40"/>
        <v>0</v>
      </c>
      <c r="K220" s="150"/>
      <c r="L220" s="32"/>
      <c r="M220" s="151" t="s">
        <v>1</v>
      </c>
      <c r="N220" s="152" t="s">
        <v>42</v>
      </c>
      <c r="P220" s="153">
        <f t="shared" si="41"/>
        <v>0</v>
      </c>
      <c r="Q220" s="153">
        <v>0</v>
      </c>
      <c r="R220" s="153">
        <f t="shared" si="42"/>
        <v>0</v>
      </c>
      <c r="S220" s="153">
        <v>0</v>
      </c>
      <c r="T220" s="154">
        <f t="shared" si="43"/>
        <v>0</v>
      </c>
      <c r="AR220" s="155" t="s">
        <v>309</v>
      </c>
      <c r="AT220" s="155" t="s">
        <v>227</v>
      </c>
      <c r="AU220" s="155" t="s">
        <v>89</v>
      </c>
      <c r="AY220" s="17" t="s">
        <v>225</v>
      </c>
      <c r="BE220" s="156">
        <f t="shared" si="44"/>
        <v>0</v>
      </c>
      <c r="BF220" s="156">
        <f t="shared" si="45"/>
        <v>0</v>
      </c>
      <c r="BG220" s="156">
        <f t="shared" si="46"/>
        <v>0</v>
      </c>
      <c r="BH220" s="156">
        <f t="shared" si="47"/>
        <v>0</v>
      </c>
      <c r="BI220" s="156">
        <f t="shared" si="48"/>
        <v>0</v>
      </c>
      <c r="BJ220" s="17" t="s">
        <v>89</v>
      </c>
      <c r="BK220" s="156">
        <f t="shared" si="49"/>
        <v>0</v>
      </c>
      <c r="BL220" s="17" t="s">
        <v>309</v>
      </c>
      <c r="BM220" s="155" t="s">
        <v>1303</v>
      </c>
    </row>
    <row r="221" spans="2:65" s="1" customFormat="1" ht="24.2" customHeight="1">
      <c r="B221" s="32"/>
      <c r="C221" s="143" t="s">
        <v>759</v>
      </c>
      <c r="D221" s="143" t="s">
        <v>227</v>
      </c>
      <c r="E221" s="144" t="s">
        <v>3611</v>
      </c>
      <c r="F221" s="145" t="s">
        <v>3612</v>
      </c>
      <c r="G221" s="146" t="s">
        <v>414</v>
      </c>
      <c r="H221" s="147">
        <v>24</v>
      </c>
      <c r="I221" s="148"/>
      <c r="J221" s="149">
        <f t="shared" si="40"/>
        <v>0</v>
      </c>
      <c r="K221" s="150"/>
      <c r="L221" s="32"/>
      <c r="M221" s="151" t="s">
        <v>1</v>
      </c>
      <c r="N221" s="152" t="s">
        <v>42</v>
      </c>
      <c r="P221" s="153">
        <f t="shared" si="41"/>
        <v>0</v>
      </c>
      <c r="Q221" s="153">
        <v>0</v>
      </c>
      <c r="R221" s="153">
        <f t="shared" si="42"/>
        <v>0</v>
      </c>
      <c r="S221" s="153">
        <v>0</v>
      </c>
      <c r="T221" s="154">
        <f t="shared" si="43"/>
        <v>0</v>
      </c>
      <c r="AR221" s="155" t="s">
        <v>309</v>
      </c>
      <c r="AT221" s="155" t="s">
        <v>227</v>
      </c>
      <c r="AU221" s="155" t="s">
        <v>89</v>
      </c>
      <c r="AY221" s="17" t="s">
        <v>225</v>
      </c>
      <c r="BE221" s="156">
        <f t="shared" si="44"/>
        <v>0</v>
      </c>
      <c r="BF221" s="156">
        <f t="shared" si="45"/>
        <v>0</v>
      </c>
      <c r="BG221" s="156">
        <f t="shared" si="46"/>
        <v>0</v>
      </c>
      <c r="BH221" s="156">
        <f t="shared" si="47"/>
        <v>0</v>
      </c>
      <c r="BI221" s="156">
        <f t="shared" si="48"/>
        <v>0</v>
      </c>
      <c r="BJ221" s="17" t="s">
        <v>89</v>
      </c>
      <c r="BK221" s="156">
        <f t="shared" si="49"/>
        <v>0</v>
      </c>
      <c r="BL221" s="17" t="s">
        <v>309</v>
      </c>
      <c r="BM221" s="155" t="s">
        <v>1311</v>
      </c>
    </row>
    <row r="222" spans="2:65" s="1" customFormat="1" ht="24.2" customHeight="1">
      <c r="B222" s="32"/>
      <c r="C222" s="143" t="s">
        <v>765</v>
      </c>
      <c r="D222" s="143" t="s">
        <v>227</v>
      </c>
      <c r="E222" s="144" t="s">
        <v>3613</v>
      </c>
      <c r="F222" s="145" t="s">
        <v>3614</v>
      </c>
      <c r="G222" s="146" t="s">
        <v>414</v>
      </c>
      <c r="H222" s="147">
        <v>12</v>
      </c>
      <c r="I222" s="148"/>
      <c r="J222" s="149">
        <f t="shared" si="40"/>
        <v>0</v>
      </c>
      <c r="K222" s="150"/>
      <c r="L222" s="32"/>
      <c r="M222" s="151" t="s">
        <v>1</v>
      </c>
      <c r="N222" s="152" t="s">
        <v>42</v>
      </c>
      <c r="P222" s="153">
        <f t="shared" si="41"/>
        <v>0</v>
      </c>
      <c r="Q222" s="153">
        <v>0</v>
      </c>
      <c r="R222" s="153">
        <f t="shared" si="42"/>
        <v>0</v>
      </c>
      <c r="S222" s="153">
        <v>0</v>
      </c>
      <c r="T222" s="154">
        <f t="shared" si="43"/>
        <v>0</v>
      </c>
      <c r="AR222" s="155" t="s">
        <v>309</v>
      </c>
      <c r="AT222" s="155" t="s">
        <v>227</v>
      </c>
      <c r="AU222" s="155" t="s">
        <v>89</v>
      </c>
      <c r="AY222" s="17" t="s">
        <v>225</v>
      </c>
      <c r="BE222" s="156">
        <f t="shared" si="44"/>
        <v>0</v>
      </c>
      <c r="BF222" s="156">
        <f t="shared" si="45"/>
        <v>0</v>
      </c>
      <c r="BG222" s="156">
        <f t="shared" si="46"/>
        <v>0</v>
      </c>
      <c r="BH222" s="156">
        <f t="shared" si="47"/>
        <v>0</v>
      </c>
      <c r="BI222" s="156">
        <f t="shared" si="48"/>
        <v>0</v>
      </c>
      <c r="BJ222" s="17" t="s">
        <v>89</v>
      </c>
      <c r="BK222" s="156">
        <f t="shared" si="49"/>
        <v>0</v>
      </c>
      <c r="BL222" s="17" t="s">
        <v>309</v>
      </c>
      <c r="BM222" s="155" t="s">
        <v>1320</v>
      </c>
    </row>
    <row r="223" spans="2:65" s="1" customFormat="1" ht="24.2" customHeight="1">
      <c r="B223" s="32"/>
      <c r="C223" s="143" t="s">
        <v>778</v>
      </c>
      <c r="D223" s="143" t="s">
        <v>227</v>
      </c>
      <c r="E223" s="144" t="s">
        <v>3615</v>
      </c>
      <c r="F223" s="145" t="s">
        <v>3616</v>
      </c>
      <c r="G223" s="146" t="s">
        <v>414</v>
      </c>
      <c r="H223" s="147">
        <v>24</v>
      </c>
      <c r="I223" s="148"/>
      <c r="J223" s="149">
        <f t="shared" si="40"/>
        <v>0</v>
      </c>
      <c r="K223" s="150"/>
      <c r="L223" s="32"/>
      <c r="M223" s="151" t="s">
        <v>1</v>
      </c>
      <c r="N223" s="152" t="s">
        <v>42</v>
      </c>
      <c r="P223" s="153">
        <f t="shared" si="41"/>
        <v>0</v>
      </c>
      <c r="Q223" s="153">
        <v>0</v>
      </c>
      <c r="R223" s="153">
        <f t="shared" si="42"/>
        <v>0</v>
      </c>
      <c r="S223" s="153">
        <v>0</v>
      </c>
      <c r="T223" s="154">
        <f t="shared" si="43"/>
        <v>0</v>
      </c>
      <c r="AR223" s="155" t="s">
        <v>309</v>
      </c>
      <c r="AT223" s="155" t="s">
        <v>227</v>
      </c>
      <c r="AU223" s="155" t="s">
        <v>89</v>
      </c>
      <c r="AY223" s="17" t="s">
        <v>225</v>
      </c>
      <c r="BE223" s="156">
        <f t="shared" si="44"/>
        <v>0</v>
      </c>
      <c r="BF223" s="156">
        <f t="shared" si="45"/>
        <v>0</v>
      </c>
      <c r="BG223" s="156">
        <f t="shared" si="46"/>
        <v>0</v>
      </c>
      <c r="BH223" s="156">
        <f t="shared" si="47"/>
        <v>0</v>
      </c>
      <c r="BI223" s="156">
        <f t="shared" si="48"/>
        <v>0</v>
      </c>
      <c r="BJ223" s="17" t="s">
        <v>89</v>
      </c>
      <c r="BK223" s="156">
        <f t="shared" si="49"/>
        <v>0</v>
      </c>
      <c r="BL223" s="17" t="s">
        <v>309</v>
      </c>
      <c r="BM223" s="155" t="s">
        <v>1334</v>
      </c>
    </row>
    <row r="224" spans="2:65" s="1" customFormat="1" ht="24.2" customHeight="1">
      <c r="B224" s="32"/>
      <c r="C224" s="143" t="s">
        <v>783</v>
      </c>
      <c r="D224" s="143" t="s">
        <v>227</v>
      </c>
      <c r="E224" s="144" t="s">
        <v>3617</v>
      </c>
      <c r="F224" s="145" t="s">
        <v>3618</v>
      </c>
      <c r="G224" s="146" t="s">
        <v>414</v>
      </c>
      <c r="H224" s="147">
        <v>91</v>
      </c>
      <c r="I224" s="148"/>
      <c r="J224" s="149">
        <f t="shared" si="40"/>
        <v>0</v>
      </c>
      <c r="K224" s="150"/>
      <c r="L224" s="32"/>
      <c r="M224" s="151" t="s">
        <v>1</v>
      </c>
      <c r="N224" s="152" t="s">
        <v>42</v>
      </c>
      <c r="P224" s="153">
        <f t="shared" si="41"/>
        <v>0</v>
      </c>
      <c r="Q224" s="153">
        <v>0</v>
      </c>
      <c r="R224" s="153">
        <f t="shared" si="42"/>
        <v>0</v>
      </c>
      <c r="S224" s="153">
        <v>0</v>
      </c>
      <c r="T224" s="154">
        <f t="shared" si="43"/>
        <v>0</v>
      </c>
      <c r="AR224" s="155" t="s">
        <v>309</v>
      </c>
      <c r="AT224" s="155" t="s">
        <v>227</v>
      </c>
      <c r="AU224" s="155" t="s">
        <v>89</v>
      </c>
      <c r="AY224" s="17" t="s">
        <v>225</v>
      </c>
      <c r="BE224" s="156">
        <f t="shared" si="44"/>
        <v>0</v>
      </c>
      <c r="BF224" s="156">
        <f t="shared" si="45"/>
        <v>0</v>
      </c>
      <c r="BG224" s="156">
        <f t="shared" si="46"/>
        <v>0</v>
      </c>
      <c r="BH224" s="156">
        <f t="shared" si="47"/>
        <v>0</v>
      </c>
      <c r="BI224" s="156">
        <f t="shared" si="48"/>
        <v>0</v>
      </c>
      <c r="BJ224" s="17" t="s">
        <v>89</v>
      </c>
      <c r="BK224" s="156">
        <f t="shared" si="49"/>
        <v>0</v>
      </c>
      <c r="BL224" s="17" t="s">
        <v>309</v>
      </c>
      <c r="BM224" s="155" t="s">
        <v>1348</v>
      </c>
    </row>
    <row r="225" spans="2:65" s="1" customFormat="1" ht="24.2" customHeight="1">
      <c r="B225" s="32"/>
      <c r="C225" s="143" t="s">
        <v>793</v>
      </c>
      <c r="D225" s="143" t="s">
        <v>227</v>
      </c>
      <c r="E225" s="144" t="s">
        <v>3619</v>
      </c>
      <c r="F225" s="145" t="s">
        <v>3620</v>
      </c>
      <c r="G225" s="146" t="s">
        <v>414</v>
      </c>
      <c r="H225" s="147">
        <v>19.5</v>
      </c>
      <c r="I225" s="148"/>
      <c r="J225" s="149">
        <f t="shared" si="40"/>
        <v>0</v>
      </c>
      <c r="K225" s="150"/>
      <c r="L225" s="32"/>
      <c r="M225" s="151" t="s">
        <v>1</v>
      </c>
      <c r="N225" s="152" t="s">
        <v>42</v>
      </c>
      <c r="P225" s="153">
        <f t="shared" si="41"/>
        <v>0</v>
      </c>
      <c r="Q225" s="153">
        <v>0</v>
      </c>
      <c r="R225" s="153">
        <f t="shared" si="42"/>
        <v>0</v>
      </c>
      <c r="S225" s="153">
        <v>0</v>
      </c>
      <c r="T225" s="154">
        <f t="shared" si="43"/>
        <v>0</v>
      </c>
      <c r="AR225" s="155" t="s">
        <v>309</v>
      </c>
      <c r="AT225" s="155" t="s">
        <v>227</v>
      </c>
      <c r="AU225" s="155" t="s">
        <v>89</v>
      </c>
      <c r="AY225" s="17" t="s">
        <v>225</v>
      </c>
      <c r="BE225" s="156">
        <f t="shared" si="44"/>
        <v>0</v>
      </c>
      <c r="BF225" s="156">
        <f t="shared" si="45"/>
        <v>0</v>
      </c>
      <c r="BG225" s="156">
        <f t="shared" si="46"/>
        <v>0</v>
      </c>
      <c r="BH225" s="156">
        <f t="shared" si="47"/>
        <v>0</v>
      </c>
      <c r="BI225" s="156">
        <f t="shared" si="48"/>
        <v>0</v>
      </c>
      <c r="BJ225" s="17" t="s">
        <v>89</v>
      </c>
      <c r="BK225" s="156">
        <f t="shared" si="49"/>
        <v>0</v>
      </c>
      <c r="BL225" s="17" t="s">
        <v>309</v>
      </c>
      <c r="BM225" s="155" t="s">
        <v>1358</v>
      </c>
    </row>
    <row r="226" spans="2:65" s="1" customFormat="1" ht="24.2" customHeight="1">
      <c r="B226" s="32"/>
      <c r="C226" s="143" t="s">
        <v>801</v>
      </c>
      <c r="D226" s="143" t="s">
        <v>227</v>
      </c>
      <c r="E226" s="144" t="s">
        <v>3621</v>
      </c>
      <c r="F226" s="145" t="s">
        <v>3622</v>
      </c>
      <c r="G226" s="146" t="s">
        <v>414</v>
      </c>
      <c r="H226" s="147">
        <v>19.5</v>
      </c>
      <c r="I226" s="148"/>
      <c r="J226" s="149">
        <f t="shared" si="40"/>
        <v>0</v>
      </c>
      <c r="K226" s="150"/>
      <c r="L226" s="32"/>
      <c r="M226" s="151" t="s">
        <v>1</v>
      </c>
      <c r="N226" s="152" t="s">
        <v>42</v>
      </c>
      <c r="P226" s="153">
        <f t="shared" si="41"/>
        <v>0</v>
      </c>
      <c r="Q226" s="153">
        <v>0</v>
      </c>
      <c r="R226" s="153">
        <f t="shared" si="42"/>
        <v>0</v>
      </c>
      <c r="S226" s="153">
        <v>0</v>
      </c>
      <c r="T226" s="154">
        <f t="shared" si="43"/>
        <v>0</v>
      </c>
      <c r="AR226" s="155" t="s">
        <v>309</v>
      </c>
      <c r="AT226" s="155" t="s">
        <v>227</v>
      </c>
      <c r="AU226" s="155" t="s">
        <v>89</v>
      </c>
      <c r="AY226" s="17" t="s">
        <v>225</v>
      </c>
      <c r="BE226" s="156">
        <f t="shared" si="44"/>
        <v>0</v>
      </c>
      <c r="BF226" s="156">
        <f t="shared" si="45"/>
        <v>0</v>
      </c>
      <c r="BG226" s="156">
        <f t="shared" si="46"/>
        <v>0</v>
      </c>
      <c r="BH226" s="156">
        <f t="shared" si="47"/>
        <v>0</v>
      </c>
      <c r="BI226" s="156">
        <f t="shared" si="48"/>
        <v>0</v>
      </c>
      <c r="BJ226" s="17" t="s">
        <v>89</v>
      </c>
      <c r="BK226" s="156">
        <f t="shared" si="49"/>
        <v>0</v>
      </c>
      <c r="BL226" s="17" t="s">
        <v>309</v>
      </c>
      <c r="BM226" s="155" t="s">
        <v>1367</v>
      </c>
    </row>
    <row r="227" spans="2:65" s="1" customFormat="1" ht="16.5" customHeight="1">
      <c r="B227" s="32"/>
      <c r="C227" s="143" t="s">
        <v>806</v>
      </c>
      <c r="D227" s="143" t="s">
        <v>227</v>
      </c>
      <c r="E227" s="144" t="s">
        <v>3623</v>
      </c>
      <c r="F227" s="145" t="s">
        <v>3624</v>
      </c>
      <c r="G227" s="146" t="s">
        <v>519</v>
      </c>
      <c r="H227" s="147">
        <v>1</v>
      </c>
      <c r="I227" s="148"/>
      <c r="J227" s="149">
        <f t="shared" si="40"/>
        <v>0</v>
      </c>
      <c r="K227" s="150"/>
      <c r="L227" s="32"/>
      <c r="M227" s="151" t="s">
        <v>1</v>
      </c>
      <c r="N227" s="152" t="s">
        <v>42</v>
      </c>
      <c r="P227" s="153">
        <f t="shared" si="41"/>
        <v>0</v>
      </c>
      <c r="Q227" s="153">
        <v>0</v>
      </c>
      <c r="R227" s="153">
        <f t="shared" si="42"/>
        <v>0</v>
      </c>
      <c r="S227" s="153">
        <v>0</v>
      </c>
      <c r="T227" s="154">
        <f t="shared" si="43"/>
        <v>0</v>
      </c>
      <c r="AR227" s="155" t="s">
        <v>309</v>
      </c>
      <c r="AT227" s="155" t="s">
        <v>227</v>
      </c>
      <c r="AU227" s="155" t="s">
        <v>89</v>
      </c>
      <c r="AY227" s="17" t="s">
        <v>225</v>
      </c>
      <c r="BE227" s="156">
        <f t="shared" si="44"/>
        <v>0</v>
      </c>
      <c r="BF227" s="156">
        <f t="shared" si="45"/>
        <v>0</v>
      </c>
      <c r="BG227" s="156">
        <f t="shared" si="46"/>
        <v>0</v>
      </c>
      <c r="BH227" s="156">
        <f t="shared" si="47"/>
        <v>0</v>
      </c>
      <c r="BI227" s="156">
        <f t="shared" si="48"/>
        <v>0</v>
      </c>
      <c r="BJ227" s="17" t="s">
        <v>89</v>
      </c>
      <c r="BK227" s="156">
        <f t="shared" si="49"/>
        <v>0</v>
      </c>
      <c r="BL227" s="17" t="s">
        <v>309</v>
      </c>
      <c r="BM227" s="155" t="s">
        <v>1378</v>
      </c>
    </row>
    <row r="228" spans="2:65" s="1" customFormat="1" ht="44.25" customHeight="1">
      <c r="B228" s="32"/>
      <c r="C228" s="179" t="s">
        <v>811</v>
      </c>
      <c r="D228" s="179" t="s">
        <v>304</v>
      </c>
      <c r="E228" s="180" t="s">
        <v>3625</v>
      </c>
      <c r="F228" s="181" t="s">
        <v>3626</v>
      </c>
      <c r="G228" s="182" t="s">
        <v>519</v>
      </c>
      <c r="H228" s="183">
        <v>1</v>
      </c>
      <c r="I228" s="184"/>
      <c r="J228" s="185">
        <f t="shared" si="40"/>
        <v>0</v>
      </c>
      <c r="K228" s="186"/>
      <c r="L228" s="187"/>
      <c r="M228" s="188" t="s">
        <v>1</v>
      </c>
      <c r="N228" s="189" t="s">
        <v>42</v>
      </c>
      <c r="P228" s="153">
        <f t="shared" si="41"/>
        <v>0</v>
      </c>
      <c r="Q228" s="153">
        <v>0</v>
      </c>
      <c r="R228" s="153">
        <f t="shared" si="42"/>
        <v>0</v>
      </c>
      <c r="S228" s="153">
        <v>0</v>
      </c>
      <c r="T228" s="154">
        <f t="shared" si="43"/>
        <v>0</v>
      </c>
      <c r="AR228" s="155" t="s">
        <v>434</v>
      </c>
      <c r="AT228" s="155" t="s">
        <v>304</v>
      </c>
      <c r="AU228" s="155" t="s">
        <v>89</v>
      </c>
      <c r="AY228" s="17" t="s">
        <v>225</v>
      </c>
      <c r="BE228" s="156">
        <f t="shared" si="44"/>
        <v>0</v>
      </c>
      <c r="BF228" s="156">
        <f t="shared" si="45"/>
        <v>0</v>
      </c>
      <c r="BG228" s="156">
        <f t="shared" si="46"/>
        <v>0</v>
      </c>
      <c r="BH228" s="156">
        <f t="shared" si="47"/>
        <v>0</v>
      </c>
      <c r="BI228" s="156">
        <f t="shared" si="48"/>
        <v>0</v>
      </c>
      <c r="BJ228" s="17" t="s">
        <v>89</v>
      </c>
      <c r="BK228" s="156">
        <f t="shared" si="49"/>
        <v>0</v>
      </c>
      <c r="BL228" s="17" t="s">
        <v>309</v>
      </c>
      <c r="BM228" s="155" t="s">
        <v>1393</v>
      </c>
    </row>
    <row r="229" spans="2:65" s="1" customFormat="1" ht="24.2" customHeight="1">
      <c r="B229" s="32"/>
      <c r="C229" s="143" t="s">
        <v>833</v>
      </c>
      <c r="D229" s="143" t="s">
        <v>227</v>
      </c>
      <c r="E229" s="144" t="s">
        <v>3627</v>
      </c>
      <c r="F229" s="145" t="s">
        <v>3628</v>
      </c>
      <c r="G229" s="146" t="s">
        <v>1412</v>
      </c>
      <c r="H229" s="196"/>
      <c r="I229" s="148"/>
      <c r="J229" s="149">
        <f t="shared" si="40"/>
        <v>0</v>
      </c>
      <c r="K229" s="150"/>
      <c r="L229" s="32"/>
      <c r="M229" s="151" t="s">
        <v>1</v>
      </c>
      <c r="N229" s="152" t="s">
        <v>42</v>
      </c>
      <c r="P229" s="153">
        <f t="shared" si="41"/>
        <v>0</v>
      </c>
      <c r="Q229" s="153">
        <v>0</v>
      </c>
      <c r="R229" s="153">
        <f t="shared" si="42"/>
        <v>0</v>
      </c>
      <c r="S229" s="153">
        <v>0</v>
      </c>
      <c r="T229" s="154">
        <f t="shared" si="43"/>
        <v>0</v>
      </c>
      <c r="AR229" s="155" t="s">
        <v>309</v>
      </c>
      <c r="AT229" s="155" t="s">
        <v>227</v>
      </c>
      <c r="AU229" s="155" t="s">
        <v>89</v>
      </c>
      <c r="AY229" s="17" t="s">
        <v>225</v>
      </c>
      <c r="BE229" s="156">
        <f t="shared" si="44"/>
        <v>0</v>
      </c>
      <c r="BF229" s="156">
        <f t="shared" si="45"/>
        <v>0</v>
      </c>
      <c r="BG229" s="156">
        <f t="shared" si="46"/>
        <v>0</v>
      </c>
      <c r="BH229" s="156">
        <f t="shared" si="47"/>
        <v>0</v>
      </c>
      <c r="BI229" s="156">
        <f t="shared" si="48"/>
        <v>0</v>
      </c>
      <c r="BJ229" s="17" t="s">
        <v>89</v>
      </c>
      <c r="BK229" s="156">
        <f t="shared" si="49"/>
        <v>0</v>
      </c>
      <c r="BL229" s="17" t="s">
        <v>309</v>
      </c>
      <c r="BM229" s="155" t="s">
        <v>1416</v>
      </c>
    </row>
    <row r="230" spans="2:65" s="11" customFormat="1" ht="22.9" customHeight="1">
      <c r="B230" s="131"/>
      <c r="D230" s="132" t="s">
        <v>75</v>
      </c>
      <c r="E230" s="141" t="s">
        <v>3393</v>
      </c>
      <c r="F230" s="141" t="s">
        <v>3394</v>
      </c>
      <c r="I230" s="134"/>
      <c r="J230" s="142">
        <f>BK230</f>
        <v>0</v>
      </c>
      <c r="L230" s="131"/>
      <c r="M230" s="136"/>
      <c r="P230" s="137">
        <f>SUM(P231:P272)</f>
        <v>0</v>
      </c>
      <c r="R230" s="137">
        <f>SUM(R231:R272)</f>
        <v>0</v>
      </c>
      <c r="T230" s="138">
        <f>SUM(T231:T272)</f>
        <v>0</v>
      </c>
      <c r="AR230" s="132" t="s">
        <v>89</v>
      </c>
      <c r="AT230" s="139" t="s">
        <v>75</v>
      </c>
      <c r="AU230" s="139" t="s">
        <v>83</v>
      </c>
      <c r="AY230" s="132" t="s">
        <v>225</v>
      </c>
      <c r="BK230" s="140">
        <f>SUM(BK231:BK272)</f>
        <v>0</v>
      </c>
    </row>
    <row r="231" spans="2:65" s="1" customFormat="1" ht="16.5" customHeight="1">
      <c r="B231" s="32"/>
      <c r="C231" s="143" t="s">
        <v>838</v>
      </c>
      <c r="D231" s="143" t="s">
        <v>227</v>
      </c>
      <c r="E231" s="144" t="s">
        <v>3629</v>
      </c>
      <c r="F231" s="145" t="s">
        <v>3630</v>
      </c>
      <c r="G231" s="146" t="s">
        <v>519</v>
      </c>
      <c r="H231" s="147">
        <v>110</v>
      </c>
      <c r="I231" s="148"/>
      <c r="J231" s="149">
        <f t="shared" ref="J231:J272" si="50">ROUND(I231*H231,2)</f>
        <v>0</v>
      </c>
      <c r="K231" s="150"/>
      <c r="L231" s="32"/>
      <c r="M231" s="151" t="s">
        <v>1</v>
      </c>
      <c r="N231" s="152" t="s">
        <v>42</v>
      </c>
      <c r="P231" s="153">
        <f t="shared" ref="P231:P272" si="51">O231*H231</f>
        <v>0</v>
      </c>
      <c r="Q231" s="153">
        <v>0</v>
      </c>
      <c r="R231" s="153">
        <f t="shared" ref="R231:R272" si="52">Q231*H231</f>
        <v>0</v>
      </c>
      <c r="S231" s="153">
        <v>0</v>
      </c>
      <c r="T231" s="154">
        <f t="shared" ref="T231:T272" si="53">S231*H231</f>
        <v>0</v>
      </c>
      <c r="AR231" s="155" t="s">
        <v>309</v>
      </c>
      <c r="AT231" s="155" t="s">
        <v>227</v>
      </c>
      <c r="AU231" s="155" t="s">
        <v>89</v>
      </c>
      <c r="AY231" s="17" t="s">
        <v>225</v>
      </c>
      <c r="BE231" s="156">
        <f t="shared" ref="BE231:BE272" si="54">IF(N231="základná",J231,0)</f>
        <v>0</v>
      </c>
      <c r="BF231" s="156">
        <f t="shared" ref="BF231:BF272" si="55">IF(N231="znížená",J231,0)</f>
        <v>0</v>
      </c>
      <c r="BG231" s="156">
        <f t="shared" ref="BG231:BG272" si="56">IF(N231="zákl. prenesená",J231,0)</f>
        <v>0</v>
      </c>
      <c r="BH231" s="156">
        <f t="shared" ref="BH231:BH272" si="57">IF(N231="zníž. prenesená",J231,0)</f>
        <v>0</v>
      </c>
      <c r="BI231" s="156">
        <f t="shared" ref="BI231:BI272" si="58">IF(N231="nulová",J231,0)</f>
        <v>0</v>
      </c>
      <c r="BJ231" s="17" t="s">
        <v>89</v>
      </c>
      <c r="BK231" s="156">
        <f t="shared" ref="BK231:BK272" si="59">ROUND(I231*H231,2)</f>
        <v>0</v>
      </c>
      <c r="BL231" s="17" t="s">
        <v>309</v>
      </c>
      <c r="BM231" s="155" t="s">
        <v>1429</v>
      </c>
    </row>
    <row r="232" spans="2:65" s="1" customFormat="1" ht="55.5" customHeight="1">
      <c r="B232" s="32"/>
      <c r="C232" s="179" t="s">
        <v>844</v>
      </c>
      <c r="D232" s="179" t="s">
        <v>304</v>
      </c>
      <c r="E232" s="180" t="s">
        <v>3631</v>
      </c>
      <c r="F232" s="181" t="s">
        <v>3632</v>
      </c>
      <c r="G232" s="182" t="s">
        <v>519</v>
      </c>
      <c r="H232" s="183">
        <v>110</v>
      </c>
      <c r="I232" s="184"/>
      <c r="J232" s="185">
        <f t="shared" si="50"/>
        <v>0</v>
      </c>
      <c r="K232" s="186"/>
      <c r="L232" s="187"/>
      <c r="M232" s="188" t="s">
        <v>1</v>
      </c>
      <c r="N232" s="189" t="s">
        <v>42</v>
      </c>
      <c r="P232" s="153">
        <f t="shared" si="51"/>
        <v>0</v>
      </c>
      <c r="Q232" s="153">
        <v>0</v>
      </c>
      <c r="R232" s="153">
        <f t="shared" si="52"/>
        <v>0</v>
      </c>
      <c r="S232" s="153">
        <v>0</v>
      </c>
      <c r="T232" s="154">
        <f t="shared" si="53"/>
        <v>0</v>
      </c>
      <c r="AR232" s="155" t="s">
        <v>434</v>
      </c>
      <c r="AT232" s="155" t="s">
        <v>304</v>
      </c>
      <c r="AU232" s="155" t="s">
        <v>89</v>
      </c>
      <c r="AY232" s="17" t="s">
        <v>225</v>
      </c>
      <c r="BE232" s="156">
        <f t="shared" si="54"/>
        <v>0</v>
      </c>
      <c r="BF232" s="156">
        <f t="shared" si="55"/>
        <v>0</v>
      </c>
      <c r="BG232" s="156">
        <f t="shared" si="56"/>
        <v>0</v>
      </c>
      <c r="BH232" s="156">
        <f t="shared" si="57"/>
        <v>0</v>
      </c>
      <c r="BI232" s="156">
        <f t="shared" si="58"/>
        <v>0</v>
      </c>
      <c r="BJ232" s="17" t="s">
        <v>89</v>
      </c>
      <c r="BK232" s="156">
        <f t="shared" si="59"/>
        <v>0</v>
      </c>
      <c r="BL232" s="17" t="s">
        <v>309</v>
      </c>
      <c r="BM232" s="155" t="s">
        <v>1438</v>
      </c>
    </row>
    <row r="233" spans="2:65" s="1" customFormat="1" ht="24.2" customHeight="1">
      <c r="B233" s="32"/>
      <c r="C233" s="143" t="s">
        <v>878</v>
      </c>
      <c r="D233" s="143" t="s">
        <v>227</v>
      </c>
      <c r="E233" s="144" t="s">
        <v>3633</v>
      </c>
      <c r="F233" s="145" t="s">
        <v>3634</v>
      </c>
      <c r="G233" s="146" t="s">
        <v>519</v>
      </c>
      <c r="H233" s="147">
        <v>6</v>
      </c>
      <c r="I233" s="148"/>
      <c r="J233" s="149">
        <f t="shared" si="50"/>
        <v>0</v>
      </c>
      <c r="K233" s="150"/>
      <c r="L233" s="32"/>
      <c r="M233" s="151" t="s">
        <v>1</v>
      </c>
      <c r="N233" s="152" t="s">
        <v>42</v>
      </c>
      <c r="P233" s="153">
        <f t="shared" si="51"/>
        <v>0</v>
      </c>
      <c r="Q233" s="153">
        <v>0</v>
      </c>
      <c r="R233" s="153">
        <f t="shared" si="52"/>
        <v>0</v>
      </c>
      <c r="S233" s="153">
        <v>0</v>
      </c>
      <c r="T233" s="154">
        <f t="shared" si="53"/>
        <v>0</v>
      </c>
      <c r="AR233" s="155" t="s">
        <v>309</v>
      </c>
      <c r="AT233" s="155" t="s">
        <v>227</v>
      </c>
      <c r="AU233" s="155" t="s">
        <v>89</v>
      </c>
      <c r="AY233" s="17" t="s">
        <v>225</v>
      </c>
      <c r="BE233" s="156">
        <f t="shared" si="54"/>
        <v>0</v>
      </c>
      <c r="BF233" s="156">
        <f t="shared" si="55"/>
        <v>0</v>
      </c>
      <c r="BG233" s="156">
        <f t="shared" si="56"/>
        <v>0</v>
      </c>
      <c r="BH233" s="156">
        <f t="shared" si="57"/>
        <v>0</v>
      </c>
      <c r="BI233" s="156">
        <f t="shared" si="58"/>
        <v>0</v>
      </c>
      <c r="BJ233" s="17" t="s">
        <v>89</v>
      </c>
      <c r="BK233" s="156">
        <f t="shared" si="59"/>
        <v>0</v>
      </c>
      <c r="BL233" s="17" t="s">
        <v>309</v>
      </c>
      <c r="BM233" s="155" t="s">
        <v>1447</v>
      </c>
    </row>
    <row r="234" spans="2:65" s="1" customFormat="1" ht="24.2" customHeight="1">
      <c r="B234" s="32"/>
      <c r="C234" s="179" t="s">
        <v>883</v>
      </c>
      <c r="D234" s="179" t="s">
        <v>304</v>
      </c>
      <c r="E234" s="180" t="s">
        <v>3635</v>
      </c>
      <c r="F234" s="181" t="s">
        <v>3636</v>
      </c>
      <c r="G234" s="182" t="s">
        <v>519</v>
      </c>
      <c r="H234" s="183">
        <v>6</v>
      </c>
      <c r="I234" s="184"/>
      <c r="J234" s="185">
        <f t="shared" si="50"/>
        <v>0</v>
      </c>
      <c r="K234" s="186"/>
      <c r="L234" s="187"/>
      <c r="M234" s="188" t="s">
        <v>1</v>
      </c>
      <c r="N234" s="189" t="s">
        <v>42</v>
      </c>
      <c r="P234" s="153">
        <f t="shared" si="51"/>
        <v>0</v>
      </c>
      <c r="Q234" s="153">
        <v>0</v>
      </c>
      <c r="R234" s="153">
        <f t="shared" si="52"/>
        <v>0</v>
      </c>
      <c r="S234" s="153">
        <v>0</v>
      </c>
      <c r="T234" s="154">
        <f t="shared" si="53"/>
        <v>0</v>
      </c>
      <c r="AR234" s="155" t="s">
        <v>434</v>
      </c>
      <c r="AT234" s="155" t="s">
        <v>304</v>
      </c>
      <c r="AU234" s="155" t="s">
        <v>89</v>
      </c>
      <c r="AY234" s="17" t="s">
        <v>225</v>
      </c>
      <c r="BE234" s="156">
        <f t="shared" si="54"/>
        <v>0</v>
      </c>
      <c r="BF234" s="156">
        <f t="shared" si="55"/>
        <v>0</v>
      </c>
      <c r="BG234" s="156">
        <f t="shared" si="56"/>
        <v>0</v>
      </c>
      <c r="BH234" s="156">
        <f t="shared" si="57"/>
        <v>0</v>
      </c>
      <c r="BI234" s="156">
        <f t="shared" si="58"/>
        <v>0</v>
      </c>
      <c r="BJ234" s="17" t="s">
        <v>89</v>
      </c>
      <c r="BK234" s="156">
        <f t="shared" si="59"/>
        <v>0</v>
      </c>
      <c r="BL234" s="17" t="s">
        <v>309</v>
      </c>
      <c r="BM234" s="155" t="s">
        <v>1457</v>
      </c>
    </row>
    <row r="235" spans="2:65" s="1" customFormat="1" ht="24.2" customHeight="1">
      <c r="B235" s="32"/>
      <c r="C235" s="143" t="s">
        <v>898</v>
      </c>
      <c r="D235" s="143" t="s">
        <v>227</v>
      </c>
      <c r="E235" s="144" t="s">
        <v>3637</v>
      </c>
      <c r="F235" s="145" t="s">
        <v>3638</v>
      </c>
      <c r="G235" s="146" t="s">
        <v>519</v>
      </c>
      <c r="H235" s="147">
        <v>110</v>
      </c>
      <c r="I235" s="148"/>
      <c r="J235" s="149">
        <f t="shared" si="50"/>
        <v>0</v>
      </c>
      <c r="K235" s="150"/>
      <c r="L235" s="32"/>
      <c r="M235" s="151" t="s">
        <v>1</v>
      </c>
      <c r="N235" s="152" t="s">
        <v>42</v>
      </c>
      <c r="P235" s="153">
        <f t="shared" si="51"/>
        <v>0</v>
      </c>
      <c r="Q235" s="153">
        <v>0</v>
      </c>
      <c r="R235" s="153">
        <f t="shared" si="52"/>
        <v>0</v>
      </c>
      <c r="S235" s="153">
        <v>0</v>
      </c>
      <c r="T235" s="154">
        <f t="shared" si="53"/>
        <v>0</v>
      </c>
      <c r="AR235" s="155" t="s">
        <v>309</v>
      </c>
      <c r="AT235" s="155" t="s">
        <v>227</v>
      </c>
      <c r="AU235" s="155" t="s">
        <v>89</v>
      </c>
      <c r="AY235" s="17" t="s">
        <v>225</v>
      </c>
      <c r="BE235" s="156">
        <f t="shared" si="54"/>
        <v>0</v>
      </c>
      <c r="BF235" s="156">
        <f t="shared" si="55"/>
        <v>0</v>
      </c>
      <c r="BG235" s="156">
        <f t="shared" si="56"/>
        <v>0</v>
      </c>
      <c r="BH235" s="156">
        <f t="shared" si="57"/>
        <v>0</v>
      </c>
      <c r="BI235" s="156">
        <f t="shared" si="58"/>
        <v>0</v>
      </c>
      <c r="BJ235" s="17" t="s">
        <v>89</v>
      </c>
      <c r="BK235" s="156">
        <f t="shared" si="59"/>
        <v>0</v>
      </c>
      <c r="BL235" s="17" t="s">
        <v>309</v>
      </c>
      <c r="BM235" s="155" t="s">
        <v>1466</v>
      </c>
    </row>
    <row r="236" spans="2:65" s="1" customFormat="1" ht="55.5" customHeight="1">
      <c r="B236" s="32"/>
      <c r="C236" s="179" t="s">
        <v>903</v>
      </c>
      <c r="D236" s="179" t="s">
        <v>304</v>
      </c>
      <c r="E236" s="180" t="s">
        <v>3639</v>
      </c>
      <c r="F236" s="181" t="s">
        <v>3640</v>
      </c>
      <c r="G236" s="182" t="s">
        <v>519</v>
      </c>
      <c r="H236" s="183">
        <v>110</v>
      </c>
      <c r="I236" s="184"/>
      <c r="J236" s="185">
        <f t="shared" si="50"/>
        <v>0</v>
      </c>
      <c r="K236" s="186"/>
      <c r="L236" s="187"/>
      <c r="M236" s="188" t="s">
        <v>1</v>
      </c>
      <c r="N236" s="189" t="s">
        <v>42</v>
      </c>
      <c r="P236" s="153">
        <f t="shared" si="51"/>
        <v>0</v>
      </c>
      <c r="Q236" s="153">
        <v>0</v>
      </c>
      <c r="R236" s="153">
        <f t="shared" si="52"/>
        <v>0</v>
      </c>
      <c r="S236" s="153">
        <v>0</v>
      </c>
      <c r="T236" s="154">
        <f t="shared" si="53"/>
        <v>0</v>
      </c>
      <c r="AR236" s="155" t="s">
        <v>434</v>
      </c>
      <c r="AT236" s="155" t="s">
        <v>304</v>
      </c>
      <c r="AU236" s="155" t="s">
        <v>89</v>
      </c>
      <c r="AY236" s="17" t="s">
        <v>225</v>
      </c>
      <c r="BE236" s="156">
        <f t="shared" si="54"/>
        <v>0</v>
      </c>
      <c r="BF236" s="156">
        <f t="shared" si="55"/>
        <v>0</v>
      </c>
      <c r="BG236" s="156">
        <f t="shared" si="56"/>
        <v>0</v>
      </c>
      <c r="BH236" s="156">
        <f t="shared" si="57"/>
        <v>0</v>
      </c>
      <c r="BI236" s="156">
        <f t="shared" si="58"/>
        <v>0</v>
      </c>
      <c r="BJ236" s="17" t="s">
        <v>89</v>
      </c>
      <c r="BK236" s="156">
        <f t="shared" si="59"/>
        <v>0</v>
      </c>
      <c r="BL236" s="17" t="s">
        <v>309</v>
      </c>
      <c r="BM236" s="155" t="s">
        <v>1476</v>
      </c>
    </row>
    <row r="237" spans="2:65" s="1" customFormat="1" ht="21.75" customHeight="1">
      <c r="B237" s="32"/>
      <c r="C237" s="143" t="s">
        <v>908</v>
      </c>
      <c r="D237" s="143" t="s">
        <v>227</v>
      </c>
      <c r="E237" s="144" t="s">
        <v>3641</v>
      </c>
      <c r="F237" s="145" t="s">
        <v>3642</v>
      </c>
      <c r="G237" s="146" t="s">
        <v>1613</v>
      </c>
      <c r="H237" s="147">
        <v>110</v>
      </c>
      <c r="I237" s="148"/>
      <c r="J237" s="149">
        <f t="shared" si="50"/>
        <v>0</v>
      </c>
      <c r="K237" s="150"/>
      <c r="L237" s="32"/>
      <c r="M237" s="151" t="s">
        <v>1</v>
      </c>
      <c r="N237" s="152" t="s">
        <v>42</v>
      </c>
      <c r="P237" s="153">
        <f t="shared" si="51"/>
        <v>0</v>
      </c>
      <c r="Q237" s="153">
        <v>0</v>
      </c>
      <c r="R237" s="153">
        <f t="shared" si="52"/>
        <v>0</v>
      </c>
      <c r="S237" s="153">
        <v>0</v>
      </c>
      <c r="T237" s="154">
        <f t="shared" si="53"/>
        <v>0</v>
      </c>
      <c r="AR237" s="155" t="s">
        <v>309</v>
      </c>
      <c r="AT237" s="155" t="s">
        <v>227</v>
      </c>
      <c r="AU237" s="155" t="s">
        <v>89</v>
      </c>
      <c r="AY237" s="17" t="s">
        <v>225</v>
      </c>
      <c r="BE237" s="156">
        <f t="shared" si="54"/>
        <v>0</v>
      </c>
      <c r="BF237" s="156">
        <f t="shared" si="55"/>
        <v>0</v>
      </c>
      <c r="BG237" s="156">
        <f t="shared" si="56"/>
        <v>0</v>
      </c>
      <c r="BH237" s="156">
        <f t="shared" si="57"/>
        <v>0</v>
      </c>
      <c r="BI237" s="156">
        <f t="shared" si="58"/>
        <v>0</v>
      </c>
      <c r="BJ237" s="17" t="s">
        <v>89</v>
      </c>
      <c r="BK237" s="156">
        <f t="shared" si="59"/>
        <v>0</v>
      </c>
      <c r="BL237" s="17" t="s">
        <v>309</v>
      </c>
      <c r="BM237" s="155" t="s">
        <v>1486</v>
      </c>
    </row>
    <row r="238" spans="2:65" s="1" customFormat="1" ht="62.65" customHeight="1">
      <c r="B238" s="32"/>
      <c r="C238" s="179" t="s">
        <v>913</v>
      </c>
      <c r="D238" s="179" t="s">
        <v>304</v>
      </c>
      <c r="E238" s="180" t="s">
        <v>3643</v>
      </c>
      <c r="F238" s="181" t="s">
        <v>3644</v>
      </c>
      <c r="G238" s="182" t="s">
        <v>519</v>
      </c>
      <c r="H238" s="183">
        <v>110</v>
      </c>
      <c r="I238" s="184"/>
      <c r="J238" s="185">
        <f t="shared" si="50"/>
        <v>0</v>
      </c>
      <c r="K238" s="186"/>
      <c r="L238" s="187"/>
      <c r="M238" s="188" t="s">
        <v>1</v>
      </c>
      <c r="N238" s="189" t="s">
        <v>42</v>
      </c>
      <c r="P238" s="153">
        <f t="shared" si="51"/>
        <v>0</v>
      </c>
      <c r="Q238" s="153">
        <v>0</v>
      </c>
      <c r="R238" s="153">
        <f t="shared" si="52"/>
        <v>0</v>
      </c>
      <c r="S238" s="153">
        <v>0</v>
      </c>
      <c r="T238" s="154">
        <f t="shared" si="53"/>
        <v>0</v>
      </c>
      <c r="AR238" s="155" t="s">
        <v>434</v>
      </c>
      <c r="AT238" s="155" t="s">
        <v>304</v>
      </c>
      <c r="AU238" s="155" t="s">
        <v>89</v>
      </c>
      <c r="AY238" s="17" t="s">
        <v>225</v>
      </c>
      <c r="BE238" s="156">
        <f t="shared" si="54"/>
        <v>0</v>
      </c>
      <c r="BF238" s="156">
        <f t="shared" si="55"/>
        <v>0</v>
      </c>
      <c r="BG238" s="156">
        <f t="shared" si="56"/>
        <v>0</v>
      </c>
      <c r="BH238" s="156">
        <f t="shared" si="57"/>
        <v>0</v>
      </c>
      <c r="BI238" s="156">
        <f t="shared" si="58"/>
        <v>0</v>
      </c>
      <c r="BJ238" s="17" t="s">
        <v>89</v>
      </c>
      <c r="BK238" s="156">
        <f t="shared" si="59"/>
        <v>0</v>
      </c>
      <c r="BL238" s="17" t="s">
        <v>309</v>
      </c>
      <c r="BM238" s="155" t="s">
        <v>1494</v>
      </c>
    </row>
    <row r="239" spans="2:65" s="1" customFormat="1" ht="16.5" customHeight="1">
      <c r="B239" s="32"/>
      <c r="C239" s="143" t="s">
        <v>919</v>
      </c>
      <c r="D239" s="143" t="s">
        <v>227</v>
      </c>
      <c r="E239" s="144" t="s">
        <v>3645</v>
      </c>
      <c r="F239" s="145" t="s">
        <v>3646</v>
      </c>
      <c r="G239" s="146" t="s">
        <v>519</v>
      </c>
      <c r="H239" s="147">
        <v>42</v>
      </c>
      <c r="I239" s="148"/>
      <c r="J239" s="149">
        <f t="shared" si="50"/>
        <v>0</v>
      </c>
      <c r="K239" s="150"/>
      <c r="L239" s="32"/>
      <c r="M239" s="151" t="s">
        <v>1</v>
      </c>
      <c r="N239" s="152" t="s">
        <v>42</v>
      </c>
      <c r="P239" s="153">
        <f t="shared" si="51"/>
        <v>0</v>
      </c>
      <c r="Q239" s="153">
        <v>0</v>
      </c>
      <c r="R239" s="153">
        <f t="shared" si="52"/>
        <v>0</v>
      </c>
      <c r="S239" s="153">
        <v>0</v>
      </c>
      <c r="T239" s="154">
        <f t="shared" si="53"/>
        <v>0</v>
      </c>
      <c r="AR239" s="155" t="s">
        <v>309</v>
      </c>
      <c r="AT239" s="155" t="s">
        <v>227</v>
      </c>
      <c r="AU239" s="155" t="s">
        <v>89</v>
      </c>
      <c r="AY239" s="17" t="s">
        <v>225</v>
      </c>
      <c r="BE239" s="156">
        <f t="shared" si="54"/>
        <v>0</v>
      </c>
      <c r="BF239" s="156">
        <f t="shared" si="55"/>
        <v>0</v>
      </c>
      <c r="BG239" s="156">
        <f t="shared" si="56"/>
        <v>0</v>
      </c>
      <c r="BH239" s="156">
        <f t="shared" si="57"/>
        <v>0</v>
      </c>
      <c r="BI239" s="156">
        <f t="shared" si="58"/>
        <v>0</v>
      </c>
      <c r="BJ239" s="17" t="s">
        <v>89</v>
      </c>
      <c r="BK239" s="156">
        <f t="shared" si="59"/>
        <v>0</v>
      </c>
      <c r="BL239" s="17" t="s">
        <v>309</v>
      </c>
      <c r="BM239" s="155" t="s">
        <v>1504</v>
      </c>
    </row>
    <row r="240" spans="2:65" s="1" customFormat="1" ht="16.5" customHeight="1">
      <c r="B240" s="32"/>
      <c r="C240" s="179" t="s">
        <v>923</v>
      </c>
      <c r="D240" s="179" t="s">
        <v>304</v>
      </c>
      <c r="E240" s="180" t="s">
        <v>3647</v>
      </c>
      <c r="F240" s="181" t="s">
        <v>3648</v>
      </c>
      <c r="G240" s="182" t="s">
        <v>519</v>
      </c>
      <c r="H240" s="183">
        <v>42</v>
      </c>
      <c r="I240" s="184"/>
      <c r="J240" s="185">
        <f t="shared" si="50"/>
        <v>0</v>
      </c>
      <c r="K240" s="186"/>
      <c r="L240" s="187"/>
      <c r="M240" s="188" t="s">
        <v>1</v>
      </c>
      <c r="N240" s="189" t="s">
        <v>42</v>
      </c>
      <c r="P240" s="153">
        <f t="shared" si="51"/>
        <v>0</v>
      </c>
      <c r="Q240" s="153">
        <v>0</v>
      </c>
      <c r="R240" s="153">
        <f t="shared" si="52"/>
        <v>0</v>
      </c>
      <c r="S240" s="153">
        <v>0</v>
      </c>
      <c r="T240" s="154">
        <f t="shared" si="53"/>
        <v>0</v>
      </c>
      <c r="AR240" s="155" t="s">
        <v>434</v>
      </c>
      <c r="AT240" s="155" t="s">
        <v>304</v>
      </c>
      <c r="AU240" s="155" t="s">
        <v>89</v>
      </c>
      <c r="AY240" s="17" t="s">
        <v>225</v>
      </c>
      <c r="BE240" s="156">
        <f t="shared" si="54"/>
        <v>0</v>
      </c>
      <c r="BF240" s="156">
        <f t="shared" si="55"/>
        <v>0</v>
      </c>
      <c r="BG240" s="156">
        <f t="shared" si="56"/>
        <v>0</v>
      </c>
      <c r="BH240" s="156">
        <f t="shared" si="57"/>
        <v>0</v>
      </c>
      <c r="BI240" s="156">
        <f t="shared" si="58"/>
        <v>0</v>
      </c>
      <c r="BJ240" s="17" t="s">
        <v>89</v>
      </c>
      <c r="BK240" s="156">
        <f t="shared" si="59"/>
        <v>0</v>
      </c>
      <c r="BL240" s="17" t="s">
        <v>309</v>
      </c>
      <c r="BM240" s="155" t="s">
        <v>1513</v>
      </c>
    </row>
    <row r="241" spans="2:65" s="1" customFormat="1" ht="24.2" customHeight="1">
      <c r="B241" s="32"/>
      <c r="C241" s="179" t="s">
        <v>945</v>
      </c>
      <c r="D241" s="179" t="s">
        <v>304</v>
      </c>
      <c r="E241" s="180" t="s">
        <v>3649</v>
      </c>
      <c r="F241" s="181" t="s">
        <v>3650</v>
      </c>
      <c r="G241" s="182" t="s">
        <v>519</v>
      </c>
      <c r="H241" s="183">
        <v>48</v>
      </c>
      <c r="I241" s="184"/>
      <c r="J241" s="185">
        <f t="shared" si="50"/>
        <v>0</v>
      </c>
      <c r="K241" s="186"/>
      <c r="L241" s="187"/>
      <c r="M241" s="188" t="s">
        <v>1</v>
      </c>
      <c r="N241" s="189" t="s">
        <v>42</v>
      </c>
      <c r="P241" s="153">
        <f t="shared" si="51"/>
        <v>0</v>
      </c>
      <c r="Q241" s="153">
        <v>0</v>
      </c>
      <c r="R241" s="153">
        <f t="shared" si="52"/>
        <v>0</v>
      </c>
      <c r="S241" s="153">
        <v>0</v>
      </c>
      <c r="T241" s="154">
        <f t="shared" si="53"/>
        <v>0</v>
      </c>
      <c r="AR241" s="155" t="s">
        <v>434</v>
      </c>
      <c r="AT241" s="155" t="s">
        <v>304</v>
      </c>
      <c r="AU241" s="155" t="s">
        <v>89</v>
      </c>
      <c r="AY241" s="17" t="s">
        <v>225</v>
      </c>
      <c r="BE241" s="156">
        <f t="shared" si="54"/>
        <v>0</v>
      </c>
      <c r="BF241" s="156">
        <f t="shared" si="55"/>
        <v>0</v>
      </c>
      <c r="BG241" s="156">
        <f t="shared" si="56"/>
        <v>0</v>
      </c>
      <c r="BH241" s="156">
        <f t="shared" si="57"/>
        <v>0</v>
      </c>
      <c r="BI241" s="156">
        <f t="shared" si="58"/>
        <v>0</v>
      </c>
      <c r="BJ241" s="17" t="s">
        <v>89</v>
      </c>
      <c r="BK241" s="156">
        <f t="shared" si="59"/>
        <v>0</v>
      </c>
      <c r="BL241" s="17" t="s">
        <v>309</v>
      </c>
      <c r="BM241" s="155" t="s">
        <v>1523</v>
      </c>
    </row>
    <row r="242" spans="2:65" s="1" customFormat="1" ht="16.5" customHeight="1">
      <c r="B242" s="32"/>
      <c r="C242" s="143" t="s">
        <v>950</v>
      </c>
      <c r="D242" s="143" t="s">
        <v>227</v>
      </c>
      <c r="E242" s="144" t="s">
        <v>3651</v>
      </c>
      <c r="F242" s="145" t="s">
        <v>3652</v>
      </c>
      <c r="G242" s="146" t="s">
        <v>519</v>
      </c>
      <c r="H242" s="147">
        <v>7</v>
      </c>
      <c r="I242" s="148"/>
      <c r="J242" s="149">
        <f t="shared" si="50"/>
        <v>0</v>
      </c>
      <c r="K242" s="150"/>
      <c r="L242" s="32"/>
      <c r="M242" s="151" t="s">
        <v>1</v>
      </c>
      <c r="N242" s="152" t="s">
        <v>42</v>
      </c>
      <c r="P242" s="153">
        <f t="shared" si="51"/>
        <v>0</v>
      </c>
      <c r="Q242" s="153">
        <v>0</v>
      </c>
      <c r="R242" s="153">
        <f t="shared" si="52"/>
        <v>0</v>
      </c>
      <c r="S242" s="153">
        <v>0</v>
      </c>
      <c r="T242" s="154">
        <f t="shared" si="53"/>
        <v>0</v>
      </c>
      <c r="AR242" s="155" t="s">
        <v>309</v>
      </c>
      <c r="AT242" s="155" t="s">
        <v>227</v>
      </c>
      <c r="AU242" s="155" t="s">
        <v>89</v>
      </c>
      <c r="AY242" s="17" t="s">
        <v>225</v>
      </c>
      <c r="BE242" s="156">
        <f t="shared" si="54"/>
        <v>0</v>
      </c>
      <c r="BF242" s="156">
        <f t="shared" si="55"/>
        <v>0</v>
      </c>
      <c r="BG242" s="156">
        <f t="shared" si="56"/>
        <v>0</v>
      </c>
      <c r="BH242" s="156">
        <f t="shared" si="57"/>
        <v>0</v>
      </c>
      <c r="BI242" s="156">
        <f t="shared" si="58"/>
        <v>0</v>
      </c>
      <c r="BJ242" s="17" t="s">
        <v>89</v>
      </c>
      <c r="BK242" s="156">
        <f t="shared" si="59"/>
        <v>0</v>
      </c>
      <c r="BL242" s="17" t="s">
        <v>309</v>
      </c>
      <c r="BM242" s="155" t="s">
        <v>1534</v>
      </c>
    </row>
    <row r="243" spans="2:65" s="1" customFormat="1" ht="16.5" customHeight="1">
      <c r="B243" s="32"/>
      <c r="C243" s="179" t="s">
        <v>956</v>
      </c>
      <c r="D243" s="179" t="s">
        <v>304</v>
      </c>
      <c r="E243" s="180" t="s">
        <v>3653</v>
      </c>
      <c r="F243" s="181" t="s">
        <v>3654</v>
      </c>
      <c r="G243" s="182" t="s">
        <v>519</v>
      </c>
      <c r="H243" s="183">
        <v>7</v>
      </c>
      <c r="I243" s="184"/>
      <c r="J243" s="185">
        <f t="shared" si="50"/>
        <v>0</v>
      </c>
      <c r="K243" s="186"/>
      <c r="L243" s="187"/>
      <c r="M243" s="188" t="s">
        <v>1</v>
      </c>
      <c r="N243" s="189" t="s">
        <v>42</v>
      </c>
      <c r="P243" s="153">
        <f t="shared" si="51"/>
        <v>0</v>
      </c>
      <c r="Q243" s="153">
        <v>0</v>
      </c>
      <c r="R243" s="153">
        <f t="shared" si="52"/>
        <v>0</v>
      </c>
      <c r="S243" s="153">
        <v>0</v>
      </c>
      <c r="T243" s="154">
        <f t="shared" si="53"/>
        <v>0</v>
      </c>
      <c r="AR243" s="155" t="s">
        <v>434</v>
      </c>
      <c r="AT243" s="155" t="s">
        <v>304</v>
      </c>
      <c r="AU243" s="155" t="s">
        <v>89</v>
      </c>
      <c r="AY243" s="17" t="s">
        <v>225</v>
      </c>
      <c r="BE243" s="156">
        <f t="shared" si="54"/>
        <v>0</v>
      </c>
      <c r="BF243" s="156">
        <f t="shared" si="55"/>
        <v>0</v>
      </c>
      <c r="BG243" s="156">
        <f t="shared" si="56"/>
        <v>0</v>
      </c>
      <c r="BH243" s="156">
        <f t="shared" si="57"/>
        <v>0</v>
      </c>
      <c r="BI243" s="156">
        <f t="shared" si="58"/>
        <v>0</v>
      </c>
      <c r="BJ243" s="17" t="s">
        <v>89</v>
      </c>
      <c r="BK243" s="156">
        <f t="shared" si="59"/>
        <v>0</v>
      </c>
      <c r="BL243" s="17" t="s">
        <v>309</v>
      </c>
      <c r="BM243" s="155" t="s">
        <v>1545</v>
      </c>
    </row>
    <row r="244" spans="2:65" s="1" customFormat="1" ht="16.5" customHeight="1">
      <c r="B244" s="32"/>
      <c r="C244" s="143" t="s">
        <v>960</v>
      </c>
      <c r="D244" s="143" t="s">
        <v>227</v>
      </c>
      <c r="E244" s="144" t="s">
        <v>3655</v>
      </c>
      <c r="F244" s="145" t="s">
        <v>3656</v>
      </c>
      <c r="G244" s="146" t="s">
        <v>519</v>
      </c>
      <c r="H244" s="147">
        <v>12</v>
      </c>
      <c r="I244" s="148"/>
      <c r="J244" s="149">
        <f t="shared" si="50"/>
        <v>0</v>
      </c>
      <c r="K244" s="150"/>
      <c r="L244" s="32"/>
      <c r="M244" s="151" t="s">
        <v>1</v>
      </c>
      <c r="N244" s="152" t="s">
        <v>42</v>
      </c>
      <c r="P244" s="153">
        <f t="shared" si="51"/>
        <v>0</v>
      </c>
      <c r="Q244" s="153">
        <v>0</v>
      </c>
      <c r="R244" s="153">
        <f t="shared" si="52"/>
        <v>0</v>
      </c>
      <c r="S244" s="153">
        <v>0</v>
      </c>
      <c r="T244" s="154">
        <f t="shared" si="53"/>
        <v>0</v>
      </c>
      <c r="AR244" s="155" t="s">
        <v>309</v>
      </c>
      <c r="AT244" s="155" t="s">
        <v>227</v>
      </c>
      <c r="AU244" s="155" t="s">
        <v>89</v>
      </c>
      <c r="AY244" s="17" t="s">
        <v>225</v>
      </c>
      <c r="BE244" s="156">
        <f t="shared" si="54"/>
        <v>0</v>
      </c>
      <c r="BF244" s="156">
        <f t="shared" si="55"/>
        <v>0</v>
      </c>
      <c r="BG244" s="156">
        <f t="shared" si="56"/>
        <v>0</v>
      </c>
      <c r="BH244" s="156">
        <f t="shared" si="57"/>
        <v>0</v>
      </c>
      <c r="BI244" s="156">
        <f t="shared" si="58"/>
        <v>0</v>
      </c>
      <c r="BJ244" s="17" t="s">
        <v>89</v>
      </c>
      <c r="BK244" s="156">
        <f t="shared" si="59"/>
        <v>0</v>
      </c>
      <c r="BL244" s="17" t="s">
        <v>309</v>
      </c>
      <c r="BM244" s="155" t="s">
        <v>1555</v>
      </c>
    </row>
    <row r="245" spans="2:65" s="1" customFormat="1" ht="16.5" customHeight="1">
      <c r="B245" s="32"/>
      <c r="C245" s="179" t="s">
        <v>964</v>
      </c>
      <c r="D245" s="179" t="s">
        <v>304</v>
      </c>
      <c r="E245" s="180" t="s">
        <v>3657</v>
      </c>
      <c r="F245" s="181" t="s">
        <v>3658</v>
      </c>
      <c r="G245" s="182" t="s">
        <v>519</v>
      </c>
      <c r="H245" s="183">
        <v>12</v>
      </c>
      <c r="I245" s="184"/>
      <c r="J245" s="185">
        <f t="shared" si="50"/>
        <v>0</v>
      </c>
      <c r="K245" s="186"/>
      <c r="L245" s="187"/>
      <c r="M245" s="188" t="s">
        <v>1</v>
      </c>
      <c r="N245" s="189" t="s">
        <v>42</v>
      </c>
      <c r="P245" s="153">
        <f t="shared" si="51"/>
        <v>0</v>
      </c>
      <c r="Q245" s="153">
        <v>0</v>
      </c>
      <c r="R245" s="153">
        <f t="shared" si="52"/>
        <v>0</v>
      </c>
      <c r="S245" s="153">
        <v>0</v>
      </c>
      <c r="T245" s="154">
        <f t="shared" si="53"/>
        <v>0</v>
      </c>
      <c r="AR245" s="155" t="s">
        <v>434</v>
      </c>
      <c r="AT245" s="155" t="s">
        <v>304</v>
      </c>
      <c r="AU245" s="155" t="s">
        <v>89</v>
      </c>
      <c r="AY245" s="17" t="s">
        <v>225</v>
      </c>
      <c r="BE245" s="156">
        <f t="shared" si="54"/>
        <v>0</v>
      </c>
      <c r="BF245" s="156">
        <f t="shared" si="55"/>
        <v>0</v>
      </c>
      <c r="BG245" s="156">
        <f t="shared" si="56"/>
        <v>0</v>
      </c>
      <c r="BH245" s="156">
        <f t="shared" si="57"/>
        <v>0</v>
      </c>
      <c r="BI245" s="156">
        <f t="shared" si="58"/>
        <v>0</v>
      </c>
      <c r="BJ245" s="17" t="s">
        <v>89</v>
      </c>
      <c r="BK245" s="156">
        <f t="shared" si="59"/>
        <v>0</v>
      </c>
      <c r="BL245" s="17" t="s">
        <v>309</v>
      </c>
      <c r="BM245" s="155" t="s">
        <v>1565</v>
      </c>
    </row>
    <row r="246" spans="2:65" s="1" customFormat="1" ht="16.5" customHeight="1">
      <c r="B246" s="32"/>
      <c r="C246" s="143" t="s">
        <v>969</v>
      </c>
      <c r="D246" s="143" t="s">
        <v>227</v>
      </c>
      <c r="E246" s="144" t="s">
        <v>3659</v>
      </c>
      <c r="F246" s="145" t="s">
        <v>3660</v>
      </c>
      <c r="G246" s="146" t="s">
        <v>519</v>
      </c>
      <c r="H246" s="147">
        <v>1</v>
      </c>
      <c r="I246" s="148"/>
      <c r="J246" s="149">
        <f t="shared" si="50"/>
        <v>0</v>
      </c>
      <c r="K246" s="150"/>
      <c r="L246" s="32"/>
      <c r="M246" s="151" t="s">
        <v>1</v>
      </c>
      <c r="N246" s="152" t="s">
        <v>42</v>
      </c>
      <c r="P246" s="153">
        <f t="shared" si="51"/>
        <v>0</v>
      </c>
      <c r="Q246" s="153">
        <v>0</v>
      </c>
      <c r="R246" s="153">
        <f t="shared" si="52"/>
        <v>0</v>
      </c>
      <c r="S246" s="153">
        <v>0</v>
      </c>
      <c r="T246" s="154">
        <f t="shared" si="53"/>
        <v>0</v>
      </c>
      <c r="AR246" s="155" t="s">
        <v>309</v>
      </c>
      <c r="AT246" s="155" t="s">
        <v>227</v>
      </c>
      <c r="AU246" s="155" t="s">
        <v>89</v>
      </c>
      <c r="AY246" s="17" t="s">
        <v>225</v>
      </c>
      <c r="BE246" s="156">
        <f t="shared" si="54"/>
        <v>0</v>
      </c>
      <c r="BF246" s="156">
        <f t="shared" si="55"/>
        <v>0</v>
      </c>
      <c r="BG246" s="156">
        <f t="shared" si="56"/>
        <v>0</v>
      </c>
      <c r="BH246" s="156">
        <f t="shared" si="57"/>
        <v>0</v>
      </c>
      <c r="BI246" s="156">
        <f t="shared" si="58"/>
        <v>0</v>
      </c>
      <c r="BJ246" s="17" t="s">
        <v>89</v>
      </c>
      <c r="BK246" s="156">
        <f t="shared" si="59"/>
        <v>0</v>
      </c>
      <c r="BL246" s="17" t="s">
        <v>309</v>
      </c>
      <c r="BM246" s="155" t="s">
        <v>1575</v>
      </c>
    </row>
    <row r="247" spans="2:65" s="1" customFormat="1" ht="24.2" customHeight="1">
      <c r="B247" s="32"/>
      <c r="C247" s="179" t="s">
        <v>973</v>
      </c>
      <c r="D247" s="179" t="s">
        <v>304</v>
      </c>
      <c r="E247" s="180" t="s">
        <v>3661</v>
      </c>
      <c r="F247" s="181" t="s">
        <v>3662</v>
      </c>
      <c r="G247" s="182" t="s">
        <v>519</v>
      </c>
      <c r="H247" s="183">
        <v>1</v>
      </c>
      <c r="I247" s="184"/>
      <c r="J247" s="185">
        <f t="shared" si="50"/>
        <v>0</v>
      </c>
      <c r="K247" s="186"/>
      <c r="L247" s="187"/>
      <c r="M247" s="188" t="s">
        <v>1</v>
      </c>
      <c r="N247" s="189" t="s">
        <v>42</v>
      </c>
      <c r="P247" s="153">
        <f t="shared" si="51"/>
        <v>0</v>
      </c>
      <c r="Q247" s="153">
        <v>0</v>
      </c>
      <c r="R247" s="153">
        <f t="shared" si="52"/>
        <v>0</v>
      </c>
      <c r="S247" s="153">
        <v>0</v>
      </c>
      <c r="T247" s="154">
        <f t="shared" si="53"/>
        <v>0</v>
      </c>
      <c r="AR247" s="155" t="s">
        <v>434</v>
      </c>
      <c r="AT247" s="155" t="s">
        <v>304</v>
      </c>
      <c r="AU247" s="155" t="s">
        <v>89</v>
      </c>
      <c r="AY247" s="17" t="s">
        <v>225</v>
      </c>
      <c r="BE247" s="156">
        <f t="shared" si="54"/>
        <v>0</v>
      </c>
      <c r="BF247" s="156">
        <f t="shared" si="55"/>
        <v>0</v>
      </c>
      <c r="BG247" s="156">
        <f t="shared" si="56"/>
        <v>0</v>
      </c>
      <c r="BH247" s="156">
        <f t="shared" si="57"/>
        <v>0</v>
      </c>
      <c r="BI247" s="156">
        <f t="shared" si="58"/>
        <v>0</v>
      </c>
      <c r="BJ247" s="17" t="s">
        <v>89</v>
      </c>
      <c r="BK247" s="156">
        <f t="shared" si="59"/>
        <v>0</v>
      </c>
      <c r="BL247" s="17" t="s">
        <v>309</v>
      </c>
      <c r="BM247" s="155" t="s">
        <v>1588</v>
      </c>
    </row>
    <row r="248" spans="2:65" s="1" customFormat="1" ht="16.5" customHeight="1">
      <c r="B248" s="32"/>
      <c r="C248" s="143" t="s">
        <v>980</v>
      </c>
      <c r="D248" s="143" t="s">
        <v>227</v>
      </c>
      <c r="E248" s="144" t="s">
        <v>3663</v>
      </c>
      <c r="F248" s="145" t="s">
        <v>3664</v>
      </c>
      <c r="G248" s="146" t="s">
        <v>519</v>
      </c>
      <c r="H248" s="147">
        <v>1</v>
      </c>
      <c r="I248" s="148"/>
      <c r="J248" s="149">
        <f t="shared" si="50"/>
        <v>0</v>
      </c>
      <c r="K248" s="150"/>
      <c r="L248" s="32"/>
      <c r="M248" s="151" t="s">
        <v>1</v>
      </c>
      <c r="N248" s="152" t="s">
        <v>42</v>
      </c>
      <c r="P248" s="153">
        <f t="shared" si="51"/>
        <v>0</v>
      </c>
      <c r="Q248" s="153">
        <v>0</v>
      </c>
      <c r="R248" s="153">
        <f t="shared" si="52"/>
        <v>0</v>
      </c>
      <c r="S248" s="153">
        <v>0</v>
      </c>
      <c r="T248" s="154">
        <f t="shared" si="53"/>
        <v>0</v>
      </c>
      <c r="AR248" s="155" t="s">
        <v>309</v>
      </c>
      <c r="AT248" s="155" t="s">
        <v>227</v>
      </c>
      <c r="AU248" s="155" t="s">
        <v>89</v>
      </c>
      <c r="AY248" s="17" t="s">
        <v>225</v>
      </c>
      <c r="BE248" s="156">
        <f t="shared" si="54"/>
        <v>0</v>
      </c>
      <c r="BF248" s="156">
        <f t="shared" si="55"/>
        <v>0</v>
      </c>
      <c r="BG248" s="156">
        <f t="shared" si="56"/>
        <v>0</v>
      </c>
      <c r="BH248" s="156">
        <f t="shared" si="57"/>
        <v>0</v>
      </c>
      <c r="BI248" s="156">
        <f t="shared" si="58"/>
        <v>0</v>
      </c>
      <c r="BJ248" s="17" t="s">
        <v>89</v>
      </c>
      <c r="BK248" s="156">
        <f t="shared" si="59"/>
        <v>0</v>
      </c>
      <c r="BL248" s="17" t="s">
        <v>309</v>
      </c>
      <c r="BM248" s="155" t="s">
        <v>1599</v>
      </c>
    </row>
    <row r="249" spans="2:65" s="1" customFormat="1" ht="24.2" customHeight="1">
      <c r="B249" s="32"/>
      <c r="C249" s="179" t="s">
        <v>986</v>
      </c>
      <c r="D249" s="179" t="s">
        <v>304</v>
      </c>
      <c r="E249" s="180" t="s">
        <v>3665</v>
      </c>
      <c r="F249" s="181" t="s">
        <v>3666</v>
      </c>
      <c r="G249" s="182" t="s">
        <v>519</v>
      </c>
      <c r="H249" s="183">
        <v>1</v>
      </c>
      <c r="I249" s="184"/>
      <c r="J249" s="185">
        <f t="shared" si="50"/>
        <v>0</v>
      </c>
      <c r="K249" s="186"/>
      <c r="L249" s="187"/>
      <c r="M249" s="188" t="s">
        <v>1</v>
      </c>
      <c r="N249" s="189" t="s">
        <v>42</v>
      </c>
      <c r="P249" s="153">
        <f t="shared" si="51"/>
        <v>0</v>
      </c>
      <c r="Q249" s="153">
        <v>0</v>
      </c>
      <c r="R249" s="153">
        <f t="shared" si="52"/>
        <v>0</v>
      </c>
      <c r="S249" s="153">
        <v>0</v>
      </c>
      <c r="T249" s="154">
        <f t="shared" si="53"/>
        <v>0</v>
      </c>
      <c r="AR249" s="155" t="s">
        <v>434</v>
      </c>
      <c r="AT249" s="155" t="s">
        <v>304</v>
      </c>
      <c r="AU249" s="155" t="s">
        <v>89</v>
      </c>
      <c r="AY249" s="17" t="s">
        <v>225</v>
      </c>
      <c r="BE249" s="156">
        <f t="shared" si="54"/>
        <v>0</v>
      </c>
      <c r="BF249" s="156">
        <f t="shared" si="55"/>
        <v>0</v>
      </c>
      <c r="BG249" s="156">
        <f t="shared" si="56"/>
        <v>0</v>
      </c>
      <c r="BH249" s="156">
        <f t="shared" si="57"/>
        <v>0</v>
      </c>
      <c r="BI249" s="156">
        <f t="shared" si="58"/>
        <v>0</v>
      </c>
      <c r="BJ249" s="17" t="s">
        <v>89</v>
      </c>
      <c r="BK249" s="156">
        <f t="shared" si="59"/>
        <v>0</v>
      </c>
      <c r="BL249" s="17" t="s">
        <v>309</v>
      </c>
      <c r="BM249" s="155" t="s">
        <v>1610</v>
      </c>
    </row>
    <row r="250" spans="2:65" s="1" customFormat="1" ht="16.5" customHeight="1">
      <c r="B250" s="32"/>
      <c r="C250" s="143" t="s">
        <v>994</v>
      </c>
      <c r="D250" s="143" t="s">
        <v>227</v>
      </c>
      <c r="E250" s="144" t="s">
        <v>3667</v>
      </c>
      <c r="F250" s="145" t="s">
        <v>3668</v>
      </c>
      <c r="G250" s="146" t="s">
        <v>519</v>
      </c>
      <c r="H250" s="147">
        <v>2</v>
      </c>
      <c r="I250" s="148"/>
      <c r="J250" s="149">
        <f t="shared" si="50"/>
        <v>0</v>
      </c>
      <c r="K250" s="150"/>
      <c r="L250" s="32"/>
      <c r="M250" s="151" t="s">
        <v>1</v>
      </c>
      <c r="N250" s="152" t="s">
        <v>42</v>
      </c>
      <c r="P250" s="153">
        <f t="shared" si="51"/>
        <v>0</v>
      </c>
      <c r="Q250" s="153">
        <v>0</v>
      </c>
      <c r="R250" s="153">
        <f t="shared" si="52"/>
        <v>0</v>
      </c>
      <c r="S250" s="153">
        <v>0</v>
      </c>
      <c r="T250" s="154">
        <f t="shared" si="53"/>
        <v>0</v>
      </c>
      <c r="AR250" s="155" t="s">
        <v>309</v>
      </c>
      <c r="AT250" s="155" t="s">
        <v>227</v>
      </c>
      <c r="AU250" s="155" t="s">
        <v>89</v>
      </c>
      <c r="AY250" s="17" t="s">
        <v>225</v>
      </c>
      <c r="BE250" s="156">
        <f t="shared" si="54"/>
        <v>0</v>
      </c>
      <c r="BF250" s="156">
        <f t="shared" si="55"/>
        <v>0</v>
      </c>
      <c r="BG250" s="156">
        <f t="shared" si="56"/>
        <v>0</v>
      </c>
      <c r="BH250" s="156">
        <f t="shared" si="57"/>
        <v>0</v>
      </c>
      <c r="BI250" s="156">
        <f t="shared" si="58"/>
        <v>0</v>
      </c>
      <c r="BJ250" s="17" t="s">
        <v>89</v>
      </c>
      <c r="BK250" s="156">
        <f t="shared" si="59"/>
        <v>0</v>
      </c>
      <c r="BL250" s="17" t="s">
        <v>309</v>
      </c>
      <c r="BM250" s="155" t="s">
        <v>1619</v>
      </c>
    </row>
    <row r="251" spans="2:65" s="1" customFormat="1" ht="24.2" customHeight="1">
      <c r="B251" s="32"/>
      <c r="C251" s="179" t="s">
        <v>1006</v>
      </c>
      <c r="D251" s="179" t="s">
        <v>304</v>
      </c>
      <c r="E251" s="180" t="s">
        <v>3669</v>
      </c>
      <c r="F251" s="181" t="s">
        <v>3670</v>
      </c>
      <c r="G251" s="182" t="s">
        <v>519</v>
      </c>
      <c r="H251" s="183">
        <v>2</v>
      </c>
      <c r="I251" s="184"/>
      <c r="J251" s="185">
        <f t="shared" si="50"/>
        <v>0</v>
      </c>
      <c r="K251" s="186"/>
      <c r="L251" s="187"/>
      <c r="M251" s="188" t="s">
        <v>1</v>
      </c>
      <c r="N251" s="189" t="s">
        <v>42</v>
      </c>
      <c r="P251" s="153">
        <f t="shared" si="51"/>
        <v>0</v>
      </c>
      <c r="Q251" s="153">
        <v>0</v>
      </c>
      <c r="R251" s="153">
        <f t="shared" si="52"/>
        <v>0</v>
      </c>
      <c r="S251" s="153">
        <v>0</v>
      </c>
      <c r="T251" s="154">
        <f t="shared" si="53"/>
        <v>0</v>
      </c>
      <c r="AR251" s="155" t="s">
        <v>434</v>
      </c>
      <c r="AT251" s="155" t="s">
        <v>304</v>
      </c>
      <c r="AU251" s="155" t="s">
        <v>89</v>
      </c>
      <c r="AY251" s="17" t="s">
        <v>225</v>
      </c>
      <c r="BE251" s="156">
        <f t="shared" si="54"/>
        <v>0</v>
      </c>
      <c r="BF251" s="156">
        <f t="shared" si="55"/>
        <v>0</v>
      </c>
      <c r="BG251" s="156">
        <f t="shared" si="56"/>
        <v>0</v>
      </c>
      <c r="BH251" s="156">
        <f t="shared" si="57"/>
        <v>0</v>
      </c>
      <c r="BI251" s="156">
        <f t="shared" si="58"/>
        <v>0</v>
      </c>
      <c r="BJ251" s="17" t="s">
        <v>89</v>
      </c>
      <c r="BK251" s="156">
        <f t="shared" si="59"/>
        <v>0</v>
      </c>
      <c r="BL251" s="17" t="s">
        <v>309</v>
      </c>
      <c r="BM251" s="155" t="s">
        <v>1627</v>
      </c>
    </row>
    <row r="252" spans="2:65" s="1" customFormat="1" ht="16.5" customHeight="1">
      <c r="B252" s="32"/>
      <c r="C252" s="143" t="s">
        <v>1013</v>
      </c>
      <c r="D252" s="143" t="s">
        <v>227</v>
      </c>
      <c r="E252" s="144" t="s">
        <v>3671</v>
      </c>
      <c r="F252" s="145" t="s">
        <v>3672</v>
      </c>
      <c r="G252" s="146" t="s">
        <v>519</v>
      </c>
      <c r="H252" s="147">
        <v>1</v>
      </c>
      <c r="I252" s="148"/>
      <c r="J252" s="149">
        <f t="shared" si="50"/>
        <v>0</v>
      </c>
      <c r="K252" s="150"/>
      <c r="L252" s="32"/>
      <c r="M252" s="151" t="s">
        <v>1</v>
      </c>
      <c r="N252" s="152" t="s">
        <v>42</v>
      </c>
      <c r="P252" s="153">
        <f t="shared" si="51"/>
        <v>0</v>
      </c>
      <c r="Q252" s="153">
        <v>0</v>
      </c>
      <c r="R252" s="153">
        <f t="shared" si="52"/>
        <v>0</v>
      </c>
      <c r="S252" s="153">
        <v>0</v>
      </c>
      <c r="T252" s="154">
        <f t="shared" si="53"/>
        <v>0</v>
      </c>
      <c r="AR252" s="155" t="s">
        <v>309</v>
      </c>
      <c r="AT252" s="155" t="s">
        <v>227</v>
      </c>
      <c r="AU252" s="155" t="s">
        <v>89</v>
      </c>
      <c r="AY252" s="17" t="s">
        <v>225</v>
      </c>
      <c r="BE252" s="156">
        <f t="shared" si="54"/>
        <v>0</v>
      </c>
      <c r="BF252" s="156">
        <f t="shared" si="55"/>
        <v>0</v>
      </c>
      <c r="BG252" s="156">
        <f t="shared" si="56"/>
        <v>0</v>
      </c>
      <c r="BH252" s="156">
        <f t="shared" si="57"/>
        <v>0</v>
      </c>
      <c r="BI252" s="156">
        <f t="shared" si="58"/>
        <v>0</v>
      </c>
      <c r="BJ252" s="17" t="s">
        <v>89</v>
      </c>
      <c r="BK252" s="156">
        <f t="shared" si="59"/>
        <v>0</v>
      </c>
      <c r="BL252" s="17" t="s">
        <v>309</v>
      </c>
      <c r="BM252" s="155" t="s">
        <v>1636</v>
      </c>
    </row>
    <row r="253" spans="2:65" s="1" customFormat="1" ht="33" customHeight="1">
      <c r="B253" s="32"/>
      <c r="C253" s="179" t="s">
        <v>1018</v>
      </c>
      <c r="D253" s="179" t="s">
        <v>304</v>
      </c>
      <c r="E253" s="180" t="s">
        <v>3673</v>
      </c>
      <c r="F253" s="181" t="s">
        <v>3674</v>
      </c>
      <c r="G253" s="182" t="s">
        <v>519</v>
      </c>
      <c r="H253" s="183">
        <v>1</v>
      </c>
      <c r="I253" s="184"/>
      <c r="J253" s="185">
        <f t="shared" si="50"/>
        <v>0</v>
      </c>
      <c r="K253" s="186"/>
      <c r="L253" s="187"/>
      <c r="M253" s="188" t="s">
        <v>1</v>
      </c>
      <c r="N253" s="189" t="s">
        <v>42</v>
      </c>
      <c r="P253" s="153">
        <f t="shared" si="51"/>
        <v>0</v>
      </c>
      <c r="Q253" s="153">
        <v>0</v>
      </c>
      <c r="R253" s="153">
        <f t="shared" si="52"/>
        <v>0</v>
      </c>
      <c r="S253" s="153">
        <v>0</v>
      </c>
      <c r="T253" s="154">
        <f t="shared" si="53"/>
        <v>0</v>
      </c>
      <c r="AR253" s="155" t="s">
        <v>434</v>
      </c>
      <c r="AT253" s="155" t="s">
        <v>304</v>
      </c>
      <c r="AU253" s="155" t="s">
        <v>89</v>
      </c>
      <c r="AY253" s="17" t="s">
        <v>225</v>
      </c>
      <c r="BE253" s="156">
        <f t="shared" si="54"/>
        <v>0</v>
      </c>
      <c r="BF253" s="156">
        <f t="shared" si="55"/>
        <v>0</v>
      </c>
      <c r="BG253" s="156">
        <f t="shared" si="56"/>
        <v>0</v>
      </c>
      <c r="BH253" s="156">
        <f t="shared" si="57"/>
        <v>0</v>
      </c>
      <c r="BI253" s="156">
        <f t="shared" si="58"/>
        <v>0</v>
      </c>
      <c r="BJ253" s="17" t="s">
        <v>89</v>
      </c>
      <c r="BK253" s="156">
        <f t="shared" si="59"/>
        <v>0</v>
      </c>
      <c r="BL253" s="17" t="s">
        <v>309</v>
      </c>
      <c r="BM253" s="155" t="s">
        <v>1644</v>
      </c>
    </row>
    <row r="254" spans="2:65" s="1" customFormat="1" ht="16.5" customHeight="1">
      <c r="B254" s="32"/>
      <c r="C254" s="143" t="s">
        <v>1023</v>
      </c>
      <c r="D254" s="143" t="s">
        <v>227</v>
      </c>
      <c r="E254" s="144" t="s">
        <v>3675</v>
      </c>
      <c r="F254" s="145" t="s">
        <v>3676</v>
      </c>
      <c r="G254" s="146" t="s">
        <v>519</v>
      </c>
      <c r="H254" s="147">
        <v>3</v>
      </c>
      <c r="I254" s="148"/>
      <c r="J254" s="149">
        <f t="shared" si="50"/>
        <v>0</v>
      </c>
      <c r="K254" s="150"/>
      <c r="L254" s="32"/>
      <c r="M254" s="151" t="s">
        <v>1</v>
      </c>
      <c r="N254" s="152" t="s">
        <v>42</v>
      </c>
      <c r="P254" s="153">
        <f t="shared" si="51"/>
        <v>0</v>
      </c>
      <c r="Q254" s="153">
        <v>0</v>
      </c>
      <c r="R254" s="153">
        <f t="shared" si="52"/>
        <v>0</v>
      </c>
      <c r="S254" s="153">
        <v>0</v>
      </c>
      <c r="T254" s="154">
        <f t="shared" si="53"/>
        <v>0</v>
      </c>
      <c r="AR254" s="155" t="s">
        <v>309</v>
      </c>
      <c r="AT254" s="155" t="s">
        <v>227</v>
      </c>
      <c r="AU254" s="155" t="s">
        <v>89</v>
      </c>
      <c r="AY254" s="17" t="s">
        <v>225</v>
      </c>
      <c r="BE254" s="156">
        <f t="shared" si="54"/>
        <v>0</v>
      </c>
      <c r="BF254" s="156">
        <f t="shared" si="55"/>
        <v>0</v>
      </c>
      <c r="BG254" s="156">
        <f t="shared" si="56"/>
        <v>0</v>
      </c>
      <c r="BH254" s="156">
        <f t="shared" si="57"/>
        <v>0</v>
      </c>
      <c r="BI254" s="156">
        <f t="shared" si="58"/>
        <v>0</v>
      </c>
      <c r="BJ254" s="17" t="s">
        <v>89</v>
      </c>
      <c r="BK254" s="156">
        <f t="shared" si="59"/>
        <v>0</v>
      </c>
      <c r="BL254" s="17" t="s">
        <v>309</v>
      </c>
      <c r="BM254" s="155" t="s">
        <v>1652</v>
      </c>
    </row>
    <row r="255" spans="2:65" s="1" customFormat="1" ht="16.5" customHeight="1">
      <c r="B255" s="32"/>
      <c r="C255" s="179" t="s">
        <v>1027</v>
      </c>
      <c r="D255" s="179" t="s">
        <v>304</v>
      </c>
      <c r="E255" s="180" t="s">
        <v>3677</v>
      </c>
      <c r="F255" s="181" t="s">
        <v>3678</v>
      </c>
      <c r="G255" s="182" t="s">
        <v>519</v>
      </c>
      <c r="H255" s="183">
        <v>2</v>
      </c>
      <c r="I255" s="184"/>
      <c r="J255" s="185">
        <f t="shared" si="50"/>
        <v>0</v>
      </c>
      <c r="K255" s="186"/>
      <c r="L255" s="187"/>
      <c r="M255" s="188" t="s">
        <v>1</v>
      </c>
      <c r="N255" s="189" t="s">
        <v>42</v>
      </c>
      <c r="P255" s="153">
        <f t="shared" si="51"/>
        <v>0</v>
      </c>
      <c r="Q255" s="153">
        <v>0</v>
      </c>
      <c r="R255" s="153">
        <f t="shared" si="52"/>
        <v>0</v>
      </c>
      <c r="S255" s="153">
        <v>0</v>
      </c>
      <c r="T255" s="154">
        <f t="shared" si="53"/>
        <v>0</v>
      </c>
      <c r="AR255" s="155" t="s">
        <v>434</v>
      </c>
      <c r="AT255" s="155" t="s">
        <v>304</v>
      </c>
      <c r="AU255" s="155" t="s">
        <v>89</v>
      </c>
      <c r="AY255" s="17" t="s">
        <v>225</v>
      </c>
      <c r="BE255" s="156">
        <f t="shared" si="54"/>
        <v>0</v>
      </c>
      <c r="BF255" s="156">
        <f t="shared" si="55"/>
        <v>0</v>
      </c>
      <c r="BG255" s="156">
        <f t="shared" si="56"/>
        <v>0</v>
      </c>
      <c r="BH255" s="156">
        <f t="shared" si="57"/>
        <v>0</v>
      </c>
      <c r="BI255" s="156">
        <f t="shared" si="58"/>
        <v>0</v>
      </c>
      <c r="BJ255" s="17" t="s">
        <v>89</v>
      </c>
      <c r="BK255" s="156">
        <f t="shared" si="59"/>
        <v>0</v>
      </c>
      <c r="BL255" s="17" t="s">
        <v>309</v>
      </c>
      <c r="BM255" s="155" t="s">
        <v>1662</v>
      </c>
    </row>
    <row r="256" spans="2:65" s="1" customFormat="1" ht="33" customHeight="1">
      <c r="B256" s="32"/>
      <c r="C256" s="179" t="s">
        <v>1035</v>
      </c>
      <c r="D256" s="179" t="s">
        <v>304</v>
      </c>
      <c r="E256" s="180" t="s">
        <v>3679</v>
      </c>
      <c r="F256" s="181" t="s">
        <v>3680</v>
      </c>
      <c r="G256" s="182" t="s">
        <v>519</v>
      </c>
      <c r="H256" s="183">
        <v>1</v>
      </c>
      <c r="I256" s="184"/>
      <c r="J256" s="185">
        <f t="shared" si="50"/>
        <v>0</v>
      </c>
      <c r="K256" s="186"/>
      <c r="L256" s="187"/>
      <c r="M256" s="188" t="s">
        <v>1</v>
      </c>
      <c r="N256" s="189" t="s">
        <v>42</v>
      </c>
      <c r="P256" s="153">
        <f t="shared" si="51"/>
        <v>0</v>
      </c>
      <c r="Q256" s="153">
        <v>0</v>
      </c>
      <c r="R256" s="153">
        <f t="shared" si="52"/>
        <v>0</v>
      </c>
      <c r="S256" s="153">
        <v>0</v>
      </c>
      <c r="T256" s="154">
        <f t="shared" si="53"/>
        <v>0</v>
      </c>
      <c r="AR256" s="155" t="s">
        <v>434</v>
      </c>
      <c r="AT256" s="155" t="s">
        <v>304</v>
      </c>
      <c r="AU256" s="155" t="s">
        <v>89</v>
      </c>
      <c r="AY256" s="17" t="s">
        <v>225</v>
      </c>
      <c r="BE256" s="156">
        <f t="shared" si="54"/>
        <v>0</v>
      </c>
      <c r="BF256" s="156">
        <f t="shared" si="55"/>
        <v>0</v>
      </c>
      <c r="BG256" s="156">
        <f t="shared" si="56"/>
        <v>0</v>
      </c>
      <c r="BH256" s="156">
        <f t="shared" si="57"/>
        <v>0</v>
      </c>
      <c r="BI256" s="156">
        <f t="shared" si="58"/>
        <v>0</v>
      </c>
      <c r="BJ256" s="17" t="s">
        <v>89</v>
      </c>
      <c r="BK256" s="156">
        <f t="shared" si="59"/>
        <v>0</v>
      </c>
      <c r="BL256" s="17" t="s">
        <v>309</v>
      </c>
      <c r="BM256" s="155" t="s">
        <v>1671</v>
      </c>
    </row>
    <row r="257" spans="2:65" s="1" customFormat="1" ht="16.5" customHeight="1">
      <c r="B257" s="32"/>
      <c r="C257" s="143" t="s">
        <v>1041</v>
      </c>
      <c r="D257" s="143" t="s">
        <v>227</v>
      </c>
      <c r="E257" s="144" t="s">
        <v>3681</v>
      </c>
      <c r="F257" s="145" t="s">
        <v>3682</v>
      </c>
      <c r="G257" s="146" t="s">
        <v>519</v>
      </c>
      <c r="H257" s="147">
        <v>2</v>
      </c>
      <c r="I257" s="148"/>
      <c r="J257" s="149">
        <f t="shared" si="50"/>
        <v>0</v>
      </c>
      <c r="K257" s="150"/>
      <c r="L257" s="32"/>
      <c r="M257" s="151" t="s">
        <v>1</v>
      </c>
      <c r="N257" s="152" t="s">
        <v>42</v>
      </c>
      <c r="P257" s="153">
        <f t="shared" si="51"/>
        <v>0</v>
      </c>
      <c r="Q257" s="153">
        <v>0</v>
      </c>
      <c r="R257" s="153">
        <f t="shared" si="52"/>
        <v>0</v>
      </c>
      <c r="S257" s="153">
        <v>0</v>
      </c>
      <c r="T257" s="154">
        <f t="shared" si="53"/>
        <v>0</v>
      </c>
      <c r="AR257" s="155" t="s">
        <v>309</v>
      </c>
      <c r="AT257" s="155" t="s">
        <v>227</v>
      </c>
      <c r="AU257" s="155" t="s">
        <v>89</v>
      </c>
      <c r="AY257" s="17" t="s">
        <v>225</v>
      </c>
      <c r="BE257" s="156">
        <f t="shared" si="54"/>
        <v>0</v>
      </c>
      <c r="BF257" s="156">
        <f t="shared" si="55"/>
        <v>0</v>
      </c>
      <c r="BG257" s="156">
        <f t="shared" si="56"/>
        <v>0</v>
      </c>
      <c r="BH257" s="156">
        <f t="shared" si="57"/>
        <v>0</v>
      </c>
      <c r="BI257" s="156">
        <f t="shared" si="58"/>
        <v>0</v>
      </c>
      <c r="BJ257" s="17" t="s">
        <v>89</v>
      </c>
      <c r="BK257" s="156">
        <f t="shared" si="59"/>
        <v>0</v>
      </c>
      <c r="BL257" s="17" t="s">
        <v>309</v>
      </c>
      <c r="BM257" s="155" t="s">
        <v>1682</v>
      </c>
    </row>
    <row r="258" spans="2:65" s="1" customFormat="1" ht="33" customHeight="1">
      <c r="B258" s="32"/>
      <c r="C258" s="179" t="s">
        <v>1046</v>
      </c>
      <c r="D258" s="179" t="s">
        <v>304</v>
      </c>
      <c r="E258" s="180" t="s">
        <v>3683</v>
      </c>
      <c r="F258" s="181" t="s">
        <v>3684</v>
      </c>
      <c r="G258" s="182" t="s">
        <v>519</v>
      </c>
      <c r="H258" s="183">
        <v>2</v>
      </c>
      <c r="I258" s="184"/>
      <c r="J258" s="185">
        <f t="shared" si="50"/>
        <v>0</v>
      </c>
      <c r="K258" s="186"/>
      <c r="L258" s="187"/>
      <c r="M258" s="188" t="s">
        <v>1</v>
      </c>
      <c r="N258" s="189" t="s">
        <v>42</v>
      </c>
      <c r="P258" s="153">
        <f t="shared" si="51"/>
        <v>0</v>
      </c>
      <c r="Q258" s="153">
        <v>0</v>
      </c>
      <c r="R258" s="153">
        <f t="shared" si="52"/>
        <v>0</v>
      </c>
      <c r="S258" s="153">
        <v>0</v>
      </c>
      <c r="T258" s="154">
        <f t="shared" si="53"/>
        <v>0</v>
      </c>
      <c r="AR258" s="155" t="s">
        <v>434</v>
      </c>
      <c r="AT258" s="155" t="s">
        <v>304</v>
      </c>
      <c r="AU258" s="155" t="s">
        <v>89</v>
      </c>
      <c r="AY258" s="17" t="s">
        <v>225</v>
      </c>
      <c r="BE258" s="156">
        <f t="shared" si="54"/>
        <v>0</v>
      </c>
      <c r="BF258" s="156">
        <f t="shared" si="55"/>
        <v>0</v>
      </c>
      <c r="BG258" s="156">
        <f t="shared" si="56"/>
        <v>0</v>
      </c>
      <c r="BH258" s="156">
        <f t="shared" si="57"/>
        <v>0</v>
      </c>
      <c r="BI258" s="156">
        <f t="shared" si="58"/>
        <v>0</v>
      </c>
      <c r="BJ258" s="17" t="s">
        <v>89</v>
      </c>
      <c r="BK258" s="156">
        <f t="shared" si="59"/>
        <v>0</v>
      </c>
      <c r="BL258" s="17" t="s">
        <v>309</v>
      </c>
      <c r="BM258" s="155" t="s">
        <v>1690</v>
      </c>
    </row>
    <row r="259" spans="2:65" s="1" customFormat="1" ht="24.2" customHeight="1">
      <c r="B259" s="32"/>
      <c r="C259" s="143" t="s">
        <v>1052</v>
      </c>
      <c r="D259" s="143" t="s">
        <v>227</v>
      </c>
      <c r="E259" s="144" t="s">
        <v>3685</v>
      </c>
      <c r="F259" s="145" t="s">
        <v>3686</v>
      </c>
      <c r="G259" s="146" t="s">
        <v>519</v>
      </c>
      <c r="H259" s="147">
        <v>1</v>
      </c>
      <c r="I259" s="148"/>
      <c r="J259" s="149">
        <f t="shared" si="50"/>
        <v>0</v>
      </c>
      <c r="K259" s="150"/>
      <c r="L259" s="32"/>
      <c r="M259" s="151" t="s">
        <v>1</v>
      </c>
      <c r="N259" s="152" t="s">
        <v>42</v>
      </c>
      <c r="P259" s="153">
        <f t="shared" si="51"/>
        <v>0</v>
      </c>
      <c r="Q259" s="153">
        <v>0</v>
      </c>
      <c r="R259" s="153">
        <f t="shared" si="52"/>
        <v>0</v>
      </c>
      <c r="S259" s="153">
        <v>0</v>
      </c>
      <c r="T259" s="154">
        <f t="shared" si="53"/>
        <v>0</v>
      </c>
      <c r="AR259" s="155" t="s">
        <v>309</v>
      </c>
      <c r="AT259" s="155" t="s">
        <v>227</v>
      </c>
      <c r="AU259" s="155" t="s">
        <v>89</v>
      </c>
      <c r="AY259" s="17" t="s">
        <v>225</v>
      </c>
      <c r="BE259" s="156">
        <f t="shared" si="54"/>
        <v>0</v>
      </c>
      <c r="BF259" s="156">
        <f t="shared" si="55"/>
        <v>0</v>
      </c>
      <c r="BG259" s="156">
        <f t="shared" si="56"/>
        <v>0</v>
      </c>
      <c r="BH259" s="156">
        <f t="shared" si="57"/>
        <v>0</v>
      </c>
      <c r="BI259" s="156">
        <f t="shared" si="58"/>
        <v>0</v>
      </c>
      <c r="BJ259" s="17" t="s">
        <v>89</v>
      </c>
      <c r="BK259" s="156">
        <f t="shared" si="59"/>
        <v>0</v>
      </c>
      <c r="BL259" s="17" t="s">
        <v>309</v>
      </c>
      <c r="BM259" s="155" t="s">
        <v>1700</v>
      </c>
    </row>
    <row r="260" spans="2:65" s="1" customFormat="1" ht="33" customHeight="1">
      <c r="B260" s="32"/>
      <c r="C260" s="179" t="s">
        <v>1056</v>
      </c>
      <c r="D260" s="179" t="s">
        <v>304</v>
      </c>
      <c r="E260" s="180" t="s">
        <v>3687</v>
      </c>
      <c r="F260" s="181" t="s">
        <v>3688</v>
      </c>
      <c r="G260" s="182" t="s">
        <v>519</v>
      </c>
      <c r="H260" s="183">
        <v>1</v>
      </c>
      <c r="I260" s="184"/>
      <c r="J260" s="185">
        <f t="shared" si="50"/>
        <v>0</v>
      </c>
      <c r="K260" s="186"/>
      <c r="L260" s="187"/>
      <c r="M260" s="188" t="s">
        <v>1</v>
      </c>
      <c r="N260" s="189" t="s">
        <v>42</v>
      </c>
      <c r="P260" s="153">
        <f t="shared" si="51"/>
        <v>0</v>
      </c>
      <c r="Q260" s="153">
        <v>0</v>
      </c>
      <c r="R260" s="153">
        <f t="shared" si="52"/>
        <v>0</v>
      </c>
      <c r="S260" s="153">
        <v>0</v>
      </c>
      <c r="T260" s="154">
        <f t="shared" si="53"/>
        <v>0</v>
      </c>
      <c r="AR260" s="155" t="s">
        <v>434</v>
      </c>
      <c r="AT260" s="155" t="s">
        <v>304</v>
      </c>
      <c r="AU260" s="155" t="s">
        <v>89</v>
      </c>
      <c r="AY260" s="17" t="s">
        <v>225</v>
      </c>
      <c r="BE260" s="156">
        <f t="shared" si="54"/>
        <v>0</v>
      </c>
      <c r="BF260" s="156">
        <f t="shared" si="55"/>
        <v>0</v>
      </c>
      <c r="BG260" s="156">
        <f t="shared" si="56"/>
        <v>0</v>
      </c>
      <c r="BH260" s="156">
        <f t="shared" si="57"/>
        <v>0</v>
      </c>
      <c r="BI260" s="156">
        <f t="shared" si="58"/>
        <v>0</v>
      </c>
      <c r="BJ260" s="17" t="s">
        <v>89</v>
      </c>
      <c r="BK260" s="156">
        <f t="shared" si="59"/>
        <v>0</v>
      </c>
      <c r="BL260" s="17" t="s">
        <v>309</v>
      </c>
      <c r="BM260" s="155" t="s">
        <v>1712</v>
      </c>
    </row>
    <row r="261" spans="2:65" s="1" customFormat="1" ht="24.2" customHeight="1">
      <c r="B261" s="32"/>
      <c r="C261" s="143" t="s">
        <v>1064</v>
      </c>
      <c r="D261" s="143" t="s">
        <v>227</v>
      </c>
      <c r="E261" s="144" t="s">
        <v>3689</v>
      </c>
      <c r="F261" s="145" t="s">
        <v>3690</v>
      </c>
      <c r="G261" s="146" t="s">
        <v>519</v>
      </c>
      <c r="H261" s="147">
        <v>1</v>
      </c>
      <c r="I261" s="148"/>
      <c r="J261" s="149">
        <f t="shared" si="50"/>
        <v>0</v>
      </c>
      <c r="K261" s="150"/>
      <c r="L261" s="32"/>
      <c r="M261" s="151" t="s">
        <v>1</v>
      </c>
      <c r="N261" s="152" t="s">
        <v>42</v>
      </c>
      <c r="P261" s="153">
        <f t="shared" si="51"/>
        <v>0</v>
      </c>
      <c r="Q261" s="153">
        <v>0</v>
      </c>
      <c r="R261" s="153">
        <f t="shared" si="52"/>
        <v>0</v>
      </c>
      <c r="S261" s="153">
        <v>0</v>
      </c>
      <c r="T261" s="154">
        <f t="shared" si="53"/>
        <v>0</v>
      </c>
      <c r="AR261" s="155" t="s">
        <v>309</v>
      </c>
      <c r="AT261" s="155" t="s">
        <v>227</v>
      </c>
      <c r="AU261" s="155" t="s">
        <v>89</v>
      </c>
      <c r="AY261" s="17" t="s">
        <v>225</v>
      </c>
      <c r="BE261" s="156">
        <f t="shared" si="54"/>
        <v>0</v>
      </c>
      <c r="BF261" s="156">
        <f t="shared" si="55"/>
        <v>0</v>
      </c>
      <c r="BG261" s="156">
        <f t="shared" si="56"/>
        <v>0</v>
      </c>
      <c r="BH261" s="156">
        <f t="shared" si="57"/>
        <v>0</v>
      </c>
      <c r="BI261" s="156">
        <f t="shared" si="58"/>
        <v>0</v>
      </c>
      <c r="BJ261" s="17" t="s">
        <v>89</v>
      </c>
      <c r="BK261" s="156">
        <f t="shared" si="59"/>
        <v>0</v>
      </c>
      <c r="BL261" s="17" t="s">
        <v>309</v>
      </c>
      <c r="BM261" s="155" t="s">
        <v>1723</v>
      </c>
    </row>
    <row r="262" spans="2:65" s="1" customFormat="1" ht="33" customHeight="1">
      <c r="B262" s="32"/>
      <c r="C262" s="179" t="s">
        <v>1069</v>
      </c>
      <c r="D262" s="179" t="s">
        <v>304</v>
      </c>
      <c r="E262" s="180" t="s">
        <v>3691</v>
      </c>
      <c r="F262" s="181" t="s">
        <v>3692</v>
      </c>
      <c r="G262" s="182" t="s">
        <v>519</v>
      </c>
      <c r="H262" s="183">
        <v>1</v>
      </c>
      <c r="I262" s="184"/>
      <c r="J262" s="185">
        <f t="shared" si="50"/>
        <v>0</v>
      </c>
      <c r="K262" s="186"/>
      <c r="L262" s="187"/>
      <c r="M262" s="188" t="s">
        <v>1</v>
      </c>
      <c r="N262" s="189" t="s">
        <v>42</v>
      </c>
      <c r="P262" s="153">
        <f t="shared" si="51"/>
        <v>0</v>
      </c>
      <c r="Q262" s="153">
        <v>0</v>
      </c>
      <c r="R262" s="153">
        <f t="shared" si="52"/>
        <v>0</v>
      </c>
      <c r="S262" s="153">
        <v>0</v>
      </c>
      <c r="T262" s="154">
        <f t="shared" si="53"/>
        <v>0</v>
      </c>
      <c r="AR262" s="155" t="s">
        <v>434</v>
      </c>
      <c r="AT262" s="155" t="s">
        <v>304</v>
      </c>
      <c r="AU262" s="155" t="s">
        <v>89</v>
      </c>
      <c r="AY262" s="17" t="s">
        <v>225</v>
      </c>
      <c r="BE262" s="156">
        <f t="shared" si="54"/>
        <v>0</v>
      </c>
      <c r="BF262" s="156">
        <f t="shared" si="55"/>
        <v>0</v>
      </c>
      <c r="BG262" s="156">
        <f t="shared" si="56"/>
        <v>0</v>
      </c>
      <c r="BH262" s="156">
        <f t="shared" si="57"/>
        <v>0</v>
      </c>
      <c r="BI262" s="156">
        <f t="shared" si="58"/>
        <v>0</v>
      </c>
      <c r="BJ262" s="17" t="s">
        <v>89</v>
      </c>
      <c r="BK262" s="156">
        <f t="shared" si="59"/>
        <v>0</v>
      </c>
      <c r="BL262" s="17" t="s">
        <v>309</v>
      </c>
      <c r="BM262" s="155" t="s">
        <v>1737</v>
      </c>
    </row>
    <row r="263" spans="2:65" s="1" customFormat="1" ht="37.9" customHeight="1">
      <c r="B263" s="32"/>
      <c r="C263" s="179" t="s">
        <v>1075</v>
      </c>
      <c r="D263" s="179" t="s">
        <v>304</v>
      </c>
      <c r="E263" s="180" t="s">
        <v>3693</v>
      </c>
      <c r="F263" s="181" t="s">
        <v>3694</v>
      </c>
      <c r="G263" s="182" t="s">
        <v>519</v>
      </c>
      <c r="H263" s="183">
        <v>2</v>
      </c>
      <c r="I263" s="184"/>
      <c r="J263" s="185">
        <f t="shared" si="50"/>
        <v>0</v>
      </c>
      <c r="K263" s="186"/>
      <c r="L263" s="187"/>
      <c r="M263" s="188" t="s">
        <v>1</v>
      </c>
      <c r="N263" s="189" t="s">
        <v>42</v>
      </c>
      <c r="P263" s="153">
        <f t="shared" si="51"/>
        <v>0</v>
      </c>
      <c r="Q263" s="153">
        <v>0</v>
      </c>
      <c r="R263" s="153">
        <f t="shared" si="52"/>
        <v>0</v>
      </c>
      <c r="S263" s="153">
        <v>0</v>
      </c>
      <c r="T263" s="154">
        <f t="shared" si="53"/>
        <v>0</v>
      </c>
      <c r="AR263" s="155" t="s">
        <v>434</v>
      </c>
      <c r="AT263" s="155" t="s">
        <v>304</v>
      </c>
      <c r="AU263" s="155" t="s">
        <v>89</v>
      </c>
      <c r="AY263" s="17" t="s">
        <v>225</v>
      </c>
      <c r="BE263" s="156">
        <f t="shared" si="54"/>
        <v>0</v>
      </c>
      <c r="BF263" s="156">
        <f t="shared" si="55"/>
        <v>0</v>
      </c>
      <c r="BG263" s="156">
        <f t="shared" si="56"/>
        <v>0</v>
      </c>
      <c r="BH263" s="156">
        <f t="shared" si="57"/>
        <v>0</v>
      </c>
      <c r="BI263" s="156">
        <f t="shared" si="58"/>
        <v>0</v>
      </c>
      <c r="BJ263" s="17" t="s">
        <v>89</v>
      </c>
      <c r="BK263" s="156">
        <f t="shared" si="59"/>
        <v>0</v>
      </c>
      <c r="BL263" s="17" t="s">
        <v>309</v>
      </c>
      <c r="BM263" s="155" t="s">
        <v>1767</v>
      </c>
    </row>
    <row r="264" spans="2:65" s="1" customFormat="1" ht="24.2" customHeight="1">
      <c r="B264" s="32"/>
      <c r="C264" s="143" t="s">
        <v>1082</v>
      </c>
      <c r="D264" s="143" t="s">
        <v>227</v>
      </c>
      <c r="E264" s="144" t="s">
        <v>3695</v>
      </c>
      <c r="F264" s="145" t="s">
        <v>3696</v>
      </c>
      <c r="G264" s="146" t="s">
        <v>519</v>
      </c>
      <c r="H264" s="147">
        <v>8</v>
      </c>
      <c r="I264" s="148"/>
      <c r="J264" s="149">
        <f t="shared" si="50"/>
        <v>0</v>
      </c>
      <c r="K264" s="150"/>
      <c r="L264" s="32"/>
      <c r="M264" s="151" t="s">
        <v>1</v>
      </c>
      <c r="N264" s="152" t="s">
        <v>42</v>
      </c>
      <c r="P264" s="153">
        <f t="shared" si="51"/>
        <v>0</v>
      </c>
      <c r="Q264" s="153">
        <v>0</v>
      </c>
      <c r="R264" s="153">
        <f t="shared" si="52"/>
        <v>0</v>
      </c>
      <c r="S264" s="153">
        <v>0</v>
      </c>
      <c r="T264" s="154">
        <f t="shared" si="53"/>
        <v>0</v>
      </c>
      <c r="AR264" s="155" t="s">
        <v>309</v>
      </c>
      <c r="AT264" s="155" t="s">
        <v>227</v>
      </c>
      <c r="AU264" s="155" t="s">
        <v>89</v>
      </c>
      <c r="AY264" s="17" t="s">
        <v>225</v>
      </c>
      <c r="BE264" s="156">
        <f t="shared" si="54"/>
        <v>0</v>
      </c>
      <c r="BF264" s="156">
        <f t="shared" si="55"/>
        <v>0</v>
      </c>
      <c r="BG264" s="156">
        <f t="shared" si="56"/>
        <v>0</v>
      </c>
      <c r="BH264" s="156">
        <f t="shared" si="57"/>
        <v>0</v>
      </c>
      <c r="BI264" s="156">
        <f t="shared" si="58"/>
        <v>0</v>
      </c>
      <c r="BJ264" s="17" t="s">
        <v>89</v>
      </c>
      <c r="BK264" s="156">
        <f t="shared" si="59"/>
        <v>0</v>
      </c>
      <c r="BL264" s="17" t="s">
        <v>309</v>
      </c>
      <c r="BM264" s="155" t="s">
        <v>1778</v>
      </c>
    </row>
    <row r="265" spans="2:65" s="1" customFormat="1" ht="24.2" customHeight="1">
      <c r="B265" s="32"/>
      <c r="C265" s="179" t="s">
        <v>1092</v>
      </c>
      <c r="D265" s="179" t="s">
        <v>304</v>
      </c>
      <c r="E265" s="180" t="s">
        <v>3697</v>
      </c>
      <c r="F265" s="181" t="s">
        <v>3698</v>
      </c>
      <c r="G265" s="182" t="s">
        <v>519</v>
      </c>
      <c r="H265" s="183">
        <v>8</v>
      </c>
      <c r="I265" s="184"/>
      <c r="J265" s="185">
        <f t="shared" si="50"/>
        <v>0</v>
      </c>
      <c r="K265" s="186"/>
      <c r="L265" s="187"/>
      <c r="M265" s="188" t="s">
        <v>1</v>
      </c>
      <c r="N265" s="189" t="s">
        <v>42</v>
      </c>
      <c r="P265" s="153">
        <f t="shared" si="51"/>
        <v>0</v>
      </c>
      <c r="Q265" s="153">
        <v>0</v>
      </c>
      <c r="R265" s="153">
        <f t="shared" si="52"/>
        <v>0</v>
      </c>
      <c r="S265" s="153">
        <v>0</v>
      </c>
      <c r="T265" s="154">
        <f t="shared" si="53"/>
        <v>0</v>
      </c>
      <c r="AR265" s="155" t="s">
        <v>434</v>
      </c>
      <c r="AT265" s="155" t="s">
        <v>304</v>
      </c>
      <c r="AU265" s="155" t="s">
        <v>89</v>
      </c>
      <c r="AY265" s="17" t="s">
        <v>225</v>
      </c>
      <c r="BE265" s="156">
        <f t="shared" si="54"/>
        <v>0</v>
      </c>
      <c r="BF265" s="156">
        <f t="shared" si="55"/>
        <v>0</v>
      </c>
      <c r="BG265" s="156">
        <f t="shared" si="56"/>
        <v>0</v>
      </c>
      <c r="BH265" s="156">
        <f t="shared" si="57"/>
        <v>0</v>
      </c>
      <c r="BI265" s="156">
        <f t="shared" si="58"/>
        <v>0</v>
      </c>
      <c r="BJ265" s="17" t="s">
        <v>89</v>
      </c>
      <c r="BK265" s="156">
        <f t="shared" si="59"/>
        <v>0</v>
      </c>
      <c r="BL265" s="17" t="s">
        <v>309</v>
      </c>
      <c r="BM265" s="155" t="s">
        <v>1789</v>
      </c>
    </row>
    <row r="266" spans="2:65" s="1" customFormat="1" ht="24.2" customHeight="1">
      <c r="B266" s="32"/>
      <c r="C266" s="143" t="s">
        <v>1098</v>
      </c>
      <c r="D266" s="143" t="s">
        <v>227</v>
      </c>
      <c r="E266" s="144" t="s">
        <v>3395</v>
      </c>
      <c r="F266" s="145" t="s">
        <v>3396</v>
      </c>
      <c r="G266" s="146" t="s">
        <v>519</v>
      </c>
      <c r="H266" s="147">
        <v>10</v>
      </c>
      <c r="I266" s="148"/>
      <c r="J266" s="149">
        <f t="shared" si="50"/>
        <v>0</v>
      </c>
      <c r="K266" s="150"/>
      <c r="L266" s="32"/>
      <c r="M266" s="151" t="s">
        <v>1</v>
      </c>
      <c r="N266" s="152" t="s">
        <v>42</v>
      </c>
      <c r="P266" s="153">
        <f t="shared" si="51"/>
        <v>0</v>
      </c>
      <c r="Q266" s="153">
        <v>0</v>
      </c>
      <c r="R266" s="153">
        <f t="shared" si="52"/>
        <v>0</v>
      </c>
      <c r="S266" s="153">
        <v>0</v>
      </c>
      <c r="T266" s="154">
        <f t="shared" si="53"/>
        <v>0</v>
      </c>
      <c r="AR266" s="155" t="s">
        <v>309</v>
      </c>
      <c r="AT266" s="155" t="s">
        <v>227</v>
      </c>
      <c r="AU266" s="155" t="s">
        <v>89</v>
      </c>
      <c r="AY266" s="17" t="s">
        <v>225</v>
      </c>
      <c r="BE266" s="156">
        <f t="shared" si="54"/>
        <v>0</v>
      </c>
      <c r="BF266" s="156">
        <f t="shared" si="55"/>
        <v>0</v>
      </c>
      <c r="BG266" s="156">
        <f t="shared" si="56"/>
        <v>0</v>
      </c>
      <c r="BH266" s="156">
        <f t="shared" si="57"/>
        <v>0</v>
      </c>
      <c r="BI266" s="156">
        <f t="shared" si="58"/>
        <v>0</v>
      </c>
      <c r="BJ266" s="17" t="s">
        <v>89</v>
      </c>
      <c r="BK266" s="156">
        <f t="shared" si="59"/>
        <v>0</v>
      </c>
      <c r="BL266" s="17" t="s">
        <v>309</v>
      </c>
      <c r="BM266" s="155" t="s">
        <v>1799</v>
      </c>
    </row>
    <row r="267" spans="2:65" s="1" customFormat="1" ht="24.2" customHeight="1">
      <c r="B267" s="32"/>
      <c r="C267" s="179" t="s">
        <v>1104</v>
      </c>
      <c r="D267" s="179" t="s">
        <v>304</v>
      </c>
      <c r="E267" s="180" t="s">
        <v>3398</v>
      </c>
      <c r="F267" s="181" t="s">
        <v>3399</v>
      </c>
      <c r="G267" s="182" t="s">
        <v>519</v>
      </c>
      <c r="H267" s="183">
        <v>9</v>
      </c>
      <c r="I267" s="184"/>
      <c r="J267" s="185">
        <f t="shared" si="50"/>
        <v>0</v>
      </c>
      <c r="K267" s="186"/>
      <c r="L267" s="187"/>
      <c r="M267" s="188" t="s">
        <v>1</v>
      </c>
      <c r="N267" s="189" t="s">
        <v>42</v>
      </c>
      <c r="P267" s="153">
        <f t="shared" si="51"/>
        <v>0</v>
      </c>
      <c r="Q267" s="153">
        <v>0</v>
      </c>
      <c r="R267" s="153">
        <f t="shared" si="52"/>
        <v>0</v>
      </c>
      <c r="S267" s="153">
        <v>0</v>
      </c>
      <c r="T267" s="154">
        <f t="shared" si="53"/>
        <v>0</v>
      </c>
      <c r="AR267" s="155" t="s">
        <v>434</v>
      </c>
      <c r="AT267" s="155" t="s">
        <v>304</v>
      </c>
      <c r="AU267" s="155" t="s">
        <v>89</v>
      </c>
      <c r="AY267" s="17" t="s">
        <v>225</v>
      </c>
      <c r="BE267" s="156">
        <f t="shared" si="54"/>
        <v>0</v>
      </c>
      <c r="BF267" s="156">
        <f t="shared" si="55"/>
        <v>0</v>
      </c>
      <c r="BG267" s="156">
        <f t="shared" si="56"/>
        <v>0</v>
      </c>
      <c r="BH267" s="156">
        <f t="shared" si="57"/>
        <v>0</v>
      </c>
      <c r="BI267" s="156">
        <f t="shared" si="58"/>
        <v>0</v>
      </c>
      <c r="BJ267" s="17" t="s">
        <v>89</v>
      </c>
      <c r="BK267" s="156">
        <f t="shared" si="59"/>
        <v>0</v>
      </c>
      <c r="BL267" s="17" t="s">
        <v>309</v>
      </c>
      <c r="BM267" s="155" t="s">
        <v>1809</v>
      </c>
    </row>
    <row r="268" spans="2:65" s="1" customFormat="1" ht="24.2" customHeight="1">
      <c r="B268" s="32"/>
      <c r="C268" s="179" t="s">
        <v>1109</v>
      </c>
      <c r="D268" s="179" t="s">
        <v>304</v>
      </c>
      <c r="E268" s="180" t="s">
        <v>3699</v>
      </c>
      <c r="F268" s="181" t="s">
        <v>3700</v>
      </c>
      <c r="G268" s="182" t="s">
        <v>519</v>
      </c>
      <c r="H268" s="183">
        <v>1</v>
      </c>
      <c r="I268" s="184"/>
      <c r="J268" s="185">
        <f t="shared" si="50"/>
        <v>0</v>
      </c>
      <c r="K268" s="186"/>
      <c r="L268" s="187"/>
      <c r="M268" s="188" t="s">
        <v>1</v>
      </c>
      <c r="N268" s="189" t="s">
        <v>42</v>
      </c>
      <c r="P268" s="153">
        <f t="shared" si="51"/>
        <v>0</v>
      </c>
      <c r="Q268" s="153">
        <v>0</v>
      </c>
      <c r="R268" s="153">
        <f t="shared" si="52"/>
        <v>0</v>
      </c>
      <c r="S268" s="153">
        <v>0</v>
      </c>
      <c r="T268" s="154">
        <f t="shared" si="53"/>
        <v>0</v>
      </c>
      <c r="AR268" s="155" t="s">
        <v>434</v>
      </c>
      <c r="AT268" s="155" t="s">
        <v>304</v>
      </c>
      <c r="AU268" s="155" t="s">
        <v>89</v>
      </c>
      <c r="AY268" s="17" t="s">
        <v>225</v>
      </c>
      <c r="BE268" s="156">
        <f t="shared" si="54"/>
        <v>0</v>
      </c>
      <c r="BF268" s="156">
        <f t="shared" si="55"/>
        <v>0</v>
      </c>
      <c r="BG268" s="156">
        <f t="shared" si="56"/>
        <v>0</v>
      </c>
      <c r="BH268" s="156">
        <f t="shared" si="57"/>
        <v>0</v>
      </c>
      <c r="BI268" s="156">
        <f t="shared" si="58"/>
        <v>0</v>
      </c>
      <c r="BJ268" s="17" t="s">
        <v>89</v>
      </c>
      <c r="BK268" s="156">
        <f t="shared" si="59"/>
        <v>0</v>
      </c>
      <c r="BL268" s="17" t="s">
        <v>309</v>
      </c>
      <c r="BM268" s="155" t="s">
        <v>1819</v>
      </c>
    </row>
    <row r="269" spans="2:65" s="1" customFormat="1" ht="16.5" customHeight="1">
      <c r="B269" s="32"/>
      <c r="C269" s="179" t="s">
        <v>1122</v>
      </c>
      <c r="D269" s="179" t="s">
        <v>304</v>
      </c>
      <c r="E269" s="180" t="s">
        <v>3401</v>
      </c>
      <c r="F269" s="181" t="s">
        <v>3402</v>
      </c>
      <c r="G269" s="182" t="s">
        <v>519</v>
      </c>
      <c r="H269" s="183">
        <v>10</v>
      </c>
      <c r="I269" s="184"/>
      <c r="J269" s="185">
        <f t="shared" si="50"/>
        <v>0</v>
      </c>
      <c r="K269" s="186"/>
      <c r="L269" s="187"/>
      <c r="M269" s="188" t="s">
        <v>1</v>
      </c>
      <c r="N269" s="189" t="s">
        <v>42</v>
      </c>
      <c r="P269" s="153">
        <f t="shared" si="51"/>
        <v>0</v>
      </c>
      <c r="Q269" s="153">
        <v>0</v>
      </c>
      <c r="R269" s="153">
        <f t="shared" si="52"/>
        <v>0</v>
      </c>
      <c r="S269" s="153">
        <v>0</v>
      </c>
      <c r="T269" s="154">
        <f t="shared" si="53"/>
        <v>0</v>
      </c>
      <c r="AR269" s="155" t="s">
        <v>434</v>
      </c>
      <c r="AT269" s="155" t="s">
        <v>304</v>
      </c>
      <c r="AU269" s="155" t="s">
        <v>89</v>
      </c>
      <c r="AY269" s="17" t="s">
        <v>225</v>
      </c>
      <c r="BE269" s="156">
        <f t="shared" si="54"/>
        <v>0</v>
      </c>
      <c r="BF269" s="156">
        <f t="shared" si="55"/>
        <v>0</v>
      </c>
      <c r="BG269" s="156">
        <f t="shared" si="56"/>
        <v>0</v>
      </c>
      <c r="BH269" s="156">
        <f t="shared" si="57"/>
        <v>0</v>
      </c>
      <c r="BI269" s="156">
        <f t="shared" si="58"/>
        <v>0</v>
      </c>
      <c r="BJ269" s="17" t="s">
        <v>89</v>
      </c>
      <c r="BK269" s="156">
        <f t="shared" si="59"/>
        <v>0</v>
      </c>
      <c r="BL269" s="17" t="s">
        <v>309</v>
      </c>
      <c r="BM269" s="155" t="s">
        <v>1835</v>
      </c>
    </row>
    <row r="270" spans="2:65" s="1" customFormat="1" ht="24.2" customHeight="1">
      <c r="B270" s="32"/>
      <c r="C270" s="179" t="s">
        <v>1127</v>
      </c>
      <c r="D270" s="179" t="s">
        <v>304</v>
      </c>
      <c r="E270" s="180" t="s">
        <v>3404</v>
      </c>
      <c r="F270" s="181" t="s">
        <v>3405</v>
      </c>
      <c r="G270" s="182" t="s">
        <v>519</v>
      </c>
      <c r="H270" s="183">
        <v>10</v>
      </c>
      <c r="I270" s="184"/>
      <c r="J270" s="185">
        <f t="shared" si="50"/>
        <v>0</v>
      </c>
      <c r="K270" s="186"/>
      <c r="L270" s="187"/>
      <c r="M270" s="188" t="s">
        <v>1</v>
      </c>
      <c r="N270" s="189" t="s">
        <v>42</v>
      </c>
      <c r="P270" s="153">
        <f t="shared" si="51"/>
        <v>0</v>
      </c>
      <c r="Q270" s="153">
        <v>0</v>
      </c>
      <c r="R270" s="153">
        <f t="shared" si="52"/>
        <v>0</v>
      </c>
      <c r="S270" s="153">
        <v>0</v>
      </c>
      <c r="T270" s="154">
        <f t="shared" si="53"/>
        <v>0</v>
      </c>
      <c r="AR270" s="155" t="s">
        <v>434</v>
      </c>
      <c r="AT270" s="155" t="s">
        <v>304</v>
      </c>
      <c r="AU270" s="155" t="s">
        <v>89</v>
      </c>
      <c r="AY270" s="17" t="s">
        <v>225</v>
      </c>
      <c r="BE270" s="156">
        <f t="shared" si="54"/>
        <v>0</v>
      </c>
      <c r="BF270" s="156">
        <f t="shared" si="55"/>
        <v>0</v>
      </c>
      <c r="BG270" s="156">
        <f t="shared" si="56"/>
        <v>0</v>
      </c>
      <c r="BH270" s="156">
        <f t="shared" si="57"/>
        <v>0</v>
      </c>
      <c r="BI270" s="156">
        <f t="shared" si="58"/>
        <v>0</v>
      </c>
      <c r="BJ270" s="17" t="s">
        <v>89</v>
      </c>
      <c r="BK270" s="156">
        <f t="shared" si="59"/>
        <v>0</v>
      </c>
      <c r="BL270" s="17" t="s">
        <v>309</v>
      </c>
      <c r="BM270" s="155" t="s">
        <v>1853</v>
      </c>
    </row>
    <row r="271" spans="2:65" s="1" customFormat="1" ht="24.2" customHeight="1">
      <c r="B271" s="32"/>
      <c r="C271" s="143" t="s">
        <v>1134</v>
      </c>
      <c r="D271" s="143" t="s">
        <v>227</v>
      </c>
      <c r="E271" s="144" t="s">
        <v>3701</v>
      </c>
      <c r="F271" s="145" t="s">
        <v>3702</v>
      </c>
      <c r="G271" s="146" t="s">
        <v>519</v>
      </c>
      <c r="H271" s="147">
        <v>16</v>
      </c>
      <c r="I271" s="148"/>
      <c r="J271" s="149">
        <f t="shared" si="50"/>
        <v>0</v>
      </c>
      <c r="K271" s="150"/>
      <c r="L271" s="32"/>
      <c r="M271" s="151" t="s">
        <v>1</v>
      </c>
      <c r="N271" s="152" t="s">
        <v>42</v>
      </c>
      <c r="P271" s="153">
        <f t="shared" si="51"/>
        <v>0</v>
      </c>
      <c r="Q271" s="153">
        <v>0</v>
      </c>
      <c r="R271" s="153">
        <f t="shared" si="52"/>
        <v>0</v>
      </c>
      <c r="S271" s="153">
        <v>0</v>
      </c>
      <c r="T271" s="154">
        <f t="shared" si="53"/>
        <v>0</v>
      </c>
      <c r="AR271" s="155" t="s">
        <v>309</v>
      </c>
      <c r="AT271" s="155" t="s">
        <v>227</v>
      </c>
      <c r="AU271" s="155" t="s">
        <v>89</v>
      </c>
      <c r="AY271" s="17" t="s">
        <v>225</v>
      </c>
      <c r="BE271" s="156">
        <f t="shared" si="54"/>
        <v>0</v>
      </c>
      <c r="BF271" s="156">
        <f t="shared" si="55"/>
        <v>0</v>
      </c>
      <c r="BG271" s="156">
        <f t="shared" si="56"/>
        <v>0</v>
      </c>
      <c r="BH271" s="156">
        <f t="shared" si="57"/>
        <v>0</v>
      </c>
      <c r="BI271" s="156">
        <f t="shared" si="58"/>
        <v>0</v>
      </c>
      <c r="BJ271" s="17" t="s">
        <v>89</v>
      </c>
      <c r="BK271" s="156">
        <f t="shared" si="59"/>
        <v>0</v>
      </c>
      <c r="BL271" s="17" t="s">
        <v>309</v>
      </c>
      <c r="BM271" s="155" t="s">
        <v>1862</v>
      </c>
    </row>
    <row r="272" spans="2:65" s="1" customFormat="1" ht="24.2" customHeight="1">
      <c r="B272" s="32"/>
      <c r="C272" s="143" t="s">
        <v>1139</v>
      </c>
      <c r="D272" s="143" t="s">
        <v>227</v>
      </c>
      <c r="E272" s="144" t="s">
        <v>3407</v>
      </c>
      <c r="F272" s="145" t="s">
        <v>3408</v>
      </c>
      <c r="G272" s="146" t="s">
        <v>1412</v>
      </c>
      <c r="H272" s="196"/>
      <c r="I272" s="148"/>
      <c r="J272" s="149">
        <f t="shared" si="50"/>
        <v>0</v>
      </c>
      <c r="K272" s="150"/>
      <c r="L272" s="32"/>
      <c r="M272" s="151" t="s">
        <v>1</v>
      </c>
      <c r="N272" s="152" t="s">
        <v>42</v>
      </c>
      <c r="P272" s="153">
        <f t="shared" si="51"/>
        <v>0</v>
      </c>
      <c r="Q272" s="153">
        <v>0</v>
      </c>
      <c r="R272" s="153">
        <f t="shared" si="52"/>
        <v>0</v>
      </c>
      <c r="S272" s="153">
        <v>0</v>
      </c>
      <c r="T272" s="154">
        <f t="shared" si="53"/>
        <v>0</v>
      </c>
      <c r="AR272" s="155" t="s">
        <v>309</v>
      </c>
      <c r="AT272" s="155" t="s">
        <v>227</v>
      </c>
      <c r="AU272" s="155" t="s">
        <v>89</v>
      </c>
      <c r="AY272" s="17" t="s">
        <v>225</v>
      </c>
      <c r="BE272" s="156">
        <f t="shared" si="54"/>
        <v>0</v>
      </c>
      <c r="BF272" s="156">
        <f t="shared" si="55"/>
        <v>0</v>
      </c>
      <c r="BG272" s="156">
        <f t="shared" si="56"/>
        <v>0</v>
      </c>
      <c r="BH272" s="156">
        <f t="shared" si="57"/>
        <v>0</v>
      </c>
      <c r="BI272" s="156">
        <f t="shared" si="58"/>
        <v>0</v>
      </c>
      <c r="BJ272" s="17" t="s">
        <v>89</v>
      </c>
      <c r="BK272" s="156">
        <f t="shared" si="59"/>
        <v>0</v>
      </c>
      <c r="BL272" s="17" t="s">
        <v>309</v>
      </c>
      <c r="BM272" s="155" t="s">
        <v>1870</v>
      </c>
    </row>
    <row r="273" spans="2:65" s="11" customFormat="1" ht="22.9" customHeight="1">
      <c r="B273" s="131"/>
      <c r="D273" s="132" t="s">
        <v>75</v>
      </c>
      <c r="E273" s="141" t="s">
        <v>3703</v>
      </c>
      <c r="F273" s="141" t="s">
        <v>3704</v>
      </c>
      <c r="I273" s="134"/>
      <c r="J273" s="142">
        <f>BK273</f>
        <v>0</v>
      </c>
      <c r="L273" s="131"/>
      <c r="M273" s="136"/>
      <c r="P273" s="137">
        <f>SUM(P274:P308)</f>
        <v>0</v>
      </c>
      <c r="R273" s="137">
        <f>SUM(R274:R308)</f>
        <v>0</v>
      </c>
      <c r="T273" s="138">
        <f>SUM(T274:T308)</f>
        <v>0</v>
      </c>
      <c r="AR273" s="132" t="s">
        <v>89</v>
      </c>
      <c r="AT273" s="139" t="s">
        <v>75</v>
      </c>
      <c r="AU273" s="139" t="s">
        <v>83</v>
      </c>
      <c r="AY273" s="132" t="s">
        <v>225</v>
      </c>
      <c r="BK273" s="140">
        <f>SUM(BK274:BK308)</f>
        <v>0</v>
      </c>
    </row>
    <row r="274" spans="2:65" s="1" customFormat="1" ht="33" customHeight="1">
      <c r="B274" s="32"/>
      <c r="C274" s="143" t="s">
        <v>1145</v>
      </c>
      <c r="D274" s="143" t="s">
        <v>227</v>
      </c>
      <c r="E274" s="144" t="s">
        <v>3705</v>
      </c>
      <c r="F274" s="145" t="s">
        <v>3706</v>
      </c>
      <c r="G274" s="146" t="s">
        <v>519</v>
      </c>
      <c r="H274" s="147">
        <v>6</v>
      </c>
      <c r="I274" s="148"/>
      <c r="J274" s="149">
        <f t="shared" ref="J274:J308" si="60">ROUND(I274*H274,2)</f>
        <v>0</v>
      </c>
      <c r="K274" s="150"/>
      <c r="L274" s="32"/>
      <c r="M274" s="151" t="s">
        <v>1</v>
      </c>
      <c r="N274" s="152" t="s">
        <v>42</v>
      </c>
      <c r="P274" s="153">
        <f t="shared" ref="P274:P308" si="61">O274*H274</f>
        <v>0</v>
      </c>
      <c r="Q274" s="153">
        <v>0</v>
      </c>
      <c r="R274" s="153">
        <f t="shared" ref="R274:R308" si="62">Q274*H274</f>
        <v>0</v>
      </c>
      <c r="S274" s="153">
        <v>0</v>
      </c>
      <c r="T274" s="154">
        <f t="shared" ref="T274:T308" si="63">S274*H274</f>
        <v>0</v>
      </c>
      <c r="AR274" s="155" t="s">
        <v>309</v>
      </c>
      <c r="AT274" s="155" t="s">
        <v>227</v>
      </c>
      <c r="AU274" s="155" t="s">
        <v>89</v>
      </c>
      <c r="AY274" s="17" t="s">
        <v>225</v>
      </c>
      <c r="BE274" s="156">
        <f t="shared" ref="BE274:BE308" si="64">IF(N274="základná",J274,0)</f>
        <v>0</v>
      </c>
      <c r="BF274" s="156">
        <f t="shared" ref="BF274:BF308" si="65">IF(N274="znížená",J274,0)</f>
        <v>0</v>
      </c>
      <c r="BG274" s="156">
        <f t="shared" ref="BG274:BG308" si="66">IF(N274="zákl. prenesená",J274,0)</f>
        <v>0</v>
      </c>
      <c r="BH274" s="156">
        <f t="shared" ref="BH274:BH308" si="67">IF(N274="zníž. prenesená",J274,0)</f>
        <v>0</v>
      </c>
      <c r="BI274" s="156">
        <f t="shared" ref="BI274:BI308" si="68">IF(N274="nulová",J274,0)</f>
        <v>0</v>
      </c>
      <c r="BJ274" s="17" t="s">
        <v>89</v>
      </c>
      <c r="BK274" s="156">
        <f t="shared" ref="BK274:BK308" si="69">ROUND(I274*H274,2)</f>
        <v>0</v>
      </c>
      <c r="BL274" s="17" t="s">
        <v>309</v>
      </c>
      <c r="BM274" s="155" t="s">
        <v>1878</v>
      </c>
    </row>
    <row r="275" spans="2:65" s="1" customFormat="1" ht="24.2" customHeight="1">
      <c r="B275" s="32"/>
      <c r="C275" s="179" t="s">
        <v>1153</v>
      </c>
      <c r="D275" s="179" t="s">
        <v>304</v>
      </c>
      <c r="E275" s="180" t="s">
        <v>3707</v>
      </c>
      <c r="F275" s="181" t="s">
        <v>3708</v>
      </c>
      <c r="G275" s="182" t="s">
        <v>519</v>
      </c>
      <c r="H275" s="183">
        <v>6</v>
      </c>
      <c r="I275" s="184"/>
      <c r="J275" s="185">
        <f t="shared" si="60"/>
        <v>0</v>
      </c>
      <c r="K275" s="186"/>
      <c r="L275" s="187"/>
      <c r="M275" s="188" t="s">
        <v>1</v>
      </c>
      <c r="N275" s="189" t="s">
        <v>42</v>
      </c>
      <c r="P275" s="153">
        <f t="shared" si="61"/>
        <v>0</v>
      </c>
      <c r="Q275" s="153">
        <v>0</v>
      </c>
      <c r="R275" s="153">
        <f t="shared" si="62"/>
        <v>0</v>
      </c>
      <c r="S275" s="153">
        <v>0</v>
      </c>
      <c r="T275" s="154">
        <f t="shared" si="63"/>
        <v>0</v>
      </c>
      <c r="AR275" s="155" t="s">
        <v>434</v>
      </c>
      <c r="AT275" s="155" t="s">
        <v>304</v>
      </c>
      <c r="AU275" s="155" t="s">
        <v>89</v>
      </c>
      <c r="AY275" s="17" t="s">
        <v>225</v>
      </c>
      <c r="BE275" s="156">
        <f t="shared" si="64"/>
        <v>0</v>
      </c>
      <c r="BF275" s="156">
        <f t="shared" si="65"/>
        <v>0</v>
      </c>
      <c r="BG275" s="156">
        <f t="shared" si="66"/>
        <v>0</v>
      </c>
      <c r="BH275" s="156">
        <f t="shared" si="67"/>
        <v>0</v>
      </c>
      <c r="BI275" s="156">
        <f t="shared" si="68"/>
        <v>0</v>
      </c>
      <c r="BJ275" s="17" t="s">
        <v>89</v>
      </c>
      <c r="BK275" s="156">
        <f t="shared" si="69"/>
        <v>0</v>
      </c>
      <c r="BL275" s="17" t="s">
        <v>309</v>
      </c>
      <c r="BM275" s="155" t="s">
        <v>1886</v>
      </c>
    </row>
    <row r="276" spans="2:65" s="1" customFormat="1" ht="24.2" customHeight="1">
      <c r="B276" s="32"/>
      <c r="C276" s="143" t="s">
        <v>1162</v>
      </c>
      <c r="D276" s="143" t="s">
        <v>227</v>
      </c>
      <c r="E276" s="144" t="s">
        <v>3709</v>
      </c>
      <c r="F276" s="145" t="s">
        <v>3710</v>
      </c>
      <c r="G276" s="146" t="s">
        <v>519</v>
      </c>
      <c r="H276" s="147">
        <v>4</v>
      </c>
      <c r="I276" s="148"/>
      <c r="J276" s="149">
        <f t="shared" si="60"/>
        <v>0</v>
      </c>
      <c r="K276" s="150"/>
      <c r="L276" s="32"/>
      <c r="M276" s="151" t="s">
        <v>1</v>
      </c>
      <c r="N276" s="152" t="s">
        <v>42</v>
      </c>
      <c r="P276" s="153">
        <f t="shared" si="61"/>
        <v>0</v>
      </c>
      <c r="Q276" s="153">
        <v>0</v>
      </c>
      <c r="R276" s="153">
        <f t="shared" si="62"/>
        <v>0</v>
      </c>
      <c r="S276" s="153">
        <v>0</v>
      </c>
      <c r="T276" s="154">
        <f t="shared" si="63"/>
        <v>0</v>
      </c>
      <c r="AR276" s="155" t="s">
        <v>309</v>
      </c>
      <c r="AT276" s="155" t="s">
        <v>227</v>
      </c>
      <c r="AU276" s="155" t="s">
        <v>89</v>
      </c>
      <c r="AY276" s="17" t="s">
        <v>225</v>
      </c>
      <c r="BE276" s="156">
        <f t="shared" si="64"/>
        <v>0</v>
      </c>
      <c r="BF276" s="156">
        <f t="shared" si="65"/>
        <v>0</v>
      </c>
      <c r="BG276" s="156">
        <f t="shared" si="66"/>
        <v>0</v>
      </c>
      <c r="BH276" s="156">
        <f t="shared" si="67"/>
        <v>0</v>
      </c>
      <c r="BI276" s="156">
        <f t="shared" si="68"/>
        <v>0</v>
      </c>
      <c r="BJ276" s="17" t="s">
        <v>89</v>
      </c>
      <c r="BK276" s="156">
        <f t="shared" si="69"/>
        <v>0</v>
      </c>
      <c r="BL276" s="17" t="s">
        <v>309</v>
      </c>
      <c r="BM276" s="155" t="s">
        <v>1894</v>
      </c>
    </row>
    <row r="277" spans="2:65" s="1" customFormat="1" ht="24.2" customHeight="1">
      <c r="B277" s="32"/>
      <c r="C277" s="179" t="s">
        <v>1168</v>
      </c>
      <c r="D277" s="179" t="s">
        <v>304</v>
      </c>
      <c r="E277" s="180" t="s">
        <v>3711</v>
      </c>
      <c r="F277" s="181" t="s">
        <v>3712</v>
      </c>
      <c r="G277" s="182" t="s">
        <v>519</v>
      </c>
      <c r="H277" s="183">
        <v>4</v>
      </c>
      <c r="I277" s="184"/>
      <c r="J277" s="185">
        <f t="shared" si="60"/>
        <v>0</v>
      </c>
      <c r="K277" s="186"/>
      <c r="L277" s="187"/>
      <c r="M277" s="188" t="s">
        <v>1</v>
      </c>
      <c r="N277" s="189" t="s">
        <v>42</v>
      </c>
      <c r="P277" s="153">
        <f t="shared" si="61"/>
        <v>0</v>
      </c>
      <c r="Q277" s="153">
        <v>0</v>
      </c>
      <c r="R277" s="153">
        <f t="shared" si="62"/>
        <v>0</v>
      </c>
      <c r="S277" s="153">
        <v>0</v>
      </c>
      <c r="T277" s="154">
        <f t="shared" si="63"/>
        <v>0</v>
      </c>
      <c r="AR277" s="155" t="s">
        <v>434</v>
      </c>
      <c r="AT277" s="155" t="s">
        <v>304</v>
      </c>
      <c r="AU277" s="155" t="s">
        <v>89</v>
      </c>
      <c r="AY277" s="17" t="s">
        <v>225</v>
      </c>
      <c r="BE277" s="156">
        <f t="shared" si="64"/>
        <v>0</v>
      </c>
      <c r="BF277" s="156">
        <f t="shared" si="65"/>
        <v>0</v>
      </c>
      <c r="BG277" s="156">
        <f t="shared" si="66"/>
        <v>0</v>
      </c>
      <c r="BH277" s="156">
        <f t="shared" si="67"/>
        <v>0</v>
      </c>
      <c r="BI277" s="156">
        <f t="shared" si="68"/>
        <v>0</v>
      </c>
      <c r="BJ277" s="17" t="s">
        <v>89</v>
      </c>
      <c r="BK277" s="156">
        <f t="shared" si="69"/>
        <v>0</v>
      </c>
      <c r="BL277" s="17" t="s">
        <v>309</v>
      </c>
      <c r="BM277" s="155" t="s">
        <v>1902</v>
      </c>
    </row>
    <row r="278" spans="2:65" s="1" customFormat="1" ht="24.2" customHeight="1">
      <c r="B278" s="32"/>
      <c r="C278" s="143" t="s">
        <v>1175</v>
      </c>
      <c r="D278" s="143" t="s">
        <v>227</v>
      </c>
      <c r="E278" s="144" t="s">
        <v>3713</v>
      </c>
      <c r="F278" s="145" t="s">
        <v>3714</v>
      </c>
      <c r="G278" s="146" t="s">
        <v>519</v>
      </c>
      <c r="H278" s="147">
        <v>40</v>
      </c>
      <c r="I278" s="148"/>
      <c r="J278" s="149">
        <f t="shared" si="60"/>
        <v>0</v>
      </c>
      <c r="K278" s="150"/>
      <c r="L278" s="32"/>
      <c r="M278" s="151" t="s">
        <v>1</v>
      </c>
      <c r="N278" s="152" t="s">
        <v>42</v>
      </c>
      <c r="P278" s="153">
        <f t="shared" si="61"/>
        <v>0</v>
      </c>
      <c r="Q278" s="153">
        <v>0</v>
      </c>
      <c r="R278" s="153">
        <f t="shared" si="62"/>
        <v>0</v>
      </c>
      <c r="S278" s="153">
        <v>0</v>
      </c>
      <c r="T278" s="154">
        <f t="shared" si="63"/>
        <v>0</v>
      </c>
      <c r="AR278" s="155" t="s">
        <v>309</v>
      </c>
      <c r="AT278" s="155" t="s">
        <v>227</v>
      </c>
      <c r="AU278" s="155" t="s">
        <v>89</v>
      </c>
      <c r="AY278" s="17" t="s">
        <v>225</v>
      </c>
      <c r="BE278" s="156">
        <f t="shared" si="64"/>
        <v>0</v>
      </c>
      <c r="BF278" s="156">
        <f t="shared" si="65"/>
        <v>0</v>
      </c>
      <c r="BG278" s="156">
        <f t="shared" si="66"/>
        <v>0</v>
      </c>
      <c r="BH278" s="156">
        <f t="shared" si="67"/>
        <v>0</v>
      </c>
      <c r="BI278" s="156">
        <f t="shared" si="68"/>
        <v>0</v>
      </c>
      <c r="BJ278" s="17" t="s">
        <v>89</v>
      </c>
      <c r="BK278" s="156">
        <f t="shared" si="69"/>
        <v>0</v>
      </c>
      <c r="BL278" s="17" t="s">
        <v>309</v>
      </c>
      <c r="BM278" s="155" t="s">
        <v>1910</v>
      </c>
    </row>
    <row r="279" spans="2:65" s="1" customFormat="1" ht="24.2" customHeight="1">
      <c r="B279" s="32"/>
      <c r="C279" s="179" t="s">
        <v>1184</v>
      </c>
      <c r="D279" s="179" t="s">
        <v>304</v>
      </c>
      <c r="E279" s="180" t="s">
        <v>3715</v>
      </c>
      <c r="F279" s="181" t="s">
        <v>3716</v>
      </c>
      <c r="G279" s="182" t="s">
        <v>519</v>
      </c>
      <c r="H279" s="183">
        <v>4</v>
      </c>
      <c r="I279" s="184"/>
      <c r="J279" s="185">
        <f t="shared" si="60"/>
        <v>0</v>
      </c>
      <c r="K279" s="186"/>
      <c r="L279" s="187"/>
      <c r="M279" s="188" t="s">
        <v>1</v>
      </c>
      <c r="N279" s="189" t="s">
        <v>42</v>
      </c>
      <c r="P279" s="153">
        <f t="shared" si="61"/>
        <v>0</v>
      </c>
      <c r="Q279" s="153">
        <v>0</v>
      </c>
      <c r="R279" s="153">
        <f t="shared" si="62"/>
        <v>0</v>
      </c>
      <c r="S279" s="153">
        <v>0</v>
      </c>
      <c r="T279" s="154">
        <f t="shared" si="63"/>
        <v>0</v>
      </c>
      <c r="AR279" s="155" t="s">
        <v>434</v>
      </c>
      <c r="AT279" s="155" t="s">
        <v>304</v>
      </c>
      <c r="AU279" s="155" t="s">
        <v>89</v>
      </c>
      <c r="AY279" s="17" t="s">
        <v>225</v>
      </c>
      <c r="BE279" s="156">
        <f t="shared" si="64"/>
        <v>0</v>
      </c>
      <c r="BF279" s="156">
        <f t="shared" si="65"/>
        <v>0</v>
      </c>
      <c r="BG279" s="156">
        <f t="shared" si="66"/>
        <v>0</v>
      </c>
      <c r="BH279" s="156">
        <f t="shared" si="67"/>
        <v>0</v>
      </c>
      <c r="BI279" s="156">
        <f t="shared" si="68"/>
        <v>0</v>
      </c>
      <c r="BJ279" s="17" t="s">
        <v>89</v>
      </c>
      <c r="BK279" s="156">
        <f t="shared" si="69"/>
        <v>0</v>
      </c>
      <c r="BL279" s="17" t="s">
        <v>309</v>
      </c>
      <c r="BM279" s="155" t="s">
        <v>1922</v>
      </c>
    </row>
    <row r="280" spans="2:65" s="1" customFormat="1" ht="24.2" customHeight="1">
      <c r="B280" s="32"/>
      <c r="C280" s="179" t="s">
        <v>1192</v>
      </c>
      <c r="D280" s="179" t="s">
        <v>304</v>
      </c>
      <c r="E280" s="180" t="s">
        <v>3717</v>
      </c>
      <c r="F280" s="181" t="s">
        <v>3718</v>
      </c>
      <c r="G280" s="182" t="s">
        <v>519</v>
      </c>
      <c r="H280" s="183">
        <v>4</v>
      </c>
      <c r="I280" s="184"/>
      <c r="J280" s="185">
        <f t="shared" si="60"/>
        <v>0</v>
      </c>
      <c r="K280" s="186"/>
      <c r="L280" s="187"/>
      <c r="M280" s="188" t="s">
        <v>1</v>
      </c>
      <c r="N280" s="189" t="s">
        <v>42</v>
      </c>
      <c r="P280" s="153">
        <f t="shared" si="61"/>
        <v>0</v>
      </c>
      <c r="Q280" s="153">
        <v>0</v>
      </c>
      <c r="R280" s="153">
        <f t="shared" si="62"/>
        <v>0</v>
      </c>
      <c r="S280" s="153">
        <v>0</v>
      </c>
      <c r="T280" s="154">
        <f t="shared" si="63"/>
        <v>0</v>
      </c>
      <c r="AR280" s="155" t="s">
        <v>434</v>
      </c>
      <c r="AT280" s="155" t="s">
        <v>304</v>
      </c>
      <c r="AU280" s="155" t="s">
        <v>89</v>
      </c>
      <c r="AY280" s="17" t="s">
        <v>225</v>
      </c>
      <c r="BE280" s="156">
        <f t="shared" si="64"/>
        <v>0</v>
      </c>
      <c r="BF280" s="156">
        <f t="shared" si="65"/>
        <v>0</v>
      </c>
      <c r="BG280" s="156">
        <f t="shared" si="66"/>
        <v>0</v>
      </c>
      <c r="BH280" s="156">
        <f t="shared" si="67"/>
        <v>0</v>
      </c>
      <c r="BI280" s="156">
        <f t="shared" si="68"/>
        <v>0</v>
      </c>
      <c r="BJ280" s="17" t="s">
        <v>89</v>
      </c>
      <c r="BK280" s="156">
        <f t="shared" si="69"/>
        <v>0</v>
      </c>
      <c r="BL280" s="17" t="s">
        <v>309</v>
      </c>
      <c r="BM280" s="155" t="s">
        <v>1931</v>
      </c>
    </row>
    <row r="281" spans="2:65" s="1" customFormat="1" ht="24.2" customHeight="1">
      <c r="B281" s="32"/>
      <c r="C281" s="179" t="s">
        <v>1197</v>
      </c>
      <c r="D281" s="179" t="s">
        <v>304</v>
      </c>
      <c r="E281" s="180" t="s">
        <v>3719</v>
      </c>
      <c r="F281" s="181" t="s">
        <v>3720</v>
      </c>
      <c r="G281" s="182" t="s">
        <v>519</v>
      </c>
      <c r="H281" s="183">
        <v>3</v>
      </c>
      <c r="I281" s="184"/>
      <c r="J281" s="185">
        <f t="shared" si="60"/>
        <v>0</v>
      </c>
      <c r="K281" s="186"/>
      <c r="L281" s="187"/>
      <c r="M281" s="188" t="s">
        <v>1</v>
      </c>
      <c r="N281" s="189" t="s">
        <v>42</v>
      </c>
      <c r="P281" s="153">
        <f t="shared" si="61"/>
        <v>0</v>
      </c>
      <c r="Q281" s="153">
        <v>0</v>
      </c>
      <c r="R281" s="153">
        <f t="shared" si="62"/>
        <v>0</v>
      </c>
      <c r="S281" s="153">
        <v>0</v>
      </c>
      <c r="T281" s="154">
        <f t="shared" si="63"/>
        <v>0</v>
      </c>
      <c r="AR281" s="155" t="s">
        <v>434</v>
      </c>
      <c r="AT281" s="155" t="s">
        <v>304</v>
      </c>
      <c r="AU281" s="155" t="s">
        <v>89</v>
      </c>
      <c r="AY281" s="17" t="s">
        <v>225</v>
      </c>
      <c r="BE281" s="156">
        <f t="shared" si="64"/>
        <v>0</v>
      </c>
      <c r="BF281" s="156">
        <f t="shared" si="65"/>
        <v>0</v>
      </c>
      <c r="BG281" s="156">
        <f t="shared" si="66"/>
        <v>0</v>
      </c>
      <c r="BH281" s="156">
        <f t="shared" si="67"/>
        <v>0</v>
      </c>
      <c r="BI281" s="156">
        <f t="shared" si="68"/>
        <v>0</v>
      </c>
      <c r="BJ281" s="17" t="s">
        <v>89</v>
      </c>
      <c r="BK281" s="156">
        <f t="shared" si="69"/>
        <v>0</v>
      </c>
      <c r="BL281" s="17" t="s">
        <v>309</v>
      </c>
      <c r="BM281" s="155" t="s">
        <v>1944</v>
      </c>
    </row>
    <row r="282" spans="2:65" s="1" customFormat="1" ht="24.2" customHeight="1">
      <c r="B282" s="32"/>
      <c r="C282" s="179" t="s">
        <v>1203</v>
      </c>
      <c r="D282" s="179" t="s">
        <v>304</v>
      </c>
      <c r="E282" s="180" t="s">
        <v>3721</v>
      </c>
      <c r="F282" s="181" t="s">
        <v>3720</v>
      </c>
      <c r="G282" s="182" t="s">
        <v>519</v>
      </c>
      <c r="H282" s="183">
        <v>2</v>
      </c>
      <c r="I282" s="184"/>
      <c r="J282" s="185">
        <f t="shared" si="60"/>
        <v>0</v>
      </c>
      <c r="K282" s="186"/>
      <c r="L282" s="187"/>
      <c r="M282" s="188" t="s">
        <v>1</v>
      </c>
      <c r="N282" s="189" t="s">
        <v>42</v>
      </c>
      <c r="P282" s="153">
        <f t="shared" si="61"/>
        <v>0</v>
      </c>
      <c r="Q282" s="153">
        <v>0</v>
      </c>
      <c r="R282" s="153">
        <f t="shared" si="62"/>
        <v>0</v>
      </c>
      <c r="S282" s="153">
        <v>0</v>
      </c>
      <c r="T282" s="154">
        <f t="shared" si="63"/>
        <v>0</v>
      </c>
      <c r="AR282" s="155" t="s">
        <v>434</v>
      </c>
      <c r="AT282" s="155" t="s">
        <v>304</v>
      </c>
      <c r="AU282" s="155" t="s">
        <v>89</v>
      </c>
      <c r="AY282" s="17" t="s">
        <v>225</v>
      </c>
      <c r="BE282" s="156">
        <f t="shared" si="64"/>
        <v>0</v>
      </c>
      <c r="BF282" s="156">
        <f t="shared" si="65"/>
        <v>0</v>
      </c>
      <c r="BG282" s="156">
        <f t="shared" si="66"/>
        <v>0</v>
      </c>
      <c r="BH282" s="156">
        <f t="shared" si="67"/>
        <v>0</v>
      </c>
      <c r="BI282" s="156">
        <f t="shared" si="68"/>
        <v>0</v>
      </c>
      <c r="BJ282" s="17" t="s">
        <v>89</v>
      </c>
      <c r="BK282" s="156">
        <f t="shared" si="69"/>
        <v>0</v>
      </c>
      <c r="BL282" s="17" t="s">
        <v>309</v>
      </c>
      <c r="BM282" s="155" t="s">
        <v>1949</v>
      </c>
    </row>
    <row r="283" spans="2:65" s="1" customFormat="1" ht="24.2" customHeight="1">
      <c r="B283" s="32"/>
      <c r="C283" s="179" t="s">
        <v>1211</v>
      </c>
      <c r="D283" s="179" t="s">
        <v>304</v>
      </c>
      <c r="E283" s="180" t="s">
        <v>3722</v>
      </c>
      <c r="F283" s="181" t="s">
        <v>3720</v>
      </c>
      <c r="G283" s="182" t="s">
        <v>519</v>
      </c>
      <c r="H283" s="183">
        <v>3</v>
      </c>
      <c r="I283" s="184"/>
      <c r="J283" s="185">
        <f t="shared" si="60"/>
        <v>0</v>
      </c>
      <c r="K283" s="186"/>
      <c r="L283" s="187"/>
      <c r="M283" s="188" t="s">
        <v>1</v>
      </c>
      <c r="N283" s="189" t="s">
        <v>42</v>
      </c>
      <c r="P283" s="153">
        <f t="shared" si="61"/>
        <v>0</v>
      </c>
      <c r="Q283" s="153">
        <v>0</v>
      </c>
      <c r="R283" s="153">
        <f t="shared" si="62"/>
        <v>0</v>
      </c>
      <c r="S283" s="153">
        <v>0</v>
      </c>
      <c r="T283" s="154">
        <f t="shared" si="63"/>
        <v>0</v>
      </c>
      <c r="AR283" s="155" t="s">
        <v>434</v>
      </c>
      <c r="AT283" s="155" t="s">
        <v>304</v>
      </c>
      <c r="AU283" s="155" t="s">
        <v>89</v>
      </c>
      <c r="AY283" s="17" t="s">
        <v>225</v>
      </c>
      <c r="BE283" s="156">
        <f t="shared" si="64"/>
        <v>0</v>
      </c>
      <c r="BF283" s="156">
        <f t="shared" si="65"/>
        <v>0</v>
      </c>
      <c r="BG283" s="156">
        <f t="shared" si="66"/>
        <v>0</v>
      </c>
      <c r="BH283" s="156">
        <f t="shared" si="67"/>
        <v>0</v>
      </c>
      <c r="BI283" s="156">
        <f t="shared" si="68"/>
        <v>0</v>
      </c>
      <c r="BJ283" s="17" t="s">
        <v>89</v>
      </c>
      <c r="BK283" s="156">
        <f t="shared" si="69"/>
        <v>0</v>
      </c>
      <c r="BL283" s="17" t="s">
        <v>309</v>
      </c>
      <c r="BM283" s="155" t="s">
        <v>1957</v>
      </c>
    </row>
    <row r="284" spans="2:65" s="1" customFormat="1" ht="24.2" customHeight="1">
      <c r="B284" s="32"/>
      <c r="C284" s="179" t="s">
        <v>1220</v>
      </c>
      <c r="D284" s="179" t="s">
        <v>304</v>
      </c>
      <c r="E284" s="180" t="s">
        <v>3723</v>
      </c>
      <c r="F284" s="181" t="s">
        <v>3716</v>
      </c>
      <c r="G284" s="182" t="s">
        <v>519</v>
      </c>
      <c r="H284" s="183">
        <v>5</v>
      </c>
      <c r="I284" s="184"/>
      <c r="J284" s="185">
        <f t="shared" si="60"/>
        <v>0</v>
      </c>
      <c r="K284" s="186"/>
      <c r="L284" s="187"/>
      <c r="M284" s="188" t="s">
        <v>1</v>
      </c>
      <c r="N284" s="189" t="s">
        <v>42</v>
      </c>
      <c r="P284" s="153">
        <f t="shared" si="61"/>
        <v>0</v>
      </c>
      <c r="Q284" s="153">
        <v>0</v>
      </c>
      <c r="R284" s="153">
        <f t="shared" si="62"/>
        <v>0</v>
      </c>
      <c r="S284" s="153">
        <v>0</v>
      </c>
      <c r="T284" s="154">
        <f t="shared" si="63"/>
        <v>0</v>
      </c>
      <c r="AR284" s="155" t="s">
        <v>434</v>
      </c>
      <c r="AT284" s="155" t="s">
        <v>304</v>
      </c>
      <c r="AU284" s="155" t="s">
        <v>89</v>
      </c>
      <c r="AY284" s="17" t="s">
        <v>225</v>
      </c>
      <c r="BE284" s="156">
        <f t="shared" si="64"/>
        <v>0</v>
      </c>
      <c r="BF284" s="156">
        <f t="shared" si="65"/>
        <v>0</v>
      </c>
      <c r="BG284" s="156">
        <f t="shared" si="66"/>
        <v>0</v>
      </c>
      <c r="BH284" s="156">
        <f t="shared" si="67"/>
        <v>0</v>
      </c>
      <c r="BI284" s="156">
        <f t="shared" si="68"/>
        <v>0</v>
      </c>
      <c r="BJ284" s="17" t="s">
        <v>89</v>
      </c>
      <c r="BK284" s="156">
        <f t="shared" si="69"/>
        <v>0</v>
      </c>
      <c r="BL284" s="17" t="s">
        <v>309</v>
      </c>
      <c r="BM284" s="155" t="s">
        <v>1965</v>
      </c>
    </row>
    <row r="285" spans="2:65" s="1" customFormat="1" ht="24.2" customHeight="1">
      <c r="B285" s="32"/>
      <c r="C285" s="179" t="s">
        <v>1225</v>
      </c>
      <c r="D285" s="179" t="s">
        <v>304</v>
      </c>
      <c r="E285" s="180" t="s">
        <v>3724</v>
      </c>
      <c r="F285" s="181" t="s">
        <v>3725</v>
      </c>
      <c r="G285" s="182" t="s">
        <v>519</v>
      </c>
      <c r="H285" s="183">
        <v>6</v>
      </c>
      <c r="I285" s="184"/>
      <c r="J285" s="185">
        <f t="shared" si="60"/>
        <v>0</v>
      </c>
      <c r="K285" s="186"/>
      <c r="L285" s="187"/>
      <c r="M285" s="188" t="s">
        <v>1</v>
      </c>
      <c r="N285" s="189" t="s">
        <v>42</v>
      </c>
      <c r="P285" s="153">
        <f t="shared" si="61"/>
        <v>0</v>
      </c>
      <c r="Q285" s="153">
        <v>0</v>
      </c>
      <c r="R285" s="153">
        <f t="shared" si="62"/>
        <v>0</v>
      </c>
      <c r="S285" s="153">
        <v>0</v>
      </c>
      <c r="T285" s="154">
        <f t="shared" si="63"/>
        <v>0</v>
      </c>
      <c r="AR285" s="155" t="s">
        <v>434</v>
      </c>
      <c r="AT285" s="155" t="s">
        <v>304</v>
      </c>
      <c r="AU285" s="155" t="s">
        <v>89</v>
      </c>
      <c r="AY285" s="17" t="s">
        <v>225</v>
      </c>
      <c r="BE285" s="156">
        <f t="shared" si="64"/>
        <v>0</v>
      </c>
      <c r="BF285" s="156">
        <f t="shared" si="65"/>
        <v>0</v>
      </c>
      <c r="BG285" s="156">
        <f t="shared" si="66"/>
        <v>0</v>
      </c>
      <c r="BH285" s="156">
        <f t="shared" si="67"/>
        <v>0</v>
      </c>
      <c r="BI285" s="156">
        <f t="shared" si="68"/>
        <v>0</v>
      </c>
      <c r="BJ285" s="17" t="s">
        <v>89</v>
      </c>
      <c r="BK285" s="156">
        <f t="shared" si="69"/>
        <v>0</v>
      </c>
      <c r="BL285" s="17" t="s">
        <v>309</v>
      </c>
      <c r="BM285" s="155" t="s">
        <v>1975</v>
      </c>
    </row>
    <row r="286" spans="2:65" s="1" customFormat="1" ht="24.2" customHeight="1">
      <c r="B286" s="32"/>
      <c r="C286" s="179" t="s">
        <v>1230</v>
      </c>
      <c r="D286" s="179" t="s">
        <v>304</v>
      </c>
      <c r="E286" s="180" t="s">
        <v>3726</v>
      </c>
      <c r="F286" s="181" t="s">
        <v>3727</v>
      </c>
      <c r="G286" s="182" t="s">
        <v>519</v>
      </c>
      <c r="H286" s="183">
        <v>3</v>
      </c>
      <c r="I286" s="184"/>
      <c r="J286" s="185">
        <f t="shared" si="60"/>
        <v>0</v>
      </c>
      <c r="K286" s="186"/>
      <c r="L286" s="187"/>
      <c r="M286" s="188" t="s">
        <v>1</v>
      </c>
      <c r="N286" s="189" t="s">
        <v>42</v>
      </c>
      <c r="P286" s="153">
        <f t="shared" si="61"/>
        <v>0</v>
      </c>
      <c r="Q286" s="153">
        <v>0</v>
      </c>
      <c r="R286" s="153">
        <f t="shared" si="62"/>
        <v>0</v>
      </c>
      <c r="S286" s="153">
        <v>0</v>
      </c>
      <c r="T286" s="154">
        <f t="shared" si="63"/>
        <v>0</v>
      </c>
      <c r="AR286" s="155" t="s">
        <v>434</v>
      </c>
      <c r="AT286" s="155" t="s">
        <v>304</v>
      </c>
      <c r="AU286" s="155" t="s">
        <v>89</v>
      </c>
      <c r="AY286" s="17" t="s">
        <v>225</v>
      </c>
      <c r="BE286" s="156">
        <f t="shared" si="64"/>
        <v>0</v>
      </c>
      <c r="BF286" s="156">
        <f t="shared" si="65"/>
        <v>0</v>
      </c>
      <c r="BG286" s="156">
        <f t="shared" si="66"/>
        <v>0</v>
      </c>
      <c r="BH286" s="156">
        <f t="shared" si="67"/>
        <v>0</v>
      </c>
      <c r="BI286" s="156">
        <f t="shared" si="68"/>
        <v>0</v>
      </c>
      <c r="BJ286" s="17" t="s">
        <v>89</v>
      </c>
      <c r="BK286" s="156">
        <f t="shared" si="69"/>
        <v>0</v>
      </c>
      <c r="BL286" s="17" t="s">
        <v>309</v>
      </c>
      <c r="BM286" s="155" t="s">
        <v>1986</v>
      </c>
    </row>
    <row r="287" spans="2:65" s="1" customFormat="1" ht="24.2" customHeight="1">
      <c r="B287" s="32"/>
      <c r="C287" s="179" t="s">
        <v>1235</v>
      </c>
      <c r="D287" s="179" t="s">
        <v>304</v>
      </c>
      <c r="E287" s="180" t="s">
        <v>3728</v>
      </c>
      <c r="F287" s="181" t="s">
        <v>3729</v>
      </c>
      <c r="G287" s="182" t="s">
        <v>519</v>
      </c>
      <c r="H287" s="183">
        <v>5</v>
      </c>
      <c r="I287" s="184"/>
      <c r="J287" s="185">
        <f t="shared" si="60"/>
        <v>0</v>
      </c>
      <c r="K287" s="186"/>
      <c r="L287" s="187"/>
      <c r="M287" s="188" t="s">
        <v>1</v>
      </c>
      <c r="N287" s="189" t="s">
        <v>42</v>
      </c>
      <c r="P287" s="153">
        <f t="shared" si="61"/>
        <v>0</v>
      </c>
      <c r="Q287" s="153">
        <v>0</v>
      </c>
      <c r="R287" s="153">
        <f t="shared" si="62"/>
        <v>0</v>
      </c>
      <c r="S287" s="153">
        <v>0</v>
      </c>
      <c r="T287" s="154">
        <f t="shared" si="63"/>
        <v>0</v>
      </c>
      <c r="AR287" s="155" t="s">
        <v>434</v>
      </c>
      <c r="AT287" s="155" t="s">
        <v>304</v>
      </c>
      <c r="AU287" s="155" t="s">
        <v>89</v>
      </c>
      <c r="AY287" s="17" t="s">
        <v>225</v>
      </c>
      <c r="BE287" s="156">
        <f t="shared" si="64"/>
        <v>0</v>
      </c>
      <c r="BF287" s="156">
        <f t="shared" si="65"/>
        <v>0</v>
      </c>
      <c r="BG287" s="156">
        <f t="shared" si="66"/>
        <v>0</v>
      </c>
      <c r="BH287" s="156">
        <f t="shared" si="67"/>
        <v>0</v>
      </c>
      <c r="BI287" s="156">
        <f t="shared" si="68"/>
        <v>0</v>
      </c>
      <c r="BJ287" s="17" t="s">
        <v>89</v>
      </c>
      <c r="BK287" s="156">
        <f t="shared" si="69"/>
        <v>0</v>
      </c>
      <c r="BL287" s="17" t="s">
        <v>309</v>
      </c>
      <c r="BM287" s="155" t="s">
        <v>1996</v>
      </c>
    </row>
    <row r="288" spans="2:65" s="1" customFormat="1" ht="24.2" customHeight="1">
      <c r="B288" s="32"/>
      <c r="C288" s="179" t="s">
        <v>1242</v>
      </c>
      <c r="D288" s="179" t="s">
        <v>304</v>
      </c>
      <c r="E288" s="180" t="s">
        <v>3730</v>
      </c>
      <c r="F288" s="181" t="s">
        <v>3731</v>
      </c>
      <c r="G288" s="182" t="s">
        <v>519</v>
      </c>
      <c r="H288" s="183">
        <v>5</v>
      </c>
      <c r="I288" s="184"/>
      <c r="J288" s="185">
        <f t="shared" si="60"/>
        <v>0</v>
      </c>
      <c r="K288" s="186"/>
      <c r="L288" s="187"/>
      <c r="M288" s="188" t="s">
        <v>1</v>
      </c>
      <c r="N288" s="189" t="s">
        <v>42</v>
      </c>
      <c r="P288" s="153">
        <f t="shared" si="61"/>
        <v>0</v>
      </c>
      <c r="Q288" s="153">
        <v>0</v>
      </c>
      <c r="R288" s="153">
        <f t="shared" si="62"/>
        <v>0</v>
      </c>
      <c r="S288" s="153">
        <v>0</v>
      </c>
      <c r="T288" s="154">
        <f t="shared" si="63"/>
        <v>0</v>
      </c>
      <c r="AR288" s="155" t="s">
        <v>434</v>
      </c>
      <c r="AT288" s="155" t="s">
        <v>304</v>
      </c>
      <c r="AU288" s="155" t="s">
        <v>89</v>
      </c>
      <c r="AY288" s="17" t="s">
        <v>225</v>
      </c>
      <c r="BE288" s="156">
        <f t="shared" si="64"/>
        <v>0</v>
      </c>
      <c r="BF288" s="156">
        <f t="shared" si="65"/>
        <v>0</v>
      </c>
      <c r="BG288" s="156">
        <f t="shared" si="66"/>
        <v>0</v>
      </c>
      <c r="BH288" s="156">
        <f t="shared" si="67"/>
        <v>0</v>
      </c>
      <c r="BI288" s="156">
        <f t="shared" si="68"/>
        <v>0</v>
      </c>
      <c r="BJ288" s="17" t="s">
        <v>89</v>
      </c>
      <c r="BK288" s="156">
        <f t="shared" si="69"/>
        <v>0</v>
      </c>
      <c r="BL288" s="17" t="s">
        <v>309</v>
      </c>
      <c r="BM288" s="155" t="s">
        <v>2007</v>
      </c>
    </row>
    <row r="289" spans="2:65" s="1" customFormat="1" ht="24.2" customHeight="1">
      <c r="B289" s="32"/>
      <c r="C289" s="143" t="s">
        <v>1247</v>
      </c>
      <c r="D289" s="143" t="s">
        <v>227</v>
      </c>
      <c r="E289" s="144" t="s">
        <v>3732</v>
      </c>
      <c r="F289" s="145" t="s">
        <v>3733</v>
      </c>
      <c r="G289" s="146" t="s">
        <v>519</v>
      </c>
      <c r="H289" s="147">
        <v>35</v>
      </c>
      <c r="I289" s="148"/>
      <c r="J289" s="149">
        <f t="shared" si="60"/>
        <v>0</v>
      </c>
      <c r="K289" s="150"/>
      <c r="L289" s="32"/>
      <c r="M289" s="151" t="s">
        <v>1</v>
      </c>
      <c r="N289" s="152" t="s">
        <v>42</v>
      </c>
      <c r="P289" s="153">
        <f t="shared" si="61"/>
        <v>0</v>
      </c>
      <c r="Q289" s="153">
        <v>0</v>
      </c>
      <c r="R289" s="153">
        <f t="shared" si="62"/>
        <v>0</v>
      </c>
      <c r="S289" s="153">
        <v>0</v>
      </c>
      <c r="T289" s="154">
        <f t="shared" si="63"/>
        <v>0</v>
      </c>
      <c r="AR289" s="155" t="s">
        <v>309</v>
      </c>
      <c r="AT289" s="155" t="s">
        <v>227</v>
      </c>
      <c r="AU289" s="155" t="s">
        <v>89</v>
      </c>
      <c r="AY289" s="17" t="s">
        <v>225</v>
      </c>
      <c r="BE289" s="156">
        <f t="shared" si="64"/>
        <v>0</v>
      </c>
      <c r="BF289" s="156">
        <f t="shared" si="65"/>
        <v>0</v>
      </c>
      <c r="BG289" s="156">
        <f t="shared" si="66"/>
        <v>0</v>
      </c>
      <c r="BH289" s="156">
        <f t="shared" si="67"/>
        <v>0</v>
      </c>
      <c r="BI289" s="156">
        <f t="shared" si="68"/>
        <v>0</v>
      </c>
      <c r="BJ289" s="17" t="s">
        <v>89</v>
      </c>
      <c r="BK289" s="156">
        <f t="shared" si="69"/>
        <v>0</v>
      </c>
      <c r="BL289" s="17" t="s">
        <v>309</v>
      </c>
      <c r="BM289" s="155" t="s">
        <v>2015</v>
      </c>
    </row>
    <row r="290" spans="2:65" s="1" customFormat="1" ht="24.2" customHeight="1">
      <c r="B290" s="32"/>
      <c r="C290" s="179" t="s">
        <v>1255</v>
      </c>
      <c r="D290" s="179" t="s">
        <v>304</v>
      </c>
      <c r="E290" s="180" t="s">
        <v>3734</v>
      </c>
      <c r="F290" s="181" t="s">
        <v>3735</v>
      </c>
      <c r="G290" s="182" t="s">
        <v>519</v>
      </c>
      <c r="H290" s="183">
        <v>8</v>
      </c>
      <c r="I290" s="184"/>
      <c r="J290" s="185">
        <f t="shared" si="60"/>
        <v>0</v>
      </c>
      <c r="K290" s="186"/>
      <c r="L290" s="187"/>
      <c r="M290" s="188" t="s">
        <v>1</v>
      </c>
      <c r="N290" s="189" t="s">
        <v>42</v>
      </c>
      <c r="P290" s="153">
        <f t="shared" si="61"/>
        <v>0</v>
      </c>
      <c r="Q290" s="153">
        <v>0</v>
      </c>
      <c r="R290" s="153">
        <f t="shared" si="62"/>
        <v>0</v>
      </c>
      <c r="S290" s="153">
        <v>0</v>
      </c>
      <c r="T290" s="154">
        <f t="shared" si="63"/>
        <v>0</v>
      </c>
      <c r="AR290" s="155" t="s">
        <v>434</v>
      </c>
      <c r="AT290" s="155" t="s">
        <v>304</v>
      </c>
      <c r="AU290" s="155" t="s">
        <v>89</v>
      </c>
      <c r="AY290" s="17" t="s">
        <v>225</v>
      </c>
      <c r="BE290" s="156">
        <f t="shared" si="64"/>
        <v>0</v>
      </c>
      <c r="BF290" s="156">
        <f t="shared" si="65"/>
        <v>0</v>
      </c>
      <c r="BG290" s="156">
        <f t="shared" si="66"/>
        <v>0</v>
      </c>
      <c r="BH290" s="156">
        <f t="shared" si="67"/>
        <v>0</v>
      </c>
      <c r="BI290" s="156">
        <f t="shared" si="68"/>
        <v>0</v>
      </c>
      <c r="BJ290" s="17" t="s">
        <v>89</v>
      </c>
      <c r="BK290" s="156">
        <f t="shared" si="69"/>
        <v>0</v>
      </c>
      <c r="BL290" s="17" t="s">
        <v>309</v>
      </c>
      <c r="BM290" s="155" t="s">
        <v>2024</v>
      </c>
    </row>
    <row r="291" spans="2:65" s="1" customFormat="1" ht="24.2" customHeight="1">
      <c r="B291" s="32"/>
      <c r="C291" s="179" t="s">
        <v>1260</v>
      </c>
      <c r="D291" s="179" t="s">
        <v>304</v>
      </c>
      <c r="E291" s="180" t="s">
        <v>3736</v>
      </c>
      <c r="F291" s="181" t="s">
        <v>3737</v>
      </c>
      <c r="G291" s="182" t="s">
        <v>519</v>
      </c>
      <c r="H291" s="183">
        <v>2</v>
      </c>
      <c r="I291" s="184"/>
      <c r="J291" s="185">
        <f t="shared" si="60"/>
        <v>0</v>
      </c>
      <c r="K291" s="186"/>
      <c r="L291" s="187"/>
      <c r="M291" s="188" t="s">
        <v>1</v>
      </c>
      <c r="N291" s="189" t="s">
        <v>42</v>
      </c>
      <c r="P291" s="153">
        <f t="shared" si="61"/>
        <v>0</v>
      </c>
      <c r="Q291" s="153">
        <v>0</v>
      </c>
      <c r="R291" s="153">
        <f t="shared" si="62"/>
        <v>0</v>
      </c>
      <c r="S291" s="153">
        <v>0</v>
      </c>
      <c r="T291" s="154">
        <f t="shared" si="63"/>
        <v>0</v>
      </c>
      <c r="AR291" s="155" t="s">
        <v>434</v>
      </c>
      <c r="AT291" s="155" t="s">
        <v>304</v>
      </c>
      <c r="AU291" s="155" t="s">
        <v>89</v>
      </c>
      <c r="AY291" s="17" t="s">
        <v>225</v>
      </c>
      <c r="BE291" s="156">
        <f t="shared" si="64"/>
        <v>0</v>
      </c>
      <c r="BF291" s="156">
        <f t="shared" si="65"/>
        <v>0</v>
      </c>
      <c r="BG291" s="156">
        <f t="shared" si="66"/>
        <v>0</v>
      </c>
      <c r="BH291" s="156">
        <f t="shared" si="67"/>
        <v>0</v>
      </c>
      <c r="BI291" s="156">
        <f t="shared" si="68"/>
        <v>0</v>
      </c>
      <c r="BJ291" s="17" t="s">
        <v>89</v>
      </c>
      <c r="BK291" s="156">
        <f t="shared" si="69"/>
        <v>0</v>
      </c>
      <c r="BL291" s="17" t="s">
        <v>309</v>
      </c>
      <c r="BM291" s="155" t="s">
        <v>2032</v>
      </c>
    </row>
    <row r="292" spans="2:65" s="1" customFormat="1" ht="24.2" customHeight="1">
      <c r="B292" s="32"/>
      <c r="C292" s="179" t="s">
        <v>1264</v>
      </c>
      <c r="D292" s="179" t="s">
        <v>304</v>
      </c>
      <c r="E292" s="180" t="s">
        <v>3738</v>
      </c>
      <c r="F292" s="181" t="s">
        <v>3739</v>
      </c>
      <c r="G292" s="182" t="s">
        <v>519</v>
      </c>
      <c r="H292" s="183">
        <v>1</v>
      </c>
      <c r="I292" s="184"/>
      <c r="J292" s="185">
        <f t="shared" si="60"/>
        <v>0</v>
      </c>
      <c r="K292" s="186"/>
      <c r="L292" s="187"/>
      <c r="M292" s="188" t="s">
        <v>1</v>
      </c>
      <c r="N292" s="189" t="s">
        <v>42</v>
      </c>
      <c r="P292" s="153">
        <f t="shared" si="61"/>
        <v>0</v>
      </c>
      <c r="Q292" s="153">
        <v>0</v>
      </c>
      <c r="R292" s="153">
        <f t="shared" si="62"/>
        <v>0</v>
      </c>
      <c r="S292" s="153">
        <v>0</v>
      </c>
      <c r="T292" s="154">
        <f t="shared" si="63"/>
        <v>0</v>
      </c>
      <c r="AR292" s="155" t="s">
        <v>434</v>
      </c>
      <c r="AT292" s="155" t="s">
        <v>304</v>
      </c>
      <c r="AU292" s="155" t="s">
        <v>89</v>
      </c>
      <c r="AY292" s="17" t="s">
        <v>225</v>
      </c>
      <c r="BE292" s="156">
        <f t="shared" si="64"/>
        <v>0</v>
      </c>
      <c r="BF292" s="156">
        <f t="shared" si="65"/>
        <v>0</v>
      </c>
      <c r="BG292" s="156">
        <f t="shared" si="66"/>
        <v>0</v>
      </c>
      <c r="BH292" s="156">
        <f t="shared" si="67"/>
        <v>0</v>
      </c>
      <c r="BI292" s="156">
        <f t="shared" si="68"/>
        <v>0</v>
      </c>
      <c r="BJ292" s="17" t="s">
        <v>89</v>
      </c>
      <c r="BK292" s="156">
        <f t="shared" si="69"/>
        <v>0</v>
      </c>
      <c r="BL292" s="17" t="s">
        <v>309</v>
      </c>
      <c r="BM292" s="155" t="s">
        <v>2040</v>
      </c>
    </row>
    <row r="293" spans="2:65" s="1" customFormat="1" ht="24.2" customHeight="1">
      <c r="B293" s="32"/>
      <c r="C293" s="179" t="s">
        <v>1269</v>
      </c>
      <c r="D293" s="179" t="s">
        <v>304</v>
      </c>
      <c r="E293" s="180" t="s">
        <v>3740</v>
      </c>
      <c r="F293" s="181" t="s">
        <v>3739</v>
      </c>
      <c r="G293" s="182" t="s">
        <v>519</v>
      </c>
      <c r="H293" s="183">
        <v>8</v>
      </c>
      <c r="I293" s="184"/>
      <c r="J293" s="185">
        <f t="shared" si="60"/>
        <v>0</v>
      </c>
      <c r="K293" s="186"/>
      <c r="L293" s="187"/>
      <c r="M293" s="188" t="s">
        <v>1</v>
      </c>
      <c r="N293" s="189" t="s">
        <v>42</v>
      </c>
      <c r="P293" s="153">
        <f t="shared" si="61"/>
        <v>0</v>
      </c>
      <c r="Q293" s="153">
        <v>0</v>
      </c>
      <c r="R293" s="153">
        <f t="shared" si="62"/>
        <v>0</v>
      </c>
      <c r="S293" s="153">
        <v>0</v>
      </c>
      <c r="T293" s="154">
        <f t="shared" si="63"/>
        <v>0</v>
      </c>
      <c r="AR293" s="155" t="s">
        <v>434</v>
      </c>
      <c r="AT293" s="155" t="s">
        <v>304</v>
      </c>
      <c r="AU293" s="155" t="s">
        <v>89</v>
      </c>
      <c r="AY293" s="17" t="s">
        <v>225</v>
      </c>
      <c r="BE293" s="156">
        <f t="shared" si="64"/>
        <v>0</v>
      </c>
      <c r="BF293" s="156">
        <f t="shared" si="65"/>
        <v>0</v>
      </c>
      <c r="BG293" s="156">
        <f t="shared" si="66"/>
        <v>0</v>
      </c>
      <c r="BH293" s="156">
        <f t="shared" si="67"/>
        <v>0</v>
      </c>
      <c r="BI293" s="156">
        <f t="shared" si="68"/>
        <v>0</v>
      </c>
      <c r="BJ293" s="17" t="s">
        <v>89</v>
      </c>
      <c r="BK293" s="156">
        <f t="shared" si="69"/>
        <v>0</v>
      </c>
      <c r="BL293" s="17" t="s">
        <v>309</v>
      </c>
      <c r="BM293" s="155" t="s">
        <v>2048</v>
      </c>
    </row>
    <row r="294" spans="2:65" s="1" customFormat="1" ht="24.2" customHeight="1">
      <c r="B294" s="32"/>
      <c r="C294" s="179" t="s">
        <v>1274</v>
      </c>
      <c r="D294" s="179" t="s">
        <v>304</v>
      </c>
      <c r="E294" s="180" t="s">
        <v>3741</v>
      </c>
      <c r="F294" s="181" t="s">
        <v>3742</v>
      </c>
      <c r="G294" s="182" t="s">
        <v>519</v>
      </c>
      <c r="H294" s="183">
        <v>12</v>
      </c>
      <c r="I294" s="184"/>
      <c r="J294" s="185">
        <f t="shared" si="60"/>
        <v>0</v>
      </c>
      <c r="K294" s="186"/>
      <c r="L294" s="187"/>
      <c r="M294" s="188" t="s">
        <v>1</v>
      </c>
      <c r="N294" s="189" t="s">
        <v>42</v>
      </c>
      <c r="P294" s="153">
        <f t="shared" si="61"/>
        <v>0</v>
      </c>
      <c r="Q294" s="153">
        <v>0</v>
      </c>
      <c r="R294" s="153">
        <f t="shared" si="62"/>
        <v>0</v>
      </c>
      <c r="S294" s="153">
        <v>0</v>
      </c>
      <c r="T294" s="154">
        <f t="shared" si="63"/>
        <v>0</v>
      </c>
      <c r="AR294" s="155" t="s">
        <v>434</v>
      </c>
      <c r="AT294" s="155" t="s">
        <v>304</v>
      </c>
      <c r="AU294" s="155" t="s">
        <v>89</v>
      </c>
      <c r="AY294" s="17" t="s">
        <v>225</v>
      </c>
      <c r="BE294" s="156">
        <f t="shared" si="64"/>
        <v>0</v>
      </c>
      <c r="BF294" s="156">
        <f t="shared" si="65"/>
        <v>0</v>
      </c>
      <c r="BG294" s="156">
        <f t="shared" si="66"/>
        <v>0</v>
      </c>
      <c r="BH294" s="156">
        <f t="shared" si="67"/>
        <v>0</v>
      </c>
      <c r="BI294" s="156">
        <f t="shared" si="68"/>
        <v>0</v>
      </c>
      <c r="BJ294" s="17" t="s">
        <v>89</v>
      </c>
      <c r="BK294" s="156">
        <f t="shared" si="69"/>
        <v>0</v>
      </c>
      <c r="BL294" s="17" t="s">
        <v>309</v>
      </c>
      <c r="BM294" s="155" t="s">
        <v>2056</v>
      </c>
    </row>
    <row r="295" spans="2:65" s="1" customFormat="1" ht="24.2" customHeight="1">
      <c r="B295" s="32"/>
      <c r="C295" s="179" t="s">
        <v>1278</v>
      </c>
      <c r="D295" s="179" t="s">
        <v>304</v>
      </c>
      <c r="E295" s="180" t="s">
        <v>3743</v>
      </c>
      <c r="F295" s="181" t="s">
        <v>3742</v>
      </c>
      <c r="G295" s="182" t="s">
        <v>519</v>
      </c>
      <c r="H295" s="183">
        <v>4</v>
      </c>
      <c r="I295" s="184"/>
      <c r="J295" s="185">
        <f t="shared" si="60"/>
        <v>0</v>
      </c>
      <c r="K295" s="186"/>
      <c r="L295" s="187"/>
      <c r="M295" s="188" t="s">
        <v>1</v>
      </c>
      <c r="N295" s="189" t="s">
        <v>42</v>
      </c>
      <c r="P295" s="153">
        <f t="shared" si="61"/>
        <v>0</v>
      </c>
      <c r="Q295" s="153">
        <v>0</v>
      </c>
      <c r="R295" s="153">
        <f t="shared" si="62"/>
        <v>0</v>
      </c>
      <c r="S295" s="153">
        <v>0</v>
      </c>
      <c r="T295" s="154">
        <f t="shared" si="63"/>
        <v>0</v>
      </c>
      <c r="AR295" s="155" t="s">
        <v>434</v>
      </c>
      <c r="AT295" s="155" t="s">
        <v>304</v>
      </c>
      <c r="AU295" s="155" t="s">
        <v>89</v>
      </c>
      <c r="AY295" s="17" t="s">
        <v>225</v>
      </c>
      <c r="BE295" s="156">
        <f t="shared" si="64"/>
        <v>0</v>
      </c>
      <c r="BF295" s="156">
        <f t="shared" si="65"/>
        <v>0</v>
      </c>
      <c r="BG295" s="156">
        <f t="shared" si="66"/>
        <v>0</v>
      </c>
      <c r="BH295" s="156">
        <f t="shared" si="67"/>
        <v>0</v>
      </c>
      <c r="BI295" s="156">
        <f t="shared" si="68"/>
        <v>0</v>
      </c>
      <c r="BJ295" s="17" t="s">
        <v>89</v>
      </c>
      <c r="BK295" s="156">
        <f t="shared" si="69"/>
        <v>0</v>
      </c>
      <c r="BL295" s="17" t="s">
        <v>309</v>
      </c>
      <c r="BM295" s="155" t="s">
        <v>2065</v>
      </c>
    </row>
    <row r="296" spans="2:65" s="1" customFormat="1" ht="33" customHeight="1">
      <c r="B296" s="32"/>
      <c r="C296" s="143" t="s">
        <v>1282</v>
      </c>
      <c r="D296" s="143" t="s">
        <v>227</v>
      </c>
      <c r="E296" s="144" t="s">
        <v>3744</v>
      </c>
      <c r="F296" s="145" t="s">
        <v>3745</v>
      </c>
      <c r="G296" s="146" t="s">
        <v>519</v>
      </c>
      <c r="H296" s="147">
        <v>21</v>
      </c>
      <c r="I296" s="148"/>
      <c r="J296" s="149">
        <f t="shared" si="60"/>
        <v>0</v>
      </c>
      <c r="K296" s="150"/>
      <c r="L296" s="32"/>
      <c r="M296" s="151" t="s">
        <v>1</v>
      </c>
      <c r="N296" s="152" t="s">
        <v>42</v>
      </c>
      <c r="P296" s="153">
        <f t="shared" si="61"/>
        <v>0</v>
      </c>
      <c r="Q296" s="153">
        <v>0</v>
      </c>
      <c r="R296" s="153">
        <f t="shared" si="62"/>
        <v>0</v>
      </c>
      <c r="S296" s="153">
        <v>0</v>
      </c>
      <c r="T296" s="154">
        <f t="shared" si="63"/>
        <v>0</v>
      </c>
      <c r="AR296" s="155" t="s">
        <v>309</v>
      </c>
      <c r="AT296" s="155" t="s">
        <v>227</v>
      </c>
      <c r="AU296" s="155" t="s">
        <v>89</v>
      </c>
      <c r="AY296" s="17" t="s">
        <v>225</v>
      </c>
      <c r="BE296" s="156">
        <f t="shared" si="64"/>
        <v>0</v>
      </c>
      <c r="BF296" s="156">
        <f t="shared" si="65"/>
        <v>0</v>
      </c>
      <c r="BG296" s="156">
        <f t="shared" si="66"/>
        <v>0</v>
      </c>
      <c r="BH296" s="156">
        <f t="shared" si="67"/>
        <v>0</v>
      </c>
      <c r="BI296" s="156">
        <f t="shared" si="68"/>
        <v>0</v>
      </c>
      <c r="BJ296" s="17" t="s">
        <v>89</v>
      </c>
      <c r="BK296" s="156">
        <f t="shared" si="69"/>
        <v>0</v>
      </c>
      <c r="BL296" s="17" t="s">
        <v>309</v>
      </c>
      <c r="BM296" s="155" t="s">
        <v>2076</v>
      </c>
    </row>
    <row r="297" spans="2:65" s="1" customFormat="1" ht="24.2" customHeight="1">
      <c r="B297" s="32"/>
      <c r="C297" s="179" t="s">
        <v>1286</v>
      </c>
      <c r="D297" s="179" t="s">
        <v>304</v>
      </c>
      <c r="E297" s="180" t="s">
        <v>3746</v>
      </c>
      <c r="F297" s="181" t="s">
        <v>3747</v>
      </c>
      <c r="G297" s="182" t="s">
        <v>519</v>
      </c>
      <c r="H297" s="183">
        <v>8</v>
      </c>
      <c r="I297" s="184"/>
      <c r="J297" s="185">
        <f t="shared" si="60"/>
        <v>0</v>
      </c>
      <c r="K297" s="186"/>
      <c r="L297" s="187"/>
      <c r="M297" s="188" t="s">
        <v>1</v>
      </c>
      <c r="N297" s="189" t="s">
        <v>42</v>
      </c>
      <c r="P297" s="153">
        <f t="shared" si="61"/>
        <v>0</v>
      </c>
      <c r="Q297" s="153">
        <v>0</v>
      </c>
      <c r="R297" s="153">
        <f t="shared" si="62"/>
        <v>0</v>
      </c>
      <c r="S297" s="153">
        <v>0</v>
      </c>
      <c r="T297" s="154">
        <f t="shared" si="63"/>
        <v>0</v>
      </c>
      <c r="AR297" s="155" t="s">
        <v>434</v>
      </c>
      <c r="AT297" s="155" t="s">
        <v>304</v>
      </c>
      <c r="AU297" s="155" t="s">
        <v>89</v>
      </c>
      <c r="AY297" s="17" t="s">
        <v>225</v>
      </c>
      <c r="BE297" s="156">
        <f t="shared" si="64"/>
        <v>0</v>
      </c>
      <c r="BF297" s="156">
        <f t="shared" si="65"/>
        <v>0</v>
      </c>
      <c r="BG297" s="156">
        <f t="shared" si="66"/>
        <v>0</v>
      </c>
      <c r="BH297" s="156">
        <f t="shared" si="67"/>
        <v>0</v>
      </c>
      <c r="BI297" s="156">
        <f t="shared" si="68"/>
        <v>0</v>
      </c>
      <c r="BJ297" s="17" t="s">
        <v>89</v>
      </c>
      <c r="BK297" s="156">
        <f t="shared" si="69"/>
        <v>0</v>
      </c>
      <c r="BL297" s="17" t="s">
        <v>309</v>
      </c>
      <c r="BM297" s="155" t="s">
        <v>2091</v>
      </c>
    </row>
    <row r="298" spans="2:65" s="1" customFormat="1" ht="24.2" customHeight="1">
      <c r="B298" s="32"/>
      <c r="C298" s="179" t="s">
        <v>1291</v>
      </c>
      <c r="D298" s="179" t="s">
        <v>304</v>
      </c>
      <c r="E298" s="180" t="s">
        <v>3748</v>
      </c>
      <c r="F298" s="181" t="s">
        <v>3749</v>
      </c>
      <c r="G298" s="182" t="s">
        <v>519</v>
      </c>
      <c r="H298" s="183">
        <v>3</v>
      </c>
      <c r="I298" s="184"/>
      <c r="J298" s="185">
        <f t="shared" si="60"/>
        <v>0</v>
      </c>
      <c r="K298" s="186"/>
      <c r="L298" s="187"/>
      <c r="M298" s="188" t="s">
        <v>1</v>
      </c>
      <c r="N298" s="189" t="s">
        <v>42</v>
      </c>
      <c r="P298" s="153">
        <f t="shared" si="61"/>
        <v>0</v>
      </c>
      <c r="Q298" s="153">
        <v>0</v>
      </c>
      <c r="R298" s="153">
        <f t="shared" si="62"/>
        <v>0</v>
      </c>
      <c r="S298" s="153">
        <v>0</v>
      </c>
      <c r="T298" s="154">
        <f t="shared" si="63"/>
        <v>0</v>
      </c>
      <c r="AR298" s="155" t="s">
        <v>434</v>
      </c>
      <c r="AT298" s="155" t="s">
        <v>304</v>
      </c>
      <c r="AU298" s="155" t="s">
        <v>89</v>
      </c>
      <c r="AY298" s="17" t="s">
        <v>225</v>
      </c>
      <c r="BE298" s="156">
        <f t="shared" si="64"/>
        <v>0</v>
      </c>
      <c r="BF298" s="156">
        <f t="shared" si="65"/>
        <v>0</v>
      </c>
      <c r="BG298" s="156">
        <f t="shared" si="66"/>
        <v>0</v>
      </c>
      <c r="BH298" s="156">
        <f t="shared" si="67"/>
        <v>0</v>
      </c>
      <c r="BI298" s="156">
        <f t="shared" si="68"/>
        <v>0</v>
      </c>
      <c r="BJ298" s="17" t="s">
        <v>89</v>
      </c>
      <c r="BK298" s="156">
        <f t="shared" si="69"/>
        <v>0</v>
      </c>
      <c r="BL298" s="17" t="s">
        <v>309</v>
      </c>
      <c r="BM298" s="155" t="s">
        <v>2104</v>
      </c>
    </row>
    <row r="299" spans="2:65" s="1" customFormat="1" ht="24.2" customHeight="1">
      <c r="B299" s="32"/>
      <c r="C299" s="179" t="s">
        <v>1295</v>
      </c>
      <c r="D299" s="179" t="s">
        <v>304</v>
      </c>
      <c r="E299" s="180" t="s">
        <v>3750</v>
      </c>
      <c r="F299" s="181" t="s">
        <v>3751</v>
      </c>
      <c r="G299" s="182" t="s">
        <v>519</v>
      </c>
      <c r="H299" s="183">
        <v>1</v>
      </c>
      <c r="I299" s="184"/>
      <c r="J299" s="185">
        <f t="shared" si="60"/>
        <v>0</v>
      </c>
      <c r="K299" s="186"/>
      <c r="L299" s="187"/>
      <c r="M299" s="188" t="s">
        <v>1</v>
      </c>
      <c r="N299" s="189" t="s">
        <v>42</v>
      </c>
      <c r="P299" s="153">
        <f t="shared" si="61"/>
        <v>0</v>
      </c>
      <c r="Q299" s="153">
        <v>0</v>
      </c>
      <c r="R299" s="153">
        <f t="shared" si="62"/>
        <v>0</v>
      </c>
      <c r="S299" s="153">
        <v>0</v>
      </c>
      <c r="T299" s="154">
        <f t="shared" si="63"/>
        <v>0</v>
      </c>
      <c r="AR299" s="155" t="s">
        <v>434</v>
      </c>
      <c r="AT299" s="155" t="s">
        <v>304</v>
      </c>
      <c r="AU299" s="155" t="s">
        <v>89</v>
      </c>
      <c r="AY299" s="17" t="s">
        <v>225</v>
      </c>
      <c r="BE299" s="156">
        <f t="shared" si="64"/>
        <v>0</v>
      </c>
      <c r="BF299" s="156">
        <f t="shared" si="65"/>
        <v>0</v>
      </c>
      <c r="BG299" s="156">
        <f t="shared" si="66"/>
        <v>0</v>
      </c>
      <c r="BH299" s="156">
        <f t="shared" si="67"/>
        <v>0</v>
      </c>
      <c r="BI299" s="156">
        <f t="shared" si="68"/>
        <v>0</v>
      </c>
      <c r="BJ299" s="17" t="s">
        <v>89</v>
      </c>
      <c r="BK299" s="156">
        <f t="shared" si="69"/>
        <v>0</v>
      </c>
      <c r="BL299" s="17" t="s">
        <v>309</v>
      </c>
      <c r="BM299" s="155" t="s">
        <v>2115</v>
      </c>
    </row>
    <row r="300" spans="2:65" s="1" customFormat="1" ht="24.2" customHeight="1">
      <c r="B300" s="32"/>
      <c r="C300" s="179" t="s">
        <v>1299</v>
      </c>
      <c r="D300" s="179" t="s">
        <v>304</v>
      </c>
      <c r="E300" s="180" t="s">
        <v>3752</v>
      </c>
      <c r="F300" s="181" t="s">
        <v>3751</v>
      </c>
      <c r="G300" s="182" t="s">
        <v>519</v>
      </c>
      <c r="H300" s="183">
        <v>4</v>
      </c>
      <c r="I300" s="184"/>
      <c r="J300" s="185">
        <f t="shared" si="60"/>
        <v>0</v>
      </c>
      <c r="K300" s="186"/>
      <c r="L300" s="187"/>
      <c r="M300" s="188" t="s">
        <v>1</v>
      </c>
      <c r="N300" s="189" t="s">
        <v>42</v>
      </c>
      <c r="P300" s="153">
        <f t="shared" si="61"/>
        <v>0</v>
      </c>
      <c r="Q300" s="153">
        <v>0</v>
      </c>
      <c r="R300" s="153">
        <f t="shared" si="62"/>
        <v>0</v>
      </c>
      <c r="S300" s="153">
        <v>0</v>
      </c>
      <c r="T300" s="154">
        <f t="shared" si="63"/>
        <v>0</v>
      </c>
      <c r="AR300" s="155" t="s">
        <v>434</v>
      </c>
      <c r="AT300" s="155" t="s">
        <v>304</v>
      </c>
      <c r="AU300" s="155" t="s">
        <v>89</v>
      </c>
      <c r="AY300" s="17" t="s">
        <v>225</v>
      </c>
      <c r="BE300" s="156">
        <f t="shared" si="64"/>
        <v>0</v>
      </c>
      <c r="BF300" s="156">
        <f t="shared" si="65"/>
        <v>0</v>
      </c>
      <c r="BG300" s="156">
        <f t="shared" si="66"/>
        <v>0</v>
      </c>
      <c r="BH300" s="156">
        <f t="shared" si="67"/>
        <v>0</v>
      </c>
      <c r="BI300" s="156">
        <f t="shared" si="68"/>
        <v>0</v>
      </c>
      <c r="BJ300" s="17" t="s">
        <v>89</v>
      </c>
      <c r="BK300" s="156">
        <f t="shared" si="69"/>
        <v>0</v>
      </c>
      <c r="BL300" s="17" t="s">
        <v>309</v>
      </c>
      <c r="BM300" s="155" t="s">
        <v>2128</v>
      </c>
    </row>
    <row r="301" spans="2:65" s="1" customFormat="1" ht="24.2" customHeight="1">
      <c r="B301" s="32"/>
      <c r="C301" s="179" t="s">
        <v>1303</v>
      </c>
      <c r="D301" s="179" t="s">
        <v>304</v>
      </c>
      <c r="E301" s="180" t="s">
        <v>3753</v>
      </c>
      <c r="F301" s="181" t="s">
        <v>3754</v>
      </c>
      <c r="G301" s="182" t="s">
        <v>519</v>
      </c>
      <c r="H301" s="183">
        <v>3</v>
      </c>
      <c r="I301" s="184"/>
      <c r="J301" s="185">
        <f t="shared" si="60"/>
        <v>0</v>
      </c>
      <c r="K301" s="186"/>
      <c r="L301" s="187"/>
      <c r="M301" s="188" t="s">
        <v>1</v>
      </c>
      <c r="N301" s="189" t="s">
        <v>42</v>
      </c>
      <c r="P301" s="153">
        <f t="shared" si="61"/>
        <v>0</v>
      </c>
      <c r="Q301" s="153">
        <v>0</v>
      </c>
      <c r="R301" s="153">
        <f t="shared" si="62"/>
        <v>0</v>
      </c>
      <c r="S301" s="153">
        <v>0</v>
      </c>
      <c r="T301" s="154">
        <f t="shared" si="63"/>
        <v>0</v>
      </c>
      <c r="AR301" s="155" t="s">
        <v>434</v>
      </c>
      <c r="AT301" s="155" t="s">
        <v>304</v>
      </c>
      <c r="AU301" s="155" t="s">
        <v>89</v>
      </c>
      <c r="AY301" s="17" t="s">
        <v>225</v>
      </c>
      <c r="BE301" s="156">
        <f t="shared" si="64"/>
        <v>0</v>
      </c>
      <c r="BF301" s="156">
        <f t="shared" si="65"/>
        <v>0</v>
      </c>
      <c r="BG301" s="156">
        <f t="shared" si="66"/>
        <v>0</v>
      </c>
      <c r="BH301" s="156">
        <f t="shared" si="67"/>
        <v>0</v>
      </c>
      <c r="BI301" s="156">
        <f t="shared" si="68"/>
        <v>0</v>
      </c>
      <c r="BJ301" s="17" t="s">
        <v>89</v>
      </c>
      <c r="BK301" s="156">
        <f t="shared" si="69"/>
        <v>0</v>
      </c>
      <c r="BL301" s="17" t="s">
        <v>309</v>
      </c>
      <c r="BM301" s="155" t="s">
        <v>2138</v>
      </c>
    </row>
    <row r="302" spans="2:65" s="1" customFormat="1" ht="24.2" customHeight="1">
      <c r="B302" s="32"/>
      <c r="C302" s="179" t="s">
        <v>1307</v>
      </c>
      <c r="D302" s="179" t="s">
        <v>304</v>
      </c>
      <c r="E302" s="180" t="s">
        <v>3755</v>
      </c>
      <c r="F302" s="181" t="s">
        <v>3749</v>
      </c>
      <c r="G302" s="182" t="s">
        <v>519</v>
      </c>
      <c r="H302" s="183">
        <v>1</v>
      </c>
      <c r="I302" s="184"/>
      <c r="J302" s="185">
        <f t="shared" si="60"/>
        <v>0</v>
      </c>
      <c r="K302" s="186"/>
      <c r="L302" s="187"/>
      <c r="M302" s="188" t="s">
        <v>1</v>
      </c>
      <c r="N302" s="189" t="s">
        <v>42</v>
      </c>
      <c r="P302" s="153">
        <f t="shared" si="61"/>
        <v>0</v>
      </c>
      <c r="Q302" s="153">
        <v>0</v>
      </c>
      <c r="R302" s="153">
        <f t="shared" si="62"/>
        <v>0</v>
      </c>
      <c r="S302" s="153">
        <v>0</v>
      </c>
      <c r="T302" s="154">
        <f t="shared" si="63"/>
        <v>0</v>
      </c>
      <c r="AR302" s="155" t="s">
        <v>434</v>
      </c>
      <c r="AT302" s="155" t="s">
        <v>304</v>
      </c>
      <c r="AU302" s="155" t="s">
        <v>89</v>
      </c>
      <c r="AY302" s="17" t="s">
        <v>225</v>
      </c>
      <c r="BE302" s="156">
        <f t="shared" si="64"/>
        <v>0</v>
      </c>
      <c r="BF302" s="156">
        <f t="shared" si="65"/>
        <v>0</v>
      </c>
      <c r="BG302" s="156">
        <f t="shared" si="66"/>
        <v>0</v>
      </c>
      <c r="BH302" s="156">
        <f t="shared" si="67"/>
        <v>0</v>
      </c>
      <c r="BI302" s="156">
        <f t="shared" si="68"/>
        <v>0</v>
      </c>
      <c r="BJ302" s="17" t="s">
        <v>89</v>
      </c>
      <c r="BK302" s="156">
        <f t="shared" si="69"/>
        <v>0</v>
      </c>
      <c r="BL302" s="17" t="s">
        <v>309</v>
      </c>
      <c r="BM302" s="155" t="s">
        <v>2147</v>
      </c>
    </row>
    <row r="303" spans="2:65" s="1" customFormat="1" ht="24.2" customHeight="1">
      <c r="B303" s="32"/>
      <c r="C303" s="179" t="s">
        <v>1311</v>
      </c>
      <c r="D303" s="179" t="s">
        <v>304</v>
      </c>
      <c r="E303" s="180" t="s">
        <v>3756</v>
      </c>
      <c r="F303" s="181" t="s">
        <v>3747</v>
      </c>
      <c r="G303" s="182" t="s">
        <v>519</v>
      </c>
      <c r="H303" s="183">
        <v>1</v>
      </c>
      <c r="I303" s="184"/>
      <c r="J303" s="185">
        <f t="shared" si="60"/>
        <v>0</v>
      </c>
      <c r="K303" s="186"/>
      <c r="L303" s="187"/>
      <c r="M303" s="188" t="s">
        <v>1</v>
      </c>
      <c r="N303" s="189" t="s">
        <v>42</v>
      </c>
      <c r="P303" s="153">
        <f t="shared" si="61"/>
        <v>0</v>
      </c>
      <c r="Q303" s="153">
        <v>0</v>
      </c>
      <c r="R303" s="153">
        <f t="shared" si="62"/>
        <v>0</v>
      </c>
      <c r="S303" s="153">
        <v>0</v>
      </c>
      <c r="T303" s="154">
        <f t="shared" si="63"/>
        <v>0</v>
      </c>
      <c r="AR303" s="155" t="s">
        <v>434</v>
      </c>
      <c r="AT303" s="155" t="s">
        <v>304</v>
      </c>
      <c r="AU303" s="155" t="s">
        <v>89</v>
      </c>
      <c r="AY303" s="17" t="s">
        <v>225</v>
      </c>
      <c r="BE303" s="156">
        <f t="shared" si="64"/>
        <v>0</v>
      </c>
      <c r="BF303" s="156">
        <f t="shared" si="65"/>
        <v>0</v>
      </c>
      <c r="BG303" s="156">
        <f t="shared" si="66"/>
        <v>0</v>
      </c>
      <c r="BH303" s="156">
        <f t="shared" si="67"/>
        <v>0</v>
      </c>
      <c r="BI303" s="156">
        <f t="shared" si="68"/>
        <v>0</v>
      </c>
      <c r="BJ303" s="17" t="s">
        <v>89</v>
      </c>
      <c r="BK303" s="156">
        <f t="shared" si="69"/>
        <v>0</v>
      </c>
      <c r="BL303" s="17" t="s">
        <v>309</v>
      </c>
      <c r="BM303" s="155" t="s">
        <v>2159</v>
      </c>
    </row>
    <row r="304" spans="2:65" s="1" customFormat="1" ht="24.2" customHeight="1">
      <c r="B304" s="32"/>
      <c r="C304" s="143" t="s">
        <v>1315</v>
      </c>
      <c r="D304" s="143" t="s">
        <v>227</v>
      </c>
      <c r="E304" s="144" t="s">
        <v>3757</v>
      </c>
      <c r="F304" s="145" t="s">
        <v>3758</v>
      </c>
      <c r="G304" s="146" t="s">
        <v>519</v>
      </c>
      <c r="H304" s="147">
        <v>4</v>
      </c>
      <c r="I304" s="148"/>
      <c r="J304" s="149">
        <f t="shared" si="60"/>
        <v>0</v>
      </c>
      <c r="K304" s="150"/>
      <c r="L304" s="32"/>
      <c r="M304" s="151" t="s">
        <v>1</v>
      </c>
      <c r="N304" s="152" t="s">
        <v>42</v>
      </c>
      <c r="P304" s="153">
        <f t="shared" si="61"/>
        <v>0</v>
      </c>
      <c r="Q304" s="153">
        <v>0</v>
      </c>
      <c r="R304" s="153">
        <f t="shared" si="62"/>
        <v>0</v>
      </c>
      <c r="S304" s="153">
        <v>0</v>
      </c>
      <c r="T304" s="154">
        <f t="shared" si="63"/>
        <v>0</v>
      </c>
      <c r="AR304" s="155" t="s">
        <v>309</v>
      </c>
      <c r="AT304" s="155" t="s">
        <v>227</v>
      </c>
      <c r="AU304" s="155" t="s">
        <v>89</v>
      </c>
      <c r="AY304" s="17" t="s">
        <v>225</v>
      </c>
      <c r="BE304" s="156">
        <f t="shared" si="64"/>
        <v>0</v>
      </c>
      <c r="BF304" s="156">
        <f t="shared" si="65"/>
        <v>0</v>
      </c>
      <c r="BG304" s="156">
        <f t="shared" si="66"/>
        <v>0</v>
      </c>
      <c r="BH304" s="156">
        <f t="shared" si="67"/>
        <v>0</v>
      </c>
      <c r="BI304" s="156">
        <f t="shared" si="68"/>
        <v>0</v>
      </c>
      <c r="BJ304" s="17" t="s">
        <v>89</v>
      </c>
      <c r="BK304" s="156">
        <f t="shared" si="69"/>
        <v>0</v>
      </c>
      <c r="BL304" s="17" t="s">
        <v>309</v>
      </c>
      <c r="BM304" s="155" t="s">
        <v>2173</v>
      </c>
    </row>
    <row r="305" spans="2:65" s="1" customFormat="1" ht="24.2" customHeight="1">
      <c r="B305" s="32"/>
      <c r="C305" s="179" t="s">
        <v>1320</v>
      </c>
      <c r="D305" s="179" t="s">
        <v>304</v>
      </c>
      <c r="E305" s="180" t="s">
        <v>3759</v>
      </c>
      <c r="F305" s="181" t="s">
        <v>3760</v>
      </c>
      <c r="G305" s="182" t="s">
        <v>519</v>
      </c>
      <c r="H305" s="183">
        <v>1</v>
      </c>
      <c r="I305" s="184"/>
      <c r="J305" s="185">
        <f t="shared" si="60"/>
        <v>0</v>
      </c>
      <c r="K305" s="186"/>
      <c r="L305" s="187"/>
      <c r="M305" s="188" t="s">
        <v>1</v>
      </c>
      <c r="N305" s="189" t="s">
        <v>42</v>
      </c>
      <c r="P305" s="153">
        <f t="shared" si="61"/>
        <v>0</v>
      </c>
      <c r="Q305" s="153">
        <v>0</v>
      </c>
      <c r="R305" s="153">
        <f t="shared" si="62"/>
        <v>0</v>
      </c>
      <c r="S305" s="153">
        <v>0</v>
      </c>
      <c r="T305" s="154">
        <f t="shared" si="63"/>
        <v>0</v>
      </c>
      <c r="AR305" s="155" t="s">
        <v>434</v>
      </c>
      <c r="AT305" s="155" t="s">
        <v>304</v>
      </c>
      <c r="AU305" s="155" t="s">
        <v>89</v>
      </c>
      <c r="AY305" s="17" t="s">
        <v>225</v>
      </c>
      <c r="BE305" s="156">
        <f t="shared" si="64"/>
        <v>0</v>
      </c>
      <c r="BF305" s="156">
        <f t="shared" si="65"/>
        <v>0</v>
      </c>
      <c r="BG305" s="156">
        <f t="shared" si="66"/>
        <v>0</v>
      </c>
      <c r="BH305" s="156">
        <f t="shared" si="67"/>
        <v>0</v>
      </c>
      <c r="BI305" s="156">
        <f t="shared" si="68"/>
        <v>0</v>
      </c>
      <c r="BJ305" s="17" t="s">
        <v>89</v>
      </c>
      <c r="BK305" s="156">
        <f t="shared" si="69"/>
        <v>0</v>
      </c>
      <c r="BL305" s="17" t="s">
        <v>309</v>
      </c>
      <c r="BM305" s="155" t="s">
        <v>2184</v>
      </c>
    </row>
    <row r="306" spans="2:65" s="1" customFormat="1" ht="24.2" customHeight="1">
      <c r="B306" s="32"/>
      <c r="C306" s="179" t="s">
        <v>1328</v>
      </c>
      <c r="D306" s="179" t="s">
        <v>304</v>
      </c>
      <c r="E306" s="180" t="s">
        <v>3761</v>
      </c>
      <c r="F306" s="181" t="s">
        <v>3762</v>
      </c>
      <c r="G306" s="182" t="s">
        <v>519</v>
      </c>
      <c r="H306" s="183">
        <v>2</v>
      </c>
      <c r="I306" s="184"/>
      <c r="J306" s="185">
        <f t="shared" si="60"/>
        <v>0</v>
      </c>
      <c r="K306" s="186"/>
      <c r="L306" s="187"/>
      <c r="M306" s="188" t="s">
        <v>1</v>
      </c>
      <c r="N306" s="189" t="s">
        <v>42</v>
      </c>
      <c r="P306" s="153">
        <f t="shared" si="61"/>
        <v>0</v>
      </c>
      <c r="Q306" s="153">
        <v>0</v>
      </c>
      <c r="R306" s="153">
        <f t="shared" si="62"/>
        <v>0</v>
      </c>
      <c r="S306" s="153">
        <v>0</v>
      </c>
      <c r="T306" s="154">
        <f t="shared" si="63"/>
        <v>0</v>
      </c>
      <c r="AR306" s="155" t="s">
        <v>434</v>
      </c>
      <c r="AT306" s="155" t="s">
        <v>304</v>
      </c>
      <c r="AU306" s="155" t="s">
        <v>89</v>
      </c>
      <c r="AY306" s="17" t="s">
        <v>225</v>
      </c>
      <c r="BE306" s="156">
        <f t="shared" si="64"/>
        <v>0</v>
      </c>
      <c r="BF306" s="156">
        <f t="shared" si="65"/>
        <v>0</v>
      </c>
      <c r="BG306" s="156">
        <f t="shared" si="66"/>
        <v>0</v>
      </c>
      <c r="BH306" s="156">
        <f t="shared" si="67"/>
        <v>0</v>
      </c>
      <c r="BI306" s="156">
        <f t="shared" si="68"/>
        <v>0</v>
      </c>
      <c r="BJ306" s="17" t="s">
        <v>89</v>
      </c>
      <c r="BK306" s="156">
        <f t="shared" si="69"/>
        <v>0</v>
      </c>
      <c r="BL306" s="17" t="s">
        <v>309</v>
      </c>
      <c r="BM306" s="155" t="s">
        <v>2198</v>
      </c>
    </row>
    <row r="307" spans="2:65" s="1" customFormat="1" ht="24.2" customHeight="1">
      <c r="B307" s="32"/>
      <c r="C307" s="179" t="s">
        <v>1334</v>
      </c>
      <c r="D307" s="179" t="s">
        <v>304</v>
      </c>
      <c r="E307" s="180" t="s">
        <v>3763</v>
      </c>
      <c r="F307" s="181" t="s">
        <v>3764</v>
      </c>
      <c r="G307" s="182" t="s">
        <v>519</v>
      </c>
      <c r="H307" s="183">
        <v>1</v>
      </c>
      <c r="I307" s="184"/>
      <c r="J307" s="185">
        <f t="shared" si="60"/>
        <v>0</v>
      </c>
      <c r="K307" s="186"/>
      <c r="L307" s="187"/>
      <c r="M307" s="188" t="s">
        <v>1</v>
      </c>
      <c r="N307" s="189" t="s">
        <v>42</v>
      </c>
      <c r="P307" s="153">
        <f t="shared" si="61"/>
        <v>0</v>
      </c>
      <c r="Q307" s="153">
        <v>0</v>
      </c>
      <c r="R307" s="153">
        <f t="shared" si="62"/>
        <v>0</v>
      </c>
      <c r="S307" s="153">
        <v>0</v>
      </c>
      <c r="T307" s="154">
        <f t="shared" si="63"/>
        <v>0</v>
      </c>
      <c r="AR307" s="155" t="s">
        <v>434</v>
      </c>
      <c r="AT307" s="155" t="s">
        <v>304</v>
      </c>
      <c r="AU307" s="155" t="s">
        <v>89</v>
      </c>
      <c r="AY307" s="17" t="s">
        <v>225</v>
      </c>
      <c r="BE307" s="156">
        <f t="shared" si="64"/>
        <v>0</v>
      </c>
      <c r="BF307" s="156">
        <f t="shared" si="65"/>
        <v>0</v>
      </c>
      <c r="BG307" s="156">
        <f t="shared" si="66"/>
        <v>0</v>
      </c>
      <c r="BH307" s="156">
        <f t="shared" si="67"/>
        <v>0</v>
      </c>
      <c r="BI307" s="156">
        <f t="shared" si="68"/>
        <v>0</v>
      </c>
      <c r="BJ307" s="17" t="s">
        <v>89</v>
      </c>
      <c r="BK307" s="156">
        <f t="shared" si="69"/>
        <v>0</v>
      </c>
      <c r="BL307" s="17" t="s">
        <v>309</v>
      </c>
      <c r="BM307" s="155" t="s">
        <v>2210</v>
      </c>
    </row>
    <row r="308" spans="2:65" s="1" customFormat="1" ht="24.2" customHeight="1">
      <c r="B308" s="32"/>
      <c r="C308" s="143" t="s">
        <v>1343</v>
      </c>
      <c r="D308" s="143" t="s">
        <v>227</v>
      </c>
      <c r="E308" s="144" t="s">
        <v>3765</v>
      </c>
      <c r="F308" s="145" t="s">
        <v>3766</v>
      </c>
      <c r="G308" s="146" t="s">
        <v>1412</v>
      </c>
      <c r="H308" s="196"/>
      <c r="I308" s="148"/>
      <c r="J308" s="149">
        <f t="shared" si="60"/>
        <v>0</v>
      </c>
      <c r="K308" s="150"/>
      <c r="L308" s="32"/>
      <c r="M308" s="151" t="s">
        <v>1</v>
      </c>
      <c r="N308" s="152" t="s">
        <v>42</v>
      </c>
      <c r="P308" s="153">
        <f t="shared" si="61"/>
        <v>0</v>
      </c>
      <c r="Q308" s="153">
        <v>0</v>
      </c>
      <c r="R308" s="153">
        <f t="shared" si="62"/>
        <v>0</v>
      </c>
      <c r="S308" s="153">
        <v>0</v>
      </c>
      <c r="T308" s="154">
        <f t="shared" si="63"/>
        <v>0</v>
      </c>
      <c r="AR308" s="155" t="s">
        <v>309</v>
      </c>
      <c r="AT308" s="155" t="s">
        <v>227</v>
      </c>
      <c r="AU308" s="155" t="s">
        <v>89</v>
      </c>
      <c r="AY308" s="17" t="s">
        <v>225</v>
      </c>
      <c r="BE308" s="156">
        <f t="shared" si="64"/>
        <v>0</v>
      </c>
      <c r="BF308" s="156">
        <f t="shared" si="65"/>
        <v>0</v>
      </c>
      <c r="BG308" s="156">
        <f t="shared" si="66"/>
        <v>0</v>
      </c>
      <c r="BH308" s="156">
        <f t="shared" si="67"/>
        <v>0</v>
      </c>
      <c r="BI308" s="156">
        <f t="shared" si="68"/>
        <v>0</v>
      </c>
      <c r="BJ308" s="17" t="s">
        <v>89</v>
      </c>
      <c r="BK308" s="156">
        <f t="shared" si="69"/>
        <v>0</v>
      </c>
      <c r="BL308" s="17" t="s">
        <v>309</v>
      </c>
      <c r="BM308" s="155" t="s">
        <v>2219</v>
      </c>
    </row>
    <row r="309" spans="2:65" s="11" customFormat="1" ht="22.9" customHeight="1">
      <c r="B309" s="131"/>
      <c r="D309" s="132" t="s">
        <v>75</v>
      </c>
      <c r="E309" s="141" t="s">
        <v>2259</v>
      </c>
      <c r="F309" s="141" t="s">
        <v>2260</v>
      </c>
      <c r="I309" s="134"/>
      <c r="J309" s="142">
        <f>BK309</f>
        <v>0</v>
      </c>
      <c r="L309" s="131"/>
      <c r="M309" s="136"/>
      <c r="P309" s="137">
        <f>P310</f>
        <v>0</v>
      </c>
      <c r="R309" s="137">
        <f>R310</f>
        <v>0</v>
      </c>
      <c r="T309" s="138">
        <f>T310</f>
        <v>0</v>
      </c>
      <c r="AR309" s="132" t="s">
        <v>89</v>
      </c>
      <c r="AT309" s="139" t="s">
        <v>75</v>
      </c>
      <c r="AU309" s="139" t="s">
        <v>83</v>
      </c>
      <c r="AY309" s="132" t="s">
        <v>225</v>
      </c>
      <c r="BK309" s="140">
        <f>BK310</f>
        <v>0</v>
      </c>
    </row>
    <row r="310" spans="2:65" s="1" customFormat="1" ht="37.9" customHeight="1">
      <c r="B310" s="32"/>
      <c r="C310" s="143" t="s">
        <v>1348</v>
      </c>
      <c r="D310" s="143" t="s">
        <v>227</v>
      </c>
      <c r="E310" s="144" t="s">
        <v>3410</v>
      </c>
      <c r="F310" s="145" t="s">
        <v>3411</v>
      </c>
      <c r="G310" s="146" t="s">
        <v>414</v>
      </c>
      <c r="H310" s="147">
        <v>1235</v>
      </c>
      <c r="I310" s="148"/>
      <c r="J310" s="149">
        <f>ROUND(I310*H310,2)</f>
        <v>0</v>
      </c>
      <c r="K310" s="150"/>
      <c r="L310" s="32"/>
      <c r="M310" s="151" t="s">
        <v>1</v>
      </c>
      <c r="N310" s="152" t="s">
        <v>42</v>
      </c>
      <c r="P310" s="153">
        <f>O310*H310</f>
        <v>0</v>
      </c>
      <c r="Q310" s="153">
        <v>0</v>
      </c>
      <c r="R310" s="153">
        <f>Q310*H310</f>
        <v>0</v>
      </c>
      <c r="S310" s="153">
        <v>0</v>
      </c>
      <c r="T310" s="154">
        <f>S310*H310</f>
        <v>0</v>
      </c>
      <c r="AR310" s="155" t="s">
        <v>309</v>
      </c>
      <c r="AT310" s="155" t="s">
        <v>227</v>
      </c>
      <c r="AU310" s="155" t="s">
        <v>89</v>
      </c>
      <c r="AY310" s="17" t="s">
        <v>225</v>
      </c>
      <c r="BE310" s="156">
        <f>IF(N310="základná",J310,0)</f>
        <v>0</v>
      </c>
      <c r="BF310" s="156">
        <f>IF(N310="znížená",J310,0)</f>
        <v>0</v>
      </c>
      <c r="BG310" s="156">
        <f>IF(N310="zákl. prenesená",J310,0)</f>
        <v>0</v>
      </c>
      <c r="BH310" s="156">
        <f>IF(N310="zníž. prenesená",J310,0)</f>
        <v>0</v>
      </c>
      <c r="BI310" s="156">
        <f>IF(N310="nulová",J310,0)</f>
        <v>0</v>
      </c>
      <c r="BJ310" s="17" t="s">
        <v>89</v>
      </c>
      <c r="BK310" s="156">
        <f>ROUND(I310*H310,2)</f>
        <v>0</v>
      </c>
      <c r="BL310" s="17" t="s">
        <v>309</v>
      </c>
      <c r="BM310" s="155" t="s">
        <v>2228</v>
      </c>
    </row>
    <row r="311" spans="2:65" s="11" customFormat="1" ht="25.9" customHeight="1">
      <c r="B311" s="131"/>
      <c r="D311" s="132" t="s">
        <v>75</v>
      </c>
      <c r="E311" s="133" t="s">
        <v>304</v>
      </c>
      <c r="F311" s="133" t="s">
        <v>2296</v>
      </c>
      <c r="I311" s="134"/>
      <c r="J311" s="135">
        <f>BK311</f>
        <v>0</v>
      </c>
      <c r="L311" s="131"/>
      <c r="M311" s="136"/>
      <c r="P311" s="137">
        <f>P312+P317</f>
        <v>0</v>
      </c>
      <c r="R311" s="137">
        <f>R312+R317</f>
        <v>0</v>
      </c>
      <c r="T311" s="138">
        <f>T312+T317</f>
        <v>0</v>
      </c>
      <c r="AR311" s="132" t="s">
        <v>239</v>
      </c>
      <c r="AT311" s="139" t="s">
        <v>75</v>
      </c>
      <c r="AU311" s="139" t="s">
        <v>76</v>
      </c>
      <c r="AY311" s="132" t="s">
        <v>225</v>
      </c>
      <c r="BK311" s="140">
        <f>BK312+BK317</f>
        <v>0</v>
      </c>
    </row>
    <row r="312" spans="2:65" s="11" customFormat="1" ht="22.9" customHeight="1">
      <c r="B312" s="131"/>
      <c r="D312" s="132" t="s">
        <v>75</v>
      </c>
      <c r="E312" s="141" t="s">
        <v>3413</v>
      </c>
      <c r="F312" s="141" t="s">
        <v>3414</v>
      </c>
      <c r="I312" s="134"/>
      <c r="J312" s="142">
        <f>BK312</f>
        <v>0</v>
      </c>
      <c r="L312" s="131"/>
      <c r="M312" s="136"/>
      <c r="P312" s="137">
        <f>SUM(P313:P316)</f>
        <v>0</v>
      </c>
      <c r="R312" s="137">
        <f>SUM(R313:R316)</f>
        <v>0</v>
      </c>
      <c r="T312" s="138">
        <f>SUM(T313:T316)</f>
        <v>0</v>
      </c>
      <c r="AR312" s="132" t="s">
        <v>239</v>
      </c>
      <c r="AT312" s="139" t="s">
        <v>75</v>
      </c>
      <c r="AU312" s="139" t="s">
        <v>83</v>
      </c>
      <c r="AY312" s="132" t="s">
        <v>225</v>
      </c>
      <c r="BK312" s="140">
        <f>SUM(BK313:BK316)</f>
        <v>0</v>
      </c>
    </row>
    <row r="313" spans="2:65" s="1" customFormat="1" ht="16.5" customHeight="1">
      <c r="B313" s="32"/>
      <c r="C313" s="143" t="s">
        <v>1353</v>
      </c>
      <c r="D313" s="143" t="s">
        <v>227</v>
      </c>
      <c r="E313" s="144" t="s">
        <v>3767</v>
      </c>
      <c r="F313" s="145" t="s">
        <v>3768</v>
      </c>
      <c r="G313" s="146" t="s">
        <v>3423</v>
      </c>
      <c r="H313" s="147">
        <v>5</v>
      </c>
      <c r="I313" s="148"/>
      <c r="J313" s="149">
        <f>ROUND(I313*H313,2)</f>
        <v>0</v>
      </c>
      <c r="K313" s="150"/>
      <c r="L313" s="32"/>
      <c r="M313" s="151" t="s">
        <v>1</v>
      </c>
      <c r="N313" s="152" t="s">
        <v>42</v>
      </c>
      <c r="P313" s="153">
        <f>O313*H313</f>
        <v>0</v>
      </c>
      <c r="Q313" s="153">
        <v>0</v>
      </c>
      <c r="R313" s="153">
        <f>Q313*H313</f>
        <v>0</v>
      </c>
      <c r="S313" s="153">
        <v>0</v>
      </c>
      <c r="T313" s="154">
        <f>S313*H313</f>
        <v>0</v>
      </c>
      <c r="AR313" s="155" t="s">
        <v>663</v>
      </c>
      <c r="AT313" s="155" t="s">
        <v>227</v>
      </c>
      <c r="AU313" s="155" t="s">
        <v>89</v>
      </c>
      <c r="AY313" s="17" t="s">
        <v>225</v>
      </c>
      <c r="BE313" s="156">
        <f>IF(N313="základná",J313,0)</f>
        <v>0</v>
      </c>
      <c r="BF313" s="156">
        <f>IF(N313="znížená",J313,0)</f>
        <v>0</v>
      </c>
      <c r="BG313" s="156">
        <f>IF(N313="zákl. prenesená",J313,0)</f>
        <v>0</v>
      </c>
      <c r="BH313" s="156">
        <f>IF(N313="zníž. prenesená",J313,0)</f>
        <v>0</v>
      </c>
      <c r="BI313" s="156">
        <f>IF(N313="nulová",J313,0)</f>
        <v>0</v>
      </c>
      <c r="BJ313" s="17" t="s">
        <v>89</v>
      </c>
      <c r="BK313" s="156">
        <f>ROUND(I313*H313,2)</f>
        <v>0</v>
      </c>
      <c r="BL313" s="17" t="s">
        <v>663</v>
      </c>
      <c r="BM313" s="155" t="s">
        <v>2237</v>
      </c>
    </row>
    <row r="314" spans="2:65" s="1" customFormat="1" ht="16.5" customHeight="1">
      <c r="B314" s="32"/>
      <c r="C314" s="143" t="s">
        <v>1358</v>
      </c>
      <c r="D314" s="143" t="s">
        <v>227</v>
      </c>
      <c r="E314" s="144" t="s">
        <v>3769</v>
      </c>
      <c r="F314" s="145" t="s">
        <v>3770</v>
      </c>
      <c r="G314" s="146" t="s">
        <v>3423</v>
      </c>
      <c r="H314" s="147">
        <v>1</v>
      </c>
      <c r="I314" s="148"/>
      <c r="J314" s="149">
        <f>ROUND(I314*H314,2)</f>
        <v>0</v>
      </c>
      <c r="K314" s="150"/>
      <c r="L314" s="32"/>
      <c r="M314" s="151" t="s">
        <v>1</v>
      </c>
      <c r="N314" s="152" t="s">
        <v>42</v>
      </c>
      <c r="P314" s="153">
        <f>O314*H314</f>
        <v>0</v>
      </c>
      <c r="Q314" s="153">
        <v>0</v>
      </c>
      <c r="R314" s="153">
        <f>Q314*H314</f>
        <v>0</v>
      </c>
      <c r="S314" s="153">
        <v>0</v>
      </c>
      <c r="T314" s="154">
        <f>S314*H314</f>
        <v>0</v>
      </c>
      <c r="AR314" s="155" t="s">
        <v>663</v>
      </c>
      <c r="AT314" s="155" t="s">
        <v>227</v>
      </c>
      <c r="AU314" s="155" t="s">
        <v>89</v>
      </c>
      <c r="AY314" s="17" t="s">
        <v>225</v>
      </c>
      <c r="BE314" s="156">
        <f>IF(N314="základná",J314,0)</f>
        <v>0</v>
      </c>
      <c r="BF314" s="156">
        <f>IF(N314="znížená",J314,0)</f>
        <v>0</v>
      </c>
      <c r="BG314" s="156">
        <f>IF(N314="zákl. prenesená",J314,0)</f>
        <v>0</v>
      </c>
      <c r="BH314" s="156">
        <f>IF(N314="zníž. prenesená",J314,0)</f>
        <v>0</v>
      </c>
      <c r="BI314" s="156">
        <f>IF(N314="nulová",J314,0)</f>
        <v>0</v>
      </c>
      <c r="BJ314" s="17" t="s">
        <v>89</v>
      </c>
      <c r="BK314" s="156">
        <f>ROUND(I314*H314,2)</f>
        <v>0</v>
      </c>
      <c r="BL314" s="17" t="s">
        <v>663</v>
      </c>
      <c r="BM314" s="155" t="s">
        <v>2247</v>
      </c>
    </row>
    <row r="315" spans="2:65" s="1" customFormat="1" ht="21.75" customHeight="1">
      <c r="B315" s="32"/>
      <c r="C315" s="143" t="s">
        <v>1363</v>
      </c>
      <c r="D315" s="143" t="s">
        <v>227</v>
      </c>
      <c r="E315" s="144" t="s">
        <v>3771</v>
      </c>
      <c r="F315" s="145" t="s">
        <v>3772</v>
      </c>
      <c r="G315" s="146" t="s">
        <v>414</v>
      </c>
      <c r="H315" s="147">
        <v>1165</v>
      </c>
      <c r="I315" s="148"/>
      <c r="J315" s="149">
        <f>ROUND(I315*H315,2)</f>
        <v>0</v>
      </c>
      <c r="K315" s="150"/>
      <c r="L315" s="32"/>
      <c r="M315" s="151" t="s">
        <v>1</v>
      </c>
      <c r="N315" s="152" t="s">
        <v>42</v>
      </c>
      <c r="P315" s="153">
        <f>O315*H315</f>
        <v>0</v>
      </c>
      <c r="Q315" s="153">
        <v>0</v>
      </c>
      <c r="R315" s="153">
        <f>Q315*H315</f>
        <v>0</v>
      </c>
      <c r="S315" s="153">
        <v>0</v>
      </c>
      <c r="T315" s="154">
        <f>S315*H315</f>
        <v>0</v>
      </c>
      <c r="AR315" s="155" t="s">
        <v>663</v>
      </c>
      <c r="AT315" s="155" t="s">
        <v>227</v>
      </c>
      <c r="AU315" s="155" t="s">
        <v>89</v>
      </c>
      <c r="AY315" s="17" t="s">
        <v>225</v>
      </c>
      <c r="BE315" s="156">
        <f>IF(N315="základná",J315,0)</f>
        <v>0</v>
      </c>
      <c r="BF315" s="156">
        <f>IF(N315="znížená",J315,0)</f>
        <v>0</v>
      </c>
      <c r="BG315" s="156">
        <f>IF(N315="zákl. prenesená",J315,0)</f>
        <v>0</v>
      </c>
      <c r="BH315" s="156">
        <f>IF(N315="zníž. prenesená",J315,0)</f>
        <v>0</v>
      </c>
      <c r="BI315" s="156">
        <f>IF(N315="nulová",J315,0)</f>
        <v>0</v>
      </c>
      <c r="BJ315" s="17" t="s">
        <v>89</v>
      </c>
      <c r="BK315" s="156">
        <f>ROUND(I315*H315,2)</f>
        <v>0</v>
      </c>
      <c r="BL315" s="17" t="s">
        <v>663</v>
      </c>
      <c r="BM315" s="155" t="s">
        <v>2255</v>
      </c>
    </row>
    <row r="316" spans="2:65" s="1" customFormat="1" ht="24.2" customHeight="1">
      <c r="B316" s="32"/>
      <c r="C316" s="143" t="s">
        <v>1367</v>
      </c>
      <c r="D316" s="143" t="s">
        <v>227</v>
      </c>
      <c r="E316" s="144" t="s">
        <v>3773</v>
      </c>
      <c r="F316" s="145" t="s">
        <v>3774</v>
      </c>
      <c r="G316" s="146" t="s">
        <v>414</v>
      </c>
      <c r="H316" s="147">
        <v>70</v>
      </c>
      <c r="I316" s="148"/>
      <c r="J316" s="149">
        <f>ROUND(I316*H316,2)</f>
        <v>0</v>
      </c>
      <c r="K316" s="150"/>
      <c r="L316" s="32"/>
      <c r="M316" s="151" t="s">
        <v>1</v>
      </c>
      <c r="N316" s="152" t="s">
        <v>42</v>
      </c>
      <c r="P316" s="153">
        <f>O316*H316</f>
        <v>0</v>
      </c>
      <c r="Q316" s="153">
        <v>0</v>
      </c>
      <c r="R316" s="153">
        <f>Q316*H316</f>
        <v>0</v>
      </c>
      <c r="S316" s="153">
        <v>0</v>
      </c>
      <c r="T316" s="154">
        <f>S316*H316</f>
        <v>0</v>
      </c>
      <c r="AR316" s="155" t="s">
        <v>663</v>
      </c>
      <c r="AT316" s="155" t="s">
        <v>227</v>
      </c>
      <c r="AU316" s="155" t="s">
        <v>89</v>
      </c>
      <c r="AY316" s="17" t="s">
        <v>225</v>
      </c>
      <c r="BE316" s="156">
        <f>IF(N316="základná",J316,0)</f>
        <v>0</v>
      </c>
      <c r="BF316" s="156">
        <f>IF(N316="znížená",J316,0)</f>
        <v>0</v>
      </c>
      <c r="BG316" s="156">
        <f>IF(N316="zákl. prenesená",J316,0)</f>
        <v>0</v>
      </c>
      <c r="BH316" s="156">
        <f>IF(N316="zníž. prenesená",J316,0)</f>
        <v>0</v>
      </c>
      <c r="BI316" s="156">
        <f>IF(N316="nulová",J316,0)</f>
        <v>0</v>
      </c>
      <c r="BJ316" s="17" t="s">
        <v>89</v>
      </c>
      <c r="BK316" s="156">
        <f>ROUND(I316*H316,2)</f>
        <v>0</v>
      </c>
      <c r="BL316" s="17" t="s">
        <v>663</v>
      </c>
      <c r="BM316" s="155" t="s">
        <v>2267</v>
      </c>
    </row>
    <row r="317" spans="2:65" s="11" customFormat="1" ht="22.9" customHeight="1">
      <c r="B317" s="131"/>
      <c r="D317" s="132" t="s">
        <v>75</v>
      </c>
      <c r="E317" s="141" t="s">
        <v>3425</v>
      </c>
      <c r="F317" s="141" t="s">
        <v>3426</v>
      </c>
      <c r="I317" s="134"/>
      <c r="J317" s="142">
        <f>BK317</f>
        <v>0</v>
      </c>
      <c r="L317" s="131"/>
      <c r="M317" s="136"/>
      <c r="P317" s="137">
        <f>SUM(P318:P319)</f>
        <v>0</v>
      </c>
      <c r="R317" s="137">
        <f>SUM(R318:R319)</f>
        <v>0</v>
      </c>
      <c r="T317" s="138">
        <f>SUM(T318:T319)</f>
        <v>0</v>
      </c>
      <c r="AR317" s="132" t="s">
        <v>239</v>
      </c>
      <c r="AT317" s="139" t="s">
        <v>75</v>
      </c>
      <c r="AU317" s="139" t="s">
        <v>83</v>
      </c>
      <c r="AY317" s="132" t="s">
        <v>225</v>
      </c>
      <c r="BK317" s="140">
        <f>SUM(BK318:BK319)</f>
        <v>0</v>
      </c>
    </row>
    <row r="318" spans="2:65" s="1" customFormat="1" ht="24.2" customHeight="1">
      <c r="B318" s="32"/>
      <c r="C318" s="143" t="s">
        <v>1372</v>
      </c>
      <c r="D318" s="143" t="s">
        <v>227</v>
      </c>
      <c r="E318" s="144" t="s">
        <v>3775</v>
      </c>
      <c r="F318" s="145" t="s">
        <v>3776</v>
      </c>
      <c r="G318" s="146" t="s">
        <v>519</v>
      </c>
      <c r="H318" s="147">
        <v>4</v>
      </c>
      <c r="I318" s="148"/>
      <c r="J318" s="149">
        <f>ROUND(I318*H318,2)</f>
        <v>0</v>
      </c>
      <c r="K318" s="150"/>
      <c r="L318" s="32"/>
      <c r="M318" s="151" t="s">
        <v>1</v>
      </c>
      <c r="N318" s="152" t="s">
        <v>42</v>
      </c>
      <c r="P318" s="153">
        <f>O318*H318</f>
        <v>0</v>
      </c>
      <c r="Q318" s="153">
        <v>0</v>
      </c>
      <c r="R318" s="153">
        <f>Q318*H318</f>
        <v>0</v>
      </c>
      <c r="S318" s="153">
        <v>0</v>
      </c>
      <c r="T318" s="154">
        <f>S318*H318</f>
        <v>0</v>
      </c>
      <c r="AR318" s="155" t="s">
        <v>663</v>
      </c>
      <c r="AT318" s="155" t="s">
        <v>227</v>
      </c>
      <c r="AU318" s="155" t="s">
        <v>89</v>
      </c>
      <c r="AY318" s="17" t="s">
        <v>225</v>
      </c>
      <c r="BE318" s="156">
        <f>IF(N318="základná",J318,0)</f>
        <v>0</v>
      </c>
      <c r="BF318" s="156">
        <f>IF(N318="znížená",J318,0)</f>
        <v>0</v>
      </c>
      <c r="BG318" s="156">
        <f>IF(N318="zákl. prenesená",J318,0)</f>
        <v>0</v>
      </c>
      <c r="BH318" s="156">
        <f>IF(N318="zníž. prenesená",J318,0)</f>
        <v>0</v>
      </c>
      <c r="BI318" s="156">
        <f>IF(N318="nulová",J318,0)</f>
        <v>0</v>
      </c>
      <c r="BJ318" s="17" t="s">
        <v>89</v>
      </c>
      <c r="BK318" s="156">
        <f>ROUND(I318*H318,2)</f>
        <v>0</v>
      </c>
      <c r="BL318" s="17" t="s">
        <v>663</v>
      </c>
      <c r="BM318" s="155" t="s">
        <v>2288</v>
      </c>
    </row>
    <row r="319" spans="2:65" s="1" customFormat="1" ht="24.2" customHeight="1">
      <c r="B319" s="32"/>
      <c r="C319" s="143" t="s">
        <v>1378</v>
      </c>
      <c r="D319" s="143" t="s">
        <v>227</v>
      </c>
      <c r="E319" s="144" t="s">
        <v>3777</v>
      </c>
      <c r="F319" s="145" t="s">
        <v>3778</v>
      </c>
      <c r="G319" s="146" t="s">
        <v>519</v>
      </c>
      <c r="H319" s="147">
        <v>1</v>
      </c>
      <c r="I319" s="148"/>
      <c r="J319" s="149">
        <f>ROUND(I319*H319,2)</f>
        <v>0</v>
      </c>
      <c r="K319" s="150"/>
      <c r="L319" s="32"/>
      <c r="M319" s="151" t="s">
        <v>1</v>
      </c>
      <c r="N319" s="152" t="s">
        <v>42</v>
      </c>
      <c r="P319" s="153">
        <f>O319*H319</f>
        <v>0</v>
      </c>
      <c r="Q319" s="153">
        <v>0</v>
      </c>
      <c r="R319" s="153">
        <f>Q319*H319</f>
        <v>0</v>
      </c>
      <c r="S319" s="153">
        <v>0</v>
      </c>
      <c r="T319" s="154">
        <f>S319*H319</f>
        <v>0</v>
      </c>
      <c r="AR319" s="155" t="s">
        <v>663</v>
      </c>
      <c r="AT319" s="155" t="s">
        <v>227</v>
      </c>
      <c r="AU319" s="155" t="s">
        <v>89</v>
      </c>
      <c r="AY319" s="17" t="s">
        <v>225</v>
      </c>
      <c r="BE319" s="156">
        <f>IF(N319="základná",J319,0)</f>
        <v>0</v>
      </c>
      <c r="BF319" s="156">
        <f>IF(N319="znížená",J319,0)</f>
        <v>0</v>
      </c>
      <c r="BG319" s="156">
        <f>IF(N319="zákl. prenesená",J319,0)</f>
        <v>0</v>
      </c>
      <c r="BH319" s="156">
        <f>IF(N319="zníž. prenesená",J319,0)</f>
        <v>0</v>
      </c>
      <c r="BI319" s="156">
        <f>IF(N319="nulová",J319,0)</f>
        <v>0</v>
      </c>
      <c r="BJ319" s="17" t="s">
        <v>89</v>
      </c>
      <c r="BK319" s="156">
        <f>ROUND(I319*H319,2)</f>
        <v>0</v>
      </c>
      <c r="BL319" s="17" t="s">
        <v>663</v>
      </c>
      <c r="BM319" s="155" t="s">
        <v>2299</v>
      </c>
    </row>
    <row r="320" spans="2:65" s="11" customFormat="1" ht="25.9" customHeight="1">
      <c r="B320" s="131"/>
      <c r="D320" s="132" t="s">
        <v>75</v>
      </c>
      <c r="E320" s="133" t="s">
        <v>3433</v>
      </c>
      <c r="F320" s="133" t="s">
        <v>3434</v>
      </c>
      <c r="I320" s="134"/>
      <c r="J320" s="135">
        <f>BK320</f>
        <v>0</v>
      </c>
      <c r="L320" s="131"/>
      <c r="M320" s="136"/>
      <c r="P320" s="137">
        <f>P321</f>
        <v>0</v>
      </c>
      <c r="R320" s="137">
        <f>R321</f>
        <v>0</v>
      </c>
      <c r="T320" s="138">
        <f>T321</f>
        <v>0</v>
      </c>
      <c r="AR320" s="132" t="s">
        <v>231</v>
      </c>
      <c r="AT320" s="139" t="s">
        <v>75</v>
      </c>
      <c r="AU320" s="139" t="s">
        <v>76</v>
      </c>
      <c r="AY320" s="132" t="s">
        <v>225</v>
      </c>
      <c r="BK320" s="140">
        <f>BK321</f>
        <v>0</v>
      </c>
    </row>
    <row r="321" spans="2:65" s="1" customFormat="1" ht="37.9" customHeight="1">
      <c r="B321" s="32"/>
      <c r="C321" s="143" t="s">
        <v>1383</v>
      </c>
      <c r="D321" s="143" t="s">
        <v>227</v>
      </c>
      <c r="E321" s="144" t="s">
        <v>3435</v>
      </c>
      <c r="F321" s="145" t="s">
        <v>3436</v>
      </c>
      <c r="G321" s="146" t="s">
        <v>1067</v>
      </c>
      <c r="H321" s="147">
        <v>12</v>
      </c>
      <c r="I321" s="148"/>
      <c r="J321" s="149">
        <f>ROUND(I321*H321,2)</f>
        <v>0</v>
      </c>
      <c r="K321" s="150"/>
      <c r="L321" s="32"/>
      <c r="M321" s="202" t="s">
        <v>1</v>
      </c>
      <c r="N321" s="203" t="s">
        <v>42</v>
      </c>
      <c r="O321" s="199"/>
      <c r="P321" s="200">
        <f>O321*H321</f>
        <v>0</v>
      </c>
      <c r="Q321" s="200">
        <v>0</v>
      </c>
      <c r="R321" s="200">
        <f>Q321*H321</f>
        <v>0</v>
      </c>
      <c r="S321" s="200">
        <v>0</v>
      </c>
      <c r="T321" s="201">
        <f>S321*H321</f>
        <v>0</v>
      </c>
      <c r="AR321" s="155" t="s">
        <v>2312</v>
      </c>
      <c r="AT321" s="155" t="s">
        <v>227</v>
      </c>
      <c r="AU321" s="155" t="s">
        <v>83</v>
      </c>
      <c r="AY321" s="17" t="s">
        <v>225</v>
      </c>
      <c r="BE321" s="156">
        <f>IF(N321="základná",J321,0)</f>
        <v>0</v>
      </c>
      <c r="BF321" s="156">
        <f>IF(N321="znížená",J321,0)</f>
        <v>0</v>
      </c>
      <c r="BG321" s="156">
        <f>IF(N321="zákl. prenesená",J321,0)</f>
        <v>0</v>
      </c>
      <c r="BH321" s="156">
        <f>IF(N321="zníž. prenesená",J321,0)</f>
        <v>0</v>
      </c>
      <c r="BI321" s="156">
        <f>IF(N321="nulová",J321,0)</f>
        <v>0</v>
      </c>
      <c r="BJ321" s="17" t="s">
        <v>89</v>
      </c>
      <c r="BK321" s="156">
        <f>ROUND(I321*H321,2)</f>
        <v>0</v>
      </c>
      <c r="BL321" s="17" t="s">
        <v>2312</v>
      </c>
      <c r="BM321" s="155" t="s">
        <v>2309</v>
      </c>
    </row>
    <row r="322" spans="2:65" s="1" customFormat="1" ht="6.95" customHeight="1">
      <c r="B322" s="47"/>
      <c r="C322" s="48"/>
      <c r="D322" s="48"/>
      <c r="E322" s="48"/>
      <c r="F322" s="48"/>
      <c r="G322" s="48"/>
      <c r="H322" s="48"/>
      <c r="I322" s="48"/>
      <c r="J322" s="48"/>
      <c r="K322" s="48"/>
      <c r="L322" s="32"/>
    </row>
  </sheetData>
  <sheetProtection algorithmName="SHA-512" hashValue="wpKfB/gJuXUrIQKGQrtXmJEph2r01L9lixyIJJjyWSzwkgFAG/Uzb1HPVZg5th7mtmoNviNv0EAGTt3SjWbYiw==" saltValue="9pR75C4M+QI7GfpO30yELAQMlDBIWJeeylIHOw80C9Tu1O5AK55RfFELAomo3dRQOI6qTi6niQbXZ1Jt4rT5WQ==" spinCount="100000" sheet="1" objects="1" scenarios="1" formatColumns="0" formatRows="0" autoFilter="0"/>
  <autoFilter ref="C133:K321" xr:uid="{00000000-0009-0000-0000-000006000000}"/>
  <mergeCells count="12">
    <mergeCell ref="E126:H126"/>
    <mergeCell ref="L2:V2"/>
    <mergeCell ref="E85:H85"/>
    <mergeCell ref="E87:H87"/>
    <mergeCell ref="E89:H89"/>
    <mergeCell ref="E122:H122"/>
    <mergeCell ref="E124:H12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24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108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3779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3780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ROUND(J130,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ROUND((SUM(BE130:BE246)),  2)</f>
        <v>0</v>
      </c>
      <c r="G35" s="100"/>
      <c r="H35" s="100"/>
      <c r="I35" s="101">
        <v>0.23</v>
      </c>
      <c r="J35" s="99">
        <f>ROUND(((SUM(BE130:BE246))*I35),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ROUND((SUM(BF130:BF246)),  2)</f>
        <v>0</v>
      </c>
      <c r="I36" s="102">
        <v>0.23</v>
      </c>
      <c r="J36" s="89">
        <f>ROUND(((SUM(BF130:BF246))*I36),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ROUND((SUM(BG130:BG246)),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ROUND((SUM(BH130:BH246)),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ROUND((SUM(BI130:BI246)),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d1 - E1.6a  Vzduchotechnické zariadenia - prestavba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Štefan Glovaťák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J130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3781</v>
      </c>
      <c r="E99" s="116"/>
      <c r="F99" s="116"/>
      <c r="G99" s="116"/>
      <c r="H99" s="116"/>
      <c r="I99" s="116"/>
      <c r="J99" s="117">
        <f>J131</f>
        <v>0</v>
      </c>
      <c r="L99" s="114"/>
    </row>
    <row r="100" spans="2:47" s="9" customFormat="1" ht="19.899999999999999" customHeight="1">
      <c r="B100" s="118"/>
      <c r="D100" s="119" t="s">
        <v>3782</v>
      </c>
      <c r="E100" s="120"/>
      <c r="F100" s="120"/>
      <c r="G100" s="120"/>
      <c r="H100" s="120"/>
      <c r="I100" s="120"/>
      <c r="J100" s="121">
        <f>J132</f>
        <v>0</v>
      </c>
      <c r="L100" s="118"/>
    </row>
    <row r="101" spans="2:47" s="9" customFormat="1" ht="19.899999999999999" customHeight="1">
      <c r="B101" s="118"/>
      <c r="D101" s="119" t="s">
        <v>3783</v>
      </c>
      <c r="E101" s="120"/>
      <c r="F101" s="120"/>
      <c r="G101" s="120"/>
      <c r="H101" s="120"/>
      <c r="I101" s="120"/>
      <c r="J101" s="121">
        <f>J145</f>
        <v>0</v>
      </c>
      <c r="L101" s="118"/>
    </row>
    <row r="102" spans="2:47" s="9" customFormat="1" ht="19.899999999999999" customHeight="1">
      <c r="B102" s="118"/>
      <c r="D102" s="119" t="s">
        <v>3784</v>
      </c>
      <c r="E102" s="120"/>
      <c r="F102" s="120"/>
      <c r="G102" s="120"/>
      <c r="H102" s="120"/>
      <c r="I102" s="120"/>
      <c r="J102" s="121">
        <f>J160</f>
        <v>0</v>
      </c>
      <c r="L102" s="118"/>
    </row>
    <row r="103" spans="2:47" s="9" customFormat="1" ht="19.899999999999999" customHeight="1">
      <c r="B103" s="118"/>
      <c r="D103" s="119" t="s">
        <v>3785</v>
      </c>
      <c r="E103" s="120"/>
      <c r="F103" s="120"/>
      <c r="G103" s="120"/>
      <c r="H103" s="120"/>
      <c r="I103" s="120"/>
      <c r="J103" s="121">
        <f>J180</f>
        <v>0</v>
      </c>
      <c r="L103" s="118"/>
    </row>
    <row r="104" spans="2:47" s="9" customFormat="1" ht="19.899999999999999" customHeight="1">
      <c r="B104" s="118"/>
      <c r="D104" s="119" t="s">
        <v>3786</v>
      </c>
      <c r="E104" s="120"/>
      <c r="F104" s="120"/>
      <c r="G104" s="120"/>
      <c r="H104" s="120"/>
      <c r="I104" s="120"/>
      <c r="J104" s="121">
        <f>J204</f>
        <v>0</v>
      </c>
      <c r="L104" s="118"/>
    </row>
    <row r="105" spans="2:47" s="9" customFormat="1" ht="19.899999999999999" customHeight="1">
      <c r="B105" s="118"/>
      <c r="D105" s="119" t="s">
        <v>3787</v>
      </c>
      <c r="E105" s="120"/>
      <c r="F105" s="120"/>
      <c r="G105" s="120"/>
      <c r="H105" s="120"/>
      <c r="I105" s="120"/>
      <c r="J105" s="121">
        <f>J222</f>
        <v>0</v>
      </c>
      <c r="L105" s="118"/>
    </row>
    <row r="106" spans="2:47" s="9" customFormat="1" ht="19.899999999999999" customHeight="1">
      <c r="B106" s="118"/>
      <c r="D106" s="119" t="s">
        <v>3788</v>
      </c>
      <c r="E106" s="120"/>
      <c r="F106" s="120"/>
      <c r="G106" s="120"/>
      <c r="H106" s="120"/>
      <c r="I106" s="120"/>
      <c r="J106" s="121">
        <f>J230</f>
        <v>0</v>
      </c>
      <c r="L106" s="118"/>
    </row>
    <row r="107" spans="2:47" s="9" customFormat="1" ht="19.899999999999999" customHeight="1">
      <c r="B107" s="118"/>
      <c r="D107" s="119" t="s">
        <v>3789</v>
      </c>
      <c r="E107" s="120"/>
      <c r="F107" s="120"/>
      <c r="G107" s="120"/>
      <c r="H107" s="120"/>
      <c r="I107" s="120"/>
      <c r="J107" s="121">
        <f>J237</f>
        <v>0</v>
      </c>
      <c r="L107" s="118"/>
    </row>
    <row r="108" spans="2:47" s="9" customFormat="1" ht="19.899999999999999" customHeight="1">
      <c r="B108" s="118"/>
      <c r="D108" s="119" t="s">
        <v>3790</v>
      </c>
      <c r="E108" s="120"/>
      <c r="F108" s="120"/>
      <c r="G108" s="120"/>
      <c r="H108" s="120"/>
      <c r="I108" s="120"/>
      <c r="J108" s="121">
        <f>J244</f>
        <v>0</v>
      </c>
      <c r="L108" s="118"/>
    </row>
    <row r="109" spans="2:47" s="1" customFormat="1" ht="21.75" customHeight="1">
      <c r="B109" s="32"/>
      <c r="L109" s="32"/>
    </row>
    <row r="110" spans="2:47" s="1" customFormat="1" ht="6.95" customHeight="1"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32"/>
    </row>
    <row r="114" spans="2:12" s="1" customFormat="1" ht="6.95" customHeight="1">
      <c r="B114" s="49"/>
      <c r="C114" s="50"/>
      <c r="D114" s="50"/>
      <c r="E114" s="50"/>
      <c r="F114" s="50"/>
      <c r="G114" s="50"/>
      <c r="H114" s="50"/>
      <c r="I114" s="50"/>
      <c r="J114" s="50"/>
      <c r="K114" s="50"/>
      <c r="L114" s="32"/>
    </row>
    <row r="115" spans="2:12" s="1" customFormat="1" ht="24.95" customHeight="1">
      <c r="B115" s="32"/>
      <c r="C115" s="21" t="s">
        <v>211</v>
      </c>
      <c r="L115" s="32"/>
    </row>
    <row r="116" spans="2:12" s="1" customFormat="1" ht="6.95" customHeight="1">
      <c r="B116" s="32"/>
      <c r="L116" s="32"/>
    </row>
    <row r="117" spans="2:12" s="1" customFormat="1" ht="12" customHeight="1">
      <c r="B117" s="32"/>
      <c r="C117" s="27" t="s">
        <v>15</v>
      </c>
      <c r="L117" s="32"/>
    </row>
    <row r="118" spans="2:12" s="1" customFormat="1" ht="26.25" customHeight="1">
      <c r="B118" s="32"/>
      <c r="E118" s="252" t="str">
        <f>E7</f>
        <v>Sociálno-zdravotné nízkokapacitné zariadenie s kapacitou 24 miest - CSS LÚČ</v>
      </c>
      <c r="F118" s="253"/>
      <c r="G118" s="253"/>
      <c r="H118" s="253"/>
      <c r="L118" s="32"/>
    </row>
    <row r="119" spans="2:12" ht="12" customHeight="1">
      <c r="B119" s="20"/>
      <c r="C119" s="27" t="s">
        <v>172</v>
      </c>
      <c r="L119" s="20"/>
    </row>
    <row r="120" spans="2:12" s="1" customFormat="1" ht="16.5" customHeight="1">
      <c r="B120" s="32"/>
      <c r="E120" s="252" t="s">
        <v>173</v>
      </c>
      <c r="F120" s="254"/>
      <c r="G120" s="254"/>
      <c r="H120" s="254"/>
      <c r="L120" s="32"/>
    </row>
    <row r="121" spans="2:12" s="1" customFormat="1" ht="12" customHeight="1">
      <c r="B121" s="32"/>
      <c r="C121" s="27" t="s">
        <v>174</v>
      </c>
      <c r="L121" s="32"/>
    </row>
    <row r="122" spans="2:12" s="1" customFormat="1" ht="16.5" customHeight="1">
      <c r="B122" s="32"/>
      <c r="E122" s="214" t="str">
        <f>E11</f>
        <v>d1 - E1.6a  Vzduchotechnické zariadenia - prestavba</v>
      </c>
      <c r="F122" s="254"/>
      <c r="G122" s="254"/>
      <c r="H122" s="254"/>
      <c r="L122" s="32"/>
    </row>
    <row r="123" spans="2:12" s="1" customFormat="1" ht="6.95" customHeight="1">
      <c r="B123" s="32"/>
      <c r="L123" s="32"/>
    </row>
    <row r="124" spans="2:12" s="1" customFormat="1" ht="12" customHeight="1">
      <c r="B124" s="32"/>
      <c r="C124" s="27" t="s">
        <v>19</v>
      </c>
      <c r="F124" s="25" t="str">
        <f>F14</f>
        <v>Bytča</v>
      </c>
      <c r="I124" s="27" t="s">
        <v>21</v>
      </c>
      <c r="J124" s="55" t="str">
        <f>IF(J14="","",J14)</f>
        <v>22. 6. 2026</v>
      </c>
      <c r="L124" s="32"/>
    </row>
    <row r="125" spans="2:12" s="1" customFormat="1" ht="6.95" customHeight="1">
      <c r="B125" s="32"/>
      <c r="L125" s="32"/>
    </row>
    <row r="126" spans="2:12" s="1" customFormat="1" ht="15.2" customHeight="1">
      <c r="B126" s="32"/>
      <c r="C126" s="27" t="s">
        <v>23</v>
      </c>
      <c r="F126" s="25" t="str">
        <f>E17</f>
        <v>Centrum sociálnych služieb LÚČ</v>
      </c>
      <c r="I126" s="27" t="s">
        <v>29</v>
      </c>
      <c r="J126" s="30" t="str">
        <f>E23</f>
        <v>expo AIR s.r.o.</v>
      </c>
      <c r="L126" s="32"/>
    </row>
    <row r="127" spans="2:12" s="1" customFormat="1" ht="15.2" customHeight="1">
      <c r="B127" s="32"/>
      <c r="C127" s="27" t="s">
        <v>27</v>
      </c>
      <c r="F127" s="25" t="str">
        <f>IF(E20="","",E20)</f>
        <v>Vyplň údaj</v>
      </c>
      <c r="I127" s="27" t="s">
        <v>32</v>
      </c>
      <c r="J127" s="30" t="str">
        <f>E26</f>
        <v>Ing. Štefan Glovaťák</v>
      </c>
      <c r="L127" s="32"/>
    </row>
    <row r="128" spans="2:12" s="1" customFormat="1" ht="10.35" customHeight="1">
      <c r="B128" s="32"/>
      <c r="L128" s="32"/>
    </row>
    <row r="129" spans="2:65" s="10" customFormat="1" ht="29.25" customHeight="1">
      <c r="B129" s="122"/>
      <c r="C129" s="123" t="s">
        <v>212</v>
      </c>
      <c r="D129" s="124" t="s">
        <v>61</v>
      </c>
      <c r="E129" s="124" t="s">
        <v>57</v>
      </c>
      <c r="F129" s="124" t="s">
        <v>58</v>
      </c>
      <c r="G129" s="124" t="s">
        <v>213</v>
      </c>
      <c r="H129" s="124" t="s">
        <v>214</v>
      </c>
      <c r="I129" s="124" t="s">
        <v>215</v>
      </c>
      <c r="J129" s="125" t="s">
        <v>179</v>
      </c>
      <c r="K129" s="126" t="s">
        <v>216</v>
      </c>
      <c r="L129" s="122"/>
      <c r="M129" s="62" t="s">
        <v>1</v>
      </c>
      <c r="N129" s="63" t="s">
        <v>40</v>
      </c>
      <c r="O129" s="63" t="s">
        <v>217</v>
      </c>
      <c r="P129" s="63" t="s">
        <v>218</v>
      </c>
      <c r="Q129" s="63" t="s">
        <v>219</v>
      </c>
      <c r="R129" s="63" t="s">
        <v>220</v>
      </c>
      <c r="S129" s="63" t="s">
        <v>221</v>
      </c>
      <c r="T129" s="64" t="s">
        <v>222</v>
      </c>
    </row>
    <row r="130" spans="2:65" s="1" customFormat="1" ht="22.9" customHeight="1">
      <c r="B130" s="32"/>
      <c r="C130" s="67" t="s">
        <v>180</v>
      </c>
      <c r="J130" s="127">
        <f>BK130</f>
        <v>0</v>
      </c>
      <c r="L130" s="32"/>
      <c r="M130" s="65"/>
      <c r="N130" s="56"/>
      <c r="O130" s="56"/>
      <c r="P130" s="128">
        <f>P131</f>
        <v>0</v>
      </c>
      <c r="Q130" s="56"/>
      <c r="R130" s="128">
        <f>R131</f>
        <v>0</v>
      </c>
      <c r="S130" s="56"/>
      <c r="T130" s="129">
        <f>T131</f>
        <v>0</v>
      </c>
      <c r="AT130" s="17" t="s">
        <v>75</v>
      </c>
      <c r="AU130" s="17" t="s">
        <v>181</v>
      </c>
      <c r="BK130" s="130">
        <f>BK131</f>
        <v>0</v>
      </c>
    </row>
    <row r="131" spans="2:65" s="11" customFormat="1" ht="25.9" customHeight="1">
      <c r="B131" s="131"/>
      <c r="D131" s="132" t="s">
        <v>75</v>
      </c>
      <c r="E131" s="133" t="s">
        <v>3791</v>
      </c>
      <c r="F131" s="133" t="s">
        <v>3792</v>
      </c>
      <c r="I131" s="134"/>
      <c r="J131" s="135">
        <f>BK131</f>
        <v>0</v>
      </c>
      <c r="L131" s="131"/>
      <c r="M131" s="136"/>
      <c r="P131" s="137">
        <f>P132+P145+P160+P180+P204+P222+P230+P237+P244</f>
        <v>0</v>
      </c>
      <c r="R131" s="137">
        <f>R132+R145+R160+R180+R204+R222+R230+R237+R244</f>
        <v>0</v>
      </c>
      <c r="T131" s="138">
        <f>T132+T145+T160+T180+T204+T222+T230+T237+T244</f>
        <v>0</v>
      </c>
      <c r="AR131" s="132" t="s">
        <v>239</v>
      </c>
      <c r="AT131" s="139" t="s">
        <v>75</v>
      </c>
      <c r="AU131" s="139" t="s">
        <v>76</v>
      </c>
      <c r="AY131" s="132" t="s">
        <v>225</v>
      </c>
      <c r="BK131" s="140">
        <f>BK132+BK145+BK160+BK180+BK204+BK222+BK230+BK237+BK244</f>
        <v>0</v>
      </c>
    </row>
    <row r="132" spans="2:65" s="11" customFormat="1" ht="22.9" customHeight="1">
      <c r="B132" s="131"/>
      <c r="D132" s="132" t="s">
        <v>75</v>
      </c>
      <c r="E132" s="141" t="s">
        <v>3793</v>
      </c>
      <c r="F132" s="141" t="s">
        <v>3794</v>
      </c>
      <c r="I132" s="134"/>
      <c r="J132" s="142">
        <f>BK132</f>
        <v>0</v>
      </c>
      <c r="L132" s="131"/>
      <c r="M132" s="136"/>
      <c r="P132" s="137">
        <f>SUM(P133:P144)</f>
        <v>0</v>
      </c>
      <c r="R132" s="137">
        <f>SUM(R133:R144)</f>
        <v>0</v>
      </c>
      <c r="T132" s="138">
        <f>SUM(T133:T144)</f>
        <v>0</v>
      </c>
      <c r="AR132" s="132" t="s">
        <v>83</v>
      </c>
      <c r="AT132" s="139" t="s">
        <v>75</v>
      </c>
      <c r="AU132" s="139" t="s">
        <v>83</v>
      </c>
      <c r="AY132" s="132" t="s">
        <v>225</v>
      </c>
      <c r="BK132" s="140">
        <f>SUM(BK133:BK144)</f>
        <v>0</v>
      </c>
    </row>
    <row r="133" spans="2:65" s="1" customFormat="1" ht="37.9" customHeight="1">
      <c r="B133" s="32"/>
      <c r="C133" s="143" t="s">
        <v>83</v>
      </c>
      <c r="D133" s="143" t="s">
        <v>227</v>
      </c>
      <c r="E133" s="144" t="s">
        <v>3795</v>
      </c>
      <c r="F133" s="145" t="s">
        <v>3796</v>
      </c>
      <c r="G133" s="146" t="s">
        <v>519</v>
      </c>
      <c r="H133" s="147">
        <v>13</v>
      </c>
      <c r="I133" s="148"/>
      <c r="J133" s="149">
        <f t="shared" ref="J133:J144" si="0">ROUND(I133*H133,2)</f>
        <v>0</v>
      </c>
      <c r="K133" s="150"/>
      <c r="L133" s="32"/>
      <c r="M133" s="151" t="s">
        <v>1</v>
      </c>
      <c r="N133" s="152" t="s">
        <v>42</v>
      </c>
      <c r="P133" s="153">
        <f t="shared" ref="P133:P144" si="1">O133*H133</f>
        <v>0</v>
      </c>
      <c r="Q133" s="153">
        <v>0</v>
      </c>
      <c r="R133" s="153">
        <f t="shared" ref="R133:R144" si="2">Q133*H133</f>
        <v>0</v>
      </c>
      <c r="S133" s="153">
        <v>0</v>
      </c>
      <c r="T133" s="154">
        <f t="shared" ref="T133:T144" si="3">S133*H133</f>
        <v>0</v>
      </c>
      <c r="AR133" s="155" t="s">
        <v>663</v>
      </c>
      <c r="AT133" s="155" t="s">
        <v>227</v>
      </c>
      <c r="AU133" s="155" t="s">
        <v>89</v>
      </c>
      <c r="AY133" s="17" t="s">
        <v>225</v>
      </c>
      <c r="BE133" s="156">
        <f t="shared" ref="BE133:BE144" si="4">IF(N133="základná",J133,0)</f>
        <v>0</v>
      </c>
      <c r="BF133" s="156">
        <f t="shared" ref="BF133:BF144" si="5">IF(N133="znížená",J133,0)</f>
        <v>0</v>
      </c>
      <c r="BG133" s="156">
        <f t="shared" ref="BG133:BG144" si="6">IF(N133="zákl. prenesená",J133,0)</f>
        <v>0</v>
      </c>
      <c r="BH133" s="156">
        <f t="shared" ref="BH133:BH144" si="7">IF(N133="zníž. prenesená",J133,0)</f>
        <v>0</v>
      </c>
      <c r="BI133" s="156">
        <f t="shared" ref="BI133:BI144" si="8">IF(N133="nulová",J133,0)</f>
        <v>0</v>
      </c>
      <c r="BJ133" s="17" t="s">
        <v>89</v>
      </c>
      <c r="BK133" s="156">
        <f t="shared" ref="BK133:BK144" si="9">ROUND(I133*H133,2)</f>
        <v>0</v>
      </c>
      <c r="BL133" s="17" t="s">
        <v>663</v>
      </c>
      <c r="BM133" s="155" t="s">
        <v>89</v>
      </c>
    </row>
    <row r="134" spans="2:65" s="1" customFormat="1" ht="37.9" customHeight="1">
      <c r="B134" s="32"/>
      <c r="C134" s="143" t="s">
        <v>89</v>
      </c>
      <c r="D134" s="143" t="s">
        <v>227</v>
      </c>
      <c r="E134" s="144" t="s">
        <v>3797</v>
      </c>
      <c r="F134" s="145" t="s">
        <v>3798</v>
      </c>
      <c r="G134" s="146" t="s">
        <v>519</v>
      </c>
      <c r="H134" s="147">
        <v>3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663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663</v>
      </c>
      <c r="BM134" s="155" t="s">
        <v>231</v>
      </c>
    </row>
    <row r="135" spans="2:65" s="1" customFormat="1" ht="16.5" customHeight="1">
      <c r="B135" s="32"/>
      <c r="C135" s="143" t="s">
        <v>239</v>
      </c>
      <c r="D135" s="143" t="s">
        <v>227</v>
      </c>
      <c r="E135" s="144" t="s">
        <v>3799</v>
      </c>
      <c r="F135" s="145" t="s">
        <v>3800</v>
      </c>
      <c r="G135" s="146" t="s">
        <v>1067</v>
      </c>
      <c r="H135" s="147">
        <v>14</v>
      </c>
      <c r="I135" s="148"/>
      <c r="J135" s="149">
        <f t="shared" si="0"/>
        <v>0</v>
      </c>
      <c r="K135" s="150"/>
      <c r="L135" s="32"/>
      <c r="M135" s="151" t="s">
        <v>1</v>
      </c>
      <c r="N135" s="152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663</v>
      </c>
      <c r="AT135" s="155" t="s">
        <v>227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663</v>
      </c>
      <c r="BM135" s="155" t="s">
        <v>251</v>
      </c>
    </row>
    <row r="136" spans="2:65" s="1" customFormat="1" ht="24.2" customHeight="1">
      <c r="B136" s="32"/>
      <c r="C136" s="143" t="s">
        <v>231</v>
      </c>
      <c r="D136" s="143" t="s">
        <v>227</v>
      </c>
      <c r="E136" s="144" t="s">
        <v>3801</v>
      </c>
      <c r="F136" s="145" t="s">
        <v>3802</v>
      </c>
      <c r="G136" s="146" t="s">
        <v>519</v>
      </c>
      <c r="H136" s="147">
        <v>3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663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663</v>
      </c>
      <c r="BM136" s="155" t="s">
        <v>263</v>
      </c>
    </row>
    <row r="137" spans="2:65" s="1" customFormat="1" ht="24.2" customHeight="1">
      <c r="B137" s="32"/>
      <c r="C137" s="143" t="s">
        <v>247</v>
      </c>
      <c r="D137" s="143" t="s">
        <v>227</v>
      </c>
      <c r="E137" s="144" t="s">
        <v>3803</v>
      </c>
      <c r="F137" s="145" t="s">
        <v>3804</v>
      </c>
      <c r="G137" s="146" t="s">
        <v>519</v>
      </c>
      <c r="H137" s="147">
        <v>1</v>
      </c>
      <c r="I137" s="148"/>
      <c r="J137" s="149">
        <f t="shared" si="0"/>
        <v>0</v>
      </c>
      <c r="K137" s="150"/>
      <c r="L137" s="32"/>
      <c r="M137" s="151" t="s">
        <v>1</v>
      </c>
      <c r="N137" s="152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663</v>
      </c>
      <c r="AT137" s="155" t="s">
        <v>227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663</v>
      </c>
      <c r="BM137" s="155" t="s">
        <v>165</v>
      </c>
    </row>
    <row r="138" spans="2:65" s="1" customFormat="1" ht="16.5" customHeight="1">
      <c r="B138" s="32"/>
      <c r="C138" s="143" t="s">
        <v>251</v>
      </c>
      <c r="D138" s="143" t="s">
        <v>227</v>
      </c>
      <c r="E138" s="144" t="s">
        <v>3805</v>
      </c>
      <c r="F138" s="145" t="s">
        <v>3806</v>
      </c>
      <c r="G138" s="146" t="s">
        <v>1067</v>
      </c>
      <c r="H138" s="147">
        <v>1.5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663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663</v>
      </c>
      <c r="BM138" s="155" t="s">
        <v>285</v>
      </c>
    </row>
    <row r="139" spans="2:65" s="1" customFormat="1" ht="16.5" customHeight="1">
      <c r="B139" s="32"/>
      <c r="C139" s="143" t="s">
        <v>259</v>
      </c>
      <c r="D139" s="143" t="s">
        <v>227</v>
      </c>
      <c r="E139" s="144" t="s">
        <v>3807</v>
      </c>
      <c r="F139" s="145" t="s">
        <v>3808</v>
      </c>
      <c r="G139" s="146" t="s">
        <v>3809</v>
      </c>
      <c r="H139" s="147">
        <v>13.5</v>
      </c>
      <c r="I139" s="148"/>
      <c r="J139" s="149">
        <f t="shared" si="0"/>
        <v>0</v>
      </c>
      <c r="K139" s="150"/>
      <c r="L139" s="32"/>
      <c r="M139" s="151" t="s">
        <v>1</v>
      </c>
      <c r="N139" s="152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663</v>
      </c>
      <c r="AT139" s="155" t="s">
        <v>227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663</v>
      </c>
      <c r="BM139" s="155" t="s">
        <v>295</v>
      </c>
    </row>
    <row r="140" spans="2:65" s="1" customFormat="1" ht="16.5" customHeight="1">
      <c r="B140" s="32"/>
      <c r="C140" s="143" t="s">
        <v>263</v>
      </c>
      <c r="D140" s="143" t="s">
        <v>227</v>
      </c>
      <c r="E140" s="144" t="s">
        <v>3810</v>
      </c>
      <c r="F140" s="145" t="s">
        <v>3811</v>
      </c>
      <c r="G140" s="146" t="s">
        <v>3809</v>
      </c>
      <c r="H140" s="147">
        <v>3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663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663</v>
      </c>
      <c r="BM140" s="155" t="s">
        <v>309</v>
      </c>
    </row>
    <row r="141" spans="2:65" s="1" customFormat="1" ht="16.5" customHeight="1">
      <c r="B141" s="32"/>
      <c r="C141" s="143" t="s">
        <v>272</v>
      </c>
      <c r="D141" s="143" t="s">
        <v>227</v>
      </c>
      <c r="E141" s="144" t="s">
        <v>3812</v>
      </c>
      <c r="F141" s="145" t="s">
        <v>3813</v>
      </c>
      <c r="G141" s="146" t="s">
        <v>1067</v>
      </c>
      <c r="H141" s="147">
        <v>9.5</v>
      </c>
      <c r="I141" s="148"/>
      <c r="J141" s="149">
        <f t="shared" si="0"/>
        <v>0</v>
      </c>
      <c r="K141" s="150"/>
      <c r="L141" s="32"/>
      <c r="M141" s="151" t="s">
        <v>1</v>
      </c>
      <c r="N141" s="152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663</v>
      </c>
      <c r="AT141" s="155" t="s">
        <v>227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663</v>
      </c>
      <c r="BM141" s="155" t="s">
        <v>328</v>
      </c>
    </row>
    <row r="142" spans="2:65" s="1" customFormat="1" ht="24.2" customHeight="1">
      <c r="B142" s="32"/>
      <c r="C142" s="143" t="s">
        <v>165</v>
      </c>
      <c r="D142" s="143" t="s">
        <v>227</v>
      </c>
      <c r="E142" s="144" t="s">
        <v>3814</v>
      </c>
      <c r="F142" s="145" t="s">
        <v>3815</v>
      </c>
      <c r="G142" s="146" t="s">
        <v>3809</v>
      </c>
      <c r="H142" s="147">
        <v>2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663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663</v>
      </c>
      <c r="BM142" s="155" t="s">
        <v>349</v>
      </c>
    </row>
    <row r="143" spans="2:65" s="1" customFormat="1" ht="16.5" customHeight="1">
      <c r="B143" s="32"/>
      <c r="C143" s="143" t="s">
        <v>168</v>
      </c>
      <c r="D143" s="143" t="s">
        <v>227</v>
      </c>
      <c r="E143" s="144" t="s">
        <v>3816</v>
      </c>
      <c r="F143" s="145" t="s">
        <v>3817</v>
      </c>
      <c r="G143" s="146" t="s">
        <v>1067</v>
      </c>
      <c r="H143" s="147">
        <v>0.85</v>
      </c>
      <c r="I143" s="148"/>
      <c r="J143" s="149">
        <f t="shared" si="0"/>
        <v>0</v>
      </c>
      <c r="K143" s="150"/>
      <c r="L143" s="32"/>
      <c r="M143" s="151" t="s">
        <v>1</v>
      </c>
      <c r="N143" s="152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663</v>
      </c>
      <c r="AT143" s="155" t="s">
        <v>227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663</v>
      </c>
      <c r="BM143" s="155" t="s">
        <v>363</v>
      </c>
    </row>
    <row r="144" spans="2:65" s="1" customFormat="1" ht="16.5" customHeight="1">
      <c r="B144" s="32"/>
      <c r="C144" s="143" t="s">
        <v>285</v>
      </c>
      <c r="D144" s="143" t="s">
        <v>227</v>
      </c>
      <c r="E144" s="144" t="s">
        <v>3818</v>
      </c>
      <c r="F144" s="145" t="s">
        <v>3819</v>
      </c>
      <c r="G144" s="146" t="s">
        <v>983</v>
      </c>
      <c r="H144" s="147">
        <v>7.9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663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663</v>
      </c>
      <c r="BM144" s="155" t="s">
        <v>379</v>
      </c>
    </row>
    <row r="145" spans="2:65" s="11" customFormat="1" ht="22.9" customHeight="1">
      <c r="B145" s="131"/>
      <c r="D145" s="132" t="s">
        <v>75</v>
      </c>
      <c r="E145" s="141" t="s">
        <v>3820</v>
      </c>
      <c r="F145" s="141" t="s">
        <v>3821</v>
      </c>
      <c r="I145" s="134"/>
      <c r="J145" s="142">
        <f>BK145</f>
        <v>0</v>
      </c>
      <c r="L145" s="131"/>
      <c r="M145" s="136"/>
      <c r="P145" s="137">
        <f>SUM(P146:P159)</f>
        <v>0</v>
      </c>
      <c r="R145" s="137">
        <f>SUM(R146:R159)</f>
        <v>0</v>
      </c>
      <c r="T145" s="138">
        <f>SUM(T146:T159)</f>
        <v>0</v>
      </c>
      <c r="AR145" s="132" t="s">
        <v>83</v>
      </c>
      <c r="AT145" s="139" t="s">
        <v>75</v>
      </c>
      <c r="AU145" s="139" t="s">
        <v>83</v>
      </c>
      <c r="AY145" s="132" t="s">
        <v>225</v>
      </c>
      <c r="BK145" s="140">
        <f>SUM(BK146:BK159)</f>
        <v>0</v>
      </c>
    </row>
    <row r="146" spans="2:65" s="1" customFormat="1" ht="76.349999999999994" customHeight="1">
      <c r="B146" s="32"/>
      <c r="C146" s="143" t="s">
        <v>289</v>
      </c>
      <c r="D146" s="143" t="s">
        <v>227</v>
      </c>
      <c r="E146" s="144" t="s">
        <v>3822</v>
      </c>
      <c r="F146" s="145" t="s">
        <v>3823</v>
      </c>
      <c r="G146" s="146" t="s">
        <v>519</v>
      </c>
      <c r="H146" s="147">
        <v>1</v>
      </c>
      <c r="I146" s="148"/>
      <c r="J146" s="149">
        <f t="shared" ref="J146:J159" si="10">ROUND(I146*H146,2)</f>
        <v>0</v>
      </c>
      <c r="K146" s="150"/>
      <c r="L146" s="32"/>
      <c r="M146" s="151" t="s">
        <v>1</v>
      </c>
      <c r="N146" s="152" t="s">
        <v>42</v>
      </c>
      <c r="P146" s="153">
        <f t="shared" ref="P146:P159" si="11">O146*H146</f>
        <v>0</v>
      </c>
      <c r="Q146" s="153">
        <v>0</v>
      </c>
      <c r="R146" s="153">
        <f t="shared" ref="R146:R159" si="12">Q146*H146</f>
        <v>0</v>
      </c>
      <c r="S146" s="153">
        <v>0</v>
      </c>
      <c r="T146" s="154">
        <f t="shared" ref="T146:T159" si="13">S146*H146</f>
        <v>0</v>
      </c>
      <c r="AR146" s="155" t="s">
        <v>663</v>
      </c>
      <c r="AT146" s="155" t="s">
        <v>227</v>
      </c>
      <c r="AU146" s="155" t="s">
        <v>89</v>
      </c>
      <c r="AY146" s="17" t="s">
        <v>225</v>
      </c>
      <c r="BE146" s="156">
        <f t="shared" ref="BE146:BE159" si="14">IF(N146="základná",J146,0)</f>
        <v>0</v>
      </c>
      <c r="BF146" s="156">
        <f t="shared" ref="BF146:BF159" si="15">IF(N146="znížená",J146,0)</f>
        <v>0</v>
      </c>
      <c r="BG146" s="156">
        <f t="shared" ref="BG146:BG159" si="16">IF(N146="zákl. prenesená",J146,0)</f>
        <v>0</v>
      </c>
      <c r="BH146" s="156">
        <f t="shared" ref="BH146:BH159" si="17">IF(N146="zníž. prenesená",J146,0)</f>
        <v>0</v>
      </c>
      <c r="BI146" s="156">
        <f t="shared" ref="BI146:BI159" si="18">IF(N146="nulová",J146,0)</f>
        <v>0</v>
      </c>
      <c r="BJ146" s="17" t="s">
        <v>89</v>
      </c>
      <c r="BK146" s="156">
        <f t="shared" ref="BK146:BK159" si="19">ROUND(I146*H146,2)</f>
        <v>0</v>
      </c>
      <c r="BL146" s="17" t="s">
        <v>663</v>
      </c>
      <c r="BM146" s="155" t="s">
        <v>390</v>
      </c>
    </row>
    <row r="147" spans="2:65" s="1" customFormat="1" ht="24.2" customHeight="1">
      <c r="B147" s="32"/>
      <c r="C147" s="143" t="s">
        <v>295</v>
      </c>
      <c r="D147" s="143" t="s">
        <v>227</v>
      </c>
      <c r="E147" s="144" t="s">
        <v>3824</v>
      </c>
      <c r="F147" s="145" t="s">
        <v>3825</v>
      </c>
      <c r="G147" s="146" t="s">
        <v>519</v>
      </c>
      <c r="H147" s="147">
        <v>2</v>
      </c>
      <c r="I147" s="148"/>
      <c r="J147" s="149">
        <f t="shared" si="10"/>
        <v>0</v>
      </c>
      <c r="K147" s="150"/>
      <c r="L147" s="32"/>
      <c r="M147" s="151" t="s">
        <v>1</v>
      </c>
      <c r="N147" s="152" t="s">
        <v>42</v>
      </c>
      <c r="P147" s="153">
        <f t="shared" si="11"/>
        <v>0</v>
      </c>
      <c r="Q147" s="153">
        <v>0</v>
      </c>
      <c r="R147" s="153">
        <f t="shared" si="12"/>
        <v>0</v>
      </c>
      <c r="S147" s="153">
        <v>0</v>
      </c>
      <c r="T147" s="154">
        <f t="shared" si="13"/>
        <v>0</v>
      </c>
      <c r="AR147" s="155" t="s">
        <v>663</v>
      </c>
      <c r="AT147" s="155" t="s">
        <v>227</v>
      </c>
      <c r="AU147" s="155" t="s">
        <v>89</v>
      </c>
      <c r="AY147" s="17" t="s">
        <v>225</v>
      </c>
      <c r="BE147" s="156">
        <f t="shared" si="14"/>
        <v>0</v>
      </c>
      <c r="BF147" s="156">
        <f t="shared" si="15"/>
        <v>0</v>
      </c>
      <c r="BG147" s="156">
        <f t="shared" si="16"/>
        <v>0</v>
      </c>
      <c r="BH147" s="156">
        <f t="shared" si="17"/>
        <v>0</v>
      </c>
      <c r="BI147" s="156">
        <f t="shared" si="18"/>
        <v>0</v>
      </c>
      <c r="BJ147" s="17" t="s">
        <v>89</v>
      </c>
      <c r="BK147" s="156">
        <f t="shared" si="19"/>
        <v>0</v>
      </c>
      <c r="BL147" s="17" t="s">
        <v>663</v>
      </c>
      <c r="BM147" s="155" t="s">
        <v>400</v>
      </c>
    </row>
    <row r="148" spans="2:65" s="1" customFormat="1" ht="21.75" customHeight="1">
      <c r="B148" s="32"/>
      <c r="C148" s="143" t="s">
        <v>303</v>
      </c>
      <c r="D148" s="143" t="s">
        <v>227</v>
      </c>
      <c r="E148" s="144" t="s">
        <v>3826</v>
      </c>
      <c r="F148" s="145" t="s">
        <v>3827</v>
      </c>
      <c r="G148" s="146" t="s">
        <v>519</v>
      </c>
      <c r="H148" s="147">
        <v>4</v>
      </c>
      <c r="I148" s="148"/>
      <c r="J148" s="149">
        <f t="shared" si="10"/>
        <v>0</v>
      </c>
      <c r="K148" s="150"/>
      <c r="L148" s="32"/>
      <c r="M148" s="151" t="s">
        <v>1</v>
      </c>
      <c r="N148" s="152" t="s">
        <v>42</v>
      </c>
      <c r="P148" s="153">
        <f t="shared" si="11"/>
        <v>0</v>
      </c>
      <c r="Q148" s="153">
        <v>0</v>
      </c>
      <c r="R148" s="153">
        <f t="shared" si="12"/>
        <v>0</v>
      </c>
      <c r="S148" s="153">
        <v>0</v>
      </c>
      <c r="T148" s="154">
        <f t="shared" si="13"/>
        <v>0</v>
      </c>
      <c r="AR148" s="155" t="s">
        <v>663</v>
      </c>
      <c r="AT148" s="155" t="s">
        <v>227</v>
      </c>
      <c r="AU148" s="155" t="s">
        <v>89</v>
      </c>
      <c r="AY148" s="17" t="s">
        <v>225</v>
      </c>
      <c r="BE148" s="156">
        <f t="shared" si="14"/>
        <v>0</v>
      </c>
      <c r="BF148" s="156">
        <f t="shared" si="15"/>
        <v>0</v>
      </c>
      <c r="BG148" s="156">
        <f t="shared" si="16"/>
        <v>0</v>
      </c>
      <c r="BH148" s="156">
        <f t="shared" si="17"/>
        <v>0</v>
      </c>
      <c r="BI148" s="156">
        <f t="shared" si="18"/>
        <v>0</v>
      </c>
      <c r="BJ148" s="17" t="s">
        <v>89</v>
      </c>
      <c r="BK148" s="156">
        <f t="shared" si="19"/>
        <v>0</v>
      </c>
      <c r="BL148" s="17" t="s">
        <v>663</v>
      </c>
      <c r="BM148" s="155" t="s">
        <v>411</v>
      </c>
    </row>
    <row r="149" spans="2:65" s="1" customFormat="1" ht="16.5" customHeight="1">
      <c r="B149" s="32"/>
      <c r="C149" s="143" t="s">
        <v>309</v>
      </c>
      <c r="D149" s="143" t="s">
        <v>227</v>
      </c>
      <c r="E149" s="144" t="s">
        <v>3828</v>
      </c>
      <c r="F149" s="145" t="s">
        <v>3829</v>
      </c>
      <c r="G149" s="146" t="s">
        <v>519</v>
      </c>
      <c r="H149" s="147">
        <v>1</v>
      </c>
      <c r="I149" s="148"/>
      <c r="J149" s="149">
        <f t="shared" si="10"/>
        <v>0</v>
      </c>
      <c r="K149" s="150"/>
      <c r="L149" s="32"/>
      <c r="M149" s="151" t="s">
        <v>1</v>
      </c>
      <c r="N149" s="152" t="s">
        <v>42</v>
      </c>
      <c r="P149" s="153">
        <f t="shared" si="11"/>
        <v>0</v>
      </c>
      <c r="Q149" s="153">
        <v>0</v>
      </c>
      <c r="R149" s="153">
        <f t="shared" si="12"/>
        <v>0</v>
      </c>
      <c r="S149" s="153">
        <v>0</v>
      </c>
      <c r="T149" s="154">
        <f t="shared" si="13"/>
        <v>0</v>
      </c>
      <c r="AR149" s="155" t="s">
        <v>663</v>
      </c>
      <c r="AT149" s="155" t="s">
        <v>227</v>
      </c>
      <c r="AU149" s="155" t="s">
        <v>89</v>
      </c>
      <c r="AY149" s="17" t="s">
        <v>225</v>
      </c>
      <c r="BE149" s="156">
        <f t="shared" si="14"/>
        <v>0</v>
      </c>
      <c r="BF149" s="156">
        <f t="shared" si="15"/>
        <v>0</v>
      </c>
      <c r="BG149" s="156">
        <f t="shared" si="16"/>
        <v>0</v>
      </c>
      <c r="BH149" s="156">
        <f t="shared" si="17"/>
        <v>0</v>
      </c>
      <c r="BI149" s="156">
        <f t="shared" si="18"/>
        <v>0</v>
      </c>
      <c r="BJ149" s="17" t="s">
        <v>89</v>
      </c>
      <c r="BK149" s="156">
        <f t="shared" si="19"/>
        <v>0</v>
      </c>
      <c r="BL149" s="17" t="s">
        <v>663</v>
      </c>
      <c r="BM149" s="155" t="s">
        <v>434</v>
      </c>
    </row>
    <row r="150" spans="2:65" s="1" customFormat="1" ht="21.75" customHeight="1">
      <c r="B150" s="32"/>
      <c r="C150" s="143" t="s">
        <v>319</v>
      </c>
      <c r="D150" s="143" t="s">
        <v>227</v>
      </c>
      <c r="E150" s="144" t="s">
        <v>3830</v>
      </c>
      <c r="F150" s="145" t="s">
        <v>3831</v>
      </c>
      <c r="G150" s="146" t="s">
        <v>519</v>
      </c>
      <c r="H150" s="147">
        <v>5</v>
      </c>
      <c r="I150" s="148"/>
      <c r="J150" s="149">
        <f t="shared" si="10"/>
        <v>0</v>
      </c>
      <c r="K150" s="150"/>
      <c r="L150" s="32"/>
      <c r="M150" s="151" t="s">
        <v>1</v>
      </c>
      <c r="N150" s="152" t="s">
        <v>42</v>
      </c>
      <c r="P150" s="153">
        <f t="shared" si="11"/>
        <v>0</v>
      </c>
      <c r="Q150" s="153">
        <v>0</v>
      </c>
      <c r="R150" s="153">
        <f t="shared" si="12"/>
        <v>0</v>
      </c>
      <c r="S150" s="153">
        <v>0</v>
      </c>
      <c r="T150" s="154">
        <f t="shared" si="13"/>
        <v>0</v>
      </c>
      <c r="AR150" s="155" t="s">
        <v>663</v>
      </c>
      <c r="AT150" s="155" t="s">
        <v>227</v>
      </c>
      <c r="AU150" s="155" t="s">
        <v>89</v>
      </c>
      <c r="AY150" s="17" t="s">
        <v>225</v>
      </c>
      <c r="BE150" s="156">
        <f t="shared" si="14"/>
        <v>0</v>
      </c>
      <c r="BF150" s="156">
        <f t="shared" si="15"/>
        <v>0</v>
      </c>
      <c r="BG150" s="156">
        <f t="shared" si="16"/>
        <v>0</v>
      </c>
      <c r="BH150" s="156">
        <f t="shared" si="17"/>
        <v>0</v>
      </c>
      <c r="BI150" s="156">
        <f t="shared" si="18"/>
        <v>0</v>
      </c>
      <c r="BJ150" s="17" t="s">
        <v>89</v>
      </c>
      <c r="BK150" s="156">
        <f t="shared" si="19"/>
        <v>0</v>
      </c>
      <c r="BL150" s="17" t="s">
        <v>663</v>
      </c>
      <c r="BM150" s="155" t="s">
        <v>448</v>
      </c>
    </row>
    <row r="151" spans="2:65" s="1" customFormat="1" ht="24.2" customHeight="1">
      <c r="B151" s="32"/>
      <c r="C151" s="143" t="s">
        <v>328</v>
      </c>
      <c r="D151" s="143" t="s">
        <v>227</v>
      </c>
      <c r="E151" s="144" t="s">
        <v>3832</v>
      </c>
      <c r="F151" s="145" t="s">
        <v>3833</v>
      </c>
      <c r="G151" s="146" t="s">
        <v>3809</v>
      </c>
      <c r="H151" s="147">
        <v>4</v>
      </c>
      <c r="I151" s="148"/>
      <c r="J151" s="149">
        <f t="shared" si="10"/>
        <v>0</v>
      </c>
      <c r="K151" s="150"/>
      <c r="L151" s="32"/>
      <c r="M151" s="151" t="s">
        <v>1</v>
      </c>
      <c r="N151" s="152" t="s">
        <v>42</v>
      </c>
      <c r="P151" s="153">
        <f t="shared" si="11"/>
        <v>0</v>
      </c>
      <c r="Q151" s="153">
        <v>0</v>
      </c>
      <c r="R151" s="153">
        <f t="shared" si="12"/>
        <v>0</v>
      </c>
      <c r="S151" s="153">
        <v>0</v>
      </c>
      <c r="T151" s="154">
        <f t="shared" si="13"/>
        <v>0</v>
      </c>
      <c r="AR151" s="155" t="s">
        <v>663</v>
      </c>
      <c r="AT151" s="155" t="s">
        <v>227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663</v>
      </c>
      <c r="BM151" s="155" t="s">
        <v>461</v>
      </c>
    </row>
    <row r="152" spans="2:65" s="1" customFormat="1" ht="24.2" customHeight="1">
      <c r="B152" s="32"/>
      <c r="C152" s="143" t="s">
        <v>339</v>
      </c>
      <c r="D152" s="143" t="s">
        <v>227</v>
      </c>
      <c r="E152" s="144" t="s">
        <v>3834</v>
      </c>
      <c r="F152" s="145" t="s">
        <v>3835</v>
      </c>
      <c r="G152" s="146" t="s">
        <v>3809</v>
      </c>
      <c r="H152" s="147">
        <v>10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663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663</v>
      </c>
      <c r="BM152" s="155" t="s">
        <v>470</v>
      </c>
    </row>
    <row r="153" spans="2:65" s="1" customFormat="1" ht="24.2" customHeight="1">
      <c r="B153" s="32"/>
      <c r="C153" s="143" t="s">
        <v>349</v>
      </c>
      <c r="D153" s="143" t="s">
        <v>227</v>
      </c>
      <c r="E153" s="144" t="s">
        <v>3836</v>
      </c>
      <c r="F153" s="145" t="s">
        <v>3837</v>
      </c>
      <c r="G153" s="146" t="s">
        <v>3809</v>
      </c>
      <c r="H153" s="147">
        <v>32</v>
      </c>
      <c r="I153" s="148"/>
      <c r="J153" s="149">
        <f t="shared" si="10"/>
        <v>0</v>
      </c>
      <c r="K153" s="150"/>
      <c r="L153" s="32"/>
      <c r="M153" s="151" t="s">
        <v>1</v>
      </c>
      <c r="N153" s="152" t="s">
        <v>42</v>
      </c>
      <c r="P153" s="153">
        <f t="shared" si="11"/>
        <v>0</v>
      </c>
      <c r="Q153" s="153">
        <v>0</v>
      </c>
      <c r="R153" s="153">
        <f t="shared" si="12"/>
        <v>0</v>
      </c>
      <c r="S153" s="153">
        <v>0</v>
      </c>
      <c r="T153" s="154">
        <f t="shared" si="13"/>
        <v>0</v>
      </c>
      <c r="AR153" s="155" t="s">
        <v>663</v>
      </c>
      <c r="AT153" s="155" t="s">
        <v>227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663</v>
      </c>
      <c r="BM153" s="155" t="s">
        <v>482</v>
      </c>
    </row>
    <row r="154" spans="2:65" s="1" customFormat="1" ht="24.2" customHeight="1">
      <c r="B154" s="32"/>
      <c r="C154" s="143" t="s">
        <v>353</v>
      </c>
      <c r="D154" s="143" t="s">
        <v>227</v>
      </c>
      <c r="E154" s="144" t="s">
        <v>3838</v>
      </c>
      <c r="F154" s="145" t="s">
        <v>3839</v>
      </c>
      <c r="G154" s="146" t="s">
        <v>3809</v>
      </c>
      <c r="H154" s="147">
        <v>16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0</v>
      </c>
      <c r="R154" s="153">
        <f t="shared" si="12"/>
        <v>0</v>
      </c>
      <c r="S154" s="153">
        <v>0</v>
      </c>
      <c r="T154" s="154">
        <f t="shared" si="13"/>
        <v>0</v>
      </c>
      <c r="AR154" s="155" t="s">
        <v>663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663</v>
      </c>
      <c r="BM154" s="155" t="s">
        <v>516</v>
      </c>
    </row>
    <row r="155" spans="2:65" s="1" customFormat="1" ht="16.5" customHeight="1">
      <c r="B155" s="32"/>
      <c r="C155" s="143" t="s">
        <v>363</v>
      </c>
      <c r="D155" s="143" t="s">
        <v>227</v>
      </c>
      <c r="E155" s="144" t="s">
        <v>3840</v>
      </c>
      <c r="F155" s="145" t="s">
        <v>3841</v>
      </c>
      <c r="G155" s="146" t="s">
        <v>1067</v>
      </c>
      <c r="H155" s="147">
        <v>4.74</v>
      </c>
      <c r="I155" s="148"/>
      <c r="J155" s="149">
        <f t="shared" si="10"/>
        <v>0</v>
      </c>
      <c r="K155" s="150"/>
      <c r="L155" s="32"/>
      <c r="M155" s="151" t="s">
        <v>1</v>
      </c>
      <c r="N155" s="152" t="s">
        <v>42</v>
      </c>
      <c r="P155" s="153">
        <f t="shared" si="11"/>
        <v>0</v>
      </c>
      <c r="Q155" s="153">
        <v>0</v>
      </c>
      <c r="R155" s="153">
        <f t="shared" si="12"/>
        <v>0</v>
      </c>
      <c r="S155" s="153">
        <v>0</v>
      </c>
      <c r="T155" s="154">
        <f t="shared" si="13"/>
        <v>0</v>
      </c>
      <c r="AR155" s="155" t="s">
        <v>663</v>
      </c>
      <c r="AT155" s="155" t="s">
        <v>227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663</v>
      </c>
      <c r="BM155" s="155" t="s">
        <v>527</v>
      </c>
    </row>
    <row r="156" spans="2:65" s="1" customFormat="1" ht="16.5" customHeight="1">
      <c r="B156" s="32"/>
      <c r="C156" s="143" t="s">
        <v>7</v>
      </c>
      <c r="D156" s="143" t="s">
        <v>227</v>
      </c>
      <c r="E156" s="144" t="s">
        <v>3842</v>
      </c>
      <c r="F156" s="145" t="s">
        <v>3806</v>
      </c>
      <c r="G156" s="146" t="s">
        <v>1067</v>
      </c>
      <c r="H156" s="147">
        <v>1.5</v>
      </c>
      <c r="I156" s="148"/>
      <c r="J156" s="149">
        <f t="shared" si="10"/>
        <v>0</v>
      </c>
      <c r="K156" s="150"/>
      <c r="L156" s="32"/>
      <c r="M156" s="151" t="s">
        <v>1</v>
      </c>
      <c r="N156" s="152" t="s">
        <v>42</v>
      </c>
      <c r="P156" s="153">
        <f t="shared" si="11"/>
        <v>0</v>
      </c>
      <c r="Q156" s="153">
        <v>0</v>
      </c>
      <c r="R156" s="153">
        <f t="shared" si="12"/>
        <v>0</v>
      </c>
      <c r="S156" s="153">
        <v>0</v>
      </c>
      <c r="T156" s="154">
        <f t="shared" si="13"/>
        <v>0</v>
      </c>
      <c r="AR156" s="155" t="s">
        <v>663</v>
      </c>
      <c r="AT156" s="155" t="s">
        <v>227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663</v>
      </c>
      <c r="BM156" s="155" t="s">
        <v>540</v>
      </c>
    </row>
    <row r="157" spans="2:65" s="1" customFormat="1" ht="16.5" customHeight="1">
      <c r="B157" s="32"/>
      <c r="C157" s="143" t="s">
        <v>379</v>
      </c>
      <c r="D157" s="143" t="s">
        <v>227</v>
      </c>
      <c r="E157" s="144" t="s">
        <v>3843</v>
      </c>
      <c r="F157" s="145" t="s">
        <v>3844</v>
      </c>
      <c r="G157" s="146" t="s">
        <v>1067</v>
      </c>
      <c r="H157" s="147">
        <v>5.5</v>
      </c>
      <c r="I157" s="148"/>
      <c r="J157" s="149">
        <f t="shared" si="10"/>
        <v>0</v>
      </c>
      <c r="K157" s="150"/>
      <c r="L157" s="32"/>
      <c r="M157" s="151" t="s">
        <v>1</v>
      </c>
      <c r="N157" s="152" t="s">
        <v>42</v>
      </c>
      <c r="P157" s="153">
        <f t="shared" si="11"/>
        <v>0</v>
      </c>
      <c r="Q157" s="153">
        <v>0</v>
      </c>
      <c r="R157" s="153">
        <f t="shared" si="12"/>
        <v>0</v>
      </c>
      <c r="S157" s="153">
        <v>0</v>
      </c>
      <c r="T157" s="154">
        <f t="shared" si="13"/>
        <v>0</v>
      </c>
      <c r="AR157" s="155" t="s">
        <v>663</v>
      </c>
      <c r="AT157" s="155" t="s">
        <v>227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663</v>
      </c>
      <c r="BM157" s="155" t="s">
        <v>556</v>
      </c>
    </row>
    <row r="158" spans="2:65" s="1" customFormat="1" ht="16.5" customHeight="1">
      <c r="B158" s="32"/>
      <c r="C158" s="143" t="s">
        <v>386</v>
      </c>
      <c r="D158" s="143" t="s">
        <v>227</v>
      </c>
      <c r="E158" s="144" t="s">
        <v>3845</v>
      </c>
      <c r="F158" s="145" t="s">
        <v>3813</v>
      </c>
      <c r="G158" s="146" t="s">
        <v>1067</v>
      </c>
      <c r="H158" s="147">
        <v>32.700000000000003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0</v>
      </c>
      <c r="R158" s="153">
        <f t="shared" si="12"/>
        <v>0</v>
      </c>
      <c r="S158" s="153">
        <v>0</v>
      </c>
      <c r="T158" s="154">
        <f t="shared" si="13"/>
        <v>0</v>
      </c>
      <c r="AR158" s="155" t="s">
        <v>663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663</v>
      </c>
      <c r="BM158" s="155" t="s">
        <v>568</v>
      </c>
    </row>
    <row r="159" spans="2:65" s="1" customFormat="1" ht="16.5" customHeight="1">
      <c r="B159" s="32"/>
      <c r="C159" s="143" t="s">
        <v>390</v>
      </c>
      <c r="D159" s="143" t="s">
        <v>227</v>
      </c>
      <c r="E159" s="144" t="s">
        <v>3846</v>
      </c>
      <c r="F159" s="145" t="s">
        <v>3847</v>
      </c>
      <c r="G159" s="146" t="s">
        <v>983</v>
      </c>
      <c r="H159" s="147">
        <v>18.149999999999999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663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663</v>
      </c>
      <c r="BM159" s="155" t="s">
        <v>581</v>
      </c>
    </row>
    <row r="160" spans="2:65" s="11" customFormat="1" ht="22.9" customHeight="1">
      <c r="B160" s="131"/>
      <c r="D160" s="132" t="s">
        <v>75</v>
      </c>
      <c r="E160" s="141" t="s">
        <v>3848</v>
      </c>
      <c r="F160" s="141" t="s">
        <v>3849</v>
      </c>
      <c r="I160" s="134"/>
      <c r="J160" s="142">
        <f>BK160</f>
        <v>0</v>
      </c>
      <c r="L160" s="131"/>
      <c r="M160" s="136"/>
      <c r="P160" s="137">
        <f>SUM(P161:P179)</f>
        <v>0</v>
      </c>
      <c r="R160" s="137">
        <f>SUM(R161:R179)</f>
        <v>0</v>
      </c>
      <c r="T160" s="138">
        <f>SUM(T161:T179)</f>
        <v>0</v>
      </c>
      <c r="AR160" s="132" t="s">
        <v>83</v>
      </c>
      <c r="AT160" s="139" t="s">
        <v>75</v>
      </c>
      <c r="AU160" s="139" t="s">
        <v>83</v>
      </c>
      <c r="AY160" s="132" t="s">
        <v>225</v>
      </c>
      <c r="BK160" s="140">
        <f>SUM(BK161:BK179)</f>
        <v>0</v>
      </c>
    </row>
    <row r="161" spans="2:65" s="1" customFormat="1" ht="76.349999999999994" customHeight="1">
      <c r="B161" s="32"/>
      <c r="C161" s="143" t="s">
        <v>395</v>
      </c>
      <c r="D161" s="143" t="s">
        <v>227</v>
      </c>
      <c r="E161" s="144" t="s">
        <v>3850</v>
      </c>
      <c r="F161" s="145" t="s">
        <v>3851</v>
      </c>
      <c r="G161" s="146" t="s">
        <v>519</v>
      </c>
      <c r="H161" s="147">
        <v>3</v>
      </c>
      <c r="I161" s="148"/>
      <c r="J161" s="149">
        <f t="shared" ref="J161:J179" si="20">ROUND(I161*H161,2)</f>
        <v>0</v>
      </c>
      <c r="K161" s="150"/>
      <c r="L161" s="32"/>
      <c r="M161" s="151" t="s">
        <v>1</v>
      </c>
      <c r="N161" s="152" t="s">
        <v>42</v>
      </c>
      <c r="P161" s="153">
        <f t="shared" ref="P161:P179" si="21">O161*H161</f>
        <v>0</v>
      </c>
      <c r="Q161" s="153">
        <v>0</v>
      </c>
      <c r="R161" s="153">
        <f t="shared" ref="R161:R179" si="22">Q161*H161</f>
        <v>0</v>
      </c>
      <c r="S161" s="153">
        <v>0</v>
      </c>
      <c r="T161" s="154">
        <f t="shared" ref="T161:T179" si="23">S161*H161</f>
        <v>0</v>
      </c>
      <c r="AR161" s="155" t="s">
        <v>663</v>
      </c>
      <c r="AT161" s="155" t="s">
        <v>227</v>
      </c>
      <c r="AU161" s="155" t="s">
        <v>89</v>
      </c>
      <c r="AY161" s="17" t="s">
        <v>225</v>
      </c>
      <c r="BE161" s="156">
        <f t="shared" ref="BE161:BE179" si="24">IF(N161="základná",J161,0)</f>
        <v>0</v>
      </c>
      <c r="BF161" s="156">
        <f t="shared" ref="BF161:BF179" si="25">IF(N161="znížená",J161,0)</f>
        <v>0</v>
      </c>
      <c r="BG161" s="156">
        <f t="shared" ref="BG161:BG179" si="26">IF(N161="zákl. prenesená",J161,0)</f>
        <v>0</v>
      </c>
      <c r="BH161" s="156">
        <f t="shared" ref="BH161:BH179" si="27">IF(N161="zníž. prenesená",J161,0)</f>
        <v>0</v>
      </c>
      <c r="BI161" s="156">
        <f t="shared" ref="BI161:BI179" si="28">IF(N161="nulová",J161,0)</f>
        <v>0</v>
      </c>
      <c r="BJ161" s="17" t="s">
        <v>89</v>
      </c>
      <c r="BK161" s="156">
        <f t="shared" ref="BK161:BK179" si="29">ROUND(I161*H161,2)</f>
        <v>0</v>
      </c>
      <c r="BL161" s="17" t="s">
        <v>663</v>
      </c>
      <c r="BM161" s="155" t="s">
        <v>590</v>
      </c>
    </row>
    <row r="162" spans="2:65" s="1" customFormat="1" ht="24.2" customHeight="1">
      <c r="B162" s="32"/>
      <c r="C162" s="143" t="s">
        <v>400</v>
      </c>
      <c r="D162" s="143" t="s">
        <v>227</v>
      </c>
      <c r="E162" s="144" t="s">
        <v>3852</v>
      </c>
      <c r="F162" s="145" t="s">
        <v>3825</v>
      </c>
      <c r="G162" s="146" t="s">
        <v>519</v>
      </c>
      <c r="H162" s="147">
        <v>6</v>
      </c>
      <c r="I162" s="148"/>
      <c r="J162" s="149">
        <f t="shared" si="20"/>
        <v>0</v>
      </c>
      <c r="K162" s="150"/>
      <c r="L162" s="32"/>
      <c r="M162" s="151" t="s">
        <v>1</v>
      </c>
      <c r="N162" s="152" t="s">
        <v>42</v>
      </c>
      <c r="P162" s="153">
        <f t="shared" si="21"/>
        <v>0</v>
      </c>
      <c r="Q162" s="153">
        <v>0</v>
      </c>
      <c r="R162" s="153">
        <f t="shared" si="22"/>
        <v>0</v>
      </c>
      <c r="S162" s="153">
        <v>0</v>
      </c>
      <c r="T162" s="154">
        <f t="shared" si="23"/>
        <v>0</v>
      </c>
      <c r="AR162" s="155" t="s">
        <v>663</v>
      </c>
      <c r="AT162" s="155" t="s">
        <v>227</v>
      </c>
      <c r="AU162" s="155" t="s">
        <v>89</v>
      </c>
      <c r="AY162" s="17" t="s">
        <v>225</v>
      </c>
      <c r="BE162" s="156">
        <f t="shared" si="24"/>
        <v>0</v>
      </c>
      <c r="BF162" s="156">
        <f t="shared" si="25"/>
        <v>0</v>
      </c>
      <c r="BG162" s="156">
        <f t="shared" si="26"/>
        <v>0</v>
      </c>
      <c r="BH162" s="156">
        <f t="shared" si="27"/>
        <v>0</v>
      </c>
      <c r="BI162" s="156">
        <f t="shared" si="28"/>
        <v>0</v>
      </c>
      <c r="BJ162" s="17" t="s">
        <v>89</v>
      </c>
      <c r="BK162" s="156">
        <f t="shared" si="29"/>
        <v>0</v>
      </c>
      <c r="BL162" s="17" t="s">
        <v>663</v>
      </c>
      <c r="BM162" s="155" t="s">
        <v>603</v>
      </c>
    </row>
    <row r="163" spans="2:65" s="1" customFormat="1" ht="16.5" customHeight="1">
      <c r="B163" s="32"/>
      <c r="C163" s="143" t="s">
        <v>405</v>
      </c>
      <c r="D163" s="143" t="s">
        <v>227</v>
      </c>
      <c r="E163" s="144" t="s">
        <v>3853</v>
      </c>
      <c r="F163" s="145" t="s">
        <v>3854</v>
      </c>
      <c r="G163" s="146" t="s">
        <v>519</v>
      </c>
      <c r="H163" s="147">
        <v>16</v>
      </c>
      <c r="I163" s="148"/>
      <c r="J163" s="149">
        <f t="shared" si="20"/>
        <v>0</v>
      </c>
      <c r="K163" s="150"/>
      <c r="L163" s="32"/>
      <c r="M163" s="151" t="s">
        <v>1</v>
      </c>
      <c r="N163" s="152" t="s">
        <v>42</v>
      </c>
      <c r="P163" s="153">
        <f t="shared" si="21"/>
        <v>0</v>
      </c>
      <c r="Q163" s="153">
        <v>0</v>
      </c>
      <c r="R163" s="153">
        <f t="shared" si="22"/>
        <v>0</v>
      </c>
      <c r="S163" s="153">
        <v>0</v>
      </c>
      <c r="T163" s="154">
        <f t="shared" si="23"/>
        <v>0</v>
      </c>
      <c r="AR163" s="155" t="s">
        <v>663</v>
      </c>
      <c r="AT163" s="155" t="s">
        <v>227</v>
      </c>
      <c r="AU163" s="155" t="s">
        <v>89</v>
      </c>
      <c r="AY163" s="17" t="s">
        <v>225</v>
      </c>
      <c r="BE163" s="156">
        <f t="shared" si="24"/>
        <v>0</v>
      </c>
      <c r="BF163" s="156">
        <f t="shared" si="25"/>
        <v>0</v>
      </c>
      <c r="BG163" s="156">
        <f t="shared" si="26"/>
        <v>0</v>
      </c>
      <c r="BH163" s="156">
        <f t="shared" si="27"/>
        <v>0</v>
      </c>
      <c r="BI163" s="156">
        <f t="shared" si="28"/>
        <v>0</v>
      </c>
      <c r="BJ163" s="17" t="s">
        <v>89</v>
      </c>
      <c r="BK163" s="156">
        <f t="shared" si="29"/>
        <v>0</v>
      </c>
      <c r="BL163" s="17" t="s">
        <v>663</v>
      </c>
      <c r="BM163" s="155" t="s">
        <v>626</v>
      </c>
    </row>
    <row r="164" spans="2:65" s="1" customFormat="1" ht="16.5" customHeight="1">
      <c r="B164" s="32"/>
      <c r="C164" s="143" t="s">
        <v>411</v>
      </c>
      <c r="D164" s="143" t="s">
        <v>227</v>
      </c>
      <c r="E164" s="144" t="s">
        <v>3855</v>
      </c>
      <c r="F164" s="145" t="s">
        <v>3856</v>
      </c>
      <c r="G164" s="146" t="s">
        <v>519</v>
      </c>
      <c r="H164" s="147">
        <v>3</v>
      </c>
      <c r="I164" s="148"/>
      <c r="J164" s="149">
        <f t="shared" si="20"/>
        <v>0</v>
      </c>
      <c r="K164" s="150"/>
      <c r="L164" s="32"/>
      <c r="M164" s="151" t="s">
        <v>1</v>
      </c>
      <c r="N164" s="152" t="s">
        <v>42</v>
      </c>
      <c r="P164" s="153">
        <f t="shared" si="21"/>
        <v>0</v>
      </c>
      <c r="Q164" s="153">
        <v>0</v>
      </c>
      <c r="R164" s="153">
        <f t="shared" si="22"/>
        <v>0</v>
      </c>
      <c r="S164" s="153">
        <v>0</v>
      </c>
      <c r="T164" s="154">
        <f t="shared" si="23"/>
        <v>0</v>
      </c>
      <c r="AR164" s="155" t="s">
        <v>663</v>
      </c>
      <c r="AT164" s="155" t="s">
        <v>227</v>
      </c>
      <c r="AU164" s="155" t="s">
        <v>89</v>
      </c>
      <c r="AY164" s="17" t="s">
        <v>225</v>
      </c>
      <c r="BE164" s="156">
        <f t="shared" si="24"/>
        <v>0</v>
      </c>
      <c r="BF164" s="156">
        <f t="shared" si="25"/>
        <v>0</v>
      </c>
      <c r="BG164" s="156">
        <f t="shared" si="26"/>
        <v>0</v>
      </c>
      <c r="BH164" s="156">
        <f t="shared" si="27"/>
        <v>0</v>
      </c>
      <c r="BI164" s="156">
        <f t="shared" si="28"/>
        <v>0</v>
      </c>
      <c r="BJ164" s="17" t="s">
        <v>89</v>
      </c>
      <c r="BK164" s="156">
        <f t="shared" si="29"/>
        <v>0</v>
      </c>
      <c r="BL164" s="17" t="s">
        <v>663</v>
      </c>
      <c r="BM164" s="155" t="s">
        <v>640</v>
      </c>
    </row>
    <row r="165" spans="2:65" s="1" customFormat="1" ht="16.5" customHeight="1">
      <c r="B165" s="32"/>
      <c r="C165" s="143" t="s">
        <v>420</v>
      </c>
      <c r="D165" s="143" t="s">
        <v>227</v>
      </c>
      <c r="E165" s="144" t="s">
        <v>3857</v>
      </c>
      <c r="F165" s="145" t="s">
        <v>3858</v>
      </c>
      <c r="G165" s="146" t="s">
        <v>519</v>
      </c>
      <c r="H165" s="147">
        <v>16</v>
      </c>
      <c r="I165" s="148"/>
      <c r="J165" s="149">
        <f t="shared" si="20"/>
        <v>0</v>
      </c>
      <c r="K165" s="150"/>
      <c r="L165" s="32"/>
      <c r="M165" s="151" t="s">
        <v>1</v>
      </c>
      <c r="N165" s="152" t="s">
        <v>42</v>
      </c>
      <c r="P165" s="153">
        <f t="shared" si="21"/>
        <v>0</v>
      </c>
      <c r="Q165" s="153">
        <v>0</v>
      </c>
      <c r="R165" s="153">
        <f t="shared" si="22"/>
        <v>0</v>
      </c>
      <c r="S165" s="153">
        <v>0</v>
      </c>
      <c r="T165" s="154">
        <f t="shared" si="23"/>
        <v>0</v>
      </c>
      <c r="AR165" s="155" t="s">
        <v>663</v>
      </c>
      <c r="AT165" s="155" t="s">
        <v>227</v>
      </c>
      <c r="AU165" s="155" t="s">
        <v>89</v>
      </c>
      <c r="AY165" s="17" t="s">
        <v>225</v>
      </c>
      <c r="BE165" s="156">
        <f t="shared" si="24"/>
        <v>0</v>
      </c>
      <c r="BF165" s="156">
        <f t="shared" si="25"/>
        <v>0</v>
      </c>
      <c r="BG165" s="156">
        <f t="shared" si="26"/>
        <v>0</v>
      </c>
      <c r="BH165" s="156">
        <f t="shared" si="27"/>
        <v>0</v>
      </c>
      <c r="BI165" s="156">
        <f t="shared" si="28"/>
        <v>0</v>
      </c>
      <c r="BJ165" s="17" t="s">
        <v>89</v>
      </c>
      <c r="BK165" s="156">
        <f t="shared" si="29"/>
        <v>0</v>
      </c>
      <c r="BL165" s="17" t="s">
        <v>663</v>
      </c>
      <c r="BM165" s="155" t="s">
        <v>651</v>
      </c>
    </row>
    <row r="166" spans="2:65" s="1" customFormat="1" ht="16.5" customHeight="1">
      <c r="B166" s="32"/>
      <c r="C166" s="143" t="s">
        <v>434</v>
      </c>
      <c r="D166" s="143" t="s">
        <v>227</v>
      </c>
      <c r="E166" s="144" t="s">
        <v>3859</v>
      </c>
      <c r="F166" s="145" t="s">
        <v>3860</v>
      </c>
      <c r="G166" s="146" t="s">
        <v>519</v>
      </c>
      <c r="H166" s="147">
        <v>3</v>
      </c>
      <c r="I166" s="148"/>
      <c r="J166" s="149">
        <f t="shared" si="20"/>
        <v>0</v>
      </c>
      <c r="K166" s="150"/>
      <c r="L166" s="32"/>
      <c r="M166" s="151" t="s">
        <v>1</v>
      </c>
      <c r="N166" s="152" t="s">
        <v>42</v>
      </c>
      <c r="P166" s="153">
        <f t="shared" si="21"/>
        <v>0</v>
      </c>
      <c r="Q166" s="153">
        <v>0</v>
      </c>
      <c r="R166" s="153">
        <f t="shared" si="22"/>
        <v>0</v>
      </c>
      <c r="S166" s="153">
        <v>0</v>
      </c>
      <c r="T166" s="154">
        <f t="shared" si="23"/>
        <v>0</v>
      </c>
      <c r="AR166" s="155" t="s">
        <v>663</v>
      </c>
      <c r="AT166" s="155" t="s">
        <v>227</v>
      </c>
      <c r="AU166" s="155" t="s">
        <v>89</v>
      </c>
      <c r="AY166" s="17" t="s">
        <v>225</v>
      </c>
      <c r="BE166" s="156">
        <f t="shared" si="24"/>
        <v>0</v>
      </c>
      <c r="BF166" s="156">
        <f t="shared" si="25"/>
        <v>0</v>
      </c>
      <c r="BG166" s="156">
        <f t="shared" si="26"/>
        <v>0</v>
      </c>
      <c r="BH166" s="156">
        <f t="shared" si="27"/>
        <v>0</v>
      </c>
      <c r="BI166" s="156">
        <f t="shared" si="28"/>
        <v>0</v>
      </c>
      <c r="BJ166" s="17" t="s">
        <v>89</v>
      </c>
      <c r="BK166" s="156">
        <f t="shared" si="29"/>
        <v>0</v>
      </c>
      <c r="BL166" s="17" t="s">
        <v>663</v>
      </c>
      <c r="BM166" s="155" t="s">
        <v>663</v>
      </c>
    </row>
    <row r="167" spans="2:65" s="1" customFormat="1" ht="24.2" customHeight="1">
      <c r="B167" s="32"/>
      <c r="C167" s="143" t="s">
        <v>443</v>
      </c>
      <c r="D167" s="143" t="s">
        <v>227</v>
      </c>
      <c r="E167" s="144" t="s">
        <v>3861</v>
      </c>
      <c r="F167" s="145" t="s">
        <v>3862</v>
      </c>
      <c r="G167" s="146" t="s">
        <v>3809</v>
      </c>
      <c r="H167" s="147">
        <v>21</v>
      </c>
      <c r="I167" s="148"/>
      <c r="J167" s="149">
        <f t="shared" si="20"/>
        <v>0</v>
      </c>
      <c r="K167" s="150"/>
      <c r="L167" s="32"/>
      <c r="M167" s="151" t="s">
        <v>1</v>
      </c>
      <c r="N167" s="152" t="s">
        <v>42</v>
      </c>
      <c r="P167" s="153">
        <f t="shared" si="21"/>
        <v>0</v>
      </c>
      <c r="Q167" s="153">
        <v>0</v>
      </c>
      <c r="R167" s="153">
        <f t="shared" si="22"/>
        <v>0</v>
      </c>
      <c r="S167" s="153">
        <v>0</v>
      </c>
      <c r="T167" s="154">
        <f t="shared" si="23"/>
        <v>0</v>
      </c>
      <c r="AR167" s="155" t="s">
        <v>663</v>
      </c>
      <c r="AT167" s="155" t="s">
        <v>227</v>
      </c>
      <c r="AU167" s="155" t="s">
        <v>89</v>
      </c>
      <c r="AY167" s="17" t="s">
        <v>225</v>
      </c>
      <c r="BE167" s="156">
        <f t="shared" si="24"/>
        <v>0</v>
      </c>
      <c r="BF167" s="156">
        <f t="shared" si="25"/>
        <v>0</v>
      </c>
      <c r="BG167" s="156">
        <f t="shared" si="26"/>
        <v>0</v>
      </c>
      <c r="BH167" s="156">
        <f t="shared" si="27"/>
        <v>0</v>
      </c>
      <c r="BI167" s="156">
        <f t="shared" si="28"/>
        <v>0</v>
      </c>
      <c r="BJ167" s="17" t="s">
        <v>89</v>
      </c>
      <c r="BK167" s="156">
        <f t="shared" si="29"/>
        <v>0</v>
      </c>
      <c r="BL167" s="17" t="s">
        <v>663</v>
      </c>
      <c r="BM167" s="155" t="s">
        <v>671</v>
      </c>
    </row>
    <row r="168" spans="2:65" s="1" customFormat="1" ht="24.2" customHeight="1">
      <c r="B168" s="32"/>
      <c r="C168" s="143" t="s">
        <v>448</v>
      </c>
      <c r="D168" s="143" t="s">
        <v>227</v>
      </c>
      <c r="E168" s="144" t="s">
        <v>3863</v>
      </c>
      <c r="F168" s="145" t="s">
        <v>3835</v>
      </c>
      <c r="G168" s="146" t="s">
        <v>3809</v>
      </c>
      <c r="H168" s="147">
        <v>16.5</v>
      </c>
      <c r="I168" s="148"/>
      <c r="J168" s="149">
        <f t="shared" si="20"/>
        <v>0</v>
      </c>
      <c r="K168" s="150"/>
      <c r="L168" s="32"/>
      <c r="M168" s="151" t="s">
        <v>1</v>
      </c>
      <c r="N168" s="152" t="s">
        <v>42</v>
      </c>
      <c r="P168" s="153">
        <f t="shared" si="21"/>
        <v>0</v>
      </c>
      <c r="Q168" s="153">
        <v>0</v>
      </c>
      <c r="R168" s="153">
        <f t="shared" si="22"/>
        <v>0</v>
      </c>
      <c r="S168" s="153">
        <v>0</v>
      </c>
      <c r="T168" s="154">
        <f t="shared" si="23"/>
        <v>0</v>
      </c>
      <c r="AR168" s="155" t="s">
        <v>663</v>
      </c>
      <c r="AT168" s="155" t="s">
        <v>227</v>
      </c>
      <c r="AU168" s="155" t="s">
        <v>89</v>
      </c>
      <c r="AY168" s="17" t="s">
        <v>225</v>
      </c>
      <c r="BE168" s="156">
        <f t="shared" si="24"/>
        <v>0</v>
      </c>
      <c r="BF168" s="156">
        <f t="shared" si="25"/>
        <v>0</v>
      </c>
      <c r="BG168" s="156">
        <f t="shared" si="26"/>
        <v>0</v>
      </c>
      <c r="BH168" s="156">
        <f t="shared" si="27"/>
        <v>0</v>
      </c>
      <c r="BI168" s="156">
        <f t="shared" si="28"/>
        <v>0</v>
      </c>
      <c r="BJ168" s="17" t="s">
        <v>89</v>
      </c>
      <c r="BK168" s="156">
        <f t="shared" si="29"/>
        <v>0</v>
      </c>
      <c r="BL168" s="17" t="s">
        <v>663</v>
      </c>
      <c r="BM168" s="155" t="s">
        <v>685</v>
      </c>
    </row>
    <row r="169" spans="2:65" s="1" customFormat="1" ht="24.2" customHeight="1">
      <c r="B169" s="32"/>
      <c r="C169" s="143" t="s">
        <v>453</v>
      </c>
      <c r="D169" s="143" t="s">
        <v>227</v>
      </c>
      <c r="E169" s="144" t="s">
        <v>3864</v>
      </c>
      <c r="F169" s="145" t="s">
        <v>3837</v>
      </c>
      <c r="G169" s="146" t="s">
        <v>3809</v>
      </c>
      <c r="H169" s="147">
        <v>32.6</v>
      </c>
      <c r="I169" s="148"/>
      <c r="J169" s="149">
        <f t="shared" si="20"/>
        <v>0</v>
      </c>
      <c r="K169" s="150"/>
      <c r="L169" s="32"/>
      <c r="M169" s="151" t="s">
        <v>1</v>
      </c>
      <c r="N169" s="152" t="s">
        <v>42</v>
      </c>
      <c r="P169" s="153">
        <f t="shared" si="21"/>
        <v>0</v>
      </c>
      <c r="Q169" s="153">
        <v>0</v>
      </c>
      <c r="R169" s="153">
        <f t="shared" si="22"/>
        <v>0</v>
      </c>
      <c r="S169" s="153">
        <v>0</v>
      </c>
      <c r="T169" s="154">
        <f t="shared" si="23"/>
        <v>0</v>
      </c>
      <c r="AR169" s="155" t="s">
        <v>663</v>
      </c>
      <c r="AT169" s="155" t="s">
        <v>227</v>
      </c>
      <c r="AU169" s="155" t="s">
        <v>89</v>
      </c>
      <c r="AY169" s="17" t="s">
        <v>225</v>
      </c>
      <c r="BE169" s="156">
        <f t="shared" si="24"/>
        <v>0</v>
      </c>
      <c r="BF169" s="156">
        <f t="shared" si="25"/>
        <v>0</v>
      </c>
      <c r="BG169" s="156">
        <f t="shared" si="26"/>
        <v>0</v>
      </c>
      <c r="BH169" s="156">
        <f t="shared" si="27"/>
        <v>0</v>
      </c>
      <c r="BI169" s="156">
        <f t="shared" si="28"/>
        <v>0</v>
      </c>
      <c r="BJ169" s="17" t="s">
        <v>89</v>
      </c>
      <c r="BK169" s="156">
        <f t="shared" si="29"/>
        <v>0</v>
      </c>
      <c r="BL169" s="17" t="s">
        <v>663</v>
      </c>
      <c r="BM169" s="155" t="s">
        <v>699</v>
      </c>
    </row>
    <row r="170" spans="2:65" s="1" customFormat="1" ht="24.2" customHeight="1">
      <c r="B170" s="32"/>
      <c r="C170" s="143" t="s">
        <v>461</v>
      </c>
      <c r="D170" s="143" t="s">
        <v>227</v>
      </c>
      <c r="E170" s="144" t="s">
        <v>3865</v>
      </c>
      <c r="F170" s="145" t="s">
        <v>3839</v>
      </c>
      <c r="G170" s="146" t="s">
        <v>3809</v>
      </c>
      <c r="H170" s="147">
        <v>81.5</v>
      </c>
      <c r="I170" s="148"/>
      <c r="J170" s="149">
        <f t="shared" si="20"/>
        <v>0</v>
      </c>
      <c r="K170" s="150"/>
      <c r="L170" s="32"/>
      <c r="M170" s="151" t="s">
        <v>1</v>
      </c>
      <c r="N170" s="152" t="s">
        <v>42</v>
      </c>
      <c r="P170" s="153">
        <f t="shared" si="21"/>
        <v>0</v>
      </c>
      <c r="Q170" s="153">
        <v>0</v>
      </c>
      <c r="R170" s="153">
        <f t="shared" si="22"/>
        <v>0</v>
      </c>
      <c r="S170" s="153">
        <v>0</v>
      </c>
      <c r="T170" s="154">
        <f t="shared" si="23"/>
        <v>0</v>
      </c>
      <c r="AR170" s="155" t="s">
        <v>663</v>
      </c>
      <c r="AT170" s="155" t="s">
        <v>227</v>
      </c>
      <c r="AU170" s="155" t="s">
        <v>89</v>
      </c>
      <c r="AY170" s="17" t="s">
        <v>225</v>
      </c>
      <c r="BE170" s="156">
        <f t="shared" si="24"/>
        <v>0</v>
      </c>
      <c r="BF170" s="156">
        <f t="shared" si="25"/>
        <v>0</v>
      </c>
      <c r="BG170" s="156">
        <f t="shared" si="26"/>
        <v>0</v>
      </c>
      <c r="BH170" s="156">
        <f t="shared" si="27"/>
        <v>0</v>
      </c>
      <c r="BI170" s="156">
        <f t="shared" si="28"/>
        <v>0</v>
      </c>
      <c r="BJ170" s="17" t="s">
        <v>89</v>
      </c>
      <c r="BK170" s="156">
        <f t="shared" si="29"/>
        <v>0</v>
      </c>
      <c r="BL170" s="17" t="s">
        <v>663</v>
      </c>
      <c r="BM170" s="155" t="s">
        <v>708</v>
      </c>
    </row>
    <row r="171" spans="2:65" s="1" customFormat="1" ht="24.2" customHeight="1">
      <c r="B171" s="32"/>
      <c r="C171" s="143" t="s">
        <v>466</v>
      </c>
      <c r="D171" s="143" t="s">
        <v>227</v>
      </c>
      <c r="E171" s="144" t="s">
        <v>3866</v>
      </c>
      <c r="F171" s="145" t="s">
        <v>3867</v>
      </c>
      <c r="G171" s="146" t="s">
        <v>3809</v>
      </c>
      <c r="H171" s="147">
        <v>12</v>
      </c>
      <c r="I171" s="148"/>
      <c r="J171" s="149">
        <f t="shared" si="20"/>
        <v>0</v>
      </c>
      <c r="K171" s="150"/>
      <c r="L171" s="32"/>
      <c r="M171" s="151" t="s">
        <v>1</v>
      </c>
      <c r="N171" s="152" t="s">
        <v>42</v>
      </c>
      <c r="P171" s="153">
        <f t="shared" si="21"/>
        <v>0</v>
      </c>
      <c r="Q171" s="153">
        <v>0</v>
      </c>
      <c r="R171" s="153">
        <f t="shared" si="22"/>
        <v>0</v>
      </c>
      <c r="S171" s="153">
        <v>0</v>
      </c>
      <c r="T171" s="154">
        <f t="shared" si="23"/>
        <v>0</v>
      </c>
      <c r="AR171" s="155" t="s">
        <v>663</v>
      </c>
      <c r="AT171" s="155" t="s">
        <v>227</v>
      </c>
      <c r="AU171" s="155" t="s">
        <v>89</v>
      </c>
      <c r="AY171" s="17" t="s">
        <v>225</v>
      </c>
      <c r="BE171" s="156">
        <f t="shared" si="24"/>
        <v>0</v>
      </c>
      <c r="BF171" s="156">
        <f t="shared" si="25"/>
        <v>0</v>
      </c>
      <c r="BG171" s="156">
        <f t="shared" si="26"/>
        <v>0</v>
      </c>
      <c r="BH171" s="156">
        <f t="shared" si="27"/>
        <v>0</v>
      </c>
      <c r="BI171" s="156">
        <f t="shared" si="28"/>
        <v>0</v>
      </c>
      <c r="BJ171" s="17" t="s">
        <v>89</v>
      </c>
      <c r="BK171" s="156">
        <f t="shared" si="29"/>
        <v>0</v>
      </c>
      <c r="BL171" s="17" t="s">
        <v>663</v>
      </c>
      <c r="BM171" s="155" t="s">
        <v>727</v>
      </c>
    </row>
    <row r="172" spans="2:65" s="1" customFormat="1" ht="24.2" customHeight="1">
      <c r="B172" s="32"/>
      <c r="C172" s="143" t="s">
        <v>470</v>
      </c>
      <c r="D172" s="143" t="s">
        <v>227</v>
      </c>
      <c r="E172" s="144" t="s">
        <v>3868</v>
      </c>
      <c r="F172" s="145" t="s">
        <v>3869</v>
      </c>
      <c r="G172" s="146" t="s">
        <v>3809</v>
      </c>
      <c r="H172" s="147">
        <v>16</v>
      </c>
      <c r="I172" s="148"/>
      <c r="J172" s="149">
        <f t="shared" si="20"/>
        <v>0</v>
      </c>
      <c r="K172" s="150"/>
      <c r="L172" s="32"/>
      <c r="M172" s="151" t="s">
        <v>1</v>
      </c>
      <c r="N172" s="152" t="s">
        <v>42</v>
      </c>
      <c r="P172" s="153">
        <f t="shared" si="21"/>
        <v>0</v>
      </c>
      <c r="Q172" s="153">
        <v>0</v>
      </c>
      <c r="R172" s="153">
        <f t="shared" si="22"/>
        <v>0</v>
      </c>
      <c r="S172" s="153">
        <v>0</v>
      </c>
      <c r="T172" s="154">
        <f t="shared" si="23"/>
        <v>0</v>
      </c>
      <c r="AR172" s="155" t="s">
        <v>663</v>
      </c>
      <c r="AT172" s="155" t="s">
        <v>227</v>
      </c>
      <c r="AU172" s="155" t="s">
        <v>89</v>
      </c>
      <c r="AY172" s="17" t="s">
        <v>225</v>
      </c>
      <c r="BE172" s="156">
        <f t="shared" si="24"/>
        <v>0</v>
      </c>
      <c r="BF172" s="156">
        <f t="shared" si="25"/>
        <v>0</v>
      </c>
      <c r="BG172" s="156">
        <f t="shared" si="26"/>
        <v>0</v>
      </c>
      <c r="BH172" s="156">
        <f t="shared" si="27"/>
        <v>0</v>
      </c>
      <c r="BI172" s="156">
        <f t="shared" si="28"/>
        <v>0</v>
      </c>
      <c r="BJ172" s="17" t="s">
        <v>89</v>
      </c>
      <c r="BK172" s="156">
        <f t="shared" si="29"/>
        <v>0</v>
      </c>
      <c r="BL172" s="17" t="s">
        <v>663</v>
      </c>
      <c r="BM172" s="155" t="s">
        <v>738</v>
      </c>
    </row>
    <row r="173" spans="2:65" s="1" customFormat="1" ht="24.2" customHeight="1">
      <c r="B173" s="32"/>
      <c r="C173" s="143" t="s">
        <v>478</v>
      </c>
      <c r="D173" s="143" t="s">
        <v>227</v>
      </c>
      <c r="E173" s="144" t="s">
        <v>3870</v>
      </c>
      <c r="F173" s="145" t="s">
        <v>3871</v>
      </c>
      <c r="G173" s="146" t="s">
        <v>3809</v>
      </c>
      <c r="H173" s="147">
        <v>3</v>
      </c>
      <c r="I173" s="148"/>
      <c r="J173" s="149">
        <f t="shared" si="20"/>
        <v>0</v>
      </c>
      <c r="K173" s="150"/>
      <c r="L173" s="32"/>
      <c r="M173" s="151" t="s">
        <v>1</v>
      </c>
      <c r="N173" s="152" t="s">
        <v>42</v>
      </c>
      <c r="P173" s="153">
        <f t="shared" si="21"/>
        <v>0</v>
      </c>
      <c r="Q173" s="153">
        <v>0</v>
      </c>
      <c r="R173" s="153">
        <f t="shared" si="22"/>
        <v>0</v>
      </c>
      <c r="S173" s="153">
        <v>0</v>
      </c>
      <c r="T173" s="154">
        <f t="shared" si="23"/>
        <v>0</v>
      </c>
      <c r="AR173" s="155" t="s">
        <v>663</v>
      </c>
      <c r="AT173" s="155" t="s">
        <v>227</v>
      </c>
      <c r="AU173" s="155" t="s">
        <v>89</v>
      </c>
      <c r="AY173" s="17" t="s">
        <v>225</v>
      </c>
      <c r="BE173" s="156">
        <f t="shared" si="24"/>
        <v>0</v>
      </c>
      <c r="BF173" s="156">
        <f t="shared" si="25"/>
        <v>0</v>
      </c>
      <c r="BG173" s="156">
        <f t="shared" si="26"/>
        <v>0</v>
      </c>
      <c r="BH173" s="156">
        <f t="shared" si="27"/>
        <v>0</v>
      </c>
      <c r="BI173" s="156">
        <f t="shared" si="28"/>
        <v>0</v>
      </c>
      <c r="BJ173" s="17" t="s">
        <v>89</v>
      </c>
      <c r="BK173" s="156">
        <f t="shared" si="29"/>
        <v>0</v>
      </c>
      <c r="BL173" s="17" t="s">
        <v>663</v>
      </c>
      <c r="BM173" s="155" t="s">
        <v>750</v>
      </c>
    </row>
    <row r="174" spans="2:65" s="1" customFormat="1" ht="16.5" customHeight="1">
      <c r="B174" s="32"/>
      <c r="C174" s="143" t="s">
        <v>482</v>
      </c>
      <c r="D174" s="143" t="s">
        <v>227</v>
      </c>
      <c r="E174" s="144" t="s">
        <v>3872</v>
      </c>
      <c r="F174" s="145" t="s">
        <v>3841</v>
      </c>
      <c r="G174" s="146" t="s">
        <v>1067</v>
      </c>
      <c r="H174" s="147">
        <v>14.22</v>
      </c>
      <c r="I174" s="148"/>
      <c r="J174" s="149">
        <f t="shared" si="20"/>
        <v>0</v>
      </c>
      <c r="K174" s="150"/>
      <c r="L174" s="32"/>
      <c r="M174" s="151" t="s">
        <v>1</v>
      </c>
      <c r="N174" s="152" t="s">
        <v>42</v>
      </c>
      <c r="P174" s="153">
        <f t="shared" si="21"/>
        <v>0</v>
      </c>
      <c r="Q174" s="153">
        <v>0</v>
      </c>
      <c r="R174" s="153">
        <f t="shared" si="22"/>
        <v>0</v>
      </c>
      <c r="S174" s="153">
        <v>0</v>
      </c>
      <c r="T174" s="154">
        <f t="shared" si="23"/>
        <v>0</v>
      </c>
      <c r="AR174" s="155" t="s">
        <v>663</v>
      </c>
      <c r="AT174" s="155" t="s">
        <v>227</v>
      </c>
      <c r="AU174" s="155" t="s">
        <v>89</v>
      </c>
      <c r="AY174" s="17" t="s">
        <v>225</v>
      </c>
      <c r="BE174" s="156">
        <f t="shared" si="24"/>
        <v>0</v>
      </c>
      <c r="BF174" s="156">
        <f t="shared" si="25"/>
        <v>0</v>
      </c>
      <c r="BG174" s="156">
        <f t="shared" si="26"/>
        <v>0</v>
      </c>
      <c r="BH174" s="156">
        <f t="shared" si="27"/>
        <v>0</v>
      </c>
      <c r="BI174" s="156">
        <f t="shared" si="28"/>
        <v>0</v>
      </c>
      <c r="BJ174" s="17" t="s">
        <v>89</v>
      </c>
      <c r="BK174" s="156">
        <f t="shared" si="29"/>
        <v>0</v>
      </c>
      <c r="BL174" s="17" t="s">
        <v>663</v>
      </c>
      <c r="BM174" s="155" t="s">
        <v>759</v>
      </c>
    </row>
    <row r="175" spans="2:65" s="1" customFormat="1" ht="16.5" customHeight="1">
      <c r="B175" s="32"/>
      <c r="C175" s="143" t="s">
        <v>504</v>
      </c>
      <c r="D175" s="143" t="s">
        <v>227</v>
      </c>
      <c r="E175" s="144" t="s">
        <v>3873</v>
      </c>
      <c r="F175" s="145" t="s">
        <v>3874</v>
      </c>
      <c r="G175" s="146" t="s">
        <v>1067</v>
      </c>
      <c r="H175" s="147">
        <v>4.5</v>
      </c>
      <c r="I175" s="148"/>
      <c r="J175" s="149">
        <f t="shared" si="20"/>
        <v>0</v>
      </c>
      <c r="K175" s="150"/>
      <c r="L175" s="32"/>
      <c r="M175" s="151" t="s">
        <v>1</v>
      </c>
      <c r="N175" s="152" t="s">
        <v>42</v>
      </c>
      <c r="P175" s="153">
        <f t="shared" si="21"/>
        <v>0</v>
      </c>
      <c r="Q175" s="153">
        <v>0</v>
      </c>
      <c r="R175" s="153">
        <f t="shared" si="22"/>
        <v>0</v>
      </c>
      <c r="S175" s="153">
        <v>0</v>
      </c>
      <c r="T175" s="154">
        <f t="shared" si="23"/>
        <v>0</v>
      </c>
      <c r="AR175" s="155" t="s">
        <v>663</v>
      </c>
      <c r="AT175" s="155" t="s">
        <v>227</v>
      </c>
      <c r="AU175" s="155" t="s">
        <v>89</v>
      </c>
      <c r="AY175" s="17" t="s">
        <v>225</v>
      </c>
      <c r="BE175" s="156">
        <f t="shared" si="24"/>
        <v>0</v>
      </c>
      <c r="BF175" s="156">
        <f t="shared" si="25"/>
        <v>0</v>
      </c>
      <c r="BG175" s="156">
        <f t="shared" si="26"/>
        <v>0</v>
      </c>
      <c r="BH175" s="156">
        <f t="shared" si="27"/>
        <v>0</v>
      </c>
      <c r="BI175" s="156">
        <f t="shared" si="28"/>
        <v>0</v>
      </c>
      <c r="BJ175" s="17" t="s">
        <v>89</v>
      </c>
      <c r="BK175" s="156">
        <f t="shared" si="29"/>
        <v>0</v>
      </c>
      <c r="BL175" s="17" t="s">
        <v>663</v>
      </c>
      <c r="BM175" s="155" t="s">
        <v>778</v>
      </c>
    </row>
    <row r="176" spans="2:65" s="1" customFormat="1" ht="16.5" customHeight="1">
      <c r="B176" s="32"/>
      <c r="C176" s="143" t="s">
        <v>516</v>
      </c>
      <c r="D176" s="143" t="s">
        <v>227</v>
      </c>
      <c r="E176" s="144" t="s">
        <v>3875</v>
      </c>
      <c r="F176" s="145" t="s">
        <v>3876</v>
      </c>
      <c r="G176" s="146" t="s">
        <v>1067</v>
      </c>
      <c r="H176" s="147">
        <v>20.84</v>
      </c>
      <c r="I176" s="148"/>
      <c r="J176" s="149">
        <f t="shared" si="20"/>
        <v>0</v>
      </c>
      <c r="K176" s="150"/>
      <c r="L176" s="32"/>
      <c r="M176" s="151" t="s">
        <v>1</v>
      </c>
      <c r="N176" s="152" t="s">
        <v>42</v>
      </c>
      <c r="P176" s="153">
        <f t="shared" si="21"/>
        <v>0</v>
      </c>
      <c r="Q176" s="153">
        <v>0</v>
      </c>
      <c r="R176" s="153">
        <f t="shared" si="22"/>
        <v>0</v>
      </c>
      <c r="S176" s="153">
        <v>0</v>
      </c>
      <c r="T176" s="154">
        <f t="shared" si="23"/>
        <v>0</v>
      </c>
      <c r="AR176" s="155" t="s">
        <v>663</v>
      </c>
      <c r="AT176" s="155" t="s">
        <v>227</v>
      </c>
      <c r="AU176" s="155" t="s">
        <v>89</v>
      </c>
      <c r="AY176" s="17" t="s">
        <v>225</v>
      </c>
      <c r="BE176" s="156">
        <f t="shared" si="24"/>
        <v>0</v>
      </c>
      <c r="BF176" s="156">
        <f t="shared" si="25"/>
        <v>0</v>
      </c>
      <c r="BG176" s="156">
        <f t="shared" si="26"/>
        <v>0</v>
      </c>
      <c r="BH176" s="156">
        <f t="shared" si="27"/>
        <v>0</v>
      </c>
      <c r="BI176" s="156">
        <f t="shared" si="28"/>
        <v>0</v>
      </c>
      <c r="BJ176" s="17" t="s">
        <v>89</v>
      </c>
      <c r="BK176" s="156">
        <f t="shared" si="29"/>
        <v>0</v>
      </c>
      <c r="BL176" s="17" t="s">
        <v>663</v>
      </c>
      <c r="BM176" s="155" t="s">
        <v>793</v>
      </c>
    </row>
    <row r="177" spans="2:65" s="1" customFormat="1" ht="16.5" customHeight="1">
      <c r="B177" s="32"/>
      <c r="C177" s="143" t="s">
        <v>522</v>
      </c>
      <c r="D177" s="143" t="s">
        <v>227</v>
      </c>
      <c r="E177" s="144" t="s">
        <v>3877</v>
      </c>
      <c r="F177" s="145" t="s">
        <v>3813</v>
      </c>
      <c r="G177" s="146" t="s">
        <v>1067</v>
      </c>
      <c r="H177" s="147">
        <v>83.15</v>
      </c>
      <c r="I177" s="148"/>
      <c r="J177" s="149">
        <f t="shared" si="20"/>
        <v>0</v>
      </c>
      <c r="K177" s="150"/>
      <c r="L177" s="32"/>
      <c r="M177" s="151" t="s">
        <v>1</v>
      </c>
      <c r="N177" s="152" t="s">
        <v>42</v>
      </c>
      <c r="P177" s="153">
        <f t="shared" si="21"/>
        <v>0</v>
      </c>
      <c r="Q177" s="153">
        <v>0</v>
      </c>
      <c r="R177" s="153">
        <f t="shared" si="22"/>
        <v>0</v>
      </c>
      <c r="S177" s="153">
        <v>0</v>
      </c>
      <c r="T177" s="154">
        <f t="shared" si="23"/>
        <v>0</v>
      </c>
      <c r="AR177" s="155" t="s">
        <v>663</v>
      </c>
      <c r="AT177" s="155" t="s">
        <v>227</v>
      </c>
      <c r="AU177" s="155" t="s">
        <v>89</v>
      </c>
      <c r="AY177" s="17" t="s">
        <v>225</v>
      </c>
      <c r="BE177" s="156">
        <f t="shared" si="24"/>
        <v>0</v>
      </c>
      <c r="BF177" s="156">
        <f t="shared" si="25"/>
        <v>0</v>
      </c>
      <c r="BG177" s="156">
        <f t="shared" si="26"/>
        <v>0</v>
      </c>
      <c r="BH177" s="156">
        <f t="shared" si="27"/>
        <v>0</v>
      </c>
      <c r="BI177" s="156">
        <f t="shared" si="28"/>
        <v>0</v>
      </c>
      <c r="BJ177" s="17" t="s">
        <v>89</v>
      </c>
      <c r="BK177" s="156">
        <f t="shared" si="29"/>
        <v>0</v>
      </c>
      <c r="BL177" s="17" t="s">
        <v>663</v>
      </c>
      <c r="BM177" s="155" t="s">
        <v>806</v>
      </c>
    </row>
    <row r="178" spans="2:65" s="1" customFormat="1" ht="16.5" customHeight="1">
      <c r="B178" s="32"/>
      <c r="C178" s="143" t="s">
        <v>527</v>
      </c>
      <c r="D178" s="143" t="s">
        <v>227</v>
      </c>
      <c r="E178" s="144" t="s">
        <v>3878</v>
      </c>
      <c r="F178" s="145" t="s">
        <v>3817</v>
      </c>
      <c r="G178" s="146" t="s">
        <v>1067</v>
      </c>
      <c r="H178" s="147">
        <v>13.6</v>
      </c>
      <c r="I178" s="148"/>
      <c r="J178" s="149">
        <f t="shared" si="20"/>
        <v>0</v>
      </c>
      <c r="K178" s="150"/>
      <c r="L178" s="32"/>
      <c r="M178" s="151" t="s">
        <v>1</v>
      </c>
      <c r="N178" s="152" t="s">
        <v>42</v>
      </c>
      <c r="P178" s="153">
        <f t="shared" si="21"/>
        <v>0</v>
      </c>
      <c r="Q178" s="153">
        <v>0</v>
      </c>
      <c r="R178" s="153">
        <f t="shared" si="22"/>
        <v>0</v>
      </c>
      <c r="S178" s="153">
        <v>0</v>
      </c>
      <c r="T178" s="154">
        <f t="shared" si="23"/>
        <v>0</v>
      </c>
      <c r="AR178" s="155" t="s">
        <v>663</v>
      </c>
      <c r="AT178" s="155" t="s">
        <v>227</v>
      </c>
      <c r="AU178" s="155" t="s">
        <v>89</v>
      </c>
      <c r="AY178" s="17" t="s">
        <v>225</v>
      </c>
      <c r="BE178" s="156">
        <f t="shared" si="24"/>
        <v>0</v>
      </c>
      <c r="BF178" s="156">
        <f t="shared" si="25"/>
        <v>0</v>
      </c>
      <c r="BG178" s="156">
        <f t="shared" si="26"/>
        <v>0</v>
      </c>
      <c r="BH178" s="156">
        <f t="shared" si="27"/>
        <v>0</v>
      </c>
      <c r="BI178" s="156">
        <f t="shared" si="28"/>
        <v>0</v>
      </c>
      <c r="BJ178" s="17" t="s">
        <v>89</v>
      </c>
      <c r="BK178" s="156">
        <f t="shared" si="29"/>
        <v>0</v>
      </c>
      <c r="BL178" s="17" t="s">
        <v>663</v>
      </c>
      <c r="BM178" s="155" t="s">
        <v>833</v>
      </c>
    </row>
    <row r="179" spans="2:65" s="1" customFormat="1" ht="16.5" customHeight="1">
      <c r="B179" s="32"/>
      <c r="C179" s="143" t="s">
        <v>532</v>
      </c>
      <c r="D179" s="143" t="s">
        <v>227</v>
      </c>
      <c r="E179" s="144" t="s">
        <v>3879</v>
      </c>
      <c r="F179" s="145" t="s">
        <v>3847</v>
      </c>
      <c r="G179" s="146" t="s">
        <v>983</v>
      </c>
      <c r="H179" s="147">
        <v>123.54</v>
      </c>
      <c r="I179" s="148"/>
      <c r="J179" s="149">
        <f t="shared" si="20"/>
        <v>0</v>
      </c>
      <c r="K179" s="150"/>
      <c r="L179" s="32"/>
      <c r="M179" s="151" t="s">
        <v>1</v>
      </c>
      <c r="N179" s="152" t="s">
        <v>42</v>
      </c>
      <c r="P179" s="153">
        <f t="shared" si="21"/>
        <v>0</v>
      </c>
      <c r="Q179" s="153">
        <v>0</v>
      </c>
      <c r="R179" s="153">
        <f t="shared" si="22"/>
        <v>0</v>
      </c>
      <c r="S179" s="153">
        <v>0</v>
      </c>
      <c r="T179" s="154">
        <f t="shared" si="23"/>
        <v>0</v>
      </c>
      <c r="AR179" s="155" t="s">
        <v>663</v>
      </c>
      <c r="AT179" s="155" t="s">
        <v>227</v>
      </c>
      <c r="AU179" s="155" t="s">
        <v>89</v>
      </c>
      <c r="AY179" s="17" t="s">
        <v>225</v>
      </c>
      <c r="BE179" s="156">
        <f t="shared" si="24"/>
        <v>0</v>
      </c>
      <c r="BF179" s="156">
        <f t="shared" si="25"/>
        <v>0</v>
      </c>
      <c r="BG179" s="156">
        <f t="shared" si="26"/>
        <v>0</v>
      </c>
      <c r="BH179" s="156">
        <f t="shared" si="27"/>
        <v>0</v>
      </c>
      <c r="BI179" s="156">
        <f t="shared" si="28"/>
        <v>0</v>
      </c>
      <c r="BJ179" s="17" t="s">
        <v>89</v>
      </c>
      <c r="BK179" s="156">
        <f t="shared" si="29"/>
        <v>0</v>
      </c>
      <c r="BL179" s="17" t="s">
        <v>663</v>
      </c>
      <c r="BM179" s="155" t="s">
        <v>844</v>
      </c>
    </row>
    <row r="180" spans="2:65" s="11" customFormat="1" ht="22.9" customHeight="1">
      <c r="B180" s="131"/>
      <c r="D180" s="132" t="s">
        <v>75</v>
      </c>
      <c r="E180" s="141" t="s">
        <v>3880</v>
      </c>
      <c r="F180" s="141" t="s">
        <v>3881</v>
      </c>
      <c r="I180" s="134"/>
      <c r="J180" s="142">
        <f>BK180</f>
        <v>0</v>
      </c>
      <c r="L180" s="131"/>
      <c r="M180" s="136"/>
      <c r="P180" s="137">
        <f>SUM(P181:P203)</f>
        <v>0</v>
      </c>
      <c r="R180" s="137">
        <f>SUM(R181:R203)</f>
        <v>0</v>
      </c>
      <c r="T180" s="138">
        <f>SUM(T181:T203)</f>
        <v>0</v>
      </c>
      <c r="AR180" s="132" t="s">
        <v>83</v>
      </c>
      <c r="AT180" s="139" t="s">
        <v>75</v>
      </c>
      <c r="AU180" s="139" t="s">
        <v>83</v>
      </c>
      <c r="AY180" s="132" t="s">
        <v>225</v>
      </c>
      <c r="BK180" s="140">
        <f>SUM(BK181:BK203)</f>
        <v>0</v>
      </c>
    </row>
    <row r="181" spans="2:65" s="1" customFormat="1" ht="76.349999999999994" customHeight="1">
      <c r="B181" s="32"/>
      <c r="C181" s="143" t="s">
        <v>540</v>
      </c>
      <c r="D181" s="143" t="s">
        <v>227</v>
      </c>
      <c r="E181" s="144" t="s">
        <v>3882</v>
      </c>
      <c r="F181" s="145" t="s">
        <v>3883</v>
      </c>
      <c r="G181" s="146" t="s">
        <v>519</v>
      </c>
      <c r="H181" s="147">
        <v>1</v>
      </c>
      <c r="I181" s="148"/>
      <c r="J181" s="149">
        <f t="shared" ref="J181:J203" si="30">ROUND(I181*H181,2)</f>
        <v>0</v>
      </c>
      <c r="K181" s="150"/>
      <c r="L181" s="32"/>
      <c r="M181" s="151" t="s">
        <v>1</v>
      </c>
      <c r="N181" s="152" t="s">
        <v>42</v>
      </c>
      <c r="P181" s="153">
        <f t="shared" ref="P181:P203" si="31">O181*H181</f>
        <v>0</v>
      </c>
      <c r="Q181" s="153">
        <v>0</v>
      </c>
      <c r="R181" s="153">
        <f t="shared" ref="R181:R203" si="32">Q181*H181</f>
        <v>0</v>
      </c>
      <c r="S181" s="153">
        <v>0</v>
      </c>
      <c r="T181" s="154">
        <f t="shared" ref="T181:T203" si="33">S181*H181</f>
        <v>0</v>
      </c>
      <c r="AR181" s="155" t="s">
        <v>663</v>
      </c>
      <c r="AT181" s="155" t="s">
        <v>227</v>
      </c>
      <c r="AU181" s="155" t="s">
        <v>89</v>
      </c>
      <c r="AY181" s="17" t="s">
        <v>225</v>
      </c>
      <c r="BE181" s="156">
        <f t="shared" ref="BE181:BE203" si="34">IF(N181="základná",J181,0)</f>
        <v>0</v>
      </c>
      <c r="BF181" s="156">
        <f t="shared" ref="BF181:BF203" si="35">IF(N181="znížená",J181,0)</f>
        <v>0</v>
      </c>
      <c r="BG181" s="156">
        <f t="shared" ref="BG181:BG203" si="36">IF(N181="zákl. prenesená",J181,0)</f>
        <v>0</v>
      </c>
      <c r="BH181" s="156">
        <f t="shared" ref="BH181:BH203" si="37">IF(N181="zníž. prenesená",J181,0)</f>
        <v>0</v>
      </c>
      <c r="BI181" s="156">
        <f t="shared" ref="BI181:BI203" si="38">IF(N181="nulová",J181,0)</f>
        <v>0</v>
      </c>
      <c r="BJ181" s="17" t="s">
        <v>89</v>
      </c>
      <c r="BK181" s="156">
        <f t="shared" ref="BK181:BK203" si="39">ROUND(I181*H181,2)</f>
        <v>0</v>
      </c>
      <c r="BL181" s="17" t="s">
        <v>663</v>
      </c>
      <c r="BM181" s="155" t="s">
        <v>883</v>
      </c>
    </row>
    <row r="182" spans="2:65" s="1" customFormat="1" ht="16.5" customHeight="1">
      <c r="B182" s="32"/>
      <c r="C182" s="143" t="s">
        <v>549</v>
      </c>
      <c r="D182" s="143" t="s">
        <v>227</v>
      </c>
      <c r="E182" s="144" t="s">
        <v>3884</v>
      </c>
      <c r="F182" s="145" t="s">
        <v>3885</v>
      </c>
      <c r="G182" s="146" t="s">
        <v>519</v>
      </c>
      <c r="H182" s="147">
        <v>2</v>
      </c>
      <c r="I182" s="148"/>
      <c r="J182" s="149">
        <f t="shared" si="30"/>
        <v>0</v>
      </c>
      <c r="K182" s="150"/>
      <c r="L182" s="32"/>
      <c r="M182" s="151" t="s">
        <v>1</v>
      </c>
      <c r="N182" s="152" t="s">
        <v>42</v>
      </c>
      <c r="P182" s="153">
        <f t="shared" si="31"/>
        <v>0</v>
      </c>
      <c r="Q182" s="153">
        <v>0</v>
      </c>
      <c r="R182" s="153">
        <f t="shared" si="32"/>
        <v>0</v>
      </c>
      <c r="S182" s="153">
        <v>0</v>
      </c>
      <c r="T182" s="154">
        <f t="shared" si="33"/>
        <v>0</v>
      </c>
      <c r="AR182" s="155" t="s">
        <v>663</v>
      </c>
      <c r="AT182" s="155" t="s">
        <v>227</v>
      </c>
      <c r="AU182" s="155" t="s">
        <v>89</v>
      </c>
      <c r="AY182" s="17" t="s">
        <v>225</v>
      </c>
      <c r="BE182" s="156">
        <f t="shared" si="34"/>
        <v>0</v>
      </c>
      <c r="BF182" s="156">
        <f t="shared" si="35"/>
        <v>0</v>
      </c>
      <c r="BG182" s="156">
        <f t="shared" si="36"/>
        <v>0</v>
      </c>
      <c r="BH182" s="156">
        <f t="shared" si="37"/>
        <v>0</v>
      </c>
      <c r="BI182" s="156">
        <f t="shared" si="38"/>
        <v>0</v>
      </c>
      <c r="BJ182" s="17" t="s">
        <v>89</v>
      </c>
      <c r="BK182" s="156">
        <f t="shared" si="39"/>
        <v>0</v>
      </c>
      <c r="BL182" s="17" t="s">
        <v>663</v>
      </c>
      <c r="BM182" s="155" t="s">
        <v>903</v>
      </c>
    </row>
    <row r="183" spans="2:65" s="1" customFormat="1" ht="24.2" customHeight="1">
      <c r="B183" s="32"/>
      <c r="C183" s="143" t="s">
        <v>556</v>
      </c>
      <c r="D183" s="143" t="s">
        <v>227</v>
      </c>
      <c r="E183" s="144" t="s">
        <v>3886</v>
      </c>
      <c r="F183" s="145" t="s">
        <v>3887</v>
      </c>
      <c r="G183" s="146" t="s">
        <v>519</v>
      </c>
      <c r="H183" s="147">
        <v>2</v>
      </c>
      <c r="I183" s="148"/>
      <c r="J183" s="149">
        <f t="shared" si="30"/>
        <v>0</v>
      </c>
      <c r="K183" s="150"/>
      <c r="L183" s="32"/>
      <c r="M183" s="151" t="s">
        <v>1</v>
      </c>
      <c r="N183" s="152" t="s">
        <v>42</v>
      </c>
      <c r="P183" s="153">
        <f t="shared" si="31"/>
        <v>0</v>
      </c>
      <c r="Q183" s="153">
        <v>0</v>
      </c>
      <c r="R183" s="153">
        <f t="shared" si="32"/>
        <v>0</v>
      </c>
      <c r="S183" s="153">
        <v>0</v>
      </c>
      <c r="T183" s="154">
        <f t="shared" si="33"/>
        <v>0</v>
      </c>
      <c r="AR183" s="155" t="s">
        <v>663</v>
      </c>
      <c r="AT183" s="155" t="s">
        <v>227</v>
      </c>
      <c r="AU183" s="155" t="s">
        <v>89</v>
      </c>
      <c r="AY183" s="17" t="s">
        <v>225</v>
      </c>
      <c r="BE183" s="156">
        <f t="shared" si="34"/>
        <v>0</v>
      </c>
      <c r="BF183" s="156">
        <f t="shared" si="35"/>
        <v>0</v>
      </c>
      <c r="BG183" s="156">
        <f t="shared" si="36"/>
        <v>0</v>
      </c>
      <c r="BH183" s="156">
        <f t="shared" si="37"/>
        <v>0</v>
      </c>
      <c r="BI183" s="156">
        <f t="shared" si="38"/>
        <v>0</v>
      </c>
      <c r="BJ183" s="17" t="s">
        <v>89</v>
      </c>
      <c r="BK183" s="156">
        <f t="shared" si="39"/>
        <v>0</v>
      </c>
      <c r="BL183" s="17" t="s">
        <v>663</v>
      </c>
      <c r="BM183" s="155" t="s">
        <v>913</v>
      </c>
    </row>
    <row r="184" spans="2:65" s="1" customFormat="1" ht="33" customHeight="1">
      <c r="B184" s="32"/>
      <c r="C184" s="143" t="s">
        <v>561</v>
      </c>
      <c r="D184" s="143" t="s">
        <v>227</v>
      </c>
      <c r="E184" s="144" t="s">
        <v>3888</v>
      </c>
      <c r="F184" s="145" t="s">
        <v>3889</v>
      </c>
      <c r="G184" s="146" t="s">
        <v>519</v>
      </c>
      <c r="H184" s="147">
        <v>1</v>
      </c>
      <c r="I184" s="148"/>
      <c r="J184" s="149">
        <f t="shared" si="30"/>
        <v>0</v>
      </c>
      <c r="K184" s="150"/>
      <c r="L184" s="32"/>
      <c r="M184" s="151" t="s">
        <v>1</v>
      </c>
      <c r="N184" s="152" t="s">
        <v>42</v>
      </c>
      <c r="P184" s="153">
        <f t="shared" si="31"/>
        <v>0</v>
      </c>
      <c r="Q184" s="153">
        <v>0</v>
      </c>
      <c r="R184" s="153">
        <f t="shared" si="32"/>
        <v>0</v>
      </c>
      <c r="S184" s="153">
        <v>0</v>
      </c>
      <c r="T184" s="154">
        <f t="shared" si="33"/>
        <v>0</v>
      </c>
      <c r="AR184" s="155" t="s">
        <v>663</v>
      </c>
      <c r="AT184" s="155" t="s">
        <v>227</v>
      </c>
      <c r="AU184" s="155" t="s">
        <v>89</v>
      </c>
      <c r="AY184" s="17" t="s">
        <v>225</v>
      </c>
      <c r="BE184" s="156">
        <f t="shared" si="34"/>
        <v>0</v>
      </c>
      <c r="BF184" s="156">
        <f t="shared" si="35"/>
        <v>0</v>
      </c>
      <c r="BG184" s="156">
        <f t="shared" si="36"/>
        <v>0</v>
      </c>
      <c r="BH184" s="156">
        <f t="shared" si="37"/>
        <v>0</v>
      </c>
      <c r="BI184" s="156">
        <f t="shared" si="38"/>
        <v>0</v>
      </c>
      <c r="BJ184" s="17" t="s">
        <v>89</v>
      </c>
      <c r="BK184" s="156">
        <f t="shared" si="39"/>
        <v>0</v>
      </c>
      <c r="BL184" s="17" t="s">
        <v>663</v>
      </c>
      <c r="BM184" s="155" t="s">
        <v>923</v>
      </c>
    </row>
    <row r="185" spans="2:65" s="1" customFormat="1" ht="16.5" customHeight="1">
      <c r="B185" s="32"/>
      <c r="C185" s="143" t="s">
        <v>568</v>
      </c>
      <c r="D185" s="143" t="s">
        <v>227</v>
      </c>
      <c r="E185" s="144" t="s">
        <v>3890</v>
      </c>
      <c r="F185" s="145" t="s">
        <v>3891</v>
      </c>
      <c r="G185" s="146" t="s">
        <v>519</v>
      </c>
      <c r="H185" s="147">
        <v>4</v>
      </c>
      <c r="I185" s="148"/>
      <c r="J185" s="149">
        <f t="shared" si="30"/>
        <v>0</v>
      </c>
      <c r="K185" s="150"/>
      <c r="L185" s="32"/>
      <c r="M185" s="151" t="s">
        <v>1</v>
      </c>
      <c r="N185" s="152" t="s">
        <v>42</v>
      </c>
      <c r="P185" s="153">
        <f t="shared" si="31"/>
        <v>0</v>
      </c>
      <c r="Q185" s="153">
        <v>0</v>
      </c>
      <c r="R185" s="153">
        <f t="shared" si="32"/>
        <v>0</v>
      </c>
      <c r="S185" s="153">
        <v>0</v>
      </c>
      <c r="T185" s="154">
        <f t="shared" si="33"/>
        <v>0</v>
      </c>
      <c r="AR185" s="155" t="s">
        <v>663</v>
      </c>
      <c r="AT185" s="155" t="s">
        <v>227</v>
      </c>
      <c r="AU185" s="155" t="s">
        <v>89</v>
      </c>
      <c r="AY185" s="17" t="s">
        <v>225</v>
      </c>
      <c r="BE185" s="156">
        <f t="shared" si="34"/>
        <v>0</v>
      </c>
      <c r="BF185" s="156">
        <f t="shared" si="35"/>
        <v>0</v>
      </c>
      <c r="BG185" s="156">
        <f t="shared" si="36"/>
        <v>0</v>
      </c>
      <c r="BH185" s="156">
        <f t="shared" si="37"/>
        <v>0</v>
      </c>
      <c r="BI185" s="156">
        <f t="shared" si="38"/>
        <v>0</v>
      </c>
      <c r="BJ185" s="17" t="s">
        <v>89</v>
      </c>
      <c r="BK185" s="156">
        <f t="shared" si="39"/>
        <v>0</v>
      </c>
      <c r="BL185" s="17" t="s">
        <v>663</v>
      </c>
      <c r="BM185" s="155" t="s">
        <v>950</v>
      </c>
    </row>
    <row r="186" spans="2:65" s="1" customFormat="1" ht="21.75" customHeight="1">
      <c r="B186" s="32"/>
      <c r="C186" s="143" t="s">
        <v>576</v>
      </c>
      <c r="D186" s="143" t="s">
        <v>227</v>
      </c>
      <c r="E186" s="144" t="s">
        <v>3892</v>
      </c>
      <c r="F186" s="145" t="s">
        <v>3893</v>
      </c>
      <c r="G186" s="146" t="s">
        <v>519</v>
      </c>
      <c r="H186" s="147">
        <v>1</v>
      </c>
      <c r="I186" s="148"/>
      <c r="J186" s="149">
        <f t="shared" si="30"/>
        <v>0</v>
      </c>
      <c r="K186" s="150"/>
      <c r="L186" s="32"/>
      <c r="M186" s="151" t="s">
        <v>1</v>
      </c>
      <c r="N186" s="152" t="s">
        <v>42</v>
      </c>
      <c r="P186" s="153">
        <f t="shared" si="31"/>
        <v>0</v>
      </c>
      <c r="Q186" s="153">
        <v>0</v>
      </c>
      <c r="R186" s="153">
        <f t="shared" si="32"/>
        <v>0</v>
      </c>
      <c r="S186" s="153">
        <v>0</v>
      </c>
      <c r="T186" s="154">
        <f t="shared" si="33"/>
        <v>0</v>
      </c>
      <c r="AR186" s="155" t="s">
        <v>663</v>
      </c>
      <c r="AT186" s="155" t="s">
        <v>227</v>
      </c>
      <c r="AU186" s="155" t="s">
        <v>89</v>
      </c>
      <c r="AY186" s="17" t="s">
        <v>225</v>
      </c>
      <c r="BE186" s="156">
        <f t="shared" si="34"/>
        <v>0</v>
      </c>
      <c r="BF186" s="156">
        <f t="shared" si="35"/>
        <v>0</v>
      </c>
      <c r="BG186" s="156">
        <f t="shared" si="36"/>
        <v>0</v>
      </c>
      <c r="BH186" s="156">
        <f t="shared" si="37"/>
        <v>0</v>
      </c>
      <c r="BI186" s="156">
        <f t="shared" si="38"/>
        <v>0</v>
      </c>
      <c r="BJ186" s="17" t="s">
        <v>89</v>
      </c>
      <c r="BK186" s="156">
        <f t="shared" si="39"/>
        <v>0</v>
      </c>
      <c r="BL186" s="17" t="s">
        <v>663</v>
      </c>
      <c r="BM186" s="155" t="s">
        <v>960</v>
      </c>
    </row>
    <row r="187" spans="2:65" s="1" customFormat="1" ht="21.75" customHeight="1">
      <c r="B187" s="32"/>
      <c r="C187" s="143" t="s">
        <v>581</v>
      </c>
      <c r="D187" s="143" t="s">
        <v>227</v>
      </c>
      <c r="E187" s="144" t="s">
        <v>3894</v>
      </c>
      <c r="F187" s="145" t="s">
        <v>3895</v>
      </c>
      <c r="G187" s="146" t="s">
        <v>519</v>
      </c>
      <c r="H187" s="147">
        <v>4</v>
      </c>
      <c r="I187" s="148"/>
      <c r="J187" s="149">
        <f t="shared" si="30"/>
        <v>0</v>
      </c>
      <c r="K187" s="150"/>
      <c r="L187" s="32"/>
      <c r="M187" s="151" t="s">
        <v>1</v>
      </c>
      <c r="N187" s="152" t="s">
        <v>42</v>
      </c>
      <c r="P187" s="153">
        <f t="shared" si="31"/>
        <v>0</v>
      </c>
      <c r="Q187" s="153">
        <v>0</v>
      </c>
      <c r="R187" s="153">
        <f t="shared" si="32"/>
        <v>0</v>
      </c>
      <c r="S187" s="153">
        <v>0</v>
      </c>
      <c r="T187" s="154">
        <f t="shared" si="33"/>
        <v>0</v>
      </c>
      <c r="AR187" s="155" t="s">
        <v>663</v>
      </c>
      <c r="AT187" s="155" t="s">
        <v>227</v>
      </c>
      <c r="AU187" s="155" t="s">
        <v>89</v>
      </c>
      <c r="AY187" s="17" t="s">
        <v>225</v>
      </c>
      <c r="BE187" s="156">
        <f t="shared" si="34"/>
        <v>0</v>
      </c>
      <c r="BF187" s="156">
        <f t="shared" si="35"/>
        <v>0</v>
      </c>
      <c r="BG187" s="156">
        <f t="shared" si="36"/>
        <v>0</v>
      </c>
      <c r="BH187" s="156">
        <f t="shared" si="37"/>
        <v>0</v>
      </c>
      <c r="BI187" s="156">
        <f t="shared" si="38"/>
        <v>0</v>
      </c>
      <c r="BJ187" s="17" t="s">
        <v>89</v>
      </c>
      <c r="BK187" s="156">
        <f t="shared" si="39"/>
        <v>0</v>
      </c>
      <c r="BL187" s="17" t="s">
        <v>663</v>
      </c>
      <c r="BM187" s="155" t="s">
        <v>969</v>
      </c>
    </row>
    <row r="188" spans="2:65" s="1" customFormat="1" ht="21.75" customHeight="1">
      <c r="B188" s="32"/>
      <c r="C188" s="143" t="s">
        <v>586</v>
      </c>
      <c r="D188" s="143" t="s">
        <v>227</v>
      </c>
      <c r="E188" s="144" t="s">
        <v>3896</v>
      </c>
      <c r="F188" s="145" t="s">
        <v>3897</v>
      </c>
      <c r="G188" s="146" t="s">
        <v>519</v>
      </c>
      <c r="H188" s="147">
        <v>1</v>
      </c>
      <c r="I188" s="148"/>
      <c r="J188" s="149">
        <f t="shared" si="30"/>
        <v>0</v>
      </c>
      <c r="K188" s="150"/>
      <c r="L188" s="32"/>
      <c r="M188" s="151" t="s">
        <v>1</v>
      </c>
      <c r="N188" s="152" t="s">
        <v>42</v>
      </c>
      <c r="P188" s="153">
        <f t="shared" si="31"/>
        <v>0</v>
      </c>
      <c r="Q188" s="153">
        <v>0</v>
      </c>
      <c r="R188" s="153">
        <f t="shared" si="32"/>
        <v>0</v>
      </c>
      <c r="S188" s="153">
        <v>0</v>
      </c>
      <c r="T188" s="154">
        <f t="shared" si="33"/>
        <v>0</v>
      </c>
      <c r="AR188" s="155" t="s">
        <v>663</v>
      </c>
      <c r="AT188" s="155" t="s">
        <v>227</v>
      </c>
      <c r="AU188" s="155" t="s">
        <v>89</v>
      </c>
      <c r="AY188" s="17" t="s">
        <v>225</v>
      </c>
      <c r="BE188" s="156">
        <f t="shared" si="34"/>
        <v>0</v>
      </c>
      <c r="BF188" s="156">
        <f t="shared" si="35"/>
        <v>0</v>
      </c>
      <c r="BG188" s="156">
        <f t="shared" si="36"/>
        <v>0</v>
      </c>
      <c r="BH188" s="156">
        <f t="shared" si="37"/>
        <v>0</v>
      </c>
      <c r="BI188" s="156">
        <f t="shared" si="38"/>
        <v>0</v>
      </c>
      <c r="BJ188" s="17" t="s">
        <v>89</v>
      </c>
      <c r="BK188" s="156">
        <f t="shared" si="39"/>
        <v>0</v>
      </c>
      <c r="BL188" s="17" t="s">
        <v>663</v>
      </c>
      <c r="BM188" s="155" t="s">
        <v>980</v>
      </c>
    </row>
    <row r="189" spans="2:65" s="1" customFormat="1" ht="16.5" customHeight="1">
      <c r="B189" s="32"/>
      <c r="C189" s="143" t="s">
        <v>590</v>
      </c>
      <c r="D189" s="143" t="s">
        <v>227</v>
      </c>
      <c r="E189" s="144" t="s">
        <v>3898</v>
      </c>
      <c r="F189" s="145" t="s">
        <v>3854</v>
      </c>
      <c r="G189" s="146" t="s">
        <v>519</v>
      </c>
      <c r="H189" s="147">
        <v>2</v>
      </c>
      <c r="I189" s="148"/>
      <c r="J189" s="149">
        <f t="shared" si="30"/>
        <v>0</v>
      </c>
      <c r="K189" s="150"/>
      <c r="L189" s="32"/>
      <c r="M189" s="151" t="s">
        <v>1</v>
      </c>
      <c r="N189" s="152" t="s">
        <v>42</v>
      </c>
      <c r="P189" s="153">
        <f t="shared" si="31"/>
        <v>0</v>
      </c>
      <c r="Q189" s="153">
        <v>0</v>
      </c>
      <c r="R189" s="153">
        <f t="shared" si="32"/>
        <v>0</v>
      </c>
      <c r="S189" s="153">
        <v>0</v>
      </c>
      <c r="T189" s="154">
        <f t="shared" si="33"/>
        <v>0</v>
      </c>
      <c r="AR189" s="155" t="s">
        <v>663</v>
      </c>
      <c r="AT189" s="155" t="s">
        <v>227</v>
      </c>
      <c r="AU189" s="155" t="s">
        <v>89</v>
      </c>
      <c r="AY189" s="17" t="s">
        <v>225</v>
      </c>
      <c r="BE189" s="156">
        <f t="shared" si="34"/>
        <v>0</v>
      </c>
      <c r="BF189" s="156">
        <f t="shared" si="35"/>
        <v>0</v>
      </c>
      <c r="BG189" s="156">
        <f t="shared" si="36"/>
        <v>0</v>
      </c>
      <c r="BH189" s="156">
        <f t="shared" si="37"/>
        <v>0</v>
      </c>
      <c r="BI189" s="156">
        <f t="shared" si="38"/>
        <v>0</v>
      </c>
      <c r="BJ189" s="17" t="s">
        <v>89</v>
      </c>
      <c r="BK189" s="156">
        <f t="shared" si="39"/>
        <v>0</v>
      </c>
      <c r="BL189" s="17" t="s">
        <v>663</v>
      </c>
      <c r="BM189" s="155" t="s">
        <v>994</v>
      </c>
    </row>
    <row r="190" spans="2:65" s="1" customFormat="1" ht="16.5" customHeight="1">
      <c r="B190" s="32"/>
      <c r="C190" s="143" t="s">
        <v>595</v>
      </c>
      <c r="D190" s="143" t="s">
        <v>227</v>
      </c>
      <c r="E190" s="144" t="s">
        <v>3899</v>
      </c>
      <c r="F190" s="145" t="s">
        <v>3900</v>
      </c>
      <c r="G190" s="146" t="s">
        <v>519</v>
      </c>
      <c r="H190" s="147">
        <v>3</v>
      </c>
      <c r="I190" s="148"/>
      <c r="J190" s="149">
        <f t="shared" si="30"/>
        <v>0</v>
      </c>
      <c r="K190" s="150"/>
      <c r="L190" s="32"/>
      <c r="M190" s="151" t="s">
        <v>1</v>
      </c>
      <c r="N190" s="152" t="s">
        <v>42</v>
      </c>
      <c r="P190" s="153">
        <f t="shared" si="31"/>
        <v>0</v>
      </c>
      <c r="Q190" s="153">
        <v>0</v>
      </c>
      <c r="R190" s="153">
        <f t="shared" si="32"/>
        <v>0</v>
      </c>
      <c r="S190" s="153">
        <v>0</v>
      </c>
      <c r="T190" s="154">
        <f t="shared" si="33"/>
        <v>0</v>
      </c>
      <c r="AR190" s="155" t="s">
        <v>663</v>
      </c>
      <c r="AT190" s="155" t="s">
        <v>227</v>
      </c>
      <c r="AU190" s="155" t="s">
        <v>89</v>
      </c>
      <c r="AY190" s="17" t="s">
        <v>225</v>
      </c>
      <c r="BE190" s="156">
        <f t="shared" si="34"/>
        <v>0</v>
      </c>
      <c r="BF190" s="156">
        <f t="shared" si="35"/>
        <v>0</v>
      </c>
      <c r="BG190" s="156">
        <f t="shared" si="36"/>
        <v>0</v>
      </c>
      <c r="BH190" s="156">
        <f t="shared" si="37"/>
        <v>0</v>
      </c>
      <c r="BI190" s="156">
        <f t="shared" si="38"/>
        <v>0</v>
      </c>
      <c r="BJ190" s="17" t="s">
        <v>89</v>
      </c>
      <c r="BK190" s="156">
        <f t="shared" si="39"/>
        <v>0</v>
      </c>
      <c r="BL190" s="17" t="s">
        <v>663</v>
      </c>
      <c r="BM190" s="155" t="s">
        <v>1013</v>
      </c>
    </row>
    <row r="191" spans="2:65" s="1" customFormat="1" ht="16.5" customHeight="1">
      <c r="B191" s="32"/>
      <c r="C191" s="143" t="s">
        <v>603</v>
      </c>
      <c r="D191" s="143" t="s">
        <v>227</v>
      </c>
      <c r="E191" s="144" t="s">
        <v>3901</v>
      </c>
      <c r="F191" s="145" t="s">
        <v>3902</v>
      </c>
      <c r="G191" s="146" t="s">
        <v>519</v>
      </c>
      <c r="H191" s="147">
        <v>3</v>
      </c>
      <c r="I191" s="148"/>
      <c r="J191" s="149">
        <f t="shared" si="30"/>
        <v>0</v>
      </c>
      <c r="K191" s="150"/>
      <c r="L191" s="32"/>
      <c r="M191" s="151" t="s">
        <v>1</v>
      </c>
      <c r="N191" s="152" t="s">
        <v>42</v>
      </c>
      <c r="P191" s="153">
        <f t="shared" si="31"/>
        <v>0</v>
      </c>
      <c r="Q191" s="153">
        <v>0</v>
      </c>
      <c r="R191" s="153">
        <f t="shared" si="32"/>
        <v>0</v>
      </c>
      <c r="S191" s="153">
        <v>0</v>
      </c>
      <c r="T191" s="154">
        <f t="shared" si="33"/>
        <v>0</v>
      </c>
      <c r="AR191" s="155" t="s">
        <v>663</v>
      </c>
      <c r="AT191" s="155" t="s">
        <v>227</v>
      </c>
      <c r="AU191" s="155" t="s">
        <v>89</v>
      </c>
      <c r="AY191" s="17" t="s">
        <v>225</v>
      </c>
      <c r="BE191" s="156">
        <f t="shared" si="34"/>
        <v>0</v>
      </c>
      <c r="BF191" s="156">
        <f t="shared" si="35"/>
        <v>0</v>
      </c>
      <c r="BG191" s="156">
        <f t="shared" si="36"/>
        <v>0</v>
      </c>
      <c r="BH191" s="156">
        <f t="shared" si="37"/>
        <v>0</v>
      </c>
      <c r="BI191" s="156">
        <f t="shared" si="38"/>
        <v>0</v>
      </c>
      <c r="BJ191" s="17" t="s">
        <v>89</v>
      </c>
      <c r="BK191" s="156">
        <f t="shared" si="39"/>
        <v>0</v>
      </c>
      <c r="BL191" s="17" t="s">
        <v>663</v>
      </c>
      <c r="BM191" s="155" t="s">
        <v>1023</v>
      </c>
    </row>
    <row r="192" spans="2:65" s="1" customFormat="1" ht="16.5" customHeight="1">
      <c r="B192" s="32"/>
      <c r="C192" s="143" t="s">
        <v>620</v>
      </c>
      <c r="D192" s="143" t="s">
        <v>227</v>
      </c>
      <c r="E192" s="144" t="s">
        <v>3903</v>
      </c>
      <c r="F192" s="145" t="s">
        <v>3904</v>
      </c>
      <c r="G192" s="146" t="s">
        <v>519</v>
      </c>
      <c r="H192" s="147">
        <v>2</v>
      </c>
      <c r="I192" s="148"/>
      <c r="J192" s="149">
        <f t="shared" si="30"/>
        <v>0</v>
      </c>
      <c r="K192" s="150"/>
      <c r="L192" s="32"/>
      <c r="M192" s="151" t="s">
        <v>1</v>
      </c>
      <c r="N192" s="152" t="s">
        <v>42</v>
      </c>
      <c r="P192" s="153">
        <f t="shared" si="31"/>
        <v>0</v>
      </c>
      <c r="Q192" s="153">
        <v>0</v>
      </c>
      <c r="R192" s="153">
        <f t="shared" si="32"/>
        <v>0</v>
      </c>
      <c r="S192" s="153">
        <v>0</v>
      </c>
      <c r="T192" s="154">
        <f t="shared" si="33"/>
        <v>0</v>
      </c>
      <c r="AR192" s="155" t="s">
        <v>663</v>
      </c>
      <c r="AT192" s="155" t="s">
        <v>227</v>
      </c>
      <c r="AU192" s="155" t="s">
        <v>89</v>
      </c>
      <c r="AY192" s="17" t="s">
        <v>225</v>
      </c>
      <c r="BE192" s="156">
        <f t="shared" si="34"/>
        <v>0</v>
      </c>
      <c r="BF192" s="156">
        <f t="shared" si="35"/>
        <v>0</v>
      </c>
      <c r="BG192" s="156">
        <f t="shared" si="36"/>
        <v>0</v>
      </c>
      <c r="BH192" s="156">
        <f t="shared" si="37"/>
        <v>0</v>
      </c>
      <c r="BI192" s="156">
        <f t="shared" si="38"/>
        <v>0</v>
      </c>
      <c r="BJ192" s="17" t="s">
        <v>89</v>
      </c>
      <c r="BK192" s="156">
        <f t="shared" si="39"/>
        <v>0</v>
      </c>
      <c r="BL192" s="17" t="s">
        <v>663</v>
      </c>
      <c r="BM192" s="155" t="s">
        <v>1035</v>
      </c>
    </row>
    <row r="193" spans="2:65" s="1" customFormat="1" ht="24.2" customHeight="1">
      <c r="B193" s="32"/>
      <c r="C193" s="143" t="s">
        <v>626</v>
      </c>
      <c r="D193" s="143" t="s">
        <v>227</v>
      </c>
      <c r="E193" s="144" t="s">
        <v>3905</v>
      </c>
      <c r="F193" s="145" t="s">
        <v>3862</v>
      </c>
      <c r="G193" s="146" t="s">
        <v>3809</v>
      </c>
      <c r="H193" s="147">
        <v>10</v>
      </c>
      <c r="I193" s="148"/>
      <c r="J193" s="149">
        <f t="shared" si="30"/>
        <v>0</v>
      </c>
      <c r="K193" s="150"/>
      <c r="L193" s="32"/>
      <c r="M193" s="151" t="s">
        <v>1</v>
      </c>
      <c r="N193" s="152" t="s">
        <v>42</v>
      </c>
      <c r="P193" s="153">
        <f t="shared" si="31"/>
        <v>0</v>
      </c>
      <c r="Q193" s="153">
        <v>0</v>
      </c>
      <c r="R193" s="153">
        <f t="shared" si="32"/>
        <v>0</v>
      </c>
      <c r="S193" s="153">
        <v>0</v>
      </c>
      <c r="T193" s="154">
        <f t="shared" si="33"/>
        <v>0</v>
      </c>
      <c r="AR193" s="155" t="s">
        <v>663</v>
      </c>
      <c r="AT193" s="155" t="s">
        <v>227</v>
      </c>
      <c r="AU193" s="155" t="s">
        <v>89</v>
      </c>
      <c r="AY193" s="17" t="s">
        <v>225</v>
      </c>
      <c r="BE193" s="156">
        <f t="shared" si="34"/>
        <v>0</v>
      </c>
      <c r="BF193" s="156">
        <f t="shared" si="35"/>
        <v>0</v>
      </c>
      <c r="BG193" s="156">
        <f t="shared" si="36"/>
        <v>0</v>
      </c>
      <c r="BH193" s="156">
        <f t="shared" si="37"/>
        <v>0</v>
      </c>
      <c r="BI193" s="156">
        <f t="shared" si="38"/>
        <v>0</v>
      </c>
      <c r="BJ193" s="17" t="s">
        <v>89</v>
      </c>
      <c r="BK193" s="156">
        <f t="shared" si="39"/>
        <v>0</v>
      </c>
      <c r="BL193" s="17" t="s">
        <v>663</v>
      </c>
      <c r="BM193" s="155" t="s">
        <v>1046</v>
      </c>
    </row>
    <row r="194" spans="2:65" s="1" customFormat="1" ht="24.2" customHeight="1">
      <c r="B194" s="32"/>
      <c r="C194" s="143" t="s">
        <v>633</v>
      </c>
      <c r="D194" s="143" t="s">
        <v>227</v>
      </c>
      <c r="E194" s="144" t="s">
        <v>3906</v>
      </c>
      <c r="F194" s="145" t="s">
        <v>3837</v>
      </c>
      <c r="G194" s="146" t="s">
        <v>3809</v>
      </c>
      <c r="H194" s="147">
        <v>29</v>
      </c>
      <c r="I194" s="148"/>
      <c r="J194" s="149">
        <f t="shared" si="30"/>
        <v>0</v>
      </c>
      <c r="K194" s="150"/>
      <c r="L194" s="32"/>
      <c r="M194" s="151" t="s">
        <v>1</v>
      </c>
      <c r="N194" s="152" t="s">
        <v>42</v>
      </c>
      <c r="P194" s="153">
        <f t="shared" si="31"/>
        <v>0</v>
      </c>
      <c r="Q194" s="153">
        <v>0</v>
      </c>
      <c r="R194" s="153">
        <f t="shared" si="32"/>
        <v>0</v>
      </c>
      <c r="S194" s="153">
        <v>0</v>
      </c>
      <c r="T194" s="154">
        <f t="shared" si="33"/>
        <v>0</v>
      </c>
      <c r="AR194" s="155" t="s">
        <v>663</v>
      </c>
      <c r="AT194" s="155" t="s">
        <v>227</v>
      </c>
      <c r="AU194" s="155" t="s">
        <v>89</v>
      </c>
      <c r="AY194" s="17" t="s">
        <v>225</v>
      </c>
      <c r="BE194" s="156">
        <f t="shared" si="34"/>
        <v>0</v>
      </c>
      <c r="BF194" s="156">
        <f t="shared" si="35"/>
        <v>0</v>
      </c>
      <c r="BG194" s="156">
        <f t="shared" si="36"/>
        <v>0</v>
      </c>
      <c r="BH194" s="156">
        <f t="shared" si="37"/>
        <v>0</v>
      </c>
      <c r="BI194" s="156">
        <f t="shared" si="38"/>
        <v>0</v>
      </c>
      <c r="BJ194" s="17" t="s">
        <v>89</v>
      </c>
      <c r="BK194" s="156">
        <f t="shared" si="39"/>
        <v>0</v>
      </c>
      <c r="BL194" s="17" t="s">
        <v>663</v>
      </c>
      <c r="BM194" s="155" t="s">
        <v>1056</v>
      </c>
    </row>
    <row r="195" spans="2:65" s="1" customFormat="1" ht="24.2" customHeight="1">
      <c r="B195" s="32"/>
      <c r="C195" s="143" t="s">
        <v>640</v>
      </c>
      <c r="D195" s="143" t="s">
        <v>227</v>
      </c>
      <c r="E195" s="144" t="s">
        <v>3907</v>
      </c>
      <c r="F195" s="145" t="s">
        <v>3839</v>
      </c>
      <c r="G195" s="146" t="s">
        <v>3809</v>
      </c>
      <c r="H195" s="147">
        <v>7.5</v>
      </c>
      <c r="I195" s="148"/>
      <c r="J195" s="149">
        <f t="shared" si="30"/>
        <v>0</v>
      </c>
      <c r="K195" s="150"/>
      <c r="L195" s="32"/>
      <c r="M195" s="151" t="s">
        <v>1</v>
      </c>
      <c r="N195" s="152" t="s">
        <v>42</v>
      </c>
      <c r="P195" s="153">
        <f t="shared" si="31"/>
        <v>0</v>
      </c>
      <c r="Q195" s="153">
        <v>0</v>
      </c>
      <c r="R195" s="153">
        <f t="shared" si="32"/>
        <v>0</v>
      </c>
      <c r="S195" s="153">
        <v>0</v>
      </c>
      <c r="T195" s="154">
        <f t="shared" si="33"/>
        <v>0</v>
      </c>
      <c r="AR195" s="155" t="s">
        <v>663</v>
      </c>
      <c r="AT195" s="155" t="s">
        <v>227</v>
      </c>
      <c r="AU195" s="155" t="s">
        <v>89</v>
      </c>
      <c r="AY195" s="17" t="s">
        <v>225</v>
      </c>
      <c r="BE195" s="156">
        <f t="shared" si="34"/>
        <v>0</v>
      </c>
      <c r="BF195" s="156">
        <f t="shared" si="35"/>
        <v>0</v>
      </c>
      <c r="BG195" s="156">
        <f t="shared" si="36"/>
        <v>0</v>
      </c>
      <c r="BH195" s="156">
        <f t="shared" si="37"/>
        <v>0</v>
      </c>
      <c r="BI195" s="156">
        <f t="shared" si="38"/>
        <v>0</v>
      </c>
      <c r="BJ195" s="17" t="s">
        <v>89</v>
      </c>
      <c r="BK195" s="156">
        <f t="shared" si="39"/>
        <v>0</v>
      </c>
      <c r="BL195" s="17" t="s">
        <v>663</v>
      </c>
      <c r="BM195" s="155" t="s">
        <v>1069</v>
      </c>
    </row>
    <row r="196" spans="2:65" s="1" customFormat="1" ht="24.2" customHeight="1">
      <c r="B196" s="32"/>
      <c r="C196" s="143" t="s">
        <v>647</v>
      </c>
      <c r="D196" s="143" t="s">
        <v>227</v>
      </c>
      <c r="E196" s="144" t="s">
        <v>3908</v>
      </c>
      <c r="F196" s="145" t="s">
        <v>3909</v>
      </c>
      <c r="G196" s="146" t="s">
        <v>312</v>
      </c>
      <c r="H196" s="147">
        <v>151</v>
      </c>
      <c r="I196" s="148"/>
      <c r="J196" s="149">
        <f t="shared" si="30"/>
        <v>0</v>
      </c>
      <c r="K196" s="150"/>
      <c r="L196" s="32"/>
      <c r="M196" s="151" t="s">
        <v>1</v>
      </c>
      <c r="N196" s="152" t="s">
        <v>42</v>
      </c>
      <c r="P196" s="153">
        <f t="shared" si="31"/>
        <v>0</v>
      </c>
      <c r="Q196" s="153">
        <v>0</v>
      </c>
      <c r="R196" s="153">
        <f t="shared" si="32"/>
        <v>0</v>
      </c>
      <c r="S196" s="153">
        <v>0</v>
      </c>
      <c r="T196" s="154">
        <f t="shared" si="33"/>
        <v>0</v>
      </c>
      <c r="AR196" s="155" t="s">
        <v>663</v>
      </c>
      <c r="AT196" s="155" t="s">
        <v>227</v>
      </c>
      <c r="AU196" s="155" t="s">
        <v>89</v>
      </c>
      <c r="AY196" s="17" t="s">
        <v>225</v>
      </c>
      <c r="BE196" s="156">
        <f t="shared" si="34"/>
        <v>0</v>
      </c>
      <c r="BF196" s="156">
        <f t="shared" si="35"/>
        <v>0</v>
      </c>
      <c r="BG196" s="156">
        <f t="shared" si="36"/>
        <v>0</v>
      </c>
      <c r="BH196" s="156">
        <f t="shared" si="37"/>
        <v>0</v>
      </c>
      <c r="BI196" s="156">
        <f t="shared" si="38"/>
        <v>0</v>
      </c>
      <c r="BJ196" s="17" t="s">
        <v>89</v>
      </c>
      <c r="BK196" s="156">
        <f t="shared" si="39"/>
        <v>0</v>
      </c>
      <c r="BL196" s="17" t="s">
        <v>663</v>
      </c>
      <c r="BM196" s="155" t="s">
        <v>1082</v>
      </c>
    </row>
    <row r="197" spans="2:65" s="1" customFormat="1" ht="37.9" customHeight="1">
      <c r="B197" s="32"/>
      <c r="C197" s="143" t="s">
        <v>651</v>
      </c>
      <c r="D197" s="143" t="s">
        <v>227</v>
      </c>
      <c r="E197" s="144" t="s">
        <v>3910</v>
      </c>
      <c r="F197" s="145" t="s">
        <v>3911</v>
      </c>
      <c r="G197" s="146" t="s">
        <v>312</v>
      </c>
      <c r="H197" s="147">
        <v>42.5</v>
      </c>
      <c r="I197" s="148"/>
      <c r="J197" s="149">
        <f t="shared" si="30"/>
        <v>0</v>
      </c>
      <c r="K197" s="150"/>
      <c r="L197" s="32"/>
      <c r="M197" s="151" t="s">
        <v>1</v>
      </c>
      <c r="N197" s="152" t="s">
        <v>42</v>
      </c>
      <c r="P197" s="153">
        <f t="shared" si="31"/>
        <v>0</v>
      </c>
      <c r="Q197" s="153">
        <v>0</v>
      </c>
      <c r="R197" s="153">
        <f t="shared" si="32"/>
        <v>0</v>
      </c>
      <c r="S197" s="153">
        <v>0</v>
      </c>
      <c r="T197" s="154">
        <f t="shared" si="33"/>
        <v>0</v>
      </c>
      <c r="AR197" s="155" t="s">
        <v>663</v>
      </c>
      <c r="AT197" s="155" t="s">
        <v>227</v>
      </c>
      <c r="AU197" s="155" t="s">
        <v>89</v>
      </c>
      <c r="AY197" s="17" t="s">
        <v>225</v>
      </c>
      <c r="BE197" s="156">
        <f t="shared" si="34"/>
        <v>0</v>
      </c>
      <c r="BF197" s="156">
        <f t="shared" si="35"/>
        <v>0</v>
      </c>
      <c r="BG197" s="156">
        <f t="shared" si="36"/>
        <v>0</v>
      </c>
      <c r="BH197" s="156">
        <f t="shared" si="37"/>
        <v>0</v>
      </c>
      <c r="BI197" s="156">
        <f t="shared" si="38"/>
        <v>0</v>
      </c>
      <c r="BJ197" s="17" t="s">
        <v>89</v>
      </c>
      <c r="BK197" s="156">
        <f t="shared" si="39"/>
        <v>0</v>
      </c>
      <c r="BL197" s="17" t="s">
        <v>663</v>
      </c>
      <c r="BM197" s="155" t="s">
        <v>1098</v>
      </c>
    </row>
    <row r="198" spans="2:65" s="1" customFormat="1" ht="21.75" customHeight="1">
      <c r="B198" s="32"/>
      <c r="C198" s="143" t="s">
        <v>659</v>
      </c>
      <c r="D198" s="143" t="s">
        <v>227</v>
      </c>
      <c r="E198" s="144" t="s">
        <v>3912</v>
      </c>
      <c r="F198" s="145" t="s">
        <v>3913</v>
      </c>
      <c r="G198" s="146" t="s">
        <v>1067</v>
      </c>
      <c r="H198" s="147">
        <v>34.97</v>
      </c>
      <c r="I198" s="148"/>
      <c r="J198" s="149">
        <f t="shared" si="30"/>
        <v>0</v>
      </c>
      <c r="K198" s="150"/>
      <c r="L198" s="32"/>
      <c r="M198" s="151" t="s">
        <v>1</v>
      </c>
      <c r="N198" s="152" t="s">
        <v>42</v>
      </c>
      <c r="P198" s="153">
        <f t="shared" si="31"/>
        <v>0</v>
      </c>
      <c r="Q198" s="153">
        <v>0</v>
      </c>
      <c r="R198" s="153">
        <f t="shared" si="32"/>
        <v>0</v>
      </c>
      <c r="S198" s="153">
        <v>0</v>
      </c>
      <c r="T198" s="154">
        <f t="shared" si="33"/>
        <v>0</v>
      </c>
      <c r="AR198" s="155" t="s">
        <v>663</v>
      </c>
      <c r="AT198" s="155" t="s">
        <v>227</v>
      </c>
      <c r="AU198" s="155" t="s">
        <v>89</v>
      </c>
      <c r="AY198" s="17" t="s">
        <v>225</v>
      </c>
      <c r="BE198" s="156">
        <f t="shared" si="34"/>
        <v>0</v>
      </c>
      <c r="BF198" s="156">
        <f t="shared" si="35"/>
        <v>0</v>
      </c>
      <c r="BG198" s="156">
        <f t="shared" si="36"/>
        <v>0</v>
      </c>
      <c r="BH198" s="156">
        <f t="shared" si="37"/>
        <v>0</v>
      </c>
      <c r="BI198" s="156">
        <f t="shared" si="38"/>
        <v>0</v>
      </c>
      <c r="BJ198" s="17" t="s">
        <v>89</v>
      </c>
      <c r="BK198" s="156">
        <f t="shared" si="39"/>
        <v>0</v>
      </c>
      <c r="BL198" s="17" t="s">
        <v>663</v>
      </c>
      <c r="BM198" s="155" t="s">
        <v>1109</v>
      </c>
    </row>
    <row r="199" spans="2:65" s="1" customFormat="1" ht="16.5" customHeight="1">
      <c r="B199" s="32"/>
      <c r="C199" s="143" t="s">
        <v>663</v>
      </c>
      <c r="D199" s="143" t="s">
        <v>227</v>
      </c>
      <c r="E199" s="144" t="s">
        <v>3914</v>
      </c>
      <c r="F199" s="145" t="s">
        <v>3841</v>
      </c>
      <c r="G199" s="146" t="s">
        <v>1067</v>
      </c>
      <c r="H199" s="147">
        <v>23.2</v>
      </c>
      <c r="I199" s="148"/>
      <c r="J199" s="149">
        <f t="shared" si="30"/>
        <v>0</v>
      </c>
      <c r="K199" s="150"/>
      <c r="L199" s="32"/>
      <c r="M199" s="151" t="s">
        <v>1</v>
      </c>
      <c r="N199" s="152" t="s">
        <v>42</v>
      </c>
      <c r="P199" s="153">
        <f t="shared" si="31"/>
        <v>0</v>
      </c>
      <c r="Q199" s="153">
        <v>0</v>
      </c>
      <c r="R199" s="153">
        <f t="shared" si="32"/>
        <v>0</v>
      </c>
      <c r="S199" s="153">
        <v>0</v>
      </c>
      <c r="T199" s="154">
        <f t="shared" si="33"/>
        <v>0</v>
      </c>
      <c r="AR199" s="155" t="s">
        <v>663</v>
      </c>
      <c r="AT199" s="155" t="s">
        <v>227</v>
      </c>
      <c r="AU199" s="155" t="s">
        <v>89</v>
      </c>
      <c r="AY199" s="17" t="s">
        <v>225</v>
      </c>
      <c r="BE199" s="156">
        <f t="shared" si="34"/>
        <v>0</v>
      </c>
      <c r="BF199" s="156">
        <f t="shared" si="35"/>
        <v>0</v>
      </c>
      <c r="BG199" s="156">
        <f t="shared" si="36"/>
        <v>0</v>
      </c>
      <c r="BH199" s="156">
        <f t="shared" si="37"/>
        <v>0</v>
      </c>
      <c r="BI199" s="156">
        <f t="shared" si="38"/>
        <v>0</v>
      </c>
      <c r="BJ199" s="17" t="s">
        <v>89</v>
      </c>
      <c r="BK199" s="156">
        <f t="shared" si="39"/>
        <v>0</v>
      </c>
      <c r="BL199" s="17" t="s">
        <v>663</v>
      </c>
      <c r="BM199" s="155" t="s">
        <v>1127</v>
      </c>
    </row>
    <row r="200" spans="2:65" s="1" customFormat="1" ht="16.5" customHeight="1">
      <c r="B200" s="32"/>
      <c r="C200" s="143" t="s">
        <v>667</v>
      </c>
      <c r="D200" s="143" t="s">
        <v>227</v>
      </c>
      <c r="E200" s="144" t="s">
        <v>3915</v>
      </c>
      <c r="F200" s="145" t="s">
        <v>3874</v>
      </c>
      <c r="G200" s="146" t="s">
        <v>1067</v>
      </c>
      <c r="H200" s="147">
        <v>5.26</v>
      </c>
      <c r="I200" s="148"/>
      <c r="J200" s="149">
        <f t="shared" si="30"/>
        <v>0</v>
      </c>
      <c r="K200" s="150"/>
      <c r="L200" s="32"/>
      <c r="M200" s="151" t="s">
        <v>1</v>
      </c>
      <c r="N200" s="152" t="s">
        <v>42</v>
      </c>
      <c r="P200" s="153">
        <f t="shared" si="31"/>
        <v>0</v>
      </c>
      <c r="Q200" s="153">
        <v>0</v>
      </c>
      <c r="R200" s="153">
        <f t="shared" si="32"/>
        <v>0</v>
      </c>
      <c r="S200" s="153">
        <v>0</v>
      </c>
      <c r="T200" s="154">
        <f t="shared" si="33"/>
        <v>0</v>
      </c>
      <c r="AR200" s="155" t="s">
        <v>663</v>
      </c>
      <c r="AT200" s="155" t="s">
        <v>227</v>
      </c>
      <c r="AU200" s="155" t="s">
        <v>89</v>
      </c>
      <c r="AY200" s="17" t="s">
        <v>225</v>
      </c>
      <c r="BE200" s="156">
        <f t="shared" si="34"/>
        <v>0</v>
      </c>
      <c r="BF200" s="156">
        <f t="shared" si="35"/>
        <v>0</v>
      </c>
      <c r="BG200" s="156">
        <f t="shared" si="36"/>
        <v>0</v>
      </c>
      <c r="BH200" s="156">
        <f t="shared" si="37"/>
        <v>0</v>
      </c>
      <c r="BI200" s="156">
        <f t="shared" si="38"/>
        <v>0</v>
      </c>
      <c r="BJ200" s="17" t="s">
        <v>89</v>
      </c>
      <c r="BK200" s="156">
        <f t="shared" si="39"/>
        <v>0</v>
      </c>
      <c r="BL200" s="17" t="s">
        <v>663</v>
      </c>
      <c r="BM200" s="155" t="s">
        <v>1139</v>
      </c>
    </row>
    <row r="201" spans="2:65" s="1" customFormat="1" ht="16.5" customHeight="1">
      <c r="B201" s="32"/>
      <c r="C201" s="143" t="s">
        <v>671</v>
      </c>
      <c r="D201" s="143" t="s">
        <v>227</v>
      </c>
      <c r="E201" s="144" t="s">
        <v>3916</v>
      </c>
      <c r="F201" s="145" t="s">
        <v>3876</v>
      </c>
      <c r="G201" s="146" t="s">
        <v>1067</v>
      </c>
      <c r="H201" s="147">
        <v>5.48</v>
      </c>
      <c r="I201" s="148"/>
      <c r="J201" s="149">
        <f t="shared" si="30"/>
        <v>0</v>
      </c>
      <c r="K201" s="150"/>
      <c r="L201" s="32"/>
      <c r="M201" s="151" t="s">
        <v>1</v>
      </c>
      <c r="N201" s="152" t="s">
        <v>42</v>
      </c>
      <c r="P201" s="153">
        <f t="shared" si="31"/>
        <v>0</v>
      </c>
      <c r="Q201" s="153">
        <v>0</v>
      </c>
      <c r="R201" s="153">
        <f t="shared" si="32"/>
        <v>0</v>
      </c>
      <c r="S201" s="153">
        <v>0</v>
      </c>
      <c r="T201" s="154">
        <f t="shared" si="33"/>
        <v>0</v>
      </c>
      <c r="AR201" s="155" t="s">
        <v>663</v>
      </c>
      <c r="AT201" s="155" t="s">
        <v>227</v>
      </c>
      <c r="AU201" s="155" t="s">
        <v>89</v>
      </c>
      <c r="AY201" s="17" t="s">
        <v>225</v>
      </c>
      <c r="BE201" s="156">
        <f t="shared" si="34"/>
        <v>0</v>
      </c>
      <c r="BF201" s="156">
        <f t="shared" si="35"/>
        <v>0</v>
      </c>
      <c r="BG201" s="156">
        <f t="shared" si="36"/>
        <v>0</v>
      </c>
      <c r="BH201" s="156">
        <f t="shared" si="37"/>
        <v>0</v>
      </c>
      <c r="BI201" s="156">
        <f t="shared" si="38"/>
        <v>0</v>
      </c>
      <c r="BJ201" s="17" t="s">
        <v>89</v>
      </c>
      <c r="BK201" s="156">
        <f t="shared" si="39"/>
        <v>0</v>
      </c>
      <c r="BL201" s="17" t="s">
        <v>663</v>
      </c>
      <c r="BM201" s="155" t="s">
        <v>1153</v>
      </c>
    </row>
    <row r="202" spans="2:65" s="1" customFormat="1" ht="16.5" customHeight="1">
      <c r="B202" s="32"/>
      <c r="C202" s="143" t="s">
        <v>678</v>
      </c>
      <c r="D202" s="143" t="s">
        <v>227</v>
      </c>
      <c r="E202" s="144" t="s">
        <v>3917</v>
      </c>
      <c r="F202" s="145" t="s">
        <v>3813</v>
      </c>
      <c r="G202" s="146" t="s">
        <v>1067</v>
      </c>
      <c r="H202" s="147">
        <v>124.9</v>
      </c>
      <c r="I202" s="148"/>
      <c r="J202" s="149">
        <f t="shared" si="30"/>
        <v>0</v>
      </c>
      <c r="K202" s="150"/>
      <c r="L202" s="32"/>
      <c r="M202" s="151" t="s">
        <v>1</v>
      </c>
      <c r="N202" s="152" t="s">
        <v>42</v>
      </c>
      <c r="P202" s="153">
        <f t="shared" si="31"/>
        <v>0</v>
      </c>
      <c r="Q202" s="153">
        <v>0</v>
      </c>
      <c r="R202" s="153">
        <f t="shared" si="32"/>
        <v>0</v>
      </c>
      <c r="S202" s="153">
        <v>0</v>
      </c>
      <c r="T202" s="154">
        <f t="shared" si="33"/>
        <v>0</v>
      </c>
      <c r="AR202" s="155" t="s">
        <v>663</v>
      </c>
      <c r="AT202" s="155" t="s">
        <v>227</v>
      </c>
      <c r="AU202" s="155" t="s">
        <v>89</v>
      </c>
      <c r="AY202" s="17" t="s">
        <v>225</v>
      </c>
      <c r="BE202" s="156">
        <f t="shared" si="34"/>
        <v>0</v>
      </c>
      <c r="BF202" s="156">
        <f t="shared" si="35"/>
        <v>0</v>
      </c>
      <c r="BG202" s="156">
        <f t="shared" si="36"/>
        <v>0</v>
      </c>
      <c r="BH202" s="156">
        <f t="shared" si="37"/>
        <v>0</v>
      </c>
      <c r="BI202" s="156">
        <f t="shared" si="38"/>
        <v>0</v>
      </c>
      <c r="BJ202" s="17" t="s">
        <v>89</v>
      </c>
      <c r="BK202" s="156">
        <f t="shared" si="39"/>
        <v>0</v>
      </c>
      <c r="BL202" s="17" t="s">
        <v>663</v>
      </c>
      <c r="BM202" s="155" t="s">
        <v>1168</v>
      </c>
    </row>
    <row r="203" spans="2:65" s="1" customFormat="1" ht="16.5" customHeight="1">
      <c r="B203" s="32"/>
      <c r="C203" s="143" t="s">
        <v>685</v>
      </c>
      <c r="D203" s="143" t="s">
        <v>227</v>
      </c>
      <c r="E203" s="144" t="s">
        <v>3918</v>
      </c>
      <c r="F203" s="145" t="s">
        <v>3847</v>
      </c>
      <c r="G203" s="146" t="s">
        <v>983</v>
      </c>
      <c r="H203" s="147">
        <v>96.04</v>
      </c>
      <c r="I203" s="148"/>
      <c r="J203" s="149">
        <f t="shared" si="30"/>
        <v>0</v>
      </c>
      <c r="K203" s="150"/>
      <c r="L203" s="32"/>
      <c r="M203" s="151" t="s">
        <v>1</v>
      </c>
      <c r="N203" s="152" t="s">
        <v>42</v>
      </c>
      <c r="P203" s="153">
        <f t="shared" si="31"/>
        <v>0</v>
      </c>
      <c r="Q203" s="153">
        <v>0</v>
      </c>
      <c r="R203" s="153">
        <f t="shared" si="32"/>
        <v>0</v>
      </c>
      <c r="S203" s="153">
        <v>0</v>
      </c>
      <c r="T203" s="154">
        <f t="shared" si="33"/>
        <v>0</v>
      </c>
      <c r="AR203" s="155" t="s">
        <v>663</v>
      </c>
      <c r="AT203" s="155" t="s">
        <v>227</v>
      </c>
      <c r="AU203" s="155" t="s">
        <v>89</v>
      </c>
      <c r="AY203" s="17" t="s">
        <v>225</v>
      </c>
      <c r="BE203" s="156">
        <f t="shared" si="34"/>
        <v>0</v>
      </c>
      <c r="BF203" s="156">
        <f t="shared" si="35"/>
        <v>0</v>
      </c>
      <c r="BG203" s="156">
        <f t="shared" si="36"/>
        <v>0</v>
      </c>
      <c r="BH203" s="156">
        <f t="shared" si="37"/>
        <v>0</v>
      </c>
      <c r="BI203" s="156">
        <f t="shared" si="38"/>
        <v>0</v>
      </c>
      <c r="BJ203" s="17" t="s">
        <v>89</v>
      </c>
      <c r="BK203" s="156">
        <f t="shared" si="39"/>
        <v>0</v>
      </c>
      <c r="BL203" s="17" t="s">
        <v>663</v>
      </c>
      <c r="BM203" s="155" t="s">
        <v>1184</v>
      </c>
    </row>
    <row r="204" spans="2:65" s="11" customFormat="1" ht="22.9" customHeight="1">
      <c r="B204" s="131"/>
      <c r="D204" s="132" t="s">
        <v>75</v>
      </c>
      <c r="E204" s="141" t="s">
        <v>3919</v>
      </c>
      <c r="F204" s="141" t="s">
        <v>3920</v>
      </c>
      <c r="I204" s="134"/>
      <c r="J204" s="142">
        <f>BK204</f>
        <v>0</v>
      </c>
      <c r="L204" s="131"/>
      <c r="M204" s="136"/>
      <c r="P204" s="137">
        <f>SUM(P205:P221)</f>
        <v>0</v>
      </c>
      <c r="R204" s="137">
        <f>SUM(R205:R221)</f>
        <v>0</v>
      </c>
      <c r="T204" s="138">
        <f>SUM(T205:T221)</f>
        <v>0</v>
      </c>
      <c r="AR204" s="132" t="s">
        <v>83</v>
      </c>
      <c r="AT204" s="139" t="s">
        <v>75</v>
      </c>
      <c r="AU204" s="139" t="s">
        <v>83</v>
      </c>
      <c r="AY204" s="132" t="s">
        <v>225</v>
      </c>
      <c r="BK204" s="140">
        <f>SUM(BK205:BK221)</f>
        <v>0</v>
      </c>
    </row>
    <row r="205" spans="2:65" s="1" customFormat="1" ht="44.25" customHeight="1">
      <c r="B205" s="32"/>
      <c r="C205" s="143" t="s">
        <v>694</v>
      </c>
      <c r="D205" s="143" t="s">
        <v>227</v>
      </c>
      <c r="E205" s="144" t="s">
        <v>3921</v>
      </c>
      <c r="F205" s="145" t="s">
        <v>3922</v>
      </c>
      <c r="G205" s="146" t="s">
        <v>519</v>
      </c>
      <c r="H205" s="147">
        <v>1</v>
      </c>
      <c r="I205" s="148"/>
      <c r="J205" s="149">
        <f t="shared" ref="J205:J221" si="40">ROUND(I205*H205,2)</f>
        <v>0</v>
      </c>
      <c r="K205" s="150"/>
      <c r="L205" s="32"/>
      <c r="M205" s="151" t="s">
        <v>1</v>
      </c>
      <c r="N205" s="152" t="s">
        <v>42</v>
      </c>
      <c r="P205" s="153">
        <f t="shared" ref="P205:P221" si="41">O205*H205</f>
        <v>0</v>
      </c>
      <c r="Q205" s="153">
        <v>0</v>
      </c>
      <c r="R205" s="153">
        <f t="shared" ref="R205:R221" si="42">Q205*H205</f>
        <v>0</v>
      </c>
      <c r="S205" s="153">
        <v>0</v>
      </c>
      <c r="T205" s="154">
        <f t="shared" ref="T205:T221" si="43">S205*H205</f>
        <v>0</v>
      </c>
      <c r="AR205" s="155" t="s">
        <v>663</v>
      </c>
      <c r="AT205" s="155" t="s">
        <v>227</v>
      </c>
      <c r="AU205" s="155" t="s">
        <v>89</v>
      </c>
      <c r="AY205" s="17" t="s">
        <v>225</v>
      </c>
      <c r="BE205" s="156">
        <f t="shared" ref="BE205:BE221" si="44">IF(N205="základná",J205,0)</f>
        <v>0</v>
      </c>
      <c r="BF205" s="156">
        <f t="shared" ref="BF205:BF221" si="45">IF(N205="znížená",J205,0)</f>
        <v>0</v>
      </c>
      <c r="BG205" s="156">
        <f t="shared" ref="BG205:BG221" si="46">IF(N205="zákl. prenesená",J205,0)</f>
        <v>0</v>
      </c>
      <c r="BH205" s="156">
        <f t="shared" ref="BH205:BH221" si="47">IF(N205="zníž. prenesená",J205,0)</f>
        <v>0</v>
      </c>
      <c r="BI205" s="156">
        <f t="shared" ref="BI205:BI221" si="48">IF(N205="nulová",J205,0)</f>
        <v>0</v>
      </c>
      <c r="BJ205" s="17" t="s">
        <v>89</v>
      </c>
      <c r="BK205" s="156">
        <f t="shared" ref="BK205:BK221" si="49">ROUND(I205*H205,2)</f>
        <v>0</v>
      </c>
      <c r="BL205" s="17" t="s">
        <v>663</v>
      </c>
      <c r="BM205" s="155" t="s">
        <v>1197</v>
      </c>
    </row>
    <row r="206" spans="2:65" s="1" customFormat="1" ht="24.2" customHeight="1">
      <c r="B206" s="32"/>
      <c r="C206" s="143" t="s">
        <v>699</v>
      </c>
      <c r="D206" s="143" t="s">
        <v>227</v>
      </c>
      <c r="E206" s="144" t="s">
        <v>3923</v>
      </c>
      <c r="F206" s="145" t="s">
        <v>3924</v>
      </c>
      <c r="G206" s="146" t="s">
        <v>519</v>
      </c>
      <c r="H206" s="147">
        <v>3</v>
      </c>
      <c r="I206" s="148"/>
      <c r="J206" s="149">
        <f t="shared" si="40"/>
        <v>0</v>
      </c>
      <c r="K206" s="150"/>
      <c r="L206" s="32"/>
      <c r="M206" s="151" t="s">
        <v>1</v>
      </c>
      <c r="N206" s="152" t="s">
        <v>42</v>
      </c>
      <c r="P206" s="153">
        <f t="shared" si="41"/>
        <v>0</v>
      </c>
      <c r="Q206" s="153">
        <v>0</v>
      </c>
      <c r="R206" s="153">
        <f t="shared" si="42"/>
        <v>0</v>
      </c>
      <c r="S206" s="153">
        <v>0</v>
      </c>
      <c r="T206" s="154">
        <f t="shared" si="43"/>
        <v>0</v>
      </c>
      <c r="AR206" s="155" t="s">
        <v>663</v>
      </c>
      <c r="AT206" s="155" t="s">
        <v>227</v>
      </c>
      <c r="AU206" s="155" t="s">
        <v>89</v>
      </c>
      <c r="AY206" s="17" t="s">
        <v>225</v>
      </c>
      <c r="BE206" s="156">
        <f t="shared" si="44"/>
        <v>0</v>
      </c>
      <c r="BF206" s="156">
        <f t="shared" si="45"/>
        <v>0</v>
      </c>
      <c r="BG206" s="156">
        <f t="shared" si="46"/>
        <v>0</v>
      </c>
      <c r="BH206" s="156">
        <f t="shared" si="47"/>
        <v>0</v>
      </c>
      <c r="BI206" s="156">
        <f t="shared" si="48"/>
        <v>0</v>
      </c>
      <c r="BJ206" s="17" t="s">
        <v>89</v>
      </c>
      <c r="BK206" s="156">
        <f t="shared" si="49"/>
        <v>0</v>
      </c>
      <c r="BL206" s="17" t="s">
        <v>663</v>
      </c>
      <c r="BM206" s="155" t="s">
        <v>1211</v>
      </c>
    </row>
    <row r="207" spans="2:65" s="1" customFormat="1" ht="24.2" customHeight="1">
      <c r="B207" s="32"/>
      <c r="C207" s="143" t="s">
        <v>704</v>
      </c>
      <c r="D207" s="143" t="s">
        <v>227</v>
      </c>
      <c r="E207" s="144" t="s">
        <v>3925</v>
      </c>
      <c r="F207" s="145" t="s">
        <v>3926</v>
      </c>
      <c r="G207" s="146" t="s">
        <v>519</v>
      </c>
      <c r="H207" s="147">
        <v>1</v>
      </c>
      <c r="I207" s="148"/>
      <c r="J207" s="149">
        <f t="shared" si="40"/>
        <v>0</v>
      </c>
      <c r="K207" s="150"/>
      <c r="L207" s="32"/>
      <c r="M207" s="151" t="s">
        <v>1</v>
      </c>
      <c r="N207" s="152" t="s">
        <v>42</v>
      </c>
      <c r="P207" s="153">
        <f t="shared" si="41"/>
        <v>0</v>
      </c>
      <c r="Q207" s="153">
        <v>0</v>
      </c>
      <c r="R207" s="153">
        <f t="shared" si="42"/>
        <v>0</v>
      </c>
      <c r="S207" s="153">
        <v>0</v>
      </c>
      <c r="T207" s="154">
        <f t="shared" si="43"/>
        <v>0</v>
      </c>
      <c r="AR207" s="155" t="s">
        <v>663</v>
      </c>
      <c r="AT207" s="155" t="s">
        <v>227</v>
      </c>
      <c r="AU207" s="155" t="s">
        <v>89</v>
      </c>
      <c r="AY207" s="17" t="s">
        <v>225</v>
      </c>
      <c r="BE207" s="156">
        <f t="shared" si="44"/>
        <v>0</v>
      </c>
      <c r="BF207" s="156">
        <f t="shared" si="45"/>
        <v>0</v>
      </c>
      <c r="BG207" s="156">
        <f t="shared" si="46"/>
        <v>0</v>
      </c>
      <c r="BH207" s="156">
        <f t="shared" si="47"/>
        <v>0</v>
      </c>
      <c r="BI207" s="156">
        <f t="shared" si="48"/>
        <v>0</v>
      </c>
      <c r="BJ207" s="17" t="s">
        <v>89</v>
      </c>
      <c r="BK207" s="156">
        <f t="shared" si="49"/>
        <v>0</v>
      </c>
      <c r="BL207" s="17" t="s">
        <v>663</v>
      </c>
      <c r="BM207" s="155" t="s">
        <v>1225</v>
      </c>
    </row>
    <row r="208" spans="2:65" s="1" customFormat="1" ht="16.5" customHeight="1">
      <c r="B208" s="32"/>
      <c r="C208" s="143" t="s">
        <v>708</v>
      </c>
      <c r="D208" s="143" t="s">
        <v>227</v>
      </c>
      <c r="E208" s="144" t="s">
        <v>3927</v>
      </c>
      <c r="F208" s="145" t="s">
        <v>3928</v>
      </c>
      <c r="G208" s="146" t="s">
        <v>519</v>
      </c>
      <c r="H208" s="147">
        <v>3</v>
      </c>
      <c r="I208" s="148"/>
      <c r="J208" s="149">
        <f t="shared" si="40"/>
        <v>0</v>
      </c>
      <c r="K208" s="150"/>
      <c r="L208" s="32"/>
      <c r="M208" s="151" t="s">
        <v>1</v>
      </c>
      <c r="N208" s="152" t="s">
        <v>42</v>
      </c>
      <c r="P208" s="153">
        <f t="shared" si="41"/>
        <v>0</v>
      </c>
      <c r="Q208" s="153">
        <v>0</v>
      </c>
      <c r="R208" s="153">
        <f t="shared" si="42"/>
        <v>0</v>
      </c>
      <c r="S208" s="153">
        <v>0</v>
      </c>
      <c r="T208" s="154">
        <f t="shared" si="43"/>
        <v>0</v>
      </c>
      <c r="AR208" s="155" t="s">
        <v>663</v>
      </c>
      <c r="AT208" s="155" t="s">
        <v>227</v>
      </c>
      <c r="AU208" s="155" t="s">
        <v>89</v>
      </c>
      <c r="AY208" s="17" t="s">
        <v>225</v>
      </c>
      <c r="BE208" s="156">
        <f t="shared" si="44"/>
        <v>0</v>
      </c>
      <c r="BF208" s="156">
        <f t="shared" si="45"/>
        <v>0</v>
      </c>
      <c r="BG208" s="156">
        <f t="shared" si="46"/>
        <v>0</v>
      </c>
      <c r="BH208" s="156">
        <f t="shared" si="47"/>
        <v>0</v>
      </c>
      <c r="BI208" s="156">
        <f t="shared" si="48"/>
        <v>0</v>
      </c>
      <c r="BJ208" s="17" t="s">
        <v>89</v>
      </c>
      <c r="BK208" s="156">
        <f t="shared" si="49"/>
        <v>0</v>
      </c>
      <c r="BL208" s="17" t="s">
        <v>663</v>
      </c>
      <c r="BM208" s="155" t="s">
        <v>1235</v>
      </c>
    </row>
    <row r="209" spans="2:65" s="1" customFormat="1" ht="16.5" customHeight="1">
      <c r="B209" s="32"/>
      <c r="C209" s="143" t="s">
        <v>717</v>
      </c>
      <c r="D209" s="143" t="s">
        <v>227</v>
      </c>
      <c r="E209" s="144" t="s">
        <v>3929</v>
      </c>
      <c r="F209" s="145" t="s">
        <v>3930</v>
      </c>
      <c r="G209" s="146" t="s">
        <v>3809</v>
      </c>
      <c r="H209" s="147">
        <v>15.5</v>
      </c>
      <c r="I209" s="148"/>
      <c r="J209" s="149">
        <f t="shared" si="40"/>
        <v>0</v>
      </c>
      <c r="K209" s="150"/>
      <c r="L209" s="32"/>
      <c r="M209" s="151" t="s">
        <v>1</v>
      </c>
      <c r="N209" s="152" t="s">
        <v>42</v>
      </c>
      <c r="P209" s="153">
        <f t="shared" si="41"/>
        <v>0</v>
      </c>
      <c r="Q209" s="153">
        <v>0</v>
      </c>
      <c r="R209" s="153">
        <f t="shared" si="42"/>
        <v>0</v>
      </c>
      <c r="S209" s="153">
        <v>0</v>
      </c>
      <c r="T209" s="154">
        <f t="shared" si="43"/>
        <v>0</v>
      </c>
      <c r="AR209" s="155" t="s">
        <v>663</v>
      </c>
      <c r="AT209" s="155" t="s">
        <v>227</v>
      </c>
      <c r="AU209" s="155" t="s">
        <v>89</v>
      </c>
      <c r="AY209" s="17" t="s">
        <v>225</v>
      </c>
      <c r="BE209" s="156">
        <f t="shared" si="44"/>
        <v>0</v>
      </c>
      <c r="BF209" s="156">
        <f t="shared" si="45"/>
        <v>0</v>
      </c>
      <c r="BG209" s="156">
        <f t="shared" si="46"/>
        <v>0</v>
      </c>
      <c r="BH209" s="156">
        <f t="shared" si="47"/>
        <v>0</v>
      </c>
      <c r="BI209" s="156">
        <f t="shared" si="48"/>
        <v>0</v>
      </c>
      <c r="BJ209" s="17" t="s">
        <v>89</v>
      </c>
      <c r="BK209" s="156">
        <f t="shared" si="49"/>
        <v>0</v>
      </c>
      <c r="BL209" s="17" t="s">
        <v>663</v>
      </c>
      <c r="BM209" s="155" t="s">
        <v>1247</v>
      </c>
    </row>
    <row r="210" spans="2:65" s="1" customFormat="1" ht="16.5" customHeight="1">
      <c r="B210" s="32"/>
      <c r="C210" s="143" t="s">
        <v>727</v>
      </c>
      <c r="D210" s="143" t="s">
        <v>227</v>
      </c>
      <c r="E210" s="144" t="s">
        <v>3931</v>
      </c>
      <c r="F210" s="145" t="s">
        <v>3932</v>
      </c>
      <c r="G210" s="146" t="s">
        <v>3809</v>
      </c>
      <c r="H210" s="147">
        <v>13</v>
      </c>
      <c r="I210" s="148"/>
      <c r="J210" s="149">
        <f t="shared" si="40"/>
        <v>0</v>
      </c>
      <c r="K210" s="150"/>
      <c r="L210" s="32"/>
      <c r="M210" s="151" t="s">
        <v>1</v>
      </c>
      <c r="N210" s="152" t="s">
        <v>42</v>
      </c>
      <c r="P210" s="153">
        <f t="shared" si="41"/>
        <v>0</v>
      </c>
      <c r="Q210" s="153">
        <v>0</v>
      </c>
      <c r="R210" s="153">
        <f t="shared" si="42"/>
        <v>0</v>
      </c>
      <c r="S210" s="153">
        <v>0</v>
      </c>
      <c r="T210" s="154">
        <f t="shared" si="43"/>
        <v>0</v>
      </c>
      <c r="AR210" s="155" t="s">
        <v>663</v>
      </c>
      <c r="AT210" s="155" t="s">
        <v>227</v>
      </c>
      <c r="AU210" s="155" t="s">
        <v>89</v>
      </c>
      <c r="AY210" s="17" t="s">
        <v>225</v>
      </c>
      <c r="BE210" s="156">
        <f t="shared" si="44"/>
        <v>0</v>
      </c>
      <c r="BF210" s="156">
        <f t="shared" si="45"/>
        <v>0</v>
      </c>
      <c r="BG210" s="156">
        <f t="shared" si="46"/>
        <v>0</v>
      </c>
      <c r="BH210" s="156">
        <f t="shared" si="47"/>
        <v>0</v>
      </c>
      <c r="BI210" s="156">
        <f t="shared" si="48"/>
        <v>0</v>
      </c>
      <c r="BJ210" s="17" t="s">
        <v>89</v>
      </c>
      <c r="BK210" s="156">
        <f t="shared" si="49"/>
        <v>0</v>
      </c>
      <c r="BL210" s="17" t="s">
        <v>663</v>
      </c>
      <c r="BM210" s="155" t="s">
        <v>1260</v>
      </c>
    </row>
    <row r="211" spans="2:65" s="1" customFormat="1" ht="16.5" customHeight="1">
      <c r="B211" s="32"/>
      <c r="C211" s="143" t="s">
        <v>734</v>
      </c>
      <c r="D211" s="143" t="s">
        <v>227</v>
      </c>
      <c r="E211" s="144" t="s">
        <v>3933</v>
      </c>
      <c r="F211" s="145" t="s">
        <v>3934</v>
      </c>
      <c r="G211" s="146" t="s">
        <v>3809</v>
      </c>
      <c r="H211" s="147">
        <v>15.5</v>
      </c>
      <c r="I211" s="148"/>
      <c r="J211" s="149">
        <f t="shared" si="40"/>
        <v>0</v>
      </c>
      <c r="K211" s="150"/>
      <c r="L211" s="32"/>
      <c r="M211" s="151" t="s">
        <v>1</v>
      </c>
      <c r="N211" s="152" t="s">
        <v>42</v>
      </c>
      <c r="P211" s="153">
        <f t="shared" si="41"/>
        <v>0</v>
      </c>
      <c r="Q211" s="153">
        <v>0</v>
      </c>
      <c r="R211" s="153">
        <f t="shared" si="42"/>
        <v>0</v>
      </c>
      <c r="S211" s="153">
        <v>0</v>
      </c>
      <c r="T211" s="154">
        <f t="shared" si="43"/>
        <v>0</v>
      </c>
      <c r="AR211" s="155" t="s">
        <v>663</v>
      </c>
      <c r="AT211" s="155" t="s">
        <v>227</v>
      </c>
      <c r="AU211" s="155" t="s">
        <v>89</v>
      </c>
      <c r="AY211" s="17" t="s">
        <v>225</v>
      </c>
      <c r="BE211" s="156">
        <f t="shared" si="44"/>
        <v>0</v>
      </c>
      <c r="BF211" s="156">
        <f t="shared" si="45"/>
        <v>0</v>
      </c>
      <c r="BG211" s="156">
        <f t="shared" si="46"/>
        <v>0</v>
      </c>
      <c r="BH211" s="156">
        <f t="shared" si="47"/>
        <v>0</v>
      </c>
      <c r="BI211" s="156">
        <f t="shared" si="48"/>
        <v>0</v>
      </c>
      <c r="BJ211" s="17" t="s">
        <v>89</v>
      </c>
      <c r="BK211" s="156">
        <f t="shared" si="49"/>
        <v>0</v>
      </c>
      <c r="BL211" s="17" t="s">
        <v>663</v>
      </c>
      <c r="BM211" s="155" t="s">
        <v>1269</v>
      </c>
    </row>
    <row r="212" spans="2:65" s="1" customFormat="1" ht="16.5" customHeight="1">
      <c r="B212" s="32"/>
      <c r="C212" s="143" t="s">
        <v>738</v>
      </c>
      <c r="D212" s="143" t="s">
        <v>227</v>
      </c>
      <c r="E212" s="144" t="s">
        <v>3935</v>
      </c>
      <c r="F212" s="145" t="s">
        <v>3936</v>
      </c>
      <c r="G212" s="146" t="s">
        <v>3809</v>
      </c>
      <c r="H212" s="147">
        <v>6</v>
      </c>
      <c r="I212" s="148"/>
      <c r="J212" s="149">
        <f t="shared" si="40"/>
        <v>0</v>
      </c>
      <c r="K212" s="150"/>
      <c r="L212" s="32"/>
      <c r="M212" s="151" t="s">
        <v>1</v>
      </c>
      <c r="N212" s="152" t="s">
        <v>42</v>
      </c>
      <c r="P212" s="153">
        <f t="shared" si="41"/>
        <v>0</v>
      </c>
      <c r="Q212" s="153">
        <v>0</v>
      </c>
      <c r="R212" s="153">
        <f t="shared" si="42"/>
        <v>0</v>
      </c>
      <c r="S212" s="153">
        <v>0</v>
      </c>
      <c r="T212" s="154">
        <f t="shared" si="43"/>
        <v>0</v>
      </c>
      <c r="AR212" s="155" t="s">
        <v>663</v>
      </c>
      <c r="AT212" s="155" t="s">
        <v>227</v>
      </c>
      <c r="AU212" s="155" t="s">
        <v>89</v>
      </c>
      <c r="AY212" s="17" t="s">
        <v>225</v>
      </c>
      <c r="BE212" s="156">
        <f t="shared" si="44"/>
        <v>0</v>
      </c>
      <c r="BF212" s="156">
        <f t="shared" si="45"/>
        <v>0</v>
      </c>
      <c r="BG212" s="156">
        <f t="shared" si="46"/>
        <v>0</v>
      </c>
      <c r="BH212" s="156">
        <f t="shared" si="47"/>
        <v>0</v>
      </c>
      <c r="BI212" s="156">
        <f t="shared" si="48"/>
        <v>0</v>
      </c>
      <c r="BJ212" s="17" t="s">
        <v>89</v>
      </c>
      <c r="BK212" s="156">
        <f t="shared" si="49"/>
        <v>0</v>
      </c>
      <c r="BL212" s="17" t="s">
        <v>663</v>
      </c>
      <c r="BM212" s="155" t="s">
        <v>1278</v>
      </c>
    </row>
    <row r="213" spans="2:65" s="1" customFormat="1" ht="16.5" customHeight="1">
      <c r="B213" s="32"/>
      <c r="C213" s="143" t="s">
        <v>744</v>
      </c>
      <c r="D213" s="143" t="s">
        <v>227</v>
      </c>
      <c r="E213" s="144" t="s">
        <v>3937</v>
      </c>
      <c r="F213" s="145" t="s">
        <v>3938</v>
      </c>
      <c r="G213" s="146" t="s">
        <v>3809</v>
      </c>
      <c r="H213" s="147">
        <v>7</v>
      </c>
      <c r="I213" s="148"/>
      <c r="J213" s="149">
        <f t="shared" si="40"/>
        <v>0</v>
      </c>
      <c r="K213" s="150"/>
      <c r="L213" s="32"/>
      <c r="M213" s="151" t="s">
        <v>1</v>
      </c>
      <c r="N213" s="152" t="s">
        <v>42</v>
      </c>
      <c r="P213" s="153">
        <f t="shared" si="41"/>
        <v>0</v>
      </c>
      <c r="Q213" s="153">
        <v>0</v>
      </c>
      <c r="R213" s="153">
        <f t="shared" si="42"/>
        <v>0</v>
      </c>
      <c r="S213" s="153">
        <v>0</v>
      </c>
      <c r="T213" s="154">
        <f t="shared" si="43"/>
        <v>0</v>
      </c>
      <c r="AR213" s="155" t="s">
        <v>663</v>
      </c>
      <c r="AT213" s="155" t="s">
        <v>227</v>
      </c>
      <c r="AU213" s="155" t="s">
        <v>89</v>
      </c>
      <c r="AY213" s="17" t="s">
        <v>225</v>
      </c>
      <c r="BE213" s="156">
        <f t="shared" si="44"/>
        <v>0</v>
      </c>
      <c r="BF213" s="156">
        <f t="shared" si="45"/>
        <v>0</v>
      </c>
      <c r="BG213" s="156">
        <f t="shared" si="46"/>
        <v>0</v>
      </c>
      <c r="BH213" s="156">
        <f t="shared" si="47"/>
        <v>0</v>
      </c>
      <c r="BI213" s="156">
        <f t="shared" si="48"/>
        <v>0</v>
      </c>
      <c r="BJ213" s="17" t="s">
        <v>89</v>
      </c>
      <c r="BK213" s="156">
        <f t="shared" si="49"/>
        <v>0</v>
      </c>
      <c r="BL213" s="17" t="s">
        <v>663</v>
      </c>
      <c r="BM213" s="155" t="s">
        <v>1286</v>
      </c>
    </row>
    <row r="214" spans="2:65" s="1" customFormat="1" ht="16.5" customHeight="1">
      <c r="B214" s="32"/>
      <c r="C214" s="143" t="s">
        <v>750</v>
      </c>
      <c r="D214" s="143" t="s">
        <v>227</v>
      </c>
      <c r="E214" s="144" t="s">
        <v>3939</v>
      </c>
      <c r="F214" s="145" t="s">
        <v>3940</v>
      </c>
      <c r="G214" s="146" t="s">
        <v>3809</v>
      </c>
      <c r="H214" s="147">
        <v>45</v>
      </c>
      <c r="I214" s="148"/>
      <c r="J214" s="149">
        <f t="shared" si="40"/>
        <v>0</v>
      </c>
      <c r="K214" s="150"/>
      <c r="L214" s="32"/>
      <c r="M214" s="151" t="s">
        <v>1</v>
      </c>
      <c r="N214" s="152" t="s">
        <v>42</v>
      </c>
      <c r="P214" s="153">
        <f t="shared" si="41"/>
        <v>0</v>
      </c>
      <c r="Q214" s="153">
        <v>0</v>
      </c>
      <c r="R214" s="153">
        <f t="shared" si="42"/>
        <v>0</v>
      </c>
      <c r="S214" s="153">
        <v>0</v>
      </c>
      <c r="T214" s="154">
        <f t="shared" si="43"/>
        <v>0</v>
      </c>
      <c r="AR214" s="155" t="s">
        <v>663</v>
      </c>
      <c r="AT214" s="155" t="s">
        <v>227</v>
      </c>
      <c r="AU214" s="155" t="s">
        <v>89</v>
      </c>
      <c r="AY214" s="17" t="s">
        <v>225</v>
      </c>
      <c r="BE214" s="156">
        <f t="shared" si="44"/>
        <v>0</v>
      </c>
      <c r="BF214" s="156">
        <f t="shared" si="45"/>
        <v>0</v>
      </c>
      <c r="BG214" s="156">
        <f t="shared" si="46"/>
        <v>0</v>
      </c>
      <c r="BH214" s="156">
        <f t="shared" si="47"/>
        <v>0</v>
      </c>
      <c r="BI214" s="156">
        <f t="shared" si="48"/>
        <v>0</v>
      </c>
      <c r="BJ214" s="17" t="s">
        <v>89</v>
      </c>
      <c r="BK214" s="156">
        <f t="shared" si="49"/>
        <v>0</v>
      </c>
      <c r="BL214" s="17" t="s">
        <v>663</v>
      </c>
      <c r="BM214" s="155" t="s">
        <v>1295</v>
      </c>
    </row>
    <row r="215" spans="2:65" s="1" customFormat="1" ht="16.5" customHeight="1">
      <c r="B215" s="32"/>
      <c r="C215" s="143" t="s">
        <v>755</v>
      </c>
      <c r="D215" s="143" t="s">
        <v>227</v>
      </c>
      <c r="E215" s="144" t="s">
        <v>3941</v>
      </c>
      <c r="F215" s="145" t="s">
        <v>3942</v>
      </c>
      <c r="G215" s="146" t="s">
        <v>983</v>
      </c>
      <c r="H215" s="147">
        <v>1.44</v>
      </c>
      <c r="I215" s="148"/>
      <c r="J215" s="149">
        <f t="shared" si="40"/>
        <v>0</v>
      </c>
      <c r="K215" s="150"/>
      <c r="L215" s="32"/>
      <c r="M215" s="151" t="s">
        <v>1</v>
      </c>
      <c r="N215" s="152" t="s">
        <v>42</v>
      </c>
      <c r="P215" s="153">
        <f t="shared" si="41"/>
        <v>0</v>
      </c>
      <c r="Q215" s="153">
        <v>0</v>
      </c>
      <c r="R215" s="153">
        <f t="shared" si="42"/>
        <v>0</v>
      </c>
      <c r="S215" s="153">
        <v>0</v>
      </c>
      <c r="T215" s="154">
        <f t="shared" si="43"/>
        <v>0</v>
      </c>
      <c r="AR215" s="155" t="s">
        <v>663</v>
      </c>
      <c r="AT215" s="155" t="s">
        <v>227</v>
      </c>
      <c r="AU215" s="155" t="s">
        <v>89</v>
      </c>
      <c r="AY215" s="17" t="s">
        <v>225</v>
      </c>
      <c r="BE215" s="156">
        <f t="shared" si="44"/>
        <v>0</v>
      </c>
      <c r="BF215" s="156">
        <f t="shared" si="45"/>
        <v>0</v>
      </c>
      <c r="BG215" s="156">
        <f t="shared" si="46"/>
        <v>0</v>
      </c>
      <c r="BH215" s="156">
        <f t="shared" si="47"/>
        <v>0</v>
      </c>
      <c r="BI215" s="156">
        <f t="shared" si="48"/>
        <v>0</v>
      </c>
      <c r="BJ215" s="17" t="s">
        <v>89</v>
      </c>
      <c r="BK215" s="156">
        <f t="shared" si="49"/>
        <v>0</v>
      </c>
      <c r="BL215" s="17" t="s">
        <v>663</v>
      </c>
      <c r="BM215" s="155" t="s">
        <v>1303</v>
      </c>
    </row>
    <row r="216" spans="2:65" s="1" customFormat="1" ht="21.75" customHeight="1">
      <c r="B216" s="32"/>
      <c r="C216" s="143" t="s">
        <v>759</v>
      </c>
      <c r="D216" s="143" t="s">
        <v>227</v>
      </c>
      <c r="E216" s="144" t="s">
        <v>3943</v>
      </c>
      <c r="F216" s="145" t="s">
        <v>3944</v>
      </c>
      <c r="G216" s="146" t="s">
        <v>519</v>
      </c>
      <c r="H216" s="147">
        <v>3</v>
      </c>
      <c r="I216" s="148"/>
      <c r="J216" s="149">
        <f t="shared" si="40"/>
        <v>0</v>
      </c>
      <c r="K216" s="150"/>
      <c r="L216" s="32"/>
      <c r="M216" s="151" t="s">
        <v>1</v>
      </c>
      <c r="N216" s="152" t="s">
        <v>42</v>
      </c>
      <c r="P216" s="153">
        <f t="shared" si="41"/>
        <v>0</v>
      </c>
      <c r="Q216" s="153">
        <v>0</v>
      </c>
      <c r="R216" s="153">
        <f t="shared" si="42"/>
        <v>0</v>
      </c>
      <c r="S216" s="153">
        <v>0</v>
      </c>
      <c r="T216" s="154">
        <f t="shared" si="43"/>
        <v>0</v>
      </c>
      <c r="AR216" s="155" t="s">
        <v>663</v>
      </c>
      <c r="AT216" s="155" t="s">
        <v>227</v>
      </c>
      <c r="AU216" s="155" t="s">
        <v>89</v>
      </c>
      <c r="AY216" s="17" t="s">
        <v>225</v>
      </c>
      <c r="BE216" s="156">
        <f t="shared" si="44"/>
        <v>0</v>
      </c>
      <c r="BF216" s="156">
        <f t="shared" si="45"/>
        <v>0</v>
      </c>
      <c r="BG216" s="156">
        <f t="shared" si="46"/>
        <v>0</v>
      </c>
      <c r="BH216" s="156">
        <f t="shared" si="47"/>
        <v>0</v>
      </c>
      <c r="BI216" s="156">
        <f t="shared" si="48"/>
        <v>0</v>
      </c>
      <c r="BJ216" s="17" t="s">
        <v>89</v>
      </c>
      <c r="BK216" s="156">
        <f t="shared" si="49"/>
        <v>0</v>
      </c>
      <c r="BL216" s="17" t="s">
        <v>663</v>
      </c>
      <c r="BM216" s="155" t="s">
        <v>1311</v>
      </c>
    </row>
    <row r="217" spans="2:65" s="1" customFormat="1" ht="16.5" customHeight="1">
      <c r="B217" s="32"/>
      <c r="C217" s="143" t="s">
        <v>765</v>
      </c>
      <c r="D217" s="143" t="s">
        <v>227</v>
      </c>
      <c r="E217" s="144" t="s">
        <v>3945</v>
      </c>
      <c r="F217" s="145" t="s">
        <v>3946</v>
      </c>
      <c r="G217" s="146" t="s">
        <v>1067</v>
      </c>
      <c r="H217" s="147">
        <v>13.21</v>
      </c>
      <c r="I217" s="148"/>
      <c r="J217" s="149">
        <f t="shared" si="40"/>
        <v>0</v>
      </c>
      <c r="K217" s="150"/>
      <c r="L217" s="32"/>
      <c r="M217" s="151" t="s">
        <v>1</v>
      </c>
      <c r="N217" s="152" t="s">
        <v>42</v>
      </c>
      <c r="P217" s="153">
        <f t="shared" si="41"/>
        <v>0</v>
      </c>
      <c r="Q217" s="153">
        <v>0</v>
      </c>
      <c r="R217" s="153">
        <f t="shared" si="42"/>
        <v>0</v>
      </c>
      <c r="S217" s="153">
        <v>0</v>
      </c>
      <c r="T217" s="154">
        <f t="shared" si="43"/>
        <v>0</v>
      </c>
      <c r="AR217" s="155" t="s">
        <v>663</v>
      </c>
      <c r="AT217" s="155" t="s">
        <v>227</v>
      </c>
      <c r="AU217" s="155" t="s">
        <v>89</v>
      </c>
      <c r="AY217" s="17" t="s">
        <v>225</v>
      </c>
      <c r="BE217" s="156">
        <f t="shared" si="44"/>
        <v>0</v>
      </c>
      <c r="BF217" s="156">
        <f t="shared" si="45"/>
        <v>0</v>
      </c>
      <c r="BG217" s="156">
        <f t="shared" si="46"/>
        <v>0</v>
      </c>
      <c r="BH217" s="156">
        <f t="shared" si="47"/>
        <v>0</v>
      </c>
      <c r="BI217" s="156">
        <f t="shared" si="48"/>
        <v>0</v>
      </c>
      <c r="BJ217" s="17" t="s">
        <v>89</v>
      </c>
      <c r="BK217" s="156">
        <f t="shared" si="49"/>
        <v>0</v>
      </c>
      <c r="BL217" s="17" t="s">
        <v>663</v>
      </c>
      <c r="BM217" s="155" t="s">
        <v>1320</v>
      </c>
    </row>
    <row r="218" spans="2:65" s="1" customFormat="1" ht="16.5" customHeight="1">
      <c r="B218" s="32"/>
      <c r="C218" s="143" t="s">
        <v>778</v>
      </c>
      <c r="D218" s="143" t="s">
        <v>227</v>
      </c>
      <c r="E218" s="144" t="s">
        <v>3947</v>
      </c>
      <c r="F218" s="145" t="s">
        <v>3948</v>
      </c>
      <c r="G218" s="146" t="s">
        <v>1067</v>
      </c>
      <c r="H218" s="147">
        <v>19.32</v>
      </c>
      <c r="I218" s="148"/>
      <c r="J218" s="149">
        <f t="shared" si="40"/>
        <v>0</v>
      </c>
      <c r="K218" s="150"/>
      <c r="L218" s="32"/>
      <c r="M218" s="151" t="s">
        <v>1</v>
      </c>
      <c r="N218" s="152" t="s">
        <v>42</v>
      </c>
      <c r="P218" s="153">
        <f t="shared" si="41"/>
        <v>0</v>
      </c>
      <c r="Q218" s="153">
        <v>0</v>
      </c>
      <c r="R218" s="153">
        <f t="shared" si="42"/>
        <v>0</v>
      </c>
      <c r="S218" s="153">
        <v>0</v>
      </c>
      <c r="T218" s="154">
        <f t="shared" si="43"/>
        <v>0</v>
      </c>
      <c r="AR218" s="155" t="s">
        <v>663</v>
      </c>
      <c r="AT218" s="155" t="s">
        <v>227</v>
      </c>
      <c r="AU218" s="155" t="s">
        <v>89</v>
      </c>
      <c r="AY218" s="17" t="s">
        <v>225</v>
      </c>
      <c r="BE218" s="156">
        <f t="shared" si="44"/>
        <v>0</v>
      </c>
      <c r="BF218" s="156">
        <f t="shared" si="45"/>
        <v>0</v>
      </c>
      <c r="BG218" s="156">
        <f t="shared" si="46"/>
        <v>0</v>
      </c>
      <c r="BH218" s="156">
        <f t="shared" si="47"/>
        <v>0</v>
      </c>
      <c r="BI218" s="156">
        <f t="shared" si="48"/>
        <v>0</v>
      </c>
      <c r="BJ218" s="17" t="s">
        <v>89</v>
      </c>
      <c r="BK218" s="156">
        <f t="shared" si="49"/>
        <v>0</v>
      </c>
      <c r="BL218" s="17" t="s">
        <v>663</v>
      </c>
      <c r="BM218" s="155" t="s">
        <v>1334</v>
      </c>
    </row>
    <row r="219" spans="2:65" s="1" customFormat="1" ht="16.5" customHeight="1">
      <c r="B219" s="32"/>
      <c r="C219" s="143" t="s">
        <v>783</v>
      </c>
      <c r="D219" s="143" t="s">
        <v>227</v>
      </c>
      <c r="E219" s="144" t="s">
        <v>3949</v>
      </c>
      <c r="F219" s="145" t="s">
        <v>3950</v>
      </c>
      <c r="G219" s="146" t="s">
        <v>1067</v>
      </c>
      <c r="H219" s="147">
        <v>28.12</v>
      </c>
      <c r="I219" s="148"/>
      <c r="J219" s="149">
        <f t="shared" si="40"/>
        <v>0</v>
      </c>
      <c r="K219" s="150"/>
      <c r="L219" s="32"/>
      <c r="M219" s="151" t="s">
        <v>1</v>
      </c>
      <c r="N219" s="152" t="s">
        <v>42</v>
      </c>
      <c r="P219" s="153">
        <f t="shared" si="41"/>
        <v>0</v>
      </c>
      <c r="Q219" s="153">
        <v>0</v>
      </c>
      <c r="R219" s="153">
        <f t="shared" si="42"/>
        <v>0</v>
      </c>
      <c r="S219" s="153">
        <v>0</v>
      </c>
      <c r="T219" s="154">
        <f t="shared" si="43"/>
        <v>0</v>
      </c>
      <c r="AR219" s="155" t="s">
        <v>663</v>
      </c>
      <c r="AT219" s="155" t="s">
        <v>227</v>
      </c>
      <c r="AU219" s="155" t="s">
        <v>89</v>
      </c>
      <c r="AY219" s="17" t="s">
        <v>225</v>
      </c>
      <c r="BE219" s="156">
        <f t="shared" si="44"/>
        <v>0</v>
      </c>
      <c r="BF219" s="156">
        <f t="shared" si="45"/>
        <v>0</v>
      </c>
      <c r="BG219" s="156">
        <f t="shared" si="46"/>
        <v>0</v>
      </c>
      <c r="BH219" s="156">
        <f t="shared" si="47"/>
        <v>0</v>
      </c>
      <c r="BI219" s="156">
        <f t="shared" si="48"/>
        <v>0</v>
      </c>
      <c r="BJ219" s="17" t="s">
        <v>89</v>
      </c>
      <c r="BK219" s="156">
        <f t="shared" si="49"/>
        <v>0</v>
      </c>
      <c r="BL219" s="17" t="s">
        <v>663</v>
      </c>
      <c r="BM219" s="155" t="s">
        <v>1348</v>
      </c>
    </row>
    <row r="220" spans="2:65" s="1" customFormat="1" ht="16.5" customHeight="1">
      <c r="B220" s="32"/>
      <c r="C220" s="143" t="s">
        <v>793</v>
      </c>
      <c r="D220" s="143" t="s">
        <v>227</v>
      </c>
      <c r="E220" s="144" t="s">
        <v>3951</v>
      </c>
      <c r="F220" s="145" t="s">
        <v>3952</v>
      </c>
      <c r="G220" s="146" t="s">
        <v>1067</v>
      </c>
      <c r="H220" s="147">
        <v>6.12</v>
      </c>
      <c r="I220" s="148"/>
      <c r="J220" s="149">
        <f t="shared" si="40"/>
        <v>0</v>
      </c>
      <c r="K220" s="150"/>
      <c r="L220" s="32"/>
      <c r="M220" s="151" t="s">
        <v>1</v>
      </c>
      <c r="N220" s="152" t="s">
        <v>42</v>
      </c>
      <c r="P220" s="153">
        <f t="shared" si="41"/>
        <v>0</v>
      </c>
      <c r="Q220" s="153">
        <v>0</v>
      </c>
      <c r="R220" s="153">
        <f t="shared" si="42"/>
        <v>0</v>
      </c>
      <c r="S220" s="153">
        <v>0</v>
      </c>
      <c r="T220" s="154">
        <f t="shared" si="43"/>
        <v>0</v>
      </c>
      <c r="AR220" s="155" t="s">
        <v>663</v>
      </c>
      <c r="AT220" s="155" t="s">
        <v>227</v>
      </c>
      <c r="AU220" s="155" t="s">
        <v>89</v>
      </c>
      <c r="AY220" s="17" t="s">
        <v>225</v>
      </c>
      <c r="BE220" s="156">
        <f t="shared" si="44"/>
        <v>0</v>
      </c>
      <c r="BF220" s="156">
        <f t="shared" si="45"/>
        <v>0</v>
      </c>
      <c r="BG220" s="156">
        <f t="shared" si="46"/>
        <v>0</v>
      </c>
      <c r="BH220" s="156">
        <f t="shared" si="47"/>
        <v>0</v>
      </c>
      <c r="BI220" s="156">
        <f t="shared" si="48"/>
        <v>0</v>
      </c>
      <c r="BJ220" s="17" t="s">
        <v>89</v>
      </c>
      <c r="BK220" s="156">
        <f t="shared" si="49"/>
        <v>0</v>
      </c>
      <c r="BL220" s="17" t="s">
        <v>663</v>
      </c>
      <c r="BM220" s="155" t="s">
        <v>1358</v>
      </c>
    </row>
    <row r="221" spans="2:65" s="1" customFormat="1" ht="16.5" customHeight="1">
      <c r="B221" s="32"/>
      <c r="C221" s="143" t="s">
        <v>801</v>
      </c>
      <c r="D221" s="143" t="s">
        <v>227</v>
      </c>
      <c r="E221" s="144" t="s">
        <v>3953</v>
      </c>
      <c r="F221" s="145" t="s">
        <v>3847</v>
      </c>
      <c r="G221" s="146" t="s">
        <v>983</v>
      </c>
      <c r="H221" s="147">
        <v>12.36</v>
      </c>
      <c r="I221" s="148"/>
      <c r="J221" s="149">
        <f t="shared" si="40"/>
        <v>0</v>
      </c>
      <c r="K221" s="150"/>
      <c r="L221" s="32"/>
      <c r="M221" s="151" t="s">
        <v>1</v>
      </c>
      <c r="N221" s="152" t="s">
        <v>42</v>
      </c>
      <c r="P221" s="153">
        <f t="shared" si="41"/>
        <v>0</v>
      </c>
      <c r="Q221" s="153">
        <v>0</v>
      </c>
      <c r="R221" s="153">
        <f t="shared" si="42"/>
        <v>0</v>
      </c>
      <c r="S221" s="153">
        <v>0</v>
      </c>
      <c r="T221" s="154">
        <f t="shared" si="43"/>
        <v>0</v>
      </c>
      <c r="AR221" s="155" t="s">
        <v>663</v>
      </c>
      <c r="AT221" s="155" t="s">
        <v>227</v>
      </c>
      <c r="AU221" s="155" t="s">
        <v>89</v>
      </c>
      <c r="AY221" s="17" t="s">
        <v>225</v>
      </c>
      <c r="BE221" s="156">
        <f t="shared" si="44"/>
        <v>0</v>
      </c>
      <c r="BF221" s="156">
        <f t="shared" si="45"/>
        <v>0</v>
      </c>
      <c r="BG221" s="156">
        <f t="shared" si="46"/>
        <v>0</v>
      </c>
      <c r="BH221" s="156">
        <f t="shared" si="47"/>
        <v>0</v>
      </c>
      <c r="BI221" s="156">
        <f t="shared" si="48"/>
        <v>0</v>
      </c>
      <c r="BJ221" s="17" t="s">
        <v>89</v>
      </c>
      <c r="BK221" s="156">
        <f t="shared" si="49"/>
        <v>0</v>
      </c>
      <c r="BL221" s="17" t="s">
        <v>663</v>
      </c>
      <c r="BM221" s="155" t="s">
        <v>1367</v>
      </c>
    </row>
    <row r="222" spans="2:65" s="11" customFormat="1" ht="22.9" customHeight="1">
      <c r="B222" s="131"/>
      <c r="D222" s="132" t="s">
        <v>75</v>
      </c>
      <c r="E222" s="141" t="s">
        <v>3954</v>
      </c>
      <c r="F222" s="141" t="s">
        <v>3955</v>
      </c>
      <c r="I222" s="134"/>
      <c r="J222" s="142">
        <f>BK222</f>
        <v>0</v>
      </c>
      <c r="L222" s="131"/>
      <c r="M222" s="136"/>
      <c r="P222" s="137">
        <f>SUM(P223:P229)</f>
        <v>0</v>
      </c>
      <c r="R222" s="137">
        <f>SUM(R223:R229)</f>
        <v>0</v>
      </c>
      <c r="T222" s="138">
        <f>SUM(T223:T229)</f>
        <v>0</v>
      </c>
      <c r="AR222" s="132" t="s">
        <v>83</v>
      </c>
      <c r="AT222" s="139" t="s">
        <v>75</v>
      </c>
      <c r="AU222" s="139" t="s">
        <v>83</v>
      </c>
      <c r="AY222" s="132" t="s">
        <v>225</v>
      </c>
      <c r="BK222" s="140">
        <f>SUM(BK223:BK229)</f>
        <v>0</v>
      </c>
    </row>
    <row r="223" spans="2:65" s="1" customFormat="1" ht="37.9" customHeight="1">
      <c r="B223" s="32"/>
      <c r="C223" s="143" t="s">
        <v>806</v>
      </c>
      <c r="D223" s="143" t="s">
        <v>227</v>
      </c>
      <c r="E223" s="144" t="s">
        <v>3956</v>
      </c>
      <c r="F223" s="145" t="s">
        <v>3957</v>
      </c>
      <c r="G223" s="146" t="s">
        <v>519</v>
      </c>
      <c r="H223" s="147">
        <v>1</v>
      </c>
      <c r="I223" s="148"/>
      <c r="J223" s="149">
        <f t="shared" ref="J223:J229" si="50">ROUND(I223*H223,2)</f>
        <v>0</v>
      </c>
      <c r="K223" s="150"/>
      <c r="L223" s="32"/>
      <c r="M223" s="151" t="s">
        <v>1</v>
      </c>
      <c r="N223" s="152" t="s">
        <v>42</v>
      </c>
      <c r="P223" s="153">
        <f t="shared" ref="P223:P229" si="51">O223*H223</f>
        <v>0</v>
      </c>
      <c r="Q223" s="153">
        <v>0</v>
      </c>
      <c r="R223" s="153">
        <f t="shared" ref="R223:R229" si="52">Q223*H223</f>
        <v>0</v>
      </c>
      <c r="S223" s="153">
        <v>0</v>
      </c>
      <c r="T223" s="154">
        <f t="shared" ref="T223:T229" si="53">S223*H223</f>
        <v>0</v>
      </c>
      <c r="AR223" s="155" t="s">
        <v>663</v>
      </c>
      <c r="AT223" s="155" t="s">
        <v>227</v>
      </c>
      <c r="AU223" s="155" t="s">
        <v>89</v>
      </c>
      <c r="AY223" s="17" t="s">
        <v>225</v>
      </c>
      <c r="BE223" s="156">
        <f t="shared" ref="BE223:BE229" si="54">IF(N223="základná",J223,0)</f>
        <v>0</v>
      </c>
      <c r="BF223" s="156">
        <f t="shared" ref="BF223:BF229" si="55">IF(N223="znížená",J223,0)</f>
        <v>0</v>
      </c>
      <c r="BG223" s="156">
        <f t="shared" ref="BG223:BG229" si="56">IF(N223="zákl. prenesená",J223,0)</f>
        <v>0</v>
      </c>
      <c r="BH223" s="156">
        <f t="shared" ref="BH223:BH229" si="57">IF(N223="zníž. prenesená",J223,0)</f>
        <v>0</v>
      </c>
      <c r="BI223" s="156">
        <f t="shared" ref="BI223:BI229" si="58">IF(N223="nulová",J223,0)</f>
        <v>0</v>
      </c>
      <c r="BJ223" s="17" t="s">
        <v>89</v>
      </c>
      <c r="BK223" s="156">
        <f t="shared" ref="BK223:BK229" si="59">ROUND(I223*H223,2)</f>
        <v>0</v>
      </c>
      <c r="BL223" s="17" t="s">
        <v>663</v>
      </c>
      <c r="BM223" s="155" t="s">
        <v>1378</v>
      </c>
    </row>
    <row r="224" spans="2:65" s="1" customFormat="1" ht="16.5" customHeight="1">
      <c r="B224" s="32"/>
      <c r="C224" s="143" t="s">
        <v>811</v>
      </c>
      <c r="D224" s="143" t="s">
        <v>227</v>
      </c>
      <c r="E224" s="144" t="s">
        <v>3958</v>
      </c>
      <c r="F224" s="145" t="s">
        <v>3930</v>
      </c>
      <c r="G224" s="146" t="s">
        <v>3809</v>
      </c>
      <c r="H224" s="147">
        <v>5.5</v>
      </c>
      <c r="I224" s="148"/>
      <c r="J224" s="149">
        <f t="shared" si="50"/>
        <v>0</v>
      </c>
      <c r="K224" s="150"/>
      <c r="L224" s="32"/>
      <c r="M224" s="151" t="s">
        <v>1</v>
      </c>
      <c r="N224" s="152" t="s">
        <v>42</v>
      </c>
      <c r="P224" s="153">
        <f t="shared" si="51"/>
        <v>0</v>
      </c>
      <c r="Q224" s="153">
        <v>0</v>
      </c>
      <c r="R224" s="153">
        <f t="shared" si="52"/>
        <v>0</v>
      </c>
      <c r="S224" s="153">
        <v>0</v>
      </c>
      <c r="T224" s="154">
        <f t="shared" si="53"/>
        <v>0</v>
      </c>
      <c r="AR224" s="155" t="s">
        <v>663</v>
      </c>
      <c r="AT224" s="155" t="s">
        <v>227</v>
      </c>
      <c r="AU224" s="155" t="s">
        <v>89</v>
      </c>
      <c r="AY224" s="17" t="s">
        <v>225</v>
      </c>
      <c r="BE224" s="156">
        <f t="shared" si="54"/>
        <v>0</v>
      </c>
      <c r="BF224" s="156">
        <f t="shared" si="55"/>
        <v>0</v>
      </c>
      <c r="BG224" s="156">
        <f t="shared" si="56"/>
        <v>0</v>
      </c>
      <c r="BH224" s="156">
        <f t="shared" si="57"/>
        <v>0</v>
      </c>
      <c r="BI224" s="156">
        <f t="shared" si="58"/>
        <v>0</v>
      </c>
      <c r="BJ224" s="17" t="s">
        <v>89</v>
      </c>
      <c r="BK224" s="156">
        <f t="shared" si="59"/>
        <v>0</v>
      </c>
      <c r="BL224" s="17" t="s">
        <v>663</v>
      </c>
      <c r="BM224" s="155" t="s">
        <v>1393</v>
      </c>
    </row>
    <row r="225" spans="2:65" s="1" customFormat="1" ht="16.5" customHeight="1">
      <c r="B225" s="32"/>
      <c r="C225" s="143" t="s">
        <v>833</v>
      </c>
      <c r="D225" s="143" t="s">
        <v>227</v>
      </c>
      <c r="E225" s="144" t="s">
        <v>3959</v>
      </c>
      <c r="F225" s="145" t="s">
        <v>3934</v>
      </c>
      <c r="G225" s="146" t="s">
        <v>3809</v>
      </c>
      <c r="H225" s="147">
        <v>5.5</v>
      </c>
      <c r="I225" s="148"/>
      <c r="J225" s="149">
        <f t="shared" si="50"/>
        <v>0</v>
      </c>
      <c r="K225" s="150"/>
      <c r="L225" s="32"/>
      <c r="M225" s="151" t="s">
        <v>1</v>
      </c>
      <c r="N225" s="152" t="s">
        <v>42</v>
      </c>
      <c r="P225" s="153">
        <f t="shared" si="51"/>
        <v>0</v>
      </c>
      <c r="Q225" s="153">
        <v>0</v>
      </c>
      <c r="R225" s="153">
        <f t="shared" si="52"/>
        <v>0</v>
      </c>
      <c r="S225" s="153">
        <v>0</v>
      </c>
      <c r="T225" s="154">
        <f t="shared" si="53"/>
        <v>0</v>
      </c>
      <c r="AR225" s="155" t="s">
        <v>663</v>
      </c>
      <c r="AT225" s="155" t="s">
        <v>227</v>
      </c>
      <c r="AU225" s="155" t="s">
        <v>89</v>
      </c>
      <c r="AY225" s="17" t="s">
        <v>225</v>
      </c>
      <c r="BE225" s="156">
        <f t="shared" si="54"/>
        <v>0</v>
      </c>
      <c r="BF225" s="156">
        <f t="shared" si="55"/>
        <v>0</v>
      </c>
      <c r="BG225" s="156">
        <f t="shared" si="56"/>
        <v>0</v>
      </c>
      <c r="BH225" s="156">
        <f t="shared" si="57"/>
        <v>0</v>
      </c>
      <c r="BI225" s="156">
        <f t="shared" si="58"/>
        <v>0</v>
      </c>
      <c r="BJ225" s="17" t="s">
        <v>89</v>
      </c>
      <c r="BK225" s="156">
        <f t="shared" si="59"/>
        <v>0</v>
      </c>
      <c r="BL225" s="17" t="s">
        <v>663</v>
      </c>
      <c r="BM225" s="155" t="s">
        <v>1416</v>
      </c>
    </row>
    <row r="226" spans="2:65" s="1" customFormat="1" ht="16.5" customHeight="1">
      <c r="B226" s="32"/>
      <c r="C226" s="143" t="s">
        <v>838</v>
      </c>
      <c r="D226" s="143" t="s">
        <v>227</v>
      </c>
      <c r="E226" s="144" t="s">
        <v>3960</v>
      </c>
      <c r="F226" s="145" t="s">
        <v>3961</v>
      </c>
      <c r="G226" s="146" t="s">
        <v>3809</v>
      </c>
      <c r="H226" s="147">
        <v>5</v>
      </c>
      <c r="I226" s="148"/>
      <c r="J226" s="149">
        <f t="shared" si="50"/>
        <v>0</v>
      </c>
      <c r="K226" s="150"/>
      <c r="L226" s="32"/>
      <c r="M226" s="151" t="s">
        <v>1</v>
      </c>
      <c r="N226" s="152" t="s">
        <v>42</v>
      </c>
      <c r="P226" s="153">
        <f t="shared" si="51"/>
        <v>0</v>
      </c>
      <c r="Q226" s="153">
        <v>0</v>
      </c>
      <c r="R226" s="153">
        <f t="shared" si="52"/>
        <v>0</v>
      </c>
      <c r="S226" s="153">
        <v>0</v>
      </c>
      <c r="T226" s="154">
        <f t="shared" si="53"/>
        <v>0</v>
      </c>
      <c r="AR226" s="155" t="s">
        <v>663</v>
      </c>
      <c r="AT226" s="155" t="s">
        <v>227</v>
      </c>
      <c r="AU226" s="155" t="s">
        <v>89</v>
      </c>
      <c r="AY226" s="17" t="s">
        <v>225</v>
      </c>
      <c r="BE226" s="156">
        <f t="shared" si="54"/>
        <v>0</v>
      </c>
      <c r="BF226" s="156">
        <f t="shared" si="55"/>
        <v>0</v>
      </c>
      <c r="BG226" s="156">
        <f t="shared" si="56"/>
        <v>0</v>
      </c>
      <c r="BH226" s="156">
        <f t="shared" si="57"/>
        <v>0</v>
      </c>
      <c r="BI226" s="156">
        <f t="shared" si="58"/>
        <v>0</v>
      </c>
      <c r="BJ226" s="17" t="s">
        <v>89</v>
      </c>
      <c r="BK226" s="156">
        <f t="shared" si="59"/>
        <v>0</v>
      </c>
      <c r="BL226" s="17" t="s">
        <v>663</v>
      </c>
      <c r="BM226" s="155" t="s">
        <v>1429</v>
      </c>
    </row>
    <row r="227" spans="2:65" s="1" customFormat="1" ht="16.5" customHeight="1">
      <c r="B227" s="32"/>
      <c r="C227" s="143" t="s">
        <v>844</v>
      </c>
      <c r="D227" s="143" t="s">
        <v>227</v>
      </c>
      <c r="E227" s="144" t="s">
        <v>3962</v>
      </c>
      <c r="F227" s="145" t="s">
        <v>3963</v>
      </c>
      <c r="G227" s="146" t="s">
        <v>1067</v>
      </c>
      <c r="H227" s="147">
        <v>23.2</v>
      </c>
      <c r="I227" s="148"/>
      <c r="J227" s="149">
        <f t="shared" si="50"/>
        <v>0</v>
      </c>
      <c r="K227" s="150"/>
      <c r="L227" s="32"/>
      <c r="M227" s="151" t="s">
        <v>1</v>
      </c>
      <c r="N227" s="152" t="s">
        <v>42</v>
      </c>
      <c r="P227" s="153">
        <f t="shared" si="51"/>
        <v>0</v>
      </c>
      <c r="Q227" s="153">
        <v>0</v>
      </c>
      <c r="R227" s="153">
        <f t="shared" si="52"/>
        <v>0</v>
      </c>
      <c r="S227" s="153">
        <v>0</v>
      </c>
      <c r="T227" s="154">
        <f t="shared" si="53"/>
        <v>0</v>
      </c>
      <c r="AR227" s="155" t="s">
        <v>663</v>
      </c>
      <c r="AT227" s="155" t="s">
        <v>227</v>
      </c>
      <c r="AU227" s="155" t="s">
        <v>89</v>
      </c>
      <c r="AY227" s="17" t="s">
        <v>225</v>
      </c>
      <c r="BE227" s="156">
        <f t="shared" si="54"/>
        <v>0</v>
      </c>
      <c r="BF227" s="156">
        <f t="shared" si="55"/>
        <v>0</v>
      </c>
      <c r="BG227" s="156">
        <f t="shared" si="56"/>
        <v>0</v>
      </c>
      <c r="BH227" s="156">
        <f t="shared" si="57"/>
        <v>0</v>
      </c>
      <c r="BI227" s="156">
        <f t="shared" si="58"/>
        <v>0</v>
      </c>
      <c r="BJ227" s="17" t="s">
        <v>89</v>
      </c>
      <c r="BK227" s="156">
        <f t="shared" si="59"/>
        <v>0</v>
      </c>
      <c r="BL227" s="17" t="s">
        <v>663</v>
      </c>
      <c r="BM227" s="155" t="s">
        <v>1438</v>
      </c>
    </row>
    <row r="228" spans="2:65" s="1" customFormat="1" ht="16.5" customHeight="1">
      <c r="B228" s="32"/>
      <c r="C228" s="143" t="s">
        <v>878</v>
      </c>
      <c r="D228" s="143" t="s">
        <v>227</v>
      </c>
      <c r="E228" s="144" t="s">
        <v>3964</v>
      </c>
      <c r="F228" s="145" t="s">
        <v>3950</v>
      </c>
      <c r="G228" s="146" t="s">
        <v>1067</v>
      </c>
      <c r="H228" s="147">
        <v>2.46</v>
      </c>
      <c r="I228" s="148"/>
      <c r="J228" s="149">
        <f t="shared" si="50"/>
        <v>0</v>
      </c>
      <c r="K228" s="150"/>
      <c r="L228" s="32"/>
      <c r="M228" s="151" t="s">
        <v>1</v>
      </c>
      <c r="N228" s="152" t="s">
        <v>42</v>
      </c>
      <c r="P228" s="153">
        <f t="shared" si="51"/>
        <v>0</v>
      </c>
      <c r="Q228" s="153">
        <v>0</v>
      </c>
      <c r="R228" s="153">
        <f t="shared" si="52"/>
        <v>0</v>
      </c>
      <c r="S228" s="153">
        <v>0</v>
      </c>
      <c r="T228" s="154">
        <f t="shared" si="53"/>
        <v>0</v>
      </c>
      <c r="AR228" s="155" t="s">
        <v>663</v>
      </c>
      <c r="AT228" s="155" t="s">
        <v>227</v>
      </c>
      <c r="AU228" s="155" t="s">
        <v>89</v>
      </c>
      <c r="AY228" s="17" t="s">
        <v>225</v>
      </c>
      <c r="BE228" s="156">
        <f t="shared" si="54"/>
        <v>0</v>
      </c>
      <c r="BF228" s="156">
        <f t="shared" si="55"/>
        <v>0</v>
      </c>
      <c r="BG228" s="156">
        <f t="shared" si="56"/>
        <v>0</v>
      </c>
      <c r="BH228" s="156">
        <f t="shared" si="57"/>
        <v>0</v>
      </c>
      <c r="BI228" s="156">
        <f t="shared" si="58"/>
        <v>0</v>
      </c>
      <c r="BJ228" s="17" t="s">
        <v>89</v>
      </c>
      <c r="BK228" s="156">
        <f t="shared" si="59"/>
        <v>0</v>
      </c>
      <c r="BL228" s="17" t="s">
        <v>663</v>
      </c>
      <c r="BM228" s="155" t="s">
        <v>1447</v>
      </c>
    </row>
    <row r="229" spans="2:65" s="1" customFormat="1" ht="16.5" customHeight="1">
      <c r="B229" s="32"/>
      <c r="C229" s="143" t="s">
        <v>883</v>
      </c>
      <c r="D229" s="143" t="s">
        <v>227</v>
      </c>
      <c r="E229" s="144" t="s">
        <v>3965</v>
      </c>
      <c r="F229" s="145" t="s">
        <v>3847</v>
      </c>
      <c r="G229" s="146" t="s">
        <v>983</v>
      </c>
      <c r="H229" s="147">
        <v>3.8</v>
      </c>
      <c r="I229" s="148"/>
      <c r="J229" s="149">
        <f t="shared" si="50"/>
        <v>0</v>
      </c>
      <c r="K229" s="150"/>
      <c r="L229" s="32"/>
      <c r="M229" s="151" t="s">
        <v>1</v>
      </c>
      <c r="N229" s="152" t="s">
        <v>42</v>
      </c>
      <c r="P229" s="153">
        <f t="shared" si="51"/>
        <v>0</v>
      </c>
      <c r="Q229" s="153">
        <v>0</v>
      </c>
      <c r="R229" s="153">
        <f t="shared" si="52"/>
        <v>0</v>
      </c>
      <c r="S229" s="153">
        <v>0</v>
      </c>
      <c r="T229" s="154">
        <f t="shared" si="53"/>
        <v>0</v>
      </c>
      <c r="AR229" s="155" t="s">
        <v>663</v>
      </c>
      <c r="AT229" s="155" t="s">
        <v>227</v>
      </c>
      <c r="AU229" s="155" t="s">
        <v>89</v>
      </c>
      <c r="AY229" s="17" t="s">
        <v>225</v>
      </c>
      <c r="BE229" s="156">
        <f t="shared" si="54"/>
        <v>0</v>
      </c>
      <c r="BF229" s="156">
        <f t="shared" si="55"/>
        <v>0</v>
      </c>
      <c r="BG229" s="156">
        <f t="shared" si="56"/>
        <v>0</v>
      </c>
      <c r="BH229" s="156">
        <f t="shared" si="57"/>
        <v>0</v>
      </c>
      <c r="BI229" s="156">
        <f t="shared" si="58"/>
        <v>0</v>
      </c>
      <c r="BJ229" s="17" t="s">
        <v>89</v>
      </c>
      <c r="BK229" s="156">
        <f t="shared" si="59"/>
        <v>0</v>
      </c>
      <c r="BL229" s="17" t="s">
        <v>663</v>
      </c>
      <c r="BM229" s="155" t="s">
        <v>1457</v>
      </c>
    </row>
    <row r="230" spans="2:65" s="11" customFormat="1" ht="22.9" customHeight="1">
      <c r="B230" s="131"/>
      <c r="D230" s="132" t="s">
        <v>75</v>
      </c>
      <c r="E230" s="141" t="s">
        <v>3966</v>
      </c>
      <c r="F230" s="141" t="s">
        <v>3967</v>
      </c>
      <c r="I230" s="134"/>
      <c r="J230" s="142">
        <f>BK230</f>
        <v>0</v>
      </c>
      <c r="L230" s="131"/>
      <c r="M230" s="136"/>
      <c r="P230" s="137">
        <f>SUM(P231:P236)</f>
        <v>0</v>
      </c>
      <c r="R230" s="137">
        <f>SUM(R231:R236)</f>
        <v>0</v>
      </c>
      <c r="T230" s="138">
        <f>SUM(T231:T236)</f>
        <v>0</v>
      </c>
      <c r="AR230" s="132" t="s">
        <v>83</v>
      </c>
      <c r="AT230" s="139" t="s">
        <v>75</v>
      </c>
      <c r="AU230" s="139" t="s">
        <v>83</v>
      </c>
      <c r="AY230" s="132" t="s">
        <v>225</v>
      </c>
      <c r="BK230" s="140">
        <f>SUM(BK231:BK236)</f>
        <v>0</v>
      </c>
    </row>
    <row r="231" spans="2:65" s="1" customFormat="1" ht="37.9" customHeight="1">
      <c r="B231" s="32"/>
      <c r="C231" s="143" t="s">
        <v>898</v>
      </c>
      <c r="D231" s="143" t="s">
        <v>227</v>
      </c>
      <c r="E231" s="144" t="s">
        <v>3968</v>
      </c>
      <c r="F231" s="145" t="s">
        <v>3969</v>
      </c>
      <c r="G231" s="146" t="s">
        <v>519</v>
      </c>
      <c r="H231" s="147">
        <v>1</v>
      </c>
      <c r="I231" s="148"/>
      <c r="J231" s="149">
        <f t="shared" ref="J231:J236" si="60">ROUND(I231*H231,2)</f>
        <v>0</v>
      </c>
      <c r="K231" s="150"/>
      <c r="L231" s="32"/>
      <c r="M231" s="151" t="s">
        <v>1</v>
      </c>
      <c r="N231" s="152" t="s">
        <v>42</v>
      </c>
      <c r="P231" s="153">
        <f t="shared" ref="P231:P236" si="61">O231*H231</f>
        <v>0</v>
      </c>
      <c r="Q231" s="153">
        <v>0</v>
      </c>
      <c r="R231" s="153">
        <f t="shared" ref="R231:R236" si="62">Q231*H231</f>
        <v>0</v>
      </c>
      <c r="S231" s="153">
        <v>0</v>
      </c>
      <c r="T231" s="154">
        <f t="shared" ref="T231:T236" si="63">S231*H231</f>
        <v>0</v>
      </c>
      <c r="AR231" s="155" t="s">
        <v>663</v>
      </c>
      <c r="AT231" s="155" t="s">
        <v>227</v>
      </c>
      <c r="AU231" s="155" t="s">
        <v>89</v>
      </c>
      <c r="AY231" s="17" t="s">
        <v>225</v>
      </c>
      <c r="BE231" s="156">
        <f t="shared" ref="BE231:BE236" si="64">IF(N231="základná",J231,0)</f>
        <v>0</v>
      </c>
      <c r="BF231" s="156">
        <f t="shared" ref="BF231:BF236" si="65">IF(N231="znížená",J231,0)</f>
        <v>0</v>
      </c>
      <c r="BG231" s="156">
        <f t="shared" ref="BG231:BG236" si="66">IF(N231="zákl. prenesená",J231,0)</f>
        <v>0</v>
      </c>
      <c r="BH231" s="156">
        <f t="shared" ref="BH231:BH236" si="67">IF(N231="zníž. prenesená",J231,0)</f>
        <v>0</v>
      </c>
      <c r="BI231" s="156">
        <f t="shared" ref="BI231:BI236" si="68">IF(N231="nulová",J231,0)</f>
        <v>0</v>
      </c>
      <c r="BJ231" s="17" t="s">
        <v>89</v>
      </c>
      <c r="BK231" s="156">
        <f t="shared" ref="BK231:BK236" si="69">ROUND(I231*H231,2)</f>
        <v>0</v>
      </c>
      <c r="BL231" s="17" t="s">
        <v>663</v>
      </c>
      <c r="BM231" s="155" t="s">
        <v>1466</v>
      </c>
    </row>
    <row r="232" spans="2:65" s="1" customFormat="1" ht="24.2" customHeight="1">
      <c r="B232" s="32"/>
      <c r="C232" s="143" t="s">
        <v>903</v>
      </c>
      <c r="D232" s="143" t="s">
        <v>227</v>
      </c>
      <c r="E232" s="144" t="s">
        <v>3970</v>
      </c>
      <c r="F232" s="145" t="s">
        <v>3971</v>
      </c>
      <c r="G232" s="146" t="s">
        <v>519</v>
      </c>
      <c r="H232" s="147">
        <v>1</v>
      </c>
      <c r="I232" s="148"/>
      <c r="J232" s="149">
        <f t="shared" si="60"/>
        <v>0</v>
      </c>
      <c r="K232" s="150"/>
      <c r="L232" s="32"/>
      <c r="M232" s="151" t="s">
        <v>1</v>
      </c>
      <c r="N232" s="152" t="s">
        <v>42</v>
      </c>
      <c r="P232" s="153">
        <f t="shared" si="61"/>
        <v>0</v>
      </c>
      <c r="Q232" s="153">
        <v>0</v>
      </c>
      <c r="R232" s="153">
        <f t="shared" si="62"/>
        <v>0</v>
      </c>
      <c r="S232" s="153">
        <v>0</v>
      </c>
      <c r="T232" s="154">
        <f t="shared" si="63"/>
        <v>0</v>
      </c>
      <c r="AR232" s="155" t="s">
        <v>663</v>
      </c>
      <c r="AT232" s="155" t="s">
        <v>227</v>
      </c>
      <c r="AU232" s="155" t="s">
        <v>89</v>
      </c>
      <c r="AY232" s="17" t="s">
        <v>225</v>
      </c>
      <c r="BE232" s="156">
        <f t="shared" si="64"/>
        <v>0</v>
      </c>
      <c r="BF232" s="156">
        <f t="shared" si="65"/>
        <v>0</v>
      </c>
      <c r="BG232" s="156">
        <f t="shared" si="66"/>
        <v>0</v>
      </c>
      <c r="BH232" s="156">
        <f t="shared" si="67"/>
        <v>0</v>
      </c>
      <c r="BI232" s="156">
        <f t="shared" si="68"/>
        <v>0</v>
      </c>
      <c r="BJ232" s="17" t="s">
        <v>89</v>
      </c>
      <c r="BK232" s="156">
        <f t="shared" si="69"/>
        <v>0</v>
      </c>
      <c r="BL232" s="17" t="s">
        <v>663</v>
      </c>
      <c r="BM232" s="155" t="s">
        <v>1476</v>
      </c>
    </row>
    <row r="233" spans="2:65" s="1" customFormat="1" ht="21.75" customHeight="1">
      <c r="B233" s="32"/>
      <c r="C233" s="143" t="s">
        <v>908</v>
      </c>
      <c r="D233" s="143" t="s">
        <v>227</v>
      </c>
      <c r="E233" s="144" t="s">
        <v>3972</v>
      </c>
      <c r="F233" s="145" t="s">
        <v>3973</v>
      </c>
      <c r="G233" s="146" t="s">
        <v>519</v>
      </c>
      <c r="H233" s="147">
        <v>1</v>
      </c>
      <c r="I233" s="148"/>
      <c r="J233" s="149">
        <f t="shared" si="60"/>
        <v>0</v>
      </c>
      <c r="K233" s="150"/>
      <c r="L233" s="32"/>
      <c r="M233" s="151" t="s">
        <v>1</v>
      </c>
      <c r="N233" s="152" t="s">
        <v>42</v>
      </c>
      <c r="P233" s="153">
        <f t="shared" si="61"/>
        <v>0</v>
      </c>
      <c r="Q233" s="153">
        <v>0</v>
      </c>
      <c r="R233" s="153">
        <f t="shared" si="62"/>
        <v>0</v>
      </c>
      <c r="S233" s="153">
        <v>0</v>
      </c>
      <c r="T233" s="154">
        <f t="shared" si="63"/>
        <v>0</v>
      </c>
      <c r="AR233" s="155" t="s">
        <v>663</v>
      </c>
      <c r="AT233" s="155" t="s">
        <v>227</v>
      </c>
      <c r="AU233" s="155" t="s">
        <v>89</v>
      </c>
      <c r="AY233" s="17" t="s">
        <v>225</v>
      </c>
      <c r="BE233" s="156">
        <f t="shared" si="64"/>
        <v>0</v>
      </c>
      <c r="BF233" s="156">
        <f t="shared" si="65"/>
        <v>0</v>
      </c>
      <c r="BG233" s="156">
        <f t="shared" si="66"/>
        <v>0</v>
      </c>
      <c r="BH233" s="156">
        <f t="shared" si="67"/>
        <v>0</v>
      </c>
      <c r="BI233" s="156">
        <f t="shared" si="68"/>
        <v>0</v>
      </c>
      <c r="BJ233" s="17" t="s">
        <v>89</v>
      </c>
      <c r="BK233" s="156">
        <f t="shared" si="69"/>
        <v>0</v>
      </c>
      <c r="BL233" s="17" t="s">
        <v>663</v>
      </c>
      <c r="BM233" s="155" t="s">
        <v>1486</v>
      </c>
    </row>
    <row r="234" spans="2:65" s="1" customFormat="1" ht="16.5" customHeight="1">
      <c r="B234" s="32"/>
      <c r="C234" s="143" t="s">
        <v>913</v>
      </c>
      <c r="D234" s="143" t="s">
        <v>227</v>
      </c>
      <c r="E234" s="144" t="s">
        <v>3974</v>
      </c>
      <c r="F234" s="145" t="s">
        <v>3975</v>
      </c>
      <c r="G234" s="146" t="s">
        <v>1067</v>
      </c>
      <c r="H234" s="147">
        <v>1.31</v>
      </c>
      <c r="I234" s="148"/>
      <c r="J234" s="149">
        <f t="shared" si="60"/>
        <v>0</v>
      </c>
      <c r="K234" s="150"/>
      <c r="L234" s="32"/>
      <c r="M234" s="151" t="s">
        <v>1</v>
      </c>
      <c r="N234" s="152" t="s">
        <v>42</v>
      </c>
      <c r="P234" s="153">
        <f t="shared" si="61"/>
        <v>0</v>
      </c>
      <c r="Q234" s="153">
        <v>0</v>
      </c>
      <c r="R234" s="153">
        <f t="shared" si="62"/>
        <v>0</v>
      </c>
      <c r="S234" s="153">
        <v>0</v>
      </c>
      <c r="T234" s="154">
        <f t="shared" si="63"/>
        <v>0</v>
      </c>
      <c r="AR234" s="155" t="s">
        <v>663</v>
      </c>
      <c r="AT234" s="155" t="s">
        <v>227</v>
      </c>
      <c r="AU234" s="155" t="s">
        <v>89</v>
      </c>
      <c r="AY234" s="17" t="s">
        <v>225</v>
      </c>
      <c r="BE234" s="156">
        <f t="shared" si="64"/>
        <v>0</v>
      </c>
      <c r="BF234" s="156">
        <f t="shared" si="65"/>
        <v>0</v>
      </c>
      <c r="BG234" s="156">
        <f t="shared" si="66"/>
        <v>0</v>
      </c>
      <c r="BH234" s="156">
        <f t="shared" si="67"/>
        <v>0</v>
      </c>
      <c r="BI234" s="156">
        <f t="shared" si="68"/>
        <v>0</v>
      </c>
      <c r="BJ234" s="17" t="s">
        <v>89</v>
      </c>
      <c r="BK234" s="156">
        <f t="shared" si="69"/>
        <v>0</v>
      </c>
      <c r="BL234" s="17" t="s">
        <v>663</v>
      </c>
      <c r="BM234" s="155" t="s">
        <v>1494</v>
      </c>
    </row>
    <row r="235" spans="2:65" s="1" customFormat="1" ht="16.5" customHeight="1">
      <c r="B235" s="32"/>
      <c r="C235" s="143" t="s">
        <v>919</v>
      </c>
      <c r="D235" s="143" t="s">
        <v>227</v>
      </c>
      <c r="E235" s="144" t="s">
        <v>3976</v>
      </c>
      <c r="F235" s="145" t="s">
        <v>3977</v>
      </c>
      <c r="G235" s="146" t="s">
        <v>1067</v>
      </c>
      <c r="H235" s="147">
        <v>2.63</v>
      </c>
      <c r="I235" s="148"/>
      <c r="J235" s="149">
        <f t="shared" si="60"/>
        <v>0</v>
      </c>
      <c r="K235" s="150"/>
      <c r="L235" s="32"/>
      <c r="M235" s="151" t="s">
        <v>1</v>
      </c>
      <c r="N235" s="152" t="s">
        <v>42</v>
      </c>
      <c r="P235" s="153">
        <f t="shared" si="61"/>
        <v>0</v>
      </c>
      <c r="Q235" s="153">
        <v>0</v>
      </c>
      <c r="R235" s="153">
        <f t="shared" si="62"/>
        <v>0</v>
      </c>
      <c r="S235" s="153">
        <v>0</v>
      </c>
      <c r="T235" s="154">
        <f t="shared" si="63"/>
        <v>0</v>
      </c>
      <c r="AR235" s="155" t="s">
        <v>663</v>
      </c>
      <c r="AT235" s="155" t="s">
        <v>227</v>
      </c>
      <c r="AU235" s="155" t="s">
        <v>89</v>
      </c>
      <c r="AY235" s="17" t="s">
        <v>225</v>
      </c>
      <c r="BE235" s="156">
        <f t="shared" si="64"/>
        <v>0</v>
      </c>
      <c r="BF235" s="156">
        <f t="shared" si="65"/>
        <v>0</v>
      </c>
      <c r="BG235" s="156">
        <f t="shared" si="66"/>
        <v>0</v>
      </c>
      <c r="BH235" s="156">
        <f t="shared" si="67"/>
        <v>0</v>
      </c>
      <c r="BI235" s="156">
        <f t="shared" si="68"/>
        <v>0</v>
      </c>
      <c r="BJ235" s="17" t="s">
        <v>89</v>
      </c>
      <c r="BK235" s="156">
        <f t="shared" si="69"/>
        <v>0</v>
      </c>
      <c r="BL235" s="17" t="s">
        <v>663</v>
      </c>
      <c r="BM235" s="155" t="s">
        <v>1504</v>
      </c>
    </row>
    <row r="236" spans="2:65" s="1" customFormat="1" ht="16.5" customHeight="1">
      <c r="B236" s="32"/>
      <c r="C236" s="143" t="s">
        <v>923</v>
      </c>
      <c r="D236" s="143" t="s">
        <v>227</v>
      </c>
      <c r="E236" s="144" t="s">
        <v>3978</v>
      </c>
      <c r="F236" s="145" t="s">
        <v>3819</v>
      </c>
      <c r="G236" s="146" t="s">
        <v>983</v>
      </c>
      <c r="H236" s="147">
        <v>1.2</v>
      </c>
      <c r="I236" s="148"/>
      <c r="J236" s="149">
        <f t="shared" si="60"/>
        <v>0</v>
      </c>
      <c r="K236" s="150"/>
      <c r="L236" s="32"/>
      <c r="M236" s="151" t="s">
        <v>1</v>
      </c>
      <c r="N236" s="152" t="s">
        <v>42</v>
      </c>
      <c r="P236" s="153">
        <f t="shared" si="61"/>
        <v>0</v>
      </c>
      <c r="Q236" s="153">
        <v>0</v>
      </c>
      <c r="R236" s="153">
        <f t="shared" si="62"/>
        <v>0</v>
      </c>
      <c r="S236" s="153">
        <v>0</v>
      </c>
      <c r="T236" s="154">
        <f t="shared" si="63"/>
        <v>0</v>
      </c>
      <c r="AR236" s="155" t="s">
        <v>663</v>
      </c>
      <c r="AT236" s="155" t="s">
        <v>227</v>
      </c>
      <c r="AU236" s="155" t="s">
        <v>89</v>
      </c>
      <c r="AY236" s="17" t="s">
        <v>225</v>
      </c>
      <c r="BE236" s="156">
        <f t="shared" si="64"/>
        <v>0</v>
      </c>
      <c r="BF236" s="156">
        <f t="shared" si="65"/>
        <v>0</v>
      </c>
      <c r="BG236" s="156">
        <f t="shared" si="66"/>
        <v>0</v>
      </c>
      <c r="BH236" s="156">
        <f t="shared" si="67"/>
        <v>0</v>
      </c>
      <c r="BI236" s="156">
        <f t="shared" si="68"/>
        <v>0</v>
      </c>
      <c r="BJ236" s="17" t="s">
        <v>89</v>
      </c>
      <c r="BK236" s="156">
        <f t="shared" si="69"/>
        <v>0</v>
      </c>
      <c r="BL236" s="17" t="s">
        <v>663</v>
      </c>
      <c r="BM236" s="155" t="s">
        <v>1513</v>
      </c>
    </row>
    <row r="237" spans="2:65" s="11" customFormat="1" ht="22.9" customHeight="1">
      <c r="B237" s="131"/>
      <c r="D237" s="132" t="s">
        <v>75</v>
      </c>
      <c r="E237" s="141" t="s">
        <v>3979</v>
      </c>
      <c r="F237" s="141" t="s">
        <v>3980</v>
      </c>
      <c r="I237" s="134"/>
      <c r="J237" s="142">
        <f>BK237</f>
        <v>0</v>
      </c>
      <c r="L237" s="131"/>
      <c r="M237" s="136"/>
      <c r="P237" s="137">
        <f>SUM(P238:P243)</f>
        <v>0</v>
      </c>
      <c r="R237" s="137">
        <f>SUM(R238:R243)</f>
        <v>0</v>
      </c>
      <c r="T237" s="138">
        <f>SUM(T238:T243)</f>
        <v>0</v>
      </c>
      <c r="AR237" s="132" t="s">
        <v>83</v>
      </c>
      <c r="AT237" s="139" t="s">
        <v>75</v>
      </c>
      <c r="AU237" s="139" t="s">
        <v>83</v>
      </c>
      <c r="AY237" s="132" t="s">
        <v>225</v>
      </c>
      <c r="BK237" s="140">
        <f>SUM(BK238:BK243)</f>
        <v>0</v>
      </c>
    </row>
    <row r="238" spans="2:65" s="1" customFormat="1" ht="24.2" customHeight="1">
      <c r="B238" s="32"/>
      <c r="C238" s="143" t="s">
        <v>945</v>
      </c>
      <c r="D238" s="143" t="s">
        <v>227</v>
      </c>
      <c r="E238" s="144" t="s">
        <v>3981</v>
      </c>
      <c r="F238" s="145" t="s">
        <v>3982</v>
      </c>
      <c r="G238" s="146" t="s">
        <v>519</v>
      </c>
      <c r="H238" s="147">
        <v>2</v>
      </c>
      <c r="I238" s="148"/>
      <c r="J238" s="149">
        <f t="shared" ref="J238:J243" si="70">ROUND(I238*H238,2)</f>
        <v>0</v>
      </c>
      <c r="K238" s="150"/>
      <c r="L238" s="32"/>
      <c r="M238" s="151" t="s">
        <v>1</v>
      </c>
      <c r="N238" s="152" t="s">
        <v>42</v>
      </c>
      <c r="P238" s="153">
        <f t="shared" ref="P238:P243" si="71">O238*H238</f>
        <v>0</v>
      </c>
      <c r="Q238" s="153">
        <v>0</v>
      </c>
      <c r="R238" s="153">
        <f t="shared" ref="R238:R243" si="72">Q238*H238</f>
        <v>0</v>
      </c>
      <c r="S238" s="153">
        <v>0</v>
      </c>
      <c r="T238" s="154">
        <f t="shared" ref="T238:T243" si="73">S238*H238</f>
        <v>0</v>
      </c>
      <c r="AR238" s="155" t="s">
        <v>663</v>
      </c>
      <c r="AT238" s="155" t="s">
        <v>227</v>
      </c>
      <c r="AU238" s="155" t="s">
        <v>89</v>
      </c>
      <c r="AY238" s="17" t="s">
        <v>225</v>
      </c>
      <c r="BE238" s="156">
        <f t="shared" ref="BE238:BE243" si="74">IF(N238="základná",J238,0)</f>
        <v>0</v>
      </c>
      <c r="BF238" s="156">
        <f t="shared" ref="BF238:BF243" si="75">IF(N238="znížená",J238,0)</f>
        <v>0</v>
      </c>
      <c r="BG238" s="156">
        <f t="shared" ref="BG238:BG243" si="76">IF(N238="zákl. prenesená",J238,0)</f>
        <v>0</v>
      </c>
      <c r="BH238" s="156">
        <f t="shared" ref="BH238:BH243" si="77">IF(N238="zníž. prenesená",J238,0)</f>
        <v>0</v>
      </c>
      <c r="BI238" s="156">
        <f t="shared" ref="BI238:BI243" si="78">IF(N238="nulová",J238,0)</f>
        <v>0</v>
      </c>
      <c r="BJ238" s="17" t="s">
        <v>89</v>
      </c>
      <c r="BK238" s="156">
        <f t="shared" ref="BK238:BK243" si="79">ROUND(I238*H238,2)</f>
        <v>0</v>
      </c>
      <c r="BL238" s="17" t="s">
        <v>663</v>
      </c>
      <c r="BM238" s="155" t="s">
        <v>1523</v>
      </c>
    </row>
    <row r="239" spans="2:65" s="1" customFormat="1" ht="16.5" customHeight="1">
      <c r="B239" s="32"/>
      <c r="C239" s="143" t="s">
        <v>950</v>
      </c>
      <c r="D239" s="143" t="s">
        <v>227</v>
      </c>
      <c r="E239" s="144" t="s">
        <v>3983</v>
      </c>
      <c r="F239" s="145" t="s">
        <v>3984</v>
      </c>
      <c r="G239" s="146" t="s">
        <v>519</v>
      </c>
      <c r="H239" s="147">
        <v>2</v>
      </c>
      <c r="I239" s="148"/>
      <c r="J239" s="149">
        <f t="shared" si="70"/>
        <v>0</v>
      </c>
      <c r="K239" s="150"/>
      <c r="L239" s="32"/>
      <c r="M239" s="151" t="s">
        <v>1</v>
      </c>
      <c r="N239" s="152" t="s">
        <v>42</v>
      </c>
      <c r="P239" s="153">
        <f t="shared" si="71"/>
        <v>0</v>
      </c>
      <c r="Q239" s="153">
        <v>0</v>
      </c>
      <c r="R239" s="153">
        <f t="shared" si="72"/>
        <v>0</v>
      </c>
      <c r="S239" s="153">
        <v>0</v>
      </c>
      <c r="T239" s="154">
        <f t="shared" si="73"/>
        <v>0</v>
      </c>
      <c r="AR239" s="155" t="s">
        <v>663</v>
      </c>
      <c r="AT239" s="155" t="s">
        <v>227</v>
      </c>
      <c r="AU239" s="155" t="s">
        <v>89</v>
      </c>
      <c r="AY239" s="17" t="s">
        <v>225</v>
      </c>
      <c r="BE239" s="156">
        <f t="shared" si="74"/>
        <v>0</v>
      </c>
      <c r="BF239" s="156">
        <f t="shared" si="75"/>
        <v>0</v>
      </c>
      <c r="BG239" s="156">
        <f t="shared" si="76"/>
        <v>0</v>
      </c>
      <c r="BH239" s="156">
        <f t="shared" si="77"/>
        <v>0</v>
      </c>
      <c r="BI239" s="156">
        <f t="shared" si="78"/>
        <v>0</v>
      </c>
      <c r="BJ239" s="17" t="s">
        <v>89</v>
      </c>
      <c r="BK239" s="156">
        <f t="shared" si="79"/>
        <v>0</v>
      </c>
      <c r="BL239" s="17" t="s">
        <v>663</v>
      </c>
      <c r="BM239" s="155" t="s">
        <v>1534</v>
      </c>
    </row>
    <row r="240" spans="2:65" s="1" customFormat="1" ht="24.2" customHeight="1">
      <c r="B240" s="32"/>
      <c r="C240" s="143" t="s">
        <v>956</v>
      </c>
      <c r="D240" s="143" t="s">
        <v>227</v>
      </c>
      <c r="E240" s="144" t="s">
        <v>3985</v>
      </c>
      <c r="F240" s="145" t="s">
        <v>3909</v>
      </c>
      <c r="G240" s="146" t="s">
        <v>312</v>
      </c>
      <c r="H240" s="147">
        <v>13</v>
      </c>
      <c r="I240" s="148"/>
      <c r="J240" s="149">
        <f t="shared" si="70"/>
        <v>0</v>
      </c>
      <c r="K240" s="150"/>
      <c r="L240" s="32"/>
      <c r="M240" s="151" t="s">
        <v>1</v>
      </c>
      <c r="N240" s="152" t="s">
        <v>42</v>
      </c>
      <c r="P240" s="153">
        <f t="shared" si="71"/>
        <v>0</v>
      </c>
      <c r="Q240" s="153">
        <v>0</v>
      </c>
      <c r="R240" s="153">
        <f t="shared" si="72"/>
        <v>0</v>
      </c>
      <c r="S240" s="153">
        <v>0</v>
      </c>
      <c r="T240" s="154">
        <f t="shared" si="73"/>
        <v>0</v>
      </c>
      <c r="AR240" s="155" t="s">
        <v>663</v>
      </c>
      <c r="AT240" s="155" t="s">
        <v>227</v>
      </c>
      <c r="AU240" s="155" t="s">
        <v>89</v>
      </c>
      <c r="AY240" s="17" t="s">
        <v>225</v>
      </c>
      <c r="BE240" s="156">
        <f t="shared" si="74"/>
        <v>0</v>
      </c>
      <c r="BF240" s="156">
        <f t="shared" si="75"/>
        <v>0</v>
      </c>
      <c r="BG240" s="156">
        <f t="shared" si="76"/>
        <v>0</v>
      </c>
      <c r="BH240" s="156">
        <f t="shared" si="77"/>
        <v>0</v>
      </c>
      <c r="BI240" s="156">
        <f t="shared" si="78"/>
        <v>0</v>
      </c>
      <c r="BJ240" s="17" t="s">
        <v>89</v>
      </c>
      <c r="BK240" s="156">
        <f t="shared" si="79"/>
        <v>0</v>
      </c>
      <c r="BL240" s="17" t="s">
        <v>663</v>
      </c>
      <c r="BM240" s="155" t="s">
        <v>1545</v>
      </c>
    </row>
    <row r="241" spans="2:65" s="1" customFormat="1" ht="16.5" customHeight="1">
      <c r="B241" s="32"/>
      <c r="C241" s="143" t="s">
        <v>960</v>
      </c>
      <c r="D241" s="143" t="s">
        <v>227</v>
      </c>
      <c r="E241" s="144" t="s">
        <v>3986</v>
      </c>
      <c r="F241" s="145" t="s">
        <v>3975</v>
      </c>
      <c r="G241" s="146" t="s">
        <v>1067</v>
      </c>
      <c r="H241" s="147">
        <v>2.63</v>
      </c>
      <c r="I241" s="148"/>
      <c r="J241" s="149">
        <f t="shared" si="70"/>
        <v>0</v>
      </c>
      <c r="K241" s="150"/>
      <c r="L241" s="32"/>
      <c r="M241" s="151" t="s">
        <v>1</v>
      </c>
      <c r="N241" s="152" t="s">
        <v>42</v>
      </c>
      <c r="P241" s="153">
        <f t="shared" si="71"/>
        <v>0</v>
      </c>
      <c r="Q241" s="153">
        <v>0</v>
      </c>
      <c r="R241" s="153">
        <f t="shared" si="72"/>
        <v>0</v>
      </c>
      <c r="S241" s="153">
        <v>0</v>
      </c>
      <c r="T241" s="154">
        <f t="shared" si="73"/>
        <v>0</v>
      </c>
      <c r="AR241" s="155" t="s">
        <v>663</v>
      </c>
      <c r="AT241" s="155" t="s">
        <v>227</v>
      </c>
      <c r="AU241" s="155" t="s">
        <v>89</v>
      </c>
      <c r="AY241" s="17" t="s">
        <v>225</v>
      </c>
      <c r="BE241" s="156">
        <f t="shared" si="74"/>
        <v>0</v>
      </c>
      <c r="BF241" s="156">
        <f t="shared" si="75"/>
        <v>0</v>
      </c>
      <c r="BG241" s="156">
        <f t="shared" si="76"/>
        <v>0</v>
      </c>
      <c r="BH241" s="156">
        <f t="shared" si="77"/>
        <v>0</v>
      </c>
      <c r="BI241" s="156">
        <f t="shared" si="78"/>
        <v>0</v>
      </c>
      <c r="BJ241" s="17" t="s">
        <v>89</v>
      </c>
      <c r="BK241" s="156">
        <f t="shared" si="79"/>
        <v>0</v>
      </c>
      <c r="BL241" s="17" t="s">
        <v>663</v>
      </c>
      <c r="BM241" s="155" t="s">
        <v>1555</v>
      </c>
    </row>
    <row r="242" spans="2:65" s="1" customFormat="1" ht="16.5" customHeight="1">
      <c r="B242" s="32"/>
      <c r="C242" s="143" t="s">
        <v>964</v>
      </c>
      <c r="D242" s="143" t="s">
        <v>227</v>
      </c>
      <c r="E242" s="144" t="s">
        <v>3987</v>
      </c>
      <c r="F242" s="145" t="s">
        <v>3813</v>
      </c>
      <c r="G242" s="146" t="s">
        <v>1067</v>
      </c>
      <c r="H242" s="147">
        <v>8.5</v>
      </c>
      <c r="I242" s="148"/>
      <c r="J242" s="149">
        <f t="shared" si="70"/>
        <v>0</v>
      </c>
      <c r="K242" s="150"/>
      <c r="L242" s="32"/>
      <c r="M242" s="151" t="s">
        <v>1</v>
      </c>
      <c r="N242" s="152" t="s">
        <v>42</v>
      </c>
      <c r="P242" s="153">
        <f t="shared" si="71"/>
        <v>0</v>
      </c>
      <c r="Q242" s="153">
        <v>0</v>
      </c>
      <c r="R242" s="153">
        <f t="shared" si="72"/>
        <v>0</v>
      </c>
      <c r="S242" s="153">
        <v>0</v>
      </c>
      <c r="T242" s="154">
        <f t="shared" si="73"/>
        <v>0</v>
      </c>
      <c r="AR242" s="155" t="s">
        <v>663</v>
      </c>
      <c r="AT242" s="155" t="s">
        <v>227</v>
      </c>
      <c r="AU242" s="155" t="s">
        <v>89</v>
      </c>
      <c r="AY242" s="17" t="s">
        <v>225</v>
      </c>
      <c r="BE242" s="156">
        <f t="shared" si="74"/>
        <v>0</v>
      </c>
      <c r="BF242" s="156">
        <f t="shared" si="75"/>
        <v>0</v>
      </c>
      <c r="BG242" s="156">
        <f t="shared" si="76"/>
        <v>0</v>
      </c>
      <c r="BH242" s="156">
        <f t="shared" si="77"/>
        <v>0</v>
      </c>
      <c r="BI242" s="156">
        <f t="shared" si="78"/>
        <v>0</v>
      </c>
      <c r="BJ242" s="17" t="s">
        <v>89</v>
      </c>
      <c r="BK242" s="156">
        <f t="shared" si="79"/>
        <v>0</v>
      </c>
      <c r="BL242" s="17" t="s">
        <v>663</v>
      </c>
      <c r="BM242" s="155" t="s">
        <v>1565</v>
      </c>
    </row>
    <row r="243" spans="2:65" s="1" customFormat="1" ht="16.5" customHeight="1">
      <c r="B243" s="32"/>
      <c r="C243" s="143" t="s">
        <v>969</v>
      </c>
      <c r="D243" s="143" t="s">
        <v>227</v>
      </c>
      <c r="E243" s="144" t="s">
        <v>3988</v>
      </c>
      <c r="F243" s="145" t="s">
        <v>3819</v>
      </c>
      <c r="G243" s="146" t="s">
        <v>983</v>
      </c>
      <c r="H243" s="147">
        <v>2.62</v>
      </c>
      <c r="I243" s="148"/>
      <c r="J243" s="149">
        <f t="shared" si="70"/>
        <v>0</v>
      </c>
      <c r="K243" s="150"/>
      <c r="L243" s="32"/>
      <c r="M243" s="151" t="s">
        <v>1</v>
      </c>
      <c r="N243" s="152" t="s">
        <v>42</v>
      </c>
      <c r="P243" s="153">
        <f t="shared" si="71"/>
        <v>0</v>
      </c>
      <c r="Q243" s="153">
        <v>0</v>
      </c>
      <c r="R243" s="153">
        <f t="shared" si="72"/>
        <v>0</v>
      </c>
      <c r="S243" s="153">
        <v>0</v>
      </c>
      <c r="T243" s="154">
        <f t="shared" si="73"/>
        <v>0</v>
      </c>
      <c r="AR243" s="155" t="s">
        <v>663</v>
      </c>
      <c r="AT243" s="155" t="s">
        <v>227</v>
      </c>
      <c r="AU243" s="155" t="s">
        <v>89</v>
      </c>
      <c r="AY243" s="17" t="s">
        <v>225</v>
      </c>
      <c r="BE243" s="156">
        <f t="shared" si="74"/>
        <v>0</v>
      </c>
      <c r="BF243" s="156">
        <f t="shared" si="75"/>
        <v>0</v>
      </c>
      <c r="BG243" s="156">
        <f t="shared" si="76"/>
        <v>0</v>
      </c>
      <c r="BH243" s="156">
        <f t="shared" si="77"/>
        <v>0</v>
      </c>
      <c r="BI243" s="156">
        <f t="shared" si="78"/>
        <v>0</v>
      </c>
      <c r="BJ243" s="17" t="s">
        <v>89</v>
      </c>
      <c r="BK243" s="156">
        <f t="shared" si="79"/>
        <v>0</v>
      </c>
      <c r="BL243" s="17" t="s">
        <v>663</v>
      </c>
      <c r="BM243" s="155" t="s">
        <v>1575</v>
      </c>
    </row>
    <row r="244" spans="2:65" s="11" customFormat="1" ht="22.9" customHeight="1">
      <c r="B244" s="131"/>
      <c r="D244" s="132" t="s">
        <v>75</v>
      </c>
      <c r="E244" s="141" t="s">
        <v>3425</v>
      </c>
      <c r="F244" s="141" t="s">
        <v>3989</v>
      </c>
      <c r="I244" s="134"/>
      <c r="J244" s="142">
        <f>BK244</f>
        <v>0</v>
      </c>
      <c r="L244" s="131"/>
      <c r="M244" s="136"/>
      <c r="P244" s="137">
        <f>SUM(P245:P246)</f>
        <v>0</v>
      </c>
      <c r="R244" s="137">
        <f>SUM(R245:R246)</f>
        <v>0</v>
      </c>
      <c r="T244" s="138">
        <f>SUM(T245:T246)</f>
        <v>0</v>
      </c>
      <c r="AR244" s="132" t="s">
        <v>239</v>
      </c>
      <c r="AT244" s="139" t="s">
        <v>75</v>
      </c>
      <c r="AU244" s="139" t="s">
        <v>83</v>
      </c>
      <c r="AY244" s="132" t="s">
        <v>225</v>
      </c>
      <c r="BK244" s="140">
        <f>SUM(BK245:BK246)</f>
        <v>0</v>
      </c>
    </row>
    <row r="245" spans="2:65" s="1" customFormat="1" ht="24.2" customHeight="1">
      <c r="B245" s="32"/>
      <c r="C245" s="143" t="s">
        <v>973</v>
      </c>
      <c r="D245" s="143" t="s">
        <v>227</v>
      </c>
      <c r="E245" s="144" t="s">
        <v>3990</v>
      </c>
      <c r="F245" s="145" t="s">
        <v>3991</v>
      </c>
      <c r="G245" s="146" t="s">
        <v>2068</v>
      </c>
      <c r="H245" s="147">
        <v>1</v>
      </c>
      <c r="I245" s="148"/>
      <c r="J245" s="149">
        <f>ROUND(I245*H245,2)</f>
        <v>0</v>
      </c>
      <c r="K245" s="150"/>
      <c r="L245" s="32"/>
      <c r="M245" s="151" t="s">
        <v>1</v>
      </c>
      <c r="N245" s="152" t="s">
        <v>42</v>
      </c>
      <c r="P245" s="153">
        <f>O245*H245</f>
        <v>0</v>
      </c>
      <c r="Q245" s="153">
        <v>0</v>
      </c>
      <c r="R245" s="153">
        <f>Q245*H245</f>
        <v>0</v>
      </c>
      <c r="S245" s="153">
        <v>0</v>
      </c>
      <c r="T245" s="154">
        <f>S245*H245</f>
        <v>0</v>
      </c>
      <c r="AR245" s="155" t="s">
        <v>663</v>
      </c>
      <c r="AT245" s="155" t="s">
        <v>227</v>
      </c>
      <c r="AU245" s="155" t="s">
        <v>89</v>
      </c>
      <c r="AY245" s="17" t="s">
        <v>225</v>
      </c>
      <c r="BE245" s="156">
        <f>IF(N245="základná",J245,0)</f>
        <v>0</v>
      </c>
      <c r="BF245" s="156">
        <f>IF(N245="znížená",J245,0)</f>
        <v>0</v>
      </c>
      <c r="BG245" s="156">
        <f>IF(N245="zákl. prenesená",J245,0)</f>
        <v>0</v>
      </c>
      <c r="BH245" s="156">
        <f>IF(N245="zníž. prenesená",J245,0)</f>
        <v>0</v>
      </c>
      <c r="BI245" s="156">
        <f>IF(N245="nulová",J245,0)</f>
        <v>0</v>
      </c>
      <c r="BJ245" s="17" t="s">
        <v>89</v>
      </c>
      <c r="BK245" s="156">
        <f>ROUND(I245*H245,2)</f>
        <v>0</v>
      </c>
      <c r="BL245" s="17" t="s">
        <v>663</v>
      </c>
      <c r="BM245" s="155" t="s">
        <v>2048</v>
      </c>
    </row>
    <row r="246" spans="2:65" s="1" customFormat="1" ht="16.5" customHeight="1">
      <c r="B246" s="32"/>
      <c r="C246" s="143" t="s">
        <v>980</v>
      </c>
      <c r="D246" s="143" t="s">
        <v>227</v>
      </c>
      <c r="E246" s="144" t="s">
        <v>3992</v>
      </c>
      <c r="F246" s="145" t="s">
        <v>3993</v>
      </c>
      <c r="G246" s="146" t="s">
        <v>2068</v>
      </c>
      <c r="H246" s="147">
        <v>1</v>
      </c>
      <c r="I246" s="148"/>
      <c r="J246" s="149">
        <f>ROUND(I246*H246,2)</f>
        <v>0</v>
      </c>
      <c r="K246" s="150"/>
      <c r="L246" s="32"/>
      <c r="M246" s="202" t="s">
        <v>1</v>
      </c>
      <c r="N246" s="203" t="s">
        <v>42</v>
      </c>
      <c r="O246" s="199"/>
      <c r="P246" s="200">
        <f>O246*H246</f>
        <v>0</v>
      </c>
      <c r="Q246" s="200">
        <v>0</v>
      </c>
      <c r="R246" s="200">
        <f>Q246*H246</f>
        <v>0</v>
      </c>
      <c r="S246" s="200">
        <v>0</v>
      </c>
      <c r="T246" s="201">
        <f>S246*H246</f>
        <v>0</v>
      </c>
      <c r="AR246" s="155" t="s">
        <v>663</v>
      </c>
      <c r="AT246" s="155" t="s">
        <v>227</v>
      </c>
      <c r="AU246" s="155" t="s">
        <v>89</v>
      </c>
      <c r="AY246" s="17" t="s">
        <v>225</v>
      </c>
      <c r="BE246" s="156">
        <f>IF(N246="základná",J246,0)</f>
        <v>0</v>
      </c>
      <c r="BF246" s="156">
        <f>IF(N246="znížená",J246,0)</f>
        <v>0</v>
      </c>
      <c r="BG246" s="156">
        <f>IF(N246="zákl. prenesená",J246,0)</f>
        <v>0</v>
      </c>
      <c r="BH246" s="156">
        <f>IF(N246="zníž. prenesená",J246,0)</f>
        <v>0</v>
      </c>
      <c r="BI246" s="156">
        <f>IF(N246="nulová",J246,0)</f>
        <v>0</v>
      </c>
      <c r="BJ246" s="17" t="s">
        <v>89</v>
      </c>
      <c r="BK246" s="156">
        <f>ROUND(I246*H246,2)</f>
        <v>0</v>
      </c>
      <c r="BL246" s="17" t="s">
        <v>663</v>
      </c>
      <c r="BM246" s="155" t="s">
        <v>2056</v>
      </c>
    </row>
    <row r="247" spans="2:65" s="1" customFormat="1" ht="6.95" customHeight="1">
      <c r="B247" s="47"/>
      <c r="C247" s="48"/>
      <c r="D247" s="48"/>
      <c r="E247" s="48"/>
      <c r="F247" s="48"/>
      <c r="G247" s="48"/>
      <c r="H247" s="48"/>
      <c r="I247" s="48"/>
      <c r="J247" s="48"/>
      <c r="K247" s="48"/>
      <c r="L247" s="32"/>
    </row>
  </sheetData>
  <sheetProtection algorithmName="SHA-512" hashValue="MpPLbOmpwpkSI/IcyxW5GvRpRyom5xXed1crBWvn040cy7GxlQMg3BfilfB5uSRWwoLj07E+dCLHuROWQkyDww==" saltValue="DOa9i+OnqZe512Z+nxt63BHTntPAtYH75V0jnID3bmqa/zuTiyzECvEkWHkcxeg8Tpe6wTk8SiEhRe3FHAGs2g==" spinCount="100000" sheet="1" objects="1" scenarios="1" formatColumns="0" formatRows="0" autoFilter="0"/>
  <autoFilter ref="C129:K246" xr:uid="{00000000-0009-0000-0000-000007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7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111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3994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3780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ROUND(J125,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ROUND((SUM(BE125:BE177)),  2)</f>
        <v>0</v>
      </c>
      <c r="G35" s="100"/>
      <c r="H35" s="100"/>
      <c r="I35" s="101">
        <v>0.23</v>
      </c>
      <c r="J35" s="99">
        <f>ROUND(((SUM(BE125:BE177))*I35),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ROUND((SUM(BF125:BF177)),  2)</f>
        <v>0</v>
      </c>
      <c r="I36" s="102">
        <v>0.23</v>
      </c>
      <c r="J36" s="89">
        <f>ROUND(((SUM(BF125:BF177))*I36),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ROUND((SUM(BG125:BG177)),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ROUND((SUM(BH125:BH177)),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ROUND((SUM(BI125:BI177)),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d2 - E1.6b  Vzduchotechnické zariadenia - prístavba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Štefan Glovaťák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J125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3995</v>
      </c>
      <c r="E99" s="116"/>
      <c r="F99" s="116"/>
      <c r="G99" s="116"/>
      <c r="H99" s="116"/>
      <c r="I99" s="116"/>
      <c r="J99" s="117">
        <f>J126</f>
        <v>0</v>
      </c>
      <c r="L99" s="114"/>
    </row>
    <row r="100" spans="2:47" s="9" customFormat="1" ht="19.899999999999999" customHeight="1">
      <c r="B100" s="118"/>
      <c r="D100" s="119" t="s">
        <v>3996</v>
      </c>
      <c r="E100" s="120"/>
      <c r="F100" s="120"/>
      <c r="G100" s="120"/>
      <c r="H100" s="120"/>
      <c r="I100" s="120"/>
      <c r="J100" s="121">
        <f>J127</f>
        <v>0</v>
      </c>
      <c r="L100" s="118"/>
    </row>
    <row r="101" spans="2:47" s="9" customFormat="1" ht="19.899999999999999" customHeight="1">
      <c r="B101" s="118"/>
      <c r="D101" s="119" t="s">
        <v>3997</v>
      </c>
      <c r="E101" s="120"/>
      <c r="F101" s="120"/>
      <c r="G101" s="120"/>
      <c r="H101" s="120"/>
      <c r="I101" s="120"/>
      <c r="J101" s="121">
        <f>J142</f>
        <v>0</v>
      </c>
      <c r="L101" s="118"/>
    </row>
    <row r="102" spans="2:47" s="9" customFormat="1" ht="19.899999999999999" customHeight="1">
      <c r="B102" s="118"/>
      <c r="D102" s="119" t="s">
        <v>3998</v>
      </c>
      <c r="E102" s="120"/>
      <c r="F102" s="120"/>
      <c r="G102" s="120"/>
      <c r="H102" s="120"/>
      <c r="I102" s="120"/>
      <c r="J102" s="121">
        <f>J160</f>
        <v>0</v>
      </c>
      <c r="L102" s="118"/>
    </row>
    <row r="103" spans="2:47" s="9" customFormat="1" ht="19.899999999999999" customHeight="1">
      <c r="B103" s="118"/>
      <c r="D103" s="119" t="s">
        <v>3790</v>
      </c>
      <c r="E103" s="120"/>
      <c r="F103" s="120"/>
      <c r="G103" s="120"/>
      <c r="H103" s="120"/>
      <c r="I103" s="120"/>
      <c r="J103" s="121">
        <f>J175</f>
        <v>0</v>
      </c>
      <c r="L103" s="118"/>
    </row>
    <row r="104" spans="2:47" s="1" customFormat="1" ht="21.75" customHeight="1">
      <c r="B104" s="32"/>
      <c r="L104" s="32"/>
    </row>
    <row r="105" spans="2:47" s="1" customFormat="1" ht="6.95" customHeight="1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32"/>
    </row>
    <row r="109" spans="2:47" s="1" customFormat="1" ht="6.95" customHeight="1"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32"/>
    </row>
    <row r="110" spans="2:47" s="1" customFormat="1" ht="24.95" customHeight="1">
      <c r="B110" s="32"/>
      <c r="C110" s="21" t="s">
        <v>211</v>
      </c>
      <c r="L110" s="32"/>
    </row>
    <row r="111" spans="2:47" s="1" customFormat="1" ht="6.95" customHeight="1">
      <c r="B111" s="32"/>
      <c r="L111" s="32"/>
    </row>
    <row r="112" spans="2:47" s="1" customFormat="1" ht="12" customHeight="1">
      <c r="B112" s="32"/>
      <c r="C112" s="27" t="s">
        <v>15</v>
      </c>
      <c r="L112" s="32"/>
    </row>
    <row r="113" spans="2:65" s="1" customFormat="1" ht="26.25" customHeight="1">
      <c r="B113" s="32"/>
      <c r="E113" s="252" t="str">
        <f>E7</f>
        <v>Sociálno-zdravotné nízkokapacitné zariadenie s kapacitou 24 miest - CSS LÚČ</v>
      </c>
      <c r="F113" s="253"/>
      <c r="G113" s="253"/>
      <c r="H113" s="253"/>
      <c r="L113" s="32"/>
    </row>
    <row r="114" spans="2:65" ht="12" customHeight="1">
      <c r="B114" s="20"/>
      <c r="C114" s="27" t="s">
        <v>172</v>
      </c>
      <c r="L114" s="20"/>
    </row>
    <row r="115" spans="2:65" s="1" customFormat="1" ht="16.5" customHeight="1">
      <c r="B115" s="32"/>
      <c r="E115" s="252" t="s">
        <v>173</v>
      </c>
      <c r="F115" s="254"/>
      <c r="G115" s="254"/>
      <c r="H115" s="254"/>
      <c r="L115" s="32"/>
    </row>
    <row r="116" spans="2:65" s="1" customFormat="1" ht="12" customHeight="1">
      <c r="B116" s="32"/>
      <c r="C116" s="27" t="s">
        <v>174</v>
      </c>
      <c r="L116" s="32"/>
    </row>
    <row r="117" spans="2:65" s="1" customFormat="1" ht="16.5" customHeight="1">
      <c r="B117" s="32"/>
      <c r="E117" s="214" t="str">
        <f>E11</f>
        <v>d2 - E1.6b  Vzduchotechnické zariadenia - prístavba</v>
      </c>
      <c r="F117" s="254"/>
      <c r="G117" s="254"/>
      <c r="H117" s="254"/>
      <c r="L117" s="32"/>
    </row>
    <row r="118" spans="2:65" s="1" customFormat="1" ht="6.95" customHeight="1">
      <c r="B118" s="32"/>
      <c r="L118" s="32"/>
    </row>
    <row r="119" spans="2:65" s="1" customFormat="1" ht="12" customHeight="1">
      <c r="B119" s="32"/>
      <c r="C119" s="27" t="s">
        <v>19</v>
      </c>
      <c r="F119" s="25" t="str">
        <f>F14</f>
        <v>Bytča</v>
      </c>
      <c r="I119" s="27" t="s">
        <v>21</v>
      </c>
      <c r="J119" s="55" t="str">
        <f>IF(J14="","",J14)</f>
        <v>22. 6. 2026</v>
      </c>
      <c r="L119" s="32"/>
    </row>
    <row r="120" spans="2:65" s="1" customFormat="1" ht="6.95" customHeight="1">
      <c r="B120" s="32"/>
      <c r="L120" s="32"/>
    </row>
    <row r="121" spans="2:65" s="1" customFormat="1" ht="15.2" customHeight="1">
      <c r="B121" s="32"/>
      <c r="C121" s="27" t="s">
        <v>23</v>
      </c>
      <c r="F121" s="25" t="str">
        <f>E17</f>
        <v>Centrum sociálnych služieb LÚČ</v>
      </c>
      <c r="I121" s="27" t="s">
        <v>29</v>
      </c>
      <c r="J121" s="30" t="str">
        <f>E23</f>
        <v>expo AIR s.r.o.</v>
      </c>
      <c r="L121" s="32"/>
    </row>
    <row r="122" spans="2:65" s="1" customFormat="1" ht="15.2" customHeight="1">
      <c r="B122" s="32"/>
      <c r="C122" s="27" t="s">
        <v>27</v>
      </c>
      <c r="F122" s="25" t="str">
        <f>IF(E20="","",E20)</f>
        <v>Vyplň údaj</v>
      </c>
      <c r="I122" s="27" t="s">
        <v>32</v>
      </c>
      <c r="J122" s="30" t="str">
        <f>E26</f>
        <v>Ing. Štefan Glovaťák</v>
      </c>
      <c r="L122" s="32"/>
    </row>
    <row r="123" spans="2:65" s="1" customFormat="1" ht="10.35" customHeight="1">
      <c r="B123" s="32"/>
      <c r="L123" s="32"/>
    </row>
    <row r="124" spans="2:65" s="10" customFormat="1" ht="29.25" customHeight="1">
      <c r="B124" s="122"/>
      <c r="C124" s="123" t="s">
        <v>212</v>
      </c>
      <c r="D124" s="124" t="s">
        <v>61</v>
      </c>
      <c r="E124" s="124" t="s">
        <v>57</v>
      </c>
      <c r="F124" s="124" t="s">
        <v>58</v>
      </c>
      <c r="G124" s="124" t="s">
        <v>213</v>
      </c>
      <c r="H124" s="124" t="s">
        <v>214</v>
      </c>
      <c r="I124" s="124" t="s">
        <v>215</v>
      </c>
      <c r="J124" s="125" t="s">
        <v>179</v>
      </c>
      <c r="K124" s="126" t="s">
        <v>216</v>
      </c>
      <c r="L124" s="122"/>
      <c r="M124" s="62" t="s">
        <v>1</v>
      </c>
      <c r="N124" s="63" t="s">
        <v>40</v>
      </c>
      <c r="O124" s="63" t="s">
        <v>217</v>
      </c>
      <c r="P124" s="63" t="s">
        <v>218</v>
      </c>
      <c r="Q124" s="63" t="s">
        <v>219</v>
      </c>
      <c r="R124" s="63" t="s">
        <v>220</v>
      </c>
      <c r="S124" s="63" t="s">
        <v>221</v>
      </c>
      <c r="T124" s="64" t="s">
        <v>222</v>
      </c>
    </row>
    <row r="125" spans="2:65" s="1" customFormat="1" ht="22.9" customHeight="1">
      <c r="B125" s="32"/>
      <c r="C125" s="67" t="s">
        <v>180</v>
      </c>
      <c r="J125" s="127">
        <f>BK125</f>
        <v>0</v>
      </c>
      <c r="L125" s="32"/>
      <c r="M125" s="65"/>
      <c r="N125" s="56"/>
      <c r="O125" s="56"/>
      <c r="P125" s="128">
        <f>P126</f>
        <v>0</v>
      </c>
      <c r="Q125" s="56"/>
      <c r="R125" s="128">
        <f>R126</f>
        <v>0</v>
      </c>
      <c r="S125" s="56"/>
      <c r="T125" s="129">
        <f>T126</f>
        <v>0</v>
      </c>
      <c r="AT125" s="17" t="s">
        <v>75</v>
      </c>
      <c r="AU125" s="17" t="s">
        <v>181</v>
      </c>
      <c r="BK125" s="130">
        <f>BK126</f>
        <v>0</v>
      </c>
    </row>
    <row r="126" spans="2:65" s="11" customFormat="1" ht="25.9" customHeight="1">
      <c r="B126" s="131"/>
      <c r="D126" s="132" t="s">
        <v>75</v>
      </c>
      <c r="E126" s="133" t="s">
        <v>3791</v>
      </c>
      <c r="F126" s="133" t="s">
        <v>3999</v>
      </c>
      <c r="I126" s="134"/>
      <c r="J126" s="135">
        <f>BK126</f>
        <v>0</v>
      </c>
      <c r="L126" s="131"/>
      <c r="M126" s="136"/>
      <c r="P126" s="137">
        <f>P127+P142+P160+P175</f>
        <v>0</v>
      </c>
      <c r="R126" s="137">
        <f>R127+R142+R160+R175</f>
        <v>0</v>
      </c>
      <c r="T126" s="138">
        <f>T127+T142+T160+T175</f>
        <v>0</v>
      </c>
      <c r="AR126" s="132" t="s">
        <v>239</v>
      </c>
      <c r="AT126" s="139" t="s">
        <v>75</v>
      </c>
      <c r="AU126" s="139" t="s">
        <v>76</v>
      </c>
      <c r="AY126" s="132" t="s">
        <v>225</v>
      </c>
      <c r="BK126" s="140">
        <f>BK127+BK142+BK160+BK175</f>
        <v>0</v>
      </c>
    </row>
    <row r="127" spans="2:65" s="11" customFormat="1" ht="22.9" customHeight="1">
      <c r="B127" s="131"/>
      <c r="D127" s="132" t="s">
        <v>75</v>
      </c>
      <c r="E127" s="141" t="s">
        <v>4000</v>
      </c>
      <c r="F127" s="141" t="s">
        <v>4001</v>
      </c>
      <c r="I127" s="134"/>
      <c r="J127" s="142">
        <f>BK127</f>
        <v>0</v>
      </c>
      <c r="L127" s="131"/>
      <c r="M127" s="136"/>
      <c r="P127" s="137">
        <f>SUM(P128:P141)</f>
        <v>0</v>
      </c>
      <c r="R127" s="137">
        <f>SUM(R128:R141)</f>
        <v>0</v>
      </c>
      <c r="T127" s="138">
        <f>SUM(T128:T141)</f>
        <v>0</v>
      </c>
      <c r="AR127" s="132" t="s">
        <v>83</v>
      </c>
      <c r="AT127" s="139" t="s">
        <v>75</v>
      </c>
      <c r="AU127" s="139" t="s">
        <v>83</v>
      </c>
      <c r="AY127" s="132" t="s">
        <v>225</v>
      </c>
      <c r="BK127" s="140">
        <f>SUM(BK128:BK141)</f>
        <v>0</v>
      </c>
    </row>
    <row r="128" spans="2:65" s="1" customFormat="1" ht="78" customHeight="1">
      <c r="B128" s="32"/>
      <c r="C128" s="143" t="s">
        <v>83</v>
      </c>
      <c r="D128" s="143" t="s">
        <v>227</v>
      </c>
      <c r="E128" s="144" t="s">
        <v>4002</v>
      </c>
      <c r="F128" s="145" t="s">
        <v>4003</v>
      </c>
      <c r="G128" s="146" t="s">
        <v>519</v>
      </c>
      <c r="H128" s="147">
        <v>1</v>
      </c>
      <c r="I128" s="148"/>
      <c r="J128" s="149">
        <f t="shared" ref="J128:J141" si="0">ROUND(I128*H128,2)</f>
        <v>0</v>
      </c>
      <c r="K128" s="150"/>
      <c r="L128" s="32"/>
      <c r="M128" s="151" t="s">
        <v>1</v>
      </c>
      <c r="N128" s="152" t="s">
        <v>42</v>
      </c>
      <c r="P128" s="153">
        <f t="shared" ref="P128:P141" si="1">O128*H128</f>
        <v>0</v>
      </c>
      <c r="Q128" s="153">
        <v>0</v>
      </c>
      <c r="R128" s="153">
        <f t="shared" ref="R128:R141" si="2">Q128*H128</f>
        <v>0</v>
      </c>
      <c r="S128" s="153">
        <v>0</v>
      </c>
      <c r="T128" s="154">
        <f t="shared" ref="T128:T141" si="3">S128*H128</f>
        <v>0</v>
      </c>
      <c r="AR128" s="155" t="s">
        <v>663</v>
      </c>
      <c r="AT128" s="155" t="s">
        <v>227</v>
      </c>
      <c r="AU128" s="155" t="s">
        <v>89</v>
      </c>
      <c r="AY128" s="17" t="s">
        <v>225</v>
      </c>
      <c r="BE128" s="156">
        <f t="shared" ref="BE128:BE141" si="4">IF(N128="základná",J128,0)</f>
        <v>0</v>
      </c>
      <c r="BF128" s="156">
        <f t="shared" ref="BF128:BF141" si="5">IF(N128="znížená",J128,0)</f>
        <v>0</v>
      </c>
      <c r="BG128" s="156">
        <f t="shared" ref="BG128:BG141" si="6">IF(N128="zákl. prenesená",J128,0)</f>
        <v>0</v>
      </c>
      <c r="BH128" s="156">
        <f t="shared" ref="BH128:BH141" si="7">IF(N128="zníž. prenesená",J128,0)</f>
        <v>0</v>
      </c>
      <c r="BI128" s="156">
        <f t="shared" ref="BI128:BI141" si="8">IF(N128="nulová",J128,0)</f>
        <v>0</v>
      </c>
      <c r="BJ128" s="17" t="s">
        <v>89</v>
      </c>
      <c r="BK128" s="156">
        <f t="shared" ref="BK128:BK141" si="9">ROUND(I128*H128,2)</f>
        <v>0</v>
      </c>
      <c r="BL128" s="17" t="s">
        <v>663</v>
      </c>
      <c r="BM128" s="155" t="s">
        <v>1588</v>
      </c>
    </row>
    <row r="129" spans="2:65" s="1" customFormat="1" ht="24.2" customHeight="1">
      <c r="B129" s="32"/>
      <c r="C129" s="143" t="s">
        <v>89</v>
      </c>
      <c r="D129" s="143" t="s">
        <v>227</v>
      </c>
      <c r="E129" s="144" t="s">
        <v>4004</v>
      </c>
      <c r="F129" s="145" t="s">
        <v>4005</v>
      </c>
      <c r="G129" s="146" t="s">
        <v>519</v>
      </c>
      <c r="H129" s="147">
        <v>1</v>
      </c>
      <c r="I129" s="148"/>
      <c r="J129" s="149">
        <f t="shared" si="0"/>
        <v>0</v>
      </c>
      <c r="K129" s="150"/>
      <c r="L129" s="32"/>
      <c r="M129" s="151" t="s">
        <v>1</v>
      </c>
      <c r="N129" s="152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663</v>
      </c>
      <c r="AT129" s="155" t="s">
        <v>227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663</v>
      </c>
      <c r="BM129" s="155" t="s">
        <v>1599</v>
      </c>
    </row>
    <row r="130" spans="2:65" s="1" customFormat="1" ht="24.2" customHeight="1">
      <c r="B130" s="32"/>
      <c r="C130" s="143" t="s">
        <v>239</v>
      </c>
      <c r="D130" s="143" t="s">
        <v>227</v>
      </c>
      <c r="E130" s="144" t="s">
        <v>4006</v>
      </c>
      <c r="F130" s="145" t="s">
        <v>4007</v>
      </c>
      <c r="G130" s="146" t="s">
        <v>519</v>
      </c>
      <c r="H130" s="147">
        <v>2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663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663</v>
      </c>
      <c r="BM130" s="155" t="s">
        <v>1610</v>
      </c>
    </row>
    <row r="131" spans="2:65" s="1" customFormat="1" ht="16.5" customHeight="1">
      <c r="B131" s="32"/>
      <c r="C131" s="143" t="s">
        <v>231</v>
      </c>
      <c r="D131" s="143" t="s">
        <v>227</v>
      </c>
      <c r="E131" s="144" t="s">
        <v>4008</v>
      </c>
      <c r="F131" s="145" t="s">
        <v>3858</v>
      </c>
      <c r="G131" s="146" t="s">
        <v>519</v>
      </c>
      <c r="H131" s="147">
        <v>2</v>
      </c>
      <c r="I131" s="148"/>
      <c r="J131" s="149">
        <f t="shared" si="0"/>
        <v>0</v>
      </c>
      <c r="K131" s="150"/>
      <c r="L131" s="32"/>
      <c r="M131" s="151" t="s">
        <v>1</v>
      </c>
      <c r="N131" s="152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663</v>
      </c>
      <c r="AT131" s="155" t="s">
        <v>227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663</v>
      </c>
      <c r="BM131" s="155" t="s">
        <v>1619</v>
      </c>
    </row>
    <row r="132" spans="2:65" s="1" customFormat="1" ht="16.5" customHeight="1">
      <c r="B132" s="32"/>
      <c r="C132" s="143" t="s">
        <v>247</v>
      </c>
      <c r="D132" s="143" t="s">
        <v>227</v>
      </c>
      <c r="E132" s="144" t="s">
        <v>4009</v>
      </c>
      <c r="F132" s="145" t="s">
        <v>3854</v>
      </c>
      <c r="G132" s="146" t="s">
        <v>519</v>
      </c>
      <c r="H132" s="147">
        <v>2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663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663</v>
      </c>
      <c r="BM132" s="155" t="s">
        <v>1627</v>
      </c>
    </row>
    <row r="133" spans="2:65" s="1" customFormat="1" ht="24.2" customHeight="1">
      <c r="B133" s="32"/>
      <c r="C133" s="143" t="s">
        <v>251</v>
      </c>
      <c r="D133" s="143" t="s">
        <v>227</v>
      </c>
      <c r="E133" s="144" t="s">
        <v>4010</v>
      </c>
      <c r="F133" s="145" t="s">
        <v>3862</v>
      </c>
      <c r="G133" s="146" t="s">
        <v>3809</v>
      </c>
      <c r="H133" s="147">
        <v>4</v>
      </c>
      <c r="I133" s="148"/>
      <c r="J133" s="149">
        <f t="shared" si="0"/>
        <v>0</v>
      </c>
      <c r="K133" s="150"/>
      <c r="L133" s="32"/>
      <c r="M133" s="151" t="s">
        <v>1</v>
      </c>
      <c r="N133" s="152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663</v>
      </c>
      <c r="AT133" s="155" t="s">
        <v>227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663</v>
      </c>
      <c r="BM133" s="155" t="s">
        <v>1636</v>
      </c>
    </row>
    <row r="134" spans="2:65" s="1" customFormat="1" ht="24.2" customHeight="1">
      <c r="B134" s="32"/>
      <c r="C134" s="143" t="s">
        <v>259</v>
      </c>
      <c r="D134" s="143" t="s">
        <v>227</v>
      </c>
      <c r="E134" s="144" t="s">
        <v>4011</v>
      </c>
      <c r="F134" s="145" t="s">
        <v>3835</v>
      </c>
      <c r="G134" s="146" t="s">
        <v>3809</v>
      </c>
      <c r="H134" s="147">
        <v>2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663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663</v>
      </c>
      <c r="BM134" s="155" t="s">
        <v>1644</v>
      </c>
    </row>
    <row r="135" spans="2:65" s="1" customFormat="1" ht="24.2" customHeight="1">
      <c r="B135" s="32"/>
      <c r="C135" s="143" t="s">
        <v>263</v>
      </c>
      <c r="D135" s="143" t="s">
        <v>227</v>
      </c>
      <c r="E135" s="144" t="s">
        <v>4012</v>
      </c>
      <c r="F135" s="145" t="s">
        <v>4013</v>
      </c>
      <c r="G135" s="146" t="s">
        <v>3809</v>
      </c>
      <c r="H135" s="147">
        <v>4</v>
      </c>
      <c r="I135" s="148"/>
      <c r="J135" s="149">
        <f t="shared" si="0"/>
        <v>0</v>
      </c>
      <c r="K135" s="150"/>
      <c r="L135" s="32"/>
      <c r="M135" s="151" t="s">
        <v>1</v>
      </c>
      <c r="N135" s="152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663</v>
      </c>
      <c r="AT135" s="155" t="s">
        <v>227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663</v>
      </c>
      <c r="BM135" s="155" t="s">
        <v>1652</v>
      </c>
    </row>
    <row r="136" spans="2:65" s="1" customFormat="1" ht="24.2" customHeight="1">
      <c r="B136" s="32"/>
      <c r="C136" s="143" t="s">
        <v>272</v>
      </c>
      <c r="D136" s="143" t="s">
        <v>227</v>
      </c>
      <c r="E136" s="144" t="s">
        <v>4014</v>
      </c>
      <c r="F136" s="145" t="s">
        <v>3869</v>
      </c>
      <c r="G136" s="146" t="s">
        <v>3809</v>
      </c>
      <c r="H136" s="147">
        <v>2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663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663</v>
      </c>
      <c r="BM136" s="155" t="s">
        <v>1662</v>
      </c>
    </row>
    <row r="137" spans="2:65" s="1" customFormat="1" ht="16.5" customHeight="1">
      <c r="B137" s="32"/>
      <c r="C137" s="143" t="s">
        <v>165</v>
      </c>
      <c r="D137" s="143" t="s">
        <v>227</v>
      </c>
      <c r="E137" s="144" t="s">
        <v>4015</v>
      </c>
      <c r="F137" s="145" t="s">
        <v>4016</v>
      </c>
      <c r="G137" s="146" t="s">
        <v>1067</v>
      </c>
      <c r="H137" s="147">
        <v>4.32</v>
      </c>
      <c r="I137" s="148"/>
      <c r="J137" s="149">
        <f t="shared" si="0"/>
        <v>0</v>
      </c>
      <c r="K137" s="150"/>
      <c r="L137" s="32"/>
      <c r="M137" s="151" t="s">
        <v>1</v>
      </c>
      <c r="N137" s="152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663</v>
      </c>
      <c r="AT137" s="155" t="s">
        <v>227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663</v>
      </c>
      <c r="BM137" s="155" t="s">
        <v>1671</v>
      </c>
    </row>
    <row r="138" spans="2:65" s="1" customFormat="1" ht="16.5" customHeight="1">
      <c r="B138" s="32"/>
      <c r="C138" s="143" t="s">
        <v>168</v>
      </c>
      <c r="D138" s="143" t="s">
        <v>227</v>
      </c>
      <c r="E138" s="144" t="s">
        <v>4017</v>
      </c>
      <c r="F138" s="145" t="s">
        <v>3975</v>
      </c>
      <c r="G138" s="146" t="s">
        <v>1067</v>
      </c>
      <c r="H138" s="147">
        <v>1.5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663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663</v>
      </c>
      <c r="BM138" s="155" t="s">
        <v>1682</v>
      </c>
    </row>
    <row r="139" spans="2:65" s="1" customFormat="1" ht="16.5" customHeight="1">
      <c r="B139" s="32"/>
      <c r="C139" s="143" t="s">
        <v>285</v>
      </c>
      <c r="D139" s="143" t="s">
        <v>227</v>
      </c>
      <c r="E139" s="144" t="s">
        <v>4018</v>
      </c>
      <c r="F139" s="145" t="s">
        <v>3876</v>
      </c>
      <c r="G139" s="146" t="s">
        <v>1067</v>
      </c>
      <c r="H139" s="147">
        <v>2.19</v>
      </c>
      <c r="I139" s="148"/>
      <c r="J139" s="149">
        <f t="shared" si="0"/>
        <v>0</v>
      </c>
      <c r="K139" s="150"/>
      <c r="L139" s="32"/>
      <c r="M139" s="151" t="s">
        <v>1</v>
      </c>
      <c r="N139" s="152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663</v>
      </c>
      <c r="AT139" s="155" t="s">
        <v>227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663</v>
      </c>
      <c r="BM139" s="155" t="s">
        <v>1690</v>
      </c>
    </row>
    <row r="140" spans="2:65" s="1" customFormat="1" ht="16.5" customHeight="1">
      <c r="B140" s="32"/>
      <c r="C140" s="143" t="s">
        <v>289</v>
      </c>
      <c r="D140" s="143" t="s">
        <v>227</v>
      </c>
      <c r="E140" s="144" t="s">
        <v>4019</v>
      </c>
      <c r="F140" s="145" t="s">
        <v>3813</v>
      </c>
      <c r="G140" s="146" t="s">
        <v>1067</v>
      </c>
      <c r="H140" s="147">
        <v>6.58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663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663</v>
      </c>
      <c r="BM140" s="155" t="s">
        <v>1700</v>
      </c>
    </row>
    <row r="141" spans="2:65" s="1" customFormat="1" ht="16.5" customHeight="1">
      <c r="B141" s="32"/>
      <c r="C141" s="143" t="s">
        <v>295</v>
      </c>
      <c r="D141" s="143" t="s">
        <v>227</v>
      </c>
      <c r="E141" s="144" t="s">
        <v>4020</v>
      </c>
      <c r="F141" s="145" t="s">
        <v>3847</v>
      </c>
      <c r="G141" s="146" t="s">
        <v>983</v>
      </c>
      <c r="H141" s="147">
        <v>7.6</v>
      </c>
      <c r="I141" s="148"/>
      <c r="J141" s="149">
        <f t="shared" si="0"/>
        <v>0</v>
      </c>
      <c r="K141" s="150"/>
      <c r="L141" s="32"/>
      <c r="M141" s="151" t="s">
        <v>1</v>
      </c>
      <c r="N141" s="152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663</v>
      </c>
      <c r="AT141" s="155" t="s">
        <v>227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663</v>
      </c>
      <c r="BM141" s="155" t="s">
        <v>1712</v>
      </c>
    </row>
    <row r="142" spans="2:65" s="11" customFormat="1" ht="22.9" customHeight="1">
      <c r="B142" s="131"/>
      <c r="D142" s="132" t="s">
        <v>75</v>
      </c>
      <c r="E142" s="141" t="s">
        <v>4021</v>
      </c>
      <c r="F142" s="141" t="s">
        <v>4022</v>
      </c>
      <c r="I142" s="134"/>
      <c r="J142" s="142">
        <f>BK142</f>
        <v>0</v>
      </c>
      <c r="L142" s="131"/>
      <c r="M142" s="136"/>
      <c r="P142" s="137">
        <f>SUM(P143:P159)</f>
        <v>0</v>
      </c>
      <c r="R142" s="137">
        <f>SUM(R143:R159)</f>
        <v>0</v>
      </c>
      <c r="T142" s="138">
        <f>SUM(T143:T159)</f>
        <v>0</v>
      </c>
      <c r="AR142" s="132" t="s">
        <v>83</v>
      </c>
      <c r="AT142" s="139" t="s">
        <v>75</v>
      </c>
      <c r="AU142" s="139" t="s">
        <v>83</v>
      </c>
      <c r="AY142" s="132" t="s">
        <v>225</v>
      </c>
      <c r="BK142" s="140">
        <f>SUM(BK143:BK159)</f>
        <v>0</v>
      </c>
    </row>
    <row r="143" spans="2:65" s="1" customFormat="1" ht="76.349999999999994" customHeight="1">
      <c r="B143" s="32"/>
      <c r="C143" s="143" t="s">
        <v>303</v>
      </c>
      <c r="D143" s="143" t="s">
        <v>227</v>
      </c>
      <c r="E143" s="144" t="s">
        <v>4023</v>
      </c>
      <c r="F143" s="145" t="s">
        <v>3823</v>
      </c>
      <c r="G143" s="146" t="s">
        <v>519</v>
      </c>
      <c r="H143" s="147">
        <v>1</v>
      </c>
      <c r="I143" s="148"/>
      <c r="J143" s="149">
        <f t="shared" ref="J143:J159" si="10">ROUND(I143*H143,2)</f>
        <v>0</v>
      </c>
      <c r="K143" s="150"/>
      <c r="L143" s="32"/>
      <c r="M143" s="151" t="s">
        <v>1</v>
      </c>
      <c r="N143" s="152" t="s">
        <v>42</v>
      </c>
      <c r="P143" s="153">
        <f t="shared" ref="P143:P159" si="11">O143*H143</f>
        <v>0</v>
      </c>
      <c r="Q143" s="153">
        <v>0</v>
      </c>
      <c r="R143" s="153">
        <f t="shared" ref="R143:R159" si="12">Q143*H143</f>
        <v>0</v>
      </c>
      <c r="S143" s="153">
        <v>0</v>
      </c>
      <c r="T143" s="154">
        <f t="shared" ref="T143:T159" si="13">S143*H143</f>
        <v>0</v>
      </c>
      <c r="AR143" s="155" t="s">
        <v>663</v>
      </c>
      <c r="AT143" s="155" t="s">
        <v>227</v>
      </c>
      <c r="AU143" s="155" t="s">
        <v>89</v>
      </c>
      <c r="AY143" s="17" t="s">
        <v>225</v>
      </c>
      <c r="BE143" s="156">
        <f t="shared" ref="BE143:BE159" si="14">IF(N143="základná",J143,0)</f>
        <v>0</v>
      </c>
      <c r="BF143" s="156">
        <f t="shared" ref="BF143:BF159" si="15">IF(N143="znížená",J143,0)</f>
        <v>0</v>
      </c>
      <c r="BG143" s="156">
        <f t="shared" ref="BG143:BG159" si="16">IF(N143="zákl. prenesená",J143,0)</f>
        <v>0</v>
      </c>
      <c r="BH143" s="156">
        <f t="shared" ref="BH143:BH159" si="17">IF(N143="zníž. prenesená",J143,0)</f>
        <v>0</v>
      </c>
      <c r="BI143" s="156">
        <f t="shared" ref="BI143:BI159" si="18">IF(N143="nulová",J143,0)</f>
        <v>0</v>
      </c>
      <c r="BJ143" s="17" t="s">
        <v>89</v>
      </c>
      <c r="BK143" s="156">
        <f t="shared" ref="BK143:BK159" si="19">ROUND(I143*H143,2)</f>
        <v>0</v>
      </c>
      <c r="BL143" s="17" t="s">
        <v>663</v>
      </c>
      <c r="BM143" s="155" t="s">
        <v>1723</v>
      </c>
    </row>
    <row r="144" spans="2:65" s="1" customFormat="1" ht="24.2" customHeight="1">
      <c r="B144" s="32"/>
      <c r="C144" s="143" t="s">
        <v>309</v>
      </c>
      <c r="D144" s="143" t="s">
        <v>227</v>
      </c>
      <c r="E144" s="144" t="s">
        <v>4024</v>
      </c>
      <c r="F144" s="145" t="s">
        <v>3825</v>
      </c>
      <c r="G144" s="146" t="s">
        <v>519</v>
      </c>
      <c r="H144" s="147">
        <v>2</v>
      </c>
      <c r="I144" s="148"/>
      <c r="J144" s="149">
        <f t="shared" si="10"/>
        <v>0</v>
      </c>
      <c r="K144" s="150"/>
      <c r="L144" s="32"/>
      <c r="M144" s="151" t="s">
        <v>1</v>
      </c>
      <c r="N144" s="152" t="s">
        <v>42</v>
      </c>
      <c r="P144" s="153">
        <f t="shared" si="11"/>
        <v>0</v>
      </c>
      <c r="Q144" s="153">
        <v>0</v>
      </c>
      <c r="R144" s="153">
        <f t="shared" si="12"/>
        <v>0</v>
      </c>
      <c r="S144" s="153">
        <v>0</v>
      </c>
      <c r="T144" s="154">
        <f t="shared" si="13"/>
        <v>0</v>
      </c>
      <c r="AR144" s="155" t="s">
        <v>663</v>
      </c>
      <c r="AT144" s="155" t="s">
        <v>227</v>
      </c>
      <c r="AU144" s="155" t="s">
        <v>89</v>
      </c>
      <c r="AY144" s="17" t="s">
        <v>225</v>
      </c>
      <c r="BE144" s="156">
        <f t="shared" si="14"/>
        <v>0</v>
      </c>
      <c r="BF144" s="156">
        <f t="shared" si="15"/>
        <v>0</v>
      </c>
      <c r="BG144" s="156">
        <f t="shared" si="16"/>
        <v>0</v>
      </c>
      <c r="BH144" s="156">
        <f t="shared" si="17"/>
        <v>0</v>
      </c>
      <c r="BI144" s="156">
        <f t="shared" si="18"/>
        <v>0</v>
      </c>
      <c r="BJ144" s="17" t="s">
        <v>89</v>
      </c>
      <c r="BK144" s="156">
        <f t="shared" si="19"/>
        <v>0</v>
      </c>
      <c r="BL144" s="17" t="s">
        <v>663</v>
      </c>
      <c r="BM144" s="155" t="s">
        <v>1737</v>
      </c>
    </row>
    <row r="145" spans="2:65" s="1" customFormat="1" ht="16.5" customHeight="1">
      <c r="B145" s="32"/>
      <c r="C145" s="143" t="s">
        <v>319</v>
      </c>
      <c r="D145" s="143" t="s">
        <v>227</v>
      </c>
      <c r="E145" s="144" t="s">
        <v>4025</v>
      </c>
      <c r="F145" s="145" t="s">
        <v>3900</v>
      </c>
      <c r="G145" s="146" t="s">
        <v>519</v>
      </c>
      <c r="H145" s="147">
        <v>3</v>
      </c>
      <c r="I145" s="148"/>
      <c r="J145" s="149">
        <f t="shared" si="10"/>
        <v>0</v>
      </c>
      <c r="K145" s="150"/>
      <c r="L145" s="32"/>
      <c r="M145" s="151" t="s">
        <v>1</v>
      </c>
      <c r="N145" s="152" t="s">
        <v>42</v>
      </c>
      <c r="P145" s="153">
        <f t="shared" si="11"/>
        <v>0</v>
      </c>
      <c r="Q145" s="153">
        <v>0</v>
      </c>
      <c r="R145" s="153">
        <f t="shared" si="12"/>
        <v>0</v>
      </c>
      <c r="S145" s="153">
        <v>0</v>
      </c>
      <c r="T145" s="154">
        <f t="shared" si="13"/>
        <v>0</v>
      </c>
      <c r="AR145" s="155" t="s">
        <v>663</v>
      </c>
      <c r="AT145" s="155" t="s">
        <v>227</v>
      </c>
      <c r="AU145" s="155" t="s">
        <v>89</v>
      </c>
      <c r="AY145" s="17" t="s">
        <v>225</v>
      </c>
      <c r="BE145" s="156">
        <f t="shared" si="14"/>
        <v>0</v>
      </c>
      <c r="BF145" s="156">
        <f t="shared" si="15"/>
        <v>0</v>
      </c>
      <c r="BG145" s="156">
        <f t="shared" si="16"/>
        <v>0</v>
      </c>
      <c r="BH145" s="156">
        <f t="shared" si="17"/>
        <v>0</v>
      </c>
      <c r="BI145" s="156">
        <f t="shared" si="18"/>
        <v>0</v>
      </c>
      <c r="BJ145" s="17" t="s">
        <v>89</v>
      </c>
      <c r="BK145" s="156">
        <f t="shared" si="19"/>
        <v>0</v>
      </c>
      <c r="BL145" s="17" t="s">
        <v>663</v>
      </c>
      <c r="BM145" s="155" t="s">
        <v>1767</v>
      </c>
    </row>
    <row r="146" spans="2:65" s="1" customFormat="1" ht="16.5" customHeight="1">
      <c r="B146" s="32"/>
      <c r="C146" s="143" t="s">
        <v>328</v>
      </c>
      <c r="D146" s="143" t="s">
        <v>227</v>
      </c>
      <c r="E146" s="144" t="s">
        <v>4026</v>
      </c>
      <c r="F146" s="145" t="s">
        <v>3854</v>
      </c>
      <c r="G146" s="146" t="s">
        <v>519</v>
      </c>
      <c r="H146" s="147">
        <v>1</v>
      </c>
      <c r="I146" s="148"/>
      <c r="J146" s="149">
        <f t="shared" si="10"/>
        <v>0</v>
      </c>
      <c r="K146" s="150"/>
      <c r="L146" s="32"/>
      <c r="M146" s="151" t="s">
        <v>1</v>
      </c>
      <c r="N146" s="152" t="s">
        <v>42</v>
      </c>
      <c r="P146" s="153">
        <f t="shared" si="11"/>
        <v>0</v>
      </c>
      <c r="Q146" s="153">
        <v>0</v>
      </c>
      <c r="R146" s="153">
        <f t="shared" si="12"/>
        <v>0</v>
      </c>
      <c r="S146" s="153">
        <v>0</v>
      </c>
      <c r="T146" s="154">
        <f t="shared" si="13"/>
        <v>0</v>
      </c>
      <c r="AR146" s="155" t="s">
        <v>663</v>
      </c>
      <c r="AT146" s="155" t="s">
        <v>227</v>
      </c>
      <c r="AU146" s="155" t="s">
        <v>89</v>
      </c>
      <c r="AY146" s="17" t="s">
        <v>225</v>
      </c>
      <c r="BE146" s="156">
        <f t="shared" si="14"/>
        <v>0</v>
      </c>
      <c r="BF146" s="156">
        <f t="shared" si="15"/>
        <v>0</v>
      </c>
      <c r="BG146" s="156">
        <f t="shared" si="16"/>
        <v>0</v>
      </c>
      <c r="BH146" s="156">
        <f t="shared" si="17"/>
        <v>0</v>
      </c>
      <c r="BI146" s="156">
        <f t="shared" si="18"/>
        <v>0</v>
      </c>
      <c r="BJ146" s="17" t="s">
        <v>89</v>
      </c>
      <c r="BK146" s="156">
        <f t="shared" si="19"/>
        <v>0</v>
      </c>
      <c r="BL146" s="17" t="s">
        <v>663</v>
      </c>
      <c r="BM146" s="155" t="s">
        <v>1778</v>
      </c>
    </row>
    <row r="147" spans="2:65" s="1" customFormat="1" ht="16.5" customHeight="1">
      <c r="B147" s="32"/>
      <c r="C147" s="143" t="s">
        <v>339</v>
      </c>
      <c r="D147" s="143" t="s">
        <v>227</v>
      </c>
      <c r="E147" s="144" t="s">
        <v>4027</v>
      </c>
      <c r="F147" s="145" t="s">
        <v>3902</v>
      </c>
      <c r="G147" s="146" t="s">
        <v>519</v>
      </c>
      <c r="H147" s="147">
        <v>2</v>
      </c>
      <c r="I147" s="148"/>
      <c r="J147" s="149">
        <f t="shared" si="10"/>
        <v>0</v>
      </c>
      <c r="K147" s="150"/>
      <c r="L147" s="32"/>
      <c r="M147" s="151" t="s">
        <v>1</v>
      </c>
      <c r="N147" s="152" t="s">
        <v>42</v>
      </c>
      <c r="P147" s="153">
        <f t="shared" si="11"/>
        <v>0</v>
      </c>
      <c r="Q147" s="153">
        <v>0</v>
      </c>
      <c r="R147" s="153">
        <f t="shared" si="12"/>
        <v>0</v>
      </c>
      <c r="S147" s="153">
        <v>0</v>
      </c>
      <c r="T147" s="154">
        <f t="shared" si="13"/>
        <v>0</v>
      </c>
      <c r="AR147" s="155" t="s">
        <v>663</v>
      </c>
      <c r="AT147" s="155" t="s">
        <v>227</v>
      </c>
      <c r="AU147" s="155" t="s">
        <v>89</v>
      </c>
      <c r="AY147" s="17" t="s">
        <v>225</v>
      </c>
      <c r="BE147" s="156">
        <f t="shared" si="14"/>
        <v>0</v>
      </c>
      <c r="BF147" s="156">
        <f t="shared" si="15"/>
        <v>0</v>
      </c>
      <c r="BG147" s="156">
        <f t="shared" si="16"/>
        <v>0</v>
      </c>
      <c r="BH147" s="156">
        <f t="shared" si="17"/>
        <v>0</v>
      </c>
      <c r="BI147" s="156">
        <f t="shared" si="18"/>
        <v>0</v>
      </c>
      <c r="BJ147" s="17" t="s">
        <v>89</v>
      </c>
      <c r="BK147" s="156">
        <f t="shared" si="19"/>
        <v>0</v>
      </c>
      <c r="BL147" s="17" t="s">
        <v>663</v>
      </c>
      <c r="BM147" s="155" t="s">
        <v>1789</v>
      </c>
    </row>
    <row r="148" spans="2:65" s="1" customFormat="1" ht="16.5" customHeight="1">
      <c r="B148" s="32"/>
      <c r="C148" s="143" t="s">
        <v>349</v>
      </c>
      <c r="D148" s="143" t="s">
        <v>227</v>
      </c>
      <c r="E148" s="144" t="s">
        <v>4028</v>
      </c>
      <c r="F148" s="145" t="s">
        <v>3858</v>
      </c>
      <c r="G148" s="146" t="s">
        <v>519</v>
      </c>
      <c r="H148" s="147">
        <v>2</v>
      </c>
      <c r="I148" s="148"/>
      <c r="J148" s="149">
        <f t="shared" si="10"/>
        <v>0</v>
      </c>
      <c r="K148" s="150"/>
      <c r="L148" s="32"/>
      <c r="M148" s="151" t="s">
        <v>1</v>
      </c>
      <c r="N148" s="152" t="s">
        <v>42</v>
      </c>
      <c r="P148" s="153">
        <f t="shared" si="11"/>
        <v>0</v>
      </c>
      <c r="Q148" s="153">
        <v>0</v>
      </c>
      <c r="R148" s="153">
        <f t="shared" si="12"/>
        <v>0</v>
      </c>
      <c r="S148" s="153">
        <v>0</v>
      </c>
      <c r="T148" s="154">
        <f t="shared" si="13"/>
        <v>0</v>
      </c>
      <c r="AR148" s="155" t="s">
        <v>663</v>
      </c>
      <c r="AT148" s="155" t="s">
        <v>227</v>
      </c>
      <c r="AU148" s="155" t="s">
        <v>89</v>
      </c>
      <c r="AY148" s="17" t="s">
        <v>225</v>
      </c>
      <c r="BE148" s="156">
        <f t="shared" si="14"/>
        <v>0</v>
      </c>
      <c r="BF148" s="156">
        <f t="shared" si="15"/>
        <v>0</v>
      </c>
      <c r="BG148" s="156">
        <f t="shared" si="16"/>
        <v>0</v>
      </c>
      <c r="BH148" s="156">
        <f t="shared" si="17"/>
        <v>0</v>
      </c>
      <c r="BI148" s="156">
        <f t="shared" si="18"/>
        <v>0</v>
      </c>
      <c r="BJ148" s="17" t="s">
        <v>89</v>
      </c>
      <c r="BK148" s="156">
        <f t="shared" si="19"/>
        <v>0</v>
      </c>
      <c r="BL148" s="17" t="s">
        <v>663</v>
      </c>
      <c r="BM148" s="155" t="s">
        <v>1799</v>
      </c>
    </row>
    <row r="149" spans="2:65" s="1" customFormat="1" ht="24.2" customHeight="1">
      <c r="B149" s="32"/>
      <c r="C149" s="143" t="s">
        <v>353</v>
      </c>
      <c r="D149" s="143" t="s">
        <v>227</v>
      </c>
      <c r="E149" s="144" t="s">
        <v>4029</v>
      </c>
      <c r="F149" s="145" t="s">
        <v>3833</v>
      </c>
      <c r="G149" s="146" t="s">
        <v>3809</v>
      </c>
      <c r="H149" s="147">
        <v>4</v>
      </c>
      <c r="I149" s="148"/>
      <c r="J149" s="149">
        <f t="shared" si="10"/>
        <v>0</v>
      </c>
      <c r="K149" s="150"/>
      <c r="L149" s="32"/>
      <c r="M149" s="151" t="s">
        <v>1</v>
      </c>
      <c r="N149" s="152" t="s">
        <v>42</v>
      </c>
      <c r="P149" s="153">
        <f t="shared" si="11"/>
        <v>0</v>
      </c>
      <c r="Q149" s="153">
        <v>0</v>
      </c>
      <c r="R149" s="153">
        <f t="shared" si="12"/>
        <v>0</v>
      </c>
      <c r="S149" s="153">
        <v>0</v>
      </c>
      <c r="T149" s="154">
        <f t="shared" si="13"/>
        <v>0</v>
      </c>
      <c r="AR149" s="155" t="s">
        <v>663</v>
      </c>
      <c r="AT149" s="155" t="s">
        <v>227</v>
      </c>
      <c r="AU149" s="155" t="s">
        <v>89</v>
      </c>
      <c r="AY149" s="17" t="s">
        <v>225</v>
      </c>
      <c r="BE149" s="156">
        <f t="shared" si="14"/>
        <v>0</v>
      </c>
      <c r="BF149" s="156">
        <f t="shared" si="15"/>
        <v>0</v>
      </c>
      <c r="BG149" s="156">
        <f t="shared" si="16"/>
        <v>0</v>
      </c>
      <c r="BH149" s="156">
        <f t="shared" si="17"/>
        <v>0</v>
      </c>
      <c r="BI149" s="156">
        <f t="shared" si="18"/>
        <v>0</v>
      </c>
      <c r="BJ149" s="17" t="s">
        <v>89</v>
      </c>
      <c r="BK149" s="156">
        <f t="shared" si="19"/>
        <v>0</v>
      </c>
      <c r="BL149" s="17" t="s">
        <v>663</v>
      </c>
      <c r="BM149" s="155" t="s">
        <v>1809</v>
      </c>
    </row>
    <row r="150" spans="2:65" s="1" customFormat="1" ht="24.2" customHeight="1">
      <c r="B150" s="32"/>
      <c r="C150" s="143" t="s">
        <v>363</v>
      </c>
      <c r="D150" s="143" t="s">
        <v>227</v>
      </c>
      <c r="E150" s="144" t="s">
        <v>4030</v>
      </c>
      <c r="F150" s="145" t="s">
        <v>3862</v>
      </c>
      <c r="G150" s="146" t="s">
        <v>3809</v>
      </c>
      <c r="H150" s="147">
        <v>2</v>
      </c>
      <c r="I150" s="148"/>
      <c r="J150" s="149">
        <f t="shared" si="10"/>
        <v>0</v>
      </c>
      <c r="K150" s="150"/>
      <c r="L150" s="32"/>
      <c r="M150" s="151" t="s">
        <v>1</v>
      </c>
      <c r="N150" s="152" t="s">
        <v>42</v>
      </c>
      <c r="P150" s="153">
        <f t="shared" si="11"/>
        <v>0</v>
      </c>
      <c r="Q150" s="153">
        <v>0</v>
      </c>
      <c r="R150" s="153">
        <f t="shared" si="12"/>
        <v>0</v>
      </c>
      <c r="S150" s="153">
        <v>0</v>
      </c>
      <c r="T150" s="154">
        <f t="shared" si="13"/>
        <v>0</v>
      </c>
      <c r="AR150" s="155" t="s">
        <v>663</v>
      </c>
      <c r="AT150" s="155" t="s">
        <v>227</v>
      </c>
      <c r="AU150" s="155" t="s">
        <v>89</v>
      </c>
      <c r="AY150" s="17" t="s">
        <v>225</v>
      </c>
      <c r="BE150" s="156">
        <f t="shared" si="14"/>
        <v>0</v>
      </c>
      <c r="BF150" s="156">
        <f t="shared" si="15"/>
        <v>0</v>
      </c>
      <c r="BG150" s="156">
        <f t="shared" si="16"/>
        <v>0</v>
      </c>
      <c r="BH150" s="156">
        <f t="shared" si="17"/>
        <v>0</v>
      </c>
      <c r="BI150" s="156">
        <f t="shared" si="18"/>
        <v>0</v>
      </c>
      <c r="BJ150" s="17" t="s">
        <v>89</v>
      </c>
      <c r="BK150" s="156">
        <f t="shared" si="19"/>
        <v>0</v>
      </c>
      <c r="BL150" s="17" t="s">
        <v>663</v>
      </c>
      <c r="BM150" s="155" t="s">
        <v>1819</v>
      </c>
    </row>
    <row r="151" spans="2:65" s="1" customFormat="1" ht="24.2" customHeight="1">
      <c r="B151" s="32"/>
      <c r="C151" s="143" t="s">
        <v>7</v>
      </c>
      <c r="D151" s="143" t="s">
        <v>227</v>
      </c>
      <c r="E151" s="144" t="s">
        <v>4031</v>
      </c>
      <c r="F151" s="145" t="s">
        <v>3837</v>
      </c>
      <c r="G151" s="146" t="s">
        <v>3809</v>
      </c>
      <c r="H151" s="147">
        <v>4</v>
      </c>
      <c r="I151" s="148"/>
      <c r="J151" s="149">
        <f t="shared" si="10"/>
        <v>0</v>
      </c>
      <c r="K151" s="150"/>
      <c r="L151" s="32"/>
      <c r="M151" s="151" t="s">
        <v>1</v>
      </c>
      <c r="N151" s="152" t="s">
        <v>42</v>
      </c>
      <c r="P151" s="153">
        <f t="shared" si="11"/>
        <v>0</v>
      </c>
      <c r="Q151" s="153">
        <v>0</v>
      </c>
      <c r="R151" s="153">
        <f t="shared" si="12"/>
        <v>0</v>
      </c>
      <c r="S151" s="153">
        <v>0</v>
      </c>
      <c r="T151" s="154">
        <f t="shared" si="13"/>
        <v>0</v>
      </c>
      <c r="AR151" s="155" t="s">
        <v>663</v>
      </c>
      <c r="AT151" s="155" t="s">
        <v>227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663</v>
      </c>
      <c r="BM151" s="155" t="s">
        <v>1835</v>
      </c>
    </row>
    <row r="152" spans="2:65" s="1" customFormat="1" ht="24.2" customHeight="1">
      <c r="B152" s="32"/>
      <c r="C152" s="143" t="s">
        <v>379</v>
      </c>
      <c r="D152" s="143" t="s">
        <v>227</v>
      </c>
      <c r="E152" s="144" t="s">
        <v>4032</v>
      </c>
      <c r="F152" s="145" t="s">
        <v>3839</v>
      </c>
      <c r="G152" s="146" t="s">
        <v>3809</v>
      </c>
      <c r="H152" s="147">
        <v>10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663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663</v>
      </c>
      <c r="BM152" s="155" t="s">
        <v>1853</v>
      </c>
    </row>
    <row r="153" spans="2:65" s="1" customFormat="1" ht="24.2" customHeight="1">
      <c r="B153" s="32"/>
      <c r="C153" s="143" t="s">
        <v>386</v>
      </c>
      <c r="D153" s="143" t="s">
        <v>227</v>
      </c>
      <c r="E153" s="144" t="s">
        <v>4033</v>
      </c>
      <c r="F153" s="145" t="s">
        <v>4034</v>
      </c>
      <c r="G153" s="146" t="s">
        <v>3809</v>
      </c>
      <c r="H153" s="147">
        <v>3</v>
      </c>
      <c r="I153" s="148"/>
      <c r="J153" s="149">
        <f t="shared" si="10"/>
        <v>0</v>
      </c>
      <c r="K153" s="150"/>
      <c r="L153" s="32"/>
      <c r="M153" s="151" t="s">
        <v>1</v>
      </c>
      <c r="N153" s="152" t="s">
        <v>42</v>
      </c>
      <c r="P153" s="153">
        <f t="shared" si="11"/>
        <v>0</v>
      </c>
      <c r="Q153" s="153">
        <v>0</v>
      </c>
      <c r="R153" s="153">
        <f t="shared" si="12"/>
        <v>0</v>
      </c>
      <c r="S153" s="153">
        <v>0</v>
      </c>
      <c r="T153" s="154">
        <f t="shared" si="13"/>
        <v>0</v>
      </c>
      <c r="AR153" s="155" t="s">
        <v>663</v>
      </c>
      <c r="AT153" s="155" t="s">
        <v>227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663</v>
      </c>
      <c r="BM153" s="155" t="s">
        <v>1862</v>
      </c>
    </row>
    <row r="154" spans="2:65" s="1" customFormat="1" ht="24.2" customHeight="1">
      <c r="B154" s="32"/>
      <c r="C154" s="143" t="s">
        <v>390</v>
      </c>
      <c r="D154" s="143" t="s">
        <v>227</v>
      </c>
      <c r="E154" s="144" t="s">
        <v>4035</v>
      </c>
      <c r="F154" s="145" t="s">
        <v>3869</v>
      </c>
      <c r="G154" s="146" t="s">
        <v>3809</v>
      </c>
      <c r="H154" s="147">
        <v>2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0</v>
      </c>
      <c r="R154" s="153">
        <f t="shared" si="12"/>
        <v>0</v>
      </c>
      <c r="S154" s="153">
        <v>0</v>
      </c>
      <c r="T154" s="154">
        <f t="shared" si="13"/>
        <v>0</v>
      </c>
      <c r="AR154" s="155" t="s">
        <v>663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663</v>
      </c>
      <c r="BM154" s="155" t="s">
        <v>1870</v>
      </c>
    </row>
    <row r="155" spans="2:65" s="1" customFormat="1" ht="16.5" customHeight="1">
      <c r="B155" s="32"/>
      <c r="C155" s="143" t="s">
        <v>395</v>
      </c>
      <c r="D155" s="143" t="s">
        <v>227</v>
      </c>
      <c r="E155" s="144" t="s">
        <v>4036</v>
      </c>
      <c r="F155" s="145" t="s">
        <v>3841</v>
      </c>
      <c r="G155" s="146" t="s">
        <v>1067</v>
      </c>
      <c r="H155" s="147">
        <v>4.74</v>
      </c>
      <c r="I155" s="148"/>
      <c r="J155" s="149">
        <f t="shared" si="10"/>
        <v>0</v>
      </c>
      <c r="K155" s="150"/>
      <c r="L155" s="32"/>
      <c r="M155" s="151" t="s">
        <v>1</v>
      </c>
      <c r="N155" s="152" t="s">
        <v>42</v>
      </c>
      <c r="P155" s="153">
        <f t="shared" si="11"/>
        <v>0</v>
      </c>
      <c r="Q155" s="153">
        <v>0</v>
      </c>
      <c r="R155" s="153">
        <f t="shared" si="12"/>
        <v>0</v>
      </c>
      <c r="S155" s="153">
        <v>0</v>
      </c>
      <c r="T155" s="154">
        <f t="shared" si="13"/>
        <v>0</v>
      </c>
      <c r="AR155" s="155" t="s">
        <v>663</v>
      </c>
      <c r="AT155" s="155" t="s">
        <v>227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663</v>
      </c>
      <c r="BM155" s="155" t="s">
        <v>1878</v>
      </c>
    </row>
    <row r="156" spans="2:65" s="1" customFormat="1" ht="16.5" customHeight="1">
      <c r="B156" s="32"/>
      <c r="C156" s="143" t="s">
        <v>400</v>
      </c>
      <c r="D156" s="143" t="s">
        <v>227</v>
      </c>
      <c r="E156" s="144" t="s">
        <v>4037</v>
      </c>
      <c r="F156" s="145" t="s">
        <v>3975</v>
      </c>
      <c r="G156" s="146" t="s">
        <v>1067</v>
      </c>
      <c r="H156" s="147">
        <v>1.5</v>
      </c>
      <c r="I156" s="148"/>
      <c r="J156" s="149">
        <f t="shared" si="10"/>
        <v>0</v>
      </c>
      <c r="K156" s="150"/>
      <c r="L156" s="32"/>
      <c r="M156" s="151" t="s">
        <v>1</v>
      </c>
      <c r="N156" s="152" t="s">
        <v>42</v>
      </c>
      <c r="P156" s="153">
        <f t="shared" si="11"/>
        <v>0</v>
      </c>
      <c r="Q156" s="153">
        <v>0</v>
      </c>
      <c r="R156" s="153">
        <f t="shared" si="12"/>
        <v>0</v>
      </c>
      <c r="S156" s="153">
        <v>0</v>
      </c>
      <c r="T156" s="154">
        <f t="shared" si="13"/>
        <v>0</v>
      </c>
      <c r="AR156" s="155" t="s">
        <v>663</v>
      </c>
      <c r="AT156" s="155" t="s">
        <v>227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663</v>
      </c>
      <c r="BM156" s="155" t="s">
        <v>1886</v>
      </c>
    </row>
    <row r="157" spans="2:65" s="1" customFormat="1" ht="16.5" customHeight="1">
      <c r="B157" s="32"/>
      <c r="C157" s="143" t="s">
        <v>405</v>
      </c>
      <c r="D157" s="143" t="s">
        <v>227</v>
      </c>
      <c r="E157" s="144" t="s">
        <v>4038</v>
      </c>
      <c r="F157" s="145" t="s">
        <v>3876</v>
      </c>
      <c r="G157" s="146" t="s">
        <v>1067</v>
      </c>
      <c r="H157" s="147">
        <v>4.4000000000000004</v>
      </c>
      <c r="I157" s="148"/>
      <c r="J157" s="149">
        <f t="shared" si="10"/>
        <v>0</v>
      </c>
      <c r="K157" s="150"/>
      <c r="L157" s="32"/>
      <c r="M157" s="151" t="s">
        <v>1</v>
      </c>
      <c r="N157" s="152" t="s">
        <v>42</v>
      </c>
      <c r="P157" s="153">
        <f t="shared" si="11"/>
        <v>0</v>
      </c>
      <c r="Q157" s="153">
        <v>0</v>
      </c>
      <c r="R157" s="153">
        <f t="shared" si="12"/>
        <v>0</v>
      </c>
      <c r="S157" s="153">
        <v>0</v>
      </c>
      <c r="T157" s="154">
        <f t="shared" si="13"/>
        <v>0</v>
      </c>
      <c r="AR157" s="155" t="s">
        <v>663</v>
      </c>
      <c r="AT157" s="155" t="s">
        <v>227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663</v>
      </c>
      <c r="BM157" s="155" t="s">
        <v>1894</v>
      </c>
    </row>
    <row r="158" spans="2:65" s="1" customFormat="1" ht="16.5" customHeight="1">
      <c r="B158" s="32"/>
      <c r="C158" s="143" t="s">
        <v>411</v>
      </c>
      <c r="D158" s="143" t="s">
        <v>227</v>
      </c>
      <c r="E158" s="144" t="s">
        <v>4039</v>
      </c>
      <c r="F158" s="145" t="s">
        <v>3813</v>
      </c>
      <c r="G158" s="146" t="s">
        <v>1067</v>
      </c>
      <c r="H158" s="147">
        <v>13.71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0</v>
      </c>
      <c r="R158" s="153">
        <f t="shared" si="12"/>
        <v>0</v>
      </c>
      <c r="S158" s="153">
        <v>0</v>
      </c>
      <c r="T158" s="154">
        <f t="shared" si="13"/>
        <v>0</v>
      </c>
      <c r="AR158" s="155" t="s">
        <v>663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663</v>
      </c>
      <c r="BM158" s="155" t="s">
        <v>1902</v>
      </c>
    </row>
    <row r="159" spans="2:65" s="1" customFormat="1" ht="16.5" customHeight="1">
      <c r="B159" s="32"/>
      <c r="C159" s="143" t="s">
        <v>420</v>
      </c>
      <c r="D159" s="143" t="s">
        <v>227</v>
      </c>
      <c r="E159" s="144" t="s">
        <v>4040</v>
      </c>
      <c r="F159" s="145" t="s">
        <v>3847</v>
      </c>
      <c r="G159" s="146" t="s">
        <v>983</v>
      </c>
      <c r="H159" s="147">
        <v>8.6999999999999993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663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663</v>
      </c>
      <c r="BM159" s="155" t="s">
        <v>1910</v>
      </c>
    </row>
    <row r="160" spans="2:65" s="11" customFormat="1" ht="22.9" customHeight="1">
      <c r="B160" s="131"/>
      <c r="D160" s="132" t="s">
        <v>75</v>
      </c>
      <c r="E160" s="141" t="s">
        <v>4041</v>
      </c>
      <c r="F160" s="141" t="s">
        <v>4042</v>
      </c>
      <c r="I160" s="134"/>
      <c r="J160" s="142">
        <f>BK160</f>
        <v>0</v>
      </c>
      <c r="L160" s="131"/>
      <c r="M160" s="136"/>
      <c r="P160" s="137">
        <f>SUM(P161:P174)</f>
        <v>0</v>
      </c>
      <c r="R160" s="137">
        <f>SUM(R161:R174)</f>
        <v>0</v>
      </c>
      <c r="T160" s="138">
        <f>SUM(T161:T174)</f>
        <v>0</v>
      </c>
      <c r="AR160" s="132" t="s">
        <v>83</v>
      </c>
      <c r="AT160" s="139" t="s">
        <v>75</v>
      </c>
      <c r="AU160" s="139" t="s">
        <v>83</v>
      </c>
      <c r="AY160" s="132" t="s">
        <v>225</v>
      </c>
      <c r="BK160" s="140">
        <f>SUM(BK161:BK174)</f>
        <v>0</v>
      </c>
    </row>
    <row r="161" spans="2:65" s="1" customFormat="1" ht="78" customHeight="1">
      <c r="B161" s="32"/>
      <c r="C161" s="143" t="s">
        <v>434</v>
      </c>
      <c r="D161" s="143" t="s">
        <v>227</v>
      </c>
      <c r="E161" s="144" t="s">
        <v>4043</v>
      </c>
      <c r="F161" s="145" t="s">
        <v>4044</v>
      </c>
      <c r="G161" s="146" t="s">
        <v>519</v>
      </c>
      <c r="H161" s="147">
        <v>1</v>
      </c>
      <c r="I161" s="148"/>
      <c r="J161" s="149">
        <f t="shared" ref="J161:J174" si="20">ROUND(I161*H161,2)</f>
        <v>0</v>
      </c>
      <c r="K161" s="150"/>
      <c r="L161" s="32"/>
      <c r="M161" s="151" t="s">
        <v>1</v>
      </c>
      <c r="N161" s="152" t="s">
        <v>42</v>
      </c>
      <c r="P161" s="153">
        <f t="shared" ref="P161:P174" si="21">O161*H161</f>
        <v>0</v>
      </c>
      <c r="Q161" s="153">
        <v>0</v>
      </c>
      <c r="R161" s="153">
        <f t="shared" ref="R161:R174" si="22">Q161*H161</f>
        <v>0</v>
      </c>
      <c r="S161" s="153">
        <v>0</v>
      </c>
      <c r="T161" s="154">
        <f t="shared" ref="T161:T174" si="23">S161*H161</f>
        <v>0</v>
      </c>
      <c r="AR161" s="155" t="s">
        <v>663</v>
      </c>
      <c r="AT161" s="155" t="s">
        <v>227</v>
      </c>
      <c r="AU161" s="155" t="s">
        <v>89</v>
      </c>
      <c r="AY161" s="17" t="s">
        <v>225</v>
      </c>
      <c r="BE161" s="156">
        <f t="shared" ref="BE161:BE174" si="24">IF(N161="základná",J161,0)</f>
        <v>0</v>
      </c>
      <c r="BF161" s="156">
        <f t="shared" ref="BF161:BF174" si="25">IF(N161="znížená",J161,0)</f>
        <v>0</v>
      </c>
      <c r="BG161" s="156">
        <f t="shared" ref="BG161:BG174" si="26">IF(N161="zákl. prenesená",J161,0)</f>
        <v>0</v>
      </c>
      <c r="BH161" s="156">
        <f t="shared" ref="BH161:BH174" si="27">IF(N161="zníž. prenesená",J161,0)</f>
        <v>0</v>
      </c>
      <c r="BI161" s="156">
        <f t="shared" ref="BI161:BI174" si="28">IF(N161="nulová",J161,0)</f>
        <v>0</v>
      </c>
      <c r="BJ161" s="17" t="s">
        <v>89</v>
      </c>
      <c r="BK161" s="156">
        <f t="shared" ref="BK161:BK174" si="29">ROUND(I161*H161,2)</f>
        <v>0</v>
      </c>
      <c r="BL161" s="17" t="s">
        <v>663</v>
      </c>
      <c r="BM161" s="155" t="s">
        <v>1922</v>
      </c>
    </row>
    <row r="162" spans="2:65" s="1" customFormat="1" ht="24.2" customHeight="1">
      <c r="B162" s="32"/>
      <c r="C162" s="143" t="s">
        <v>443</v>
      </c>
      <c r="D162" s="143" t="s">
        <v>227</v>
      </c>
      <c r="E162" s="144" t="s">
        <v>4045</v>
      </c>
      <c r="F162" s="145" t="s">
        <v>4046</v>
      </c>
      <c r="G162" s="146" t="s">
        <v>519</v>
      </c>
      <c r="H162" s="147">
        <v>2</v>
      </c>
      <c r="I162" s="148"/>
      <c r="J162" s="149">
        <f t="shared" si="20"/>
        <v>0</v>
      </c>
      <c r="K162" s="150"/>
      <c r="L162" s="32"/>
      <c r="M162" s="151" t="s">
        <v>1</v>
      </c>
      <c r="N162" s="152" t="s">
        <v>42</v>
      </c>
      <c r="P162" s="153">
        <f t="shared" si="21"/>
        <v>0</v>
      </c>
      <c r="Q162" s="153">
        <v>0</v>
      </c>
      <c r="R162" s="153">
        <f t="shared" si="22"/>
        <v>0</v>
      </c>
      <c r="S162" s="153">
        <v>0</v>
      </c>
      <c r="T162" s="154">
        <f t="shared" si="23"/>
        <v>0</v>
      </c>
      <c r="AR162" s="155" t="s">
        <v>663</v>
      </c>
      <c r="AT162" s="155" t="s">
        <v>227</v>
      </c>
      <c r="AU162" s="155" t="s">
        <v>89</v>
      </c>
      <c r="AY162" s="17" t="s">
        <v>225</v>
      </c>
      <c r="BE162" s="156">
        <f t="shared" si="24"/>
        <v>0</v>
      </c>
      <c r="BF162" s="156">
        <f t="shared" si="25"/>
        <v>0</v>
      </c>
      <c r="BG162" s="156">
        <f t="shared" si="26"/>
        <v>0</v>
      </c>
      <c r="BH162" s="156">
        <f t="shared" si="27"/>
        <v>0</v>
      </c>
      <c r="BI162" s="156">
        <f t="shared" si="28"/>
        <v>0</v>
      </c>
      <c r="BJ162" s="17" t="s">
        <v>89</v>
      </c>
      <c r="BK162" s="156">
        <f t="shared" si="29"/>
        <v>0</v>
      </c>
      <c r="BL162" s="17" t="s">
        <v>663</v>
      </c>
      <c r="BM162" s="155" t="s">
        <v>1931</v>
      </c>
    </row>
    <row r="163" spans="2:65" s="1" customFormat="1" ht="16.5" customHeight="1">
      <c r="B163" s="32"/>
      <c r="C163" s="143" t="s">
        <v>448</v>
      </c>
      <c r="D163" s="143" t="s">
        <v>227</v>
      </c>
      <c r="E163" s="144" t="s">
        <v>4047</v>
      </c>
      <c r="F163" s="145" t="s">
        <v>3900</v>
      </c>
      <c r="G163" s="146" t="s">
        <v>519</v>
      </c>
      <c r="H163" s="147">
        <v>2</v>
      </c>
      <c r="I163" s="148"/>
      <c r="J163" s="149">
        <f t="shared" si="20"/>
        <v>0</v>
      </c>
      <c r="K163" s="150"/>
      <c r="L163" s="32"/>
      <c r="M163" s="151" t="s">
        <v>1</v>
      </c>
      <c r="N163" s="152" t="s">
        <v>42</v>
      </c>
      <c r="P163" s="153">
        <f t="shared" si="21"/>
        <v>0</v>
      </c>
      <c r="Q163" s="153">
        <v>0</v>
      </c>
      <c r="R163" s="153">
        <f t="shared" si="22"/>
        <v>0</v>
      </c>
      <c r="S163" s="153">
        <v>0</v>
      </c>
      <c r="T163" s="154">
        <f t="shared" si="23"/>
        <v>0</v>
      </c>
      <c r="AR163" s="155" t="s">
        <v>663</v>
      </c>
      <c r="AT163" s="155" t="s">
        <v>227</v>
      </c>
      <c r="AU163" s="155" t="s">
        <v>89</v>
      </c>
      <c r="AY163" s="17" t="s">
        <v>225</v>
      </c>
      <c r="BE163" s="156">
        <f t="shared" si="24"/>
        <v>0</v>
      </c>
      <c r="BF163" s="156">
        <f t="shared" si="25"/>
        <v>0</v>
      </c>
      <c r="BG163" s="156">
        <f t="shared" si="26"/>
        <v>0</v>
      </c>
      <c r="BH163" s="156">
        <f t="shared" si="27"/>
        <v>0</v>
      </c>
      <c r="BI163" s="156">
        <f t="shared" si="28"/>
        <v>0</v>
      </c>
      <c r="BJ163" s="17" t="s">
        <v>89</v>
      </c>
      <c r="BK163" s="156">
        <f t="shared" si="29"/>
        <v>0</v>
      </c>
      <c r="BL163" s="17" t="s">
        <v>663</v>
      </c>
      <c r="BM163" s="155" t="s">
        <v>1944</v>
      </c>
    </row>
    <row r="164" spans="2:65" s="1" customFormat="1" ht="16.5" customHeight="1">
      <c r="B164" s="32"/>
      <c r="C164" s="143" t="s">
        <v>453</v>
      </c>
      <c r="D164" s="143" t="s">
        <v>227</v>
      </c>
      <c r="E164" s="144" t="s">
        <v>4048</v>
      </c>
      <c r="F164" s="145" t="s">
        <v>3858</v>
      </c>
      <c r="G164" s="146" t="s">
        <v>519</v>
      </c>
      <c r="H164" s="147">
        <v>3</v>
      </c>
      <c r="I164" s="148"/>
      <c r="J164" s="149">
        <f t="shared" si="20"/>
        <v>0</v>
      </c>
      <c r="K164" s="150"/>
      <c r="L164" s="32"/>
      <c r="M164" s="151" t="s">
        <v>1</v>
      </c>
      <c r="N164" s="152" t="s">
        <v>42</v>
      </c>
      <c r="P164" s="153">
        <f t="shared" si="21"/>
        <v>0</v>
      </c>
      <c r="Q164" s="153">
        <v>0</v>
      </c>
      <c r="R164" s="153">
        <f t="shared" si="22"/>
        <v>0</v>
      </c>
      <c r="S164" s="153">
        <v>0</v>
      </c>
      <c r="T164" s="154">
        <f t="shared" si="23"/>
        <v>0</v>
      </c>
      <c r="AR164" s="155" t="s">
        <v>663</v>
      </c>
      <c r="AT164" s="155" t="s">
        <v>227</v>
      </c>
      <c r="AU164" s="155" t="s">
        <v>89</v>
      </c>
      <c r="AY164" s="17" t="s">
        <v>225</v>
      </c>
      <c r="BE164" s="156">
        <f t="shared" si="24"/>
        <v>0</v>
      </c>
      <c r="BF164" s="156">
        <f t="shared" si="25"/>
        <v>0</v>
      </c>
      <c r="BG164" s="156">
        <f t="shared" si="26"/>
        <v>0</v>
      </c>
      <c r="BH164" s="156">
        <f t="shared" si="27"/>
        <v>0</v>
      </c>
      <c r="BI164" s="156">
        <f t="shared" si="28"/>
        <v>0</v>
      </c>
      <c r="BJ164" s="17" t="s">
        <v>89</v>
      </c>
      <c r="BK164" s="156">
        <f t="shared" si="29"/>
        <v>0</v>
      </c>
      <c r="BL164" s="17" t="s">
        <v>663</v>
      </c>
      <c r="BM164" s="155" t="s">
        <v>1949</v>
      </c>
    </row>
    <row r="165" spans="2:65" s="1" customFormat="1" ht="24.2" customHeight="1">
      <c r="B165" s="32"/>
      <c r="C165" s="143" t="s">
        <v>461</v>
      </c>
      <c r="D165" s="143" t="s">
        <v>227</v>
      </c>
      <c r="E165" s="144" t="s">
        <v>4049</v>
      </c>
      <c r="F165" s="145" t="s">
        <v>4050</v>
      </c>
      <c r="G165" s="146" t="s">
        <v>3809</v>
      </c>
      <c r="H165" s="147">
        <v>4</v>
      </c>
      <c r="I165" s="148"/>
      <c r="J165" s="149">
        <f t="shared" si="20"/>
        <v>0</v>
      </c>
      <c r="K165" s="150"/>
      <c r="L165" s="32"/>
      <c r="M165" s="151" t="s">
        <v>1</v>
      </c>
      <c r="N165" s="152" t="s">
        <v>42</v>
      </c>
      <c r="P165" s="153">
        <f t="shared" si="21"/>
        <v>0</v>
      </c>
      <c r="Q165" s="153">
        <v>0</v>
      </c>
      <c r="R165" s="153">
        <f t="shared" si="22"/>
        <v>0</v>
      </c>
      <c r="S165" s="153">
        <v>0</v>
      </c>
      <c r="T165" s="154">
        <f t="shared" si="23"/>
        <v>0</v>
      </c>
      <c r="AR165" s="155" t="s">
        <v>663</v>
      </c>
      <c r="AT165" s="155" t="s">
        <v>227</v>
      </c>
      <c r="AU165" s="155" t="s">
        <v>89</v>
      </c>
      <c r="AY165" s="17" t="s">
        <v>225</v>
      </c>
      <c r="BE165" s="156">
        <f t="shared" si="24"/>
        <v>0</v>
      </c>
      <c r="BF165" s="156">
        <f t="shared" si="25"/>
        <v>0</v>
      </c>
      <c r="BG165" s="156">
        <f t="shared" si="26"/>
        <v>0</v>
      </c>
      <c r="BH165" s="156">
        <f t="shared" si="27"/>
        <v>0</v>
      </c>
      <c r="BI165" s="156">
        <f t="shared" si="28"/>
        <v>0</v>
      </c>
      <c r="BJ165" s="17" t="s">
        <v>89</v>
      </c>
      <c r="BK165" s="156">
        <f t="shared" si="29"/>
        <v>0</v>
      </c>
      <c r="BL165" s="17" t="s">
        <v>663</v>
      </c>
      <c r="BM165" s="155" t="s">
        <v>1957</v>
      </c>
    </row>
    <row r="166" spans="2:65" s="1" customFormat="1" ht="24.2" customHeight="1">
      <c r="B166" s="32"/>
      <c r="C166" s="143" t="s">
        <v>466</v>
      </c>
      <c r="D166" s="143" t="s">
        <v>227</v>
      </c>
      <c r="E166" s="144" t="s">
        <v>4051</v>
      </c>
      <c r="F166" s="145" t="s">
        <v>3862</v>
      </c>
      <c r="G166" s="146" t="s">
        <v>3809</v>
      </c>
      <c r="H166" s="147">
        <v>3</v>
      </c>
      <c r="I166" s="148"/>
      <c r="J166" s="149">
        <f t="shared" si="20"/>
        <v>0</v>
      </c>
      <c r="K166" s="150"/>
      <c r="L166" s="32"/>
      <c r="M166" s="151" t="s">
        <v>1</v>
      </c>
      <c r="N166" s="152" t="s">
        <v>42</v>
      </c>
      <c r="P166" s="153">
        <f t="shared" si="21"/>
        <v>0</v>
      </c>
      <c r="Q166" s="153">
        <v>0</v>
      </c>
      <c r="R166" s="153">
        <f t="shared" si="22"/>
        <v>0</v>
      </c>
      <c r="S166" s="153">
        <v>0</v>
      </c>
      <c r="T166" s="154">
        <f t="shared" si="23"/>
        <v>0</v>
      </c>
      <c r="AR166" s="155" t="s">
        <v>663</v>
      </c>
      <c r="AT166" s="155" t="s">
        <v>227</v>
      </c>
      <c r="AU166" s="155" t="s">
        <v>89</v>
      </c>
      <c r="AY166" s="17" t="s">
        <v>225</v>
      </c>
      <c r="BE166" s="156">
        <f t="shared" si="24"/>
        <v>0</v>
      </c>
      <c r="BF166" s="156">
        <f t="shared" si="25"/>
        <v>0</v>
      </c>
      <c r="BG166" s="156">
        <f t="shared" si="26"/>
        <v>0</v>
      </c>
      <c r="BH166" s="156">
        <f t="shared" si="27"/>
        <v>0</v>
      </c>
      <c r="BI166" s="156">
        <f t="shared" si="28"/>
        <v>0</v>
      </c>
      <c r="BJ166" s="17" t="s">
        <v>89</v>
      </c>
      <c r="BK166" s="156">
        <f t="shared" si="29"/>
        <v>0</v>
      </c>
      <c r="BL166" s="17" t="s">
        <v>663</v>
      </c>
      <c r="BM166" s="155" t="s">
        <v>1965</v>
      </c>
    </row>
    <row r="167" spans="2:65" s="1" customFormat="1" ht="24.2" customHeight="1">
      <c r="B167" s="32"/>
      <c r="C167" s="143" t="s">
        <v>470</v>
      </c>
      <c r="D167" s="143" t="s">
        <v>227</v>
      </c>
      <c r="E167" s="144" t="s">
        <v>4052</v>
      </c>
      <c r="F167" s="145" t="s">
        <v>3837</v>
      </c>
      <c r="G167" s="146" t="s">
        <v>3809</v>
      </c>
      <c r="H167" s="147">
        <v>8</v>
      </c>
      <c r="I167" s="148"/>
      <c r="J167" s="149">
        <f t="shared" si="20"/>
        <v>0</v>
      </c>
      <c r="K167" s="150"/>
      <c r="L167" s="32"/>
      <c r="M167" s="151" t="s">
        <v>1</v>
      </c>
      <c r="N167" s="152" t="s">
        <v>42</v>
      </c>
      <c r="P167" s="153">
        <f t="shared" si="21"/>
        <v>0</v>
      </c>
      <c r="Q167" s="153">
        <v>0</v>
      </c>
      <c r="R167" s="153">
        <f t="shared" si="22"/>
        <v>0</v>
      </c>
      <c r="S167" s="153">
        <v>0</v>
      </c>
      <c r="T167" s="154">
        <f t="shared" si="23"/>
        <v>0</v>
      </c>
      <c r="AR167" s="155" t="s">
        <v>663</v>
      </c>
      <c r="AT167" s="155" t="s">
        <v>227</v>
      </c>
      <c r="AU167" s="155" t="s">
        <v>89</v>
      </c>
      <c r="AY167" s="17" t="s">
        <v>225</v>
      </c>
      <c r="BE167" s="156">
        <f t="shared" si="24"/>
        <v>0</v>
      </c>
      <c r="BF167" s="156">
        <f t="shared" si="25"/>
        <v>0</v>
      </c>
      <c r="BG167" s="156">
        <f t="shared" si="26"/>
        <v>0</v>
      </c>
      <c r="BH167" s="156">
        <f t="shared" si="27"/>
        <v>0</v>
      </c>
      <c r="BI167" s="156">
        <f t="shared" si="28"/>
        <v>0</v>
      </c>
      <c r="BJ167" s="17" t="s">
        <v>89</v>
      </c>
      <c r="BK167" s="156">
        <f t="shared" si="29"/>
        <v>0</v>
      </c>
      <c r="BL167" s="17" t="s">
        <v>663</v>
      </c>
      <c r="BM167" s="155" t="s">
        <v>1975</v>
      </c>
    </row>
    <row r="168" spans="2:65" s="1" customFormat="1" ht="24.2" customHeight="1">
      <c r="B168" s="32"/>
      <c r="C168" s="143" t="s">
        <v>478</v>
      </c>
      <c r="D168" s="143" t="s">
        <v>227</v>
      </c>
      <c r="E168" s="144" t="s">
        <v>4053</v>
      </c>
      <c r="F168" s="145" t="s">
        <v>4034</v>
      </c>
      <c r="G168" s="146" t="s">
        <v>3809</v>
      </c>
      <c r="H168" s="147">
        <v>1</v>
      </c>
      <c r="I168" s="148"/>
      <c r="J168" s="149">
        <f t="shared" si="20"/>
        <v>0</v>
      </c>
      <c r="K168" s="150"/>
      <c r="L168" s="32"/>
      <c r="M168" s="151" t="s">
        <v>1</v>
      </c>
      <c r="N168" s="152" t="s">
        <v>42</v>
      </c>
      <c r="P168" s="153">
        <f t="shared" si="21"/>
        <v>0</v>
      </c>
      <c r="Q168" s="153">
        <v>0</v>
      </c>
      <c r="R168" s="153">
        <f t="shared" si="22"/>
        <v>0</v>
      </c>
      <c r="S168" s="153">
        <v>0</v>
      </c>
      <c r="T168" s="154">
        <f t="shared" si="23"/>
        <v>0</v>
      </c>
      <c r="AR168" s="155" t="s">
        <v>663</v>
      </c>
      <c r="AT168" s="155" t="s">
        <v>227</v>
      </c>
      <c r="AU168" s="155" t="s">
        <v>89</v>
      </c>
      <c r="AY168" s="17" t="s">
        <v>225</v>
      </c>
      <c r="BE168" s="156">
        <f t="shared" si="24"/>
        <v>0</v>
      </c>
      <c r="BF168" s="156">
        <f t="shared" si="25"/>
        <v>0</v>
      </c>
      <c r="BG168" s="156">
        <f t="shared" si="26"/>
        <v>0</v>
      </c>
      <c r="BH168" s="156">
        <f t="shared" si="27"/>
        <v>0</v>
      </c>
      <c r="BI168" s="156">
        <f t="shared" si="28"/>
        <v>0</v>
      </c>
      <c r="BJ168" s="17" t="s">
        <v>89</v>
      </c>
      <c r="BK168" s="156">
        <f t="shared" si="29"/>
        <v>0</v>
      </c>
      <c r="BL168" s="17" t="s">
        <v>663</v>
      </c>
      <c r="BM168" s="155" t="s">
        <v>1986</v>
      </c>
    </row>
    <row r="169" spans="2:65" s="1" customFormat="1" ht="24.2" customHeight="1">
      <c r="B169" s="32"/>
      <c r="C169" s="143" t="s">
        <v>482</v>
      </c>
      <c r="D169" s="143" t="s">
        <v>227</v>
      </c>
      <c r="E169" s="144" t="s">
        <v>4054</v>
      </c>
      <c r="F169" s="145" t="s">
        <v>3869</v>
      </c>
      <c r="G169" s="146" t="s">
        <v>3809</v>
      </c>
      <c r="H169" s="147">
        <v>1</v>
      </c>
      <c r="I169" s="148"/>
      <c r="J169" s="149">
        <f t="shared" si="20"/>
        <v>0</v>
      </c>
      <c r="K169" s="150"/>
      <c r="L169" s="32"/>
      <c r="M169" s="151" t="s">
        <v>1</v>
      </c>
      <c r="N169" s="152" t="s">
        <v>42</v>
      </c>
      <c r="P169" s="153">
        <f t="shared" si="21"/>
        <v>0</v>
      </c>
      <c r="Q169" s="153">
        <v>0</v>
      </c>
      <c r="R169" s="153">
        <f t="shared" si="22"/>
        <v>0</v>
      </c>
      <c r="S169" s="153">
        <v>0</v>
      </c>
      <c r="T169" s="154">
        <f t="shared" si="23"/>
        <v>0</v>
      </c>
      <c r="AR169" s="155" t="s">
        <v>663</v>
      </c>
      <c r="AT169" s="155" t="s">
        <v>227</v>
      </c>
      <c r="AU169" s="155" t="s">
        <v>89</v>
      </c>
      <c r="AY169" s="17" t="s">
        <v>225</v>
      </c>
      <c r="BE169" s="156">
        <f t="shared" si="24"/>
        <v>0</v>
      </c>
      <c r="BF169" s="156">
        <f t="shared" si="25"/>
        <v>0</v>
      </c>
      <c r="BG169" s="156">
        <f t="shared" si="26"/>
        <v>0</v>
      </c>
      <c r="BH169" s="156">
        <f t="shared" si="27"/>
        <v>0</v>
      </c>
      <c r="BI169" s="156">
        <f t="shared" si="28"/>
        <v>0</v>
      </c>
      <c r="BJ169" s="17" t="s">
        <v>89</v>
      </c>
      <c r="BK169" s="156">
        <f t="shared" si="29"/>
        <v>0</v>
      </c>
      <c r="BL169" s="17" t="s">
        <v>663</v>
      </c>
      <c r="BM169" s="155" t="s">
        <v>1996</v>
      </c>
    </row>
    <row r="170" spans="2:65" s="1" customFormat="1" ht="16.5" customHeight="1">
      <c r="B170" s="32"/>
      <c r="C170" s="143" t="s">
        <v>504</v>
      </c>
      <c r="D170" s="143" t="s">
        <v>227</v>
      </c>
      <c r="E170" s="144" t="s">
        <v>4055</v>
      </c>
      <c r="F170" s="145" t="s">
        <v>3841</v>
      </c>
      <c r="G170" s="146" t="s">
        <v>1067</v>
      </c>
      <c r="H170" s="147">
        <v>4.74</v>
      </c>
      <c r="I170" s="148"/>
      <c r="J170" s="149">
        <f t="shared" si="20"/>
        <v>0</v>
      </c>
      <c r="K170" s="150"/>
      <c r="L170" s="32"/>
      <c r="M170" s="151" t="s">
        <v>1</v>
      </c>
      <c r="N170" s="152" t="s">
        <v>42</v>
      </c>
      <c r="P170" s="153">
        <f t="shared" si="21"/>
        <v>0</v>
      </c>
      <c r="Q170" s="153">
        <v>0</v>
      </c>
      <c r="R170" s="153">
        <f t="shared" si="22"/>
        <v>0</v>
      </c>
      <c r="S170" s="153">
        <v>0</v>
      </c>
      <c r="T170" s="154">
        <f t="shared" si="23"/>
        <v>0</v>
      </c>
      <c r="AR170" s="155" t="s">
        <v>663</v>
      </c>
      <c r="AT170" s="155" t="s">
        <v>227</v>
      </c>
      <c r="AU170" s="155" t="s">
        <v>89</v>
      </c>
      <c r="AY170" s="17" t="s">
        <v>225</v>
      </c>
      <c r="BE170" s="156">
        <f t="shared" si="24"/>
        <v>0</v>
      </c>
      <c r="BF170" s="156">
        <f t="shared" si="25"/>
        <v>0</v>
      </c>
      <c r="BG170" s="156">
        <f t="shared" si="26"/>
        <v>0</v>
      </c>
      <c r="BH170" s="156">
        <f t="shared" si="27"/>
        <v>0</v>
      </c>
      <c r="BI170" s="156">
        <f t="shared" si="28"/>
        <v>0</v>
      </c>
      <c r="BJ170" s="17" t="s">
        <v>89</v>
      </c>
      <c r="BK170" s="156">
        <f t="shared" si="29"/>
        <v>0</v>
      </c>
      <c r="BL170" s="17" t="s">
        <v>663</v>
      </c>
      <c r="BM170" s="155" t="s">
        <v>2007</v>
      </c>
    </row>
    <row r="171" spans="2:65" s="1" customFormat="1" ht="16.5" customHeight="1">
      <c r="B171" s="32"/>
      <c r="C171" s="143" t="s">
        <v>516</v>
      </c>
      <c r="D171" s="143" t="s">
        <v>227</v>
      </c>
      <c r="E171" s="144" t="s">
        <v>4056</v>
      </c>
      <c r="F171" s="145" t="s">
        <v>3975</v>
      </c>
      <c r="G171" s="146" t="s">
        <v>1067</v>
      </c>
      <c r="H171" s="147">
        <v>1.5</v>
      </c>
      <c r="I171" s="148"/>
      <c r="J171" s="149">
        <f t="shared" si="20"/>
        <v>0</v>
      </c>
      <c r="K171" s="150"/>
      <c r="L171" s="32"/>
      <c r="M171" s="151" t="s">
        <v>1</v>
      </c>
      <c r="N171" s="152" t="s">
        <v>42</v>
      </c>
      <c r="P171" s="153">
        <f t="shared" si="21"/>
        <v>0</v>
      </c>
      <c r="Q171" s="153">
        <v>0</v>
      </c>
      <c r="R171" s="153">
        <f t="shared" si="22"/>
        <v>0</v>
      </c>
      <c r="S171" s="153">
        <v>0</v>
      </c>
      <c r="T171" s="154">
        <f t="shared" si="23"/>
        <v>0</v>
      </c>
      <c r="AR171" s="155" t="s">
        <v>663</v>
      </c>
      <c r="AT171" s="155" t="s">
        <v>227</v>
      </c>
      <c r="AU171" s="155" t="s">
        <v>89</v>
      </c>
      <c r="AY171" s="17" t="s">
        <v>225</v>
      </c>
      <c r="BE171" s="156">
        <f t="shared" si="24"/>
        <v>0</v>
      </c>
      <c r="BF171" s="156">
        <f t="shared" si="25"/>
        <v>0</v>
      </c>
      <c r="BG171" s="156">
        <f t="shared" si="26"/>
        <v>0</v>
      </c>
      <c r="BH171" s="156">
        <f t="shared" si="27"/>
        <v>0</v>
      </c>
      <c r="BI171" s="156">
        <f t="shared" si="28"/>
        <v>0</v>
      </c>
      <c r="BJ171" s="17" t="s">
        <v>89</v>
      </c>
      <c r="BK171" s="156">
        <f t="shared" si="29"/>
        <v>0</v>
      </c>
      <c r="BL171" s="17" t="s">
        <v>663</v>
      </c>
      <c r="BM171" s="155" t="s">
        <v>2015</v>
      </c>
    </row>
    <row r="172" spans="2:65" s="1" customFormat="1" ht="16.5" customHeight="1">
      <c r="B172" s="32"/>
      <c r="C172" s="143" t="s">
        <v>522</v>
      </c>
      <c r="D172" s="143" t="s">
        <v>227</v>
      </c>
      <c r="E172" s="144" t="s">
        <v>4057</v>
      </c>
      <c r="F172" s="145" t="s">
        <v>3876</v>
      </c>
      <c r="G172" s="146" t="s">
        <v>1067</v>
      </c>
      <c r="H172" s="147">
        <v>2.74</v>
      </c>
      <c r="I172" s="148"/>
      <c r="J172" s="149">
        <f t="shared" si="20"/>
        <v>0</v>
      </c>
      <c r="K172" s="150"/>
      <c r="L172" s="32"/>
      <c r="M172" s="151" t="s">
        <v>1</v>
      </c>
      <c r="N172" s="152" t="s">
        <v>42</v>
      </c>
      <c r="P172" s="153">
        <f t="shared" si="21"/>
        <v>0</v>
      </c>
      <c r="Q172" s="153">
        <v>0</v>
      </c>
      <c r="R172" s="153">
        <f t="shared" si="22"/>
        <v>0</v>
      </c>
      <c r="S172" s="153">
        <v>0</v>
      </c>
      <c r="T172" s="154">
        <f t="shared" si="23"/>
        <v>0</v>
      </c>
      <c r="AR172" s="155" t="s">
        <v>663</v>
      </c>
      <c r="AT172" s="155" t="s">
        <v>227</v>
      </c>
      <c r="AU172" s="155" t="s">
        <v>89</v>
      </c>
      <c r="AY172" s="17" t="s">
        <v>225</v>
      </c>
      <c r="BE172" s="156">
        <f t="shared" si="24"/>
        <v>0</v>
      </c>
      <c r="BF172" s="156">
        <f t="shared" si="25"/>
        <v>0</v>
      </c>
      <c r="BG172" s="156">
        <f t="shared" si="26"/>
        <v>0</v>
      </c>
      <c r="BH172" s="156">
        <f t="shared" si="27"/>
        <v>0</v>
      </c>
      <c r="BI172" s="156">
        <f t="shared" si="28"/>
        <v>0</v>
      </c>
      <c r="BJ172" s="17" t="s">
        <v>89</v>
      </c>
      <c r="BK172" s="156">
        <f t="shared" si="29"/>
        <v>0</v>
      </c>
      <c r="BL172" s="17" t="s">
        <v>663</v>
      </c>
      <c r="BM172" s="155" t="s">
        <v>2024</v>
      </c>
    </row>
    <row r="173" spans="2:65" s="1" customFormat="1" ht="16.5" customHeight="1">
      <c r="B173" s="32"/>
      <c r="C173" s="143" t="s">
        <v>527</v>
      </c>
      <c r="D173" s="143" t="s">
        <v>227</v>
      </c>
      <c r="E173" s="144" t="s">
        <v>4058</v>
      </c>
      <c r="F173" s="145" t="s">
        <v>3813</v>
      </c>
      <c r="G173" s="146" t="s">
        <v>1067</v>
      </c>
      <c r="H173" s="147">
        <v>9.32</v>
      </c>
      <c r="I173" s="148"/>
      <c r="J173" s="149">
        <f t="shared" si="20"/>
        <v>0</v>
      </c>
      <c r="K173" s="150"/>
      <c r="L173" s="32"/>
      <c r="M173" s="151" t="s">
        <v>1</v>
      </c>
      <c r="N173" s="152" t="s">
        <v>42</v>
      </c>
      <c r="P173" s="153">
        <f t="shared" si="21"/>
        <v>0</v>
      </c>
      <c r="Q173" s="153">
        <v>0</v>
      </c>
      <c r="R173" s="153">
        <f t="shared" si="22"/>
        <v>0</v>
      </c>
      <c r="S173" s="153">
        <v>0</v>
      </c>
      <c r="T173" s="154">
        <f t="shared" si="23"/>
        <v>0</v>
      </c>
      <c r="AR173" s="155" t="s">
        <v>663</v>
      </c>
      <c r="AT173" s="155" t="s">
        <v>227</v>
      </c>
      <c r="AU173" s="155" t="s">
        <v>89</v>
      </c>
      <c r="AY173" s="17" t="s">
        <v>225</v>
      </c>
      <c r="BE173" s="156">
        <f t="shared" si="24"/>
        <v>0</v>
      </c>
      <c r="BF173" s="156">
        <f t="shared" si="25"/>
        <v>0</v>
      </c>
      <c r="BG173" s="156">
        <f t="shared" si="26"/>
        <v>0</v>
      </c>
      <c r="BH173" s="156">
        <f t="shared" si="27"/>
        <v>0</v>
      </c>
      <c r="BI173" s="156">
        <f t="shared" si="28"/>
        <v>0</v>
      </c>
      <c r="BJ173" s="17" t="s">
        <v>89</v>
      </c>
      <c r="BK173" s="156">
        <f t="shared" si="29"/>
        <v>0</v>
      </c>
      <c r="BL173" s="17" t="s">
        <v>663</v>
      </c>
      <c r="BM173" s="155" t="s">
        <v>2032</v>
      </c>
    </row>
    <row r="174" spans="2:65" s="1" customFormat="1" ht="16.5" customHeight="1">
      <c r="B174" s="32"/>
      <c r="C174" s="143" t="s">
        <v>532</v>
      </c>
      <c r="D174" s="143" t="s">
        <v>227</v>
      </c>
      <c r="E174" s="144" t="s">
        <v>4059</v>
      </c>
      <c r="F174" s="145" t="s">
        <v>3847</v>
      </c>
      <c r="G174" s="146" t="s">
        <v>983</v>
      </c>
      <c r="H174" s="147">
        <v>6.2</v>
      </c>
      <c r="I174" s="148"/>
      <c r="J174" s="149">
        <f t="shared" si="20"/>
        <v>0</v>
      </c>
      <c r="K174" s="150"/>
      <c r="L174" s="32"/>
      <c r="M174" s="151" t="s">
        <v>1</v>
      </c>
      <c r="N174" s="152" t="s">
        <v>42</v>
      </c>
      <c r="P174" s="153">
        <f t="shared" si="21"/>
        <v>0</v>
      </c>
      <c r="Q174" s="153">
        <v>0</v>
      </c>
      <c r="R174" s="153">
        <f t="shared" si="22"/>
        <v>0</v>
      </c>
      <c r="S174" s="153">
        <v>0</v>
      </c>
      <c r="T174" s="154">
        <f t="shared" si="23"/>
        <v>0</v>
      </c>
      <c r="AR174" s="155" t="s">
        <v>663</v>
      </c>
      <c r="AT174" s="155" t="s">
        <v>227</v>
      </c>
      <c r="AU174" s="155" t="s">
        <v>89</v>
      </c>
      <c r="AY174" s="17" t="s">
        <v>225</v>
      </c>
      <c r="BE174" s="156">
        <f t="shared" si="24"/>
        <v>0</v>
      </c>
      <c r="BF174" s="156">
        <f t="shared" si="25"/>
        <v>0</v>
      </c>
      <c r="BG174" s="156">
        <f t="shared" si="26"/>
        <v>0</v>
      </c>
      <c r="BH174" s="156">
        <f t="shared" si="27"/>
        <v>0</v>
      </c>
      <c r="BI174" s="156">
        <f t="shared" si="28"/>
        <v>0</v>
      </c>
      <c r="BJ174" s="17" t="s">
        <v>89</v>
      </c>
      <c r="BK174" s="156">
        <f t="shared" si="29"/>
        <v>0</v>
      </c>
      <c r="BL174" s="17" t="s">
        <v>663</v>
      </c>
      <c r="BM174" s="155" t="s">
        <v>2040</v>
      </c>
    </row>
    <row r="175" spans="2:65" s="11" customFormat="1" ht="22.9" customHeight="1">
      <c r="B175" s="131"/>
      <c r="D175" s="132" t="s">
        <v>75</v>
      </c>
      <c r="E175" s="141" t="s">
        <v>3425</v>
      </c>
      <c r="F175" s="141" t="s">
        <v>3989</v>
      </c>
      <c r="I175" s="134"/>
      <c r="J175" s="142">
        <f>BK175</f>
        <v>0</v>
      </c>
      <c r="L175" s="131"/>
      <c r="M175" s="136"/>
      <c r="P175" s="137">
        <f>SUM(P176:P177)</f>
        <v>0</v>
      </c>
      <c r="R175" s="137">
        <f>SUM(R176:R177)</f>
        <v>0</v>
      </c>
      <c r="T175" s="138">
        <f>SUM(T176:T177)</f>
        <v>0</v>
      </c>
      <c r="AR175" s="132" t="s">
        <v>239</v>
      </c>
      <c r="AT175" s="139" t="s">
        <v>75</v>
      </c>
      <c r="AU175" s="139" t="s">
        <v>83</v>
      </c>
      <c r="AY175" s="132" t="s">
        <v>225</v>
      </c>
      <c r="BK175" s="140">
        <f>SUM(BK176:BK177)</f>
        <v>0</v>
      </c>
    </row>
    <row r="176" spans="2:65" s="1" customFormat="1" ht="24.2" customHeight="1">
      <c r="B176" s="32"/>
      <c r="C176" s="143" t="s">
        <v>540</v>
      </c>
      <c r="D176" s="143" t="s">
        <v>227</v>
      </c>
      <c r="E176" s="144" t="s">
        <v>3990</v>
      </c>
      <c r="F176" s="145" t="s">
        <v>3991</v>
      </c>
      <c r="G176" s="146" t="s">
        <v>2068</v>
      </c>
      <c r="H176" s="147">
        <v>1</v>
      </c>
      <c r="I176" s="148"/>
      <c r="J176" s="149">
        <f>ROUND(I176*H176,2)</f>
        <v>0</v>
      </c>
      <c r="K176" s="150"/>
      <c r="L176" s="32"/>
      <c r="M176" s="151" t="s">
        <v>1</v>
      </c>
      <c r="N176" s="152" t="s">
        <v>42</v>
      </c>
      <c r="P176" s="153">
        <f>O176*H176</f>
        <v>0</v>
      </c>
      <c r="Q176" s="153">
        <v>0</v>
      </c>
      <c r="R176" s="153">
        <f>Q176*H176</f>
        <v>0</v>
      </c>
      <c r="S176" s="153">
        <v>0</v>
      </c>
      <c r="T176" s="154">
        <f>S176*H176</f>
        <v>0</v>
      </c>
      <c r="AR176" s="155" t="s">
        <v>663</v>
      </c>
      <c r="AT176" s="155" t="s">
        <v>227</v>
      </c>
      <c r="AU176" s="155" t="s">
        <v>89</v>
      </c>
      <c r="AY176" s="17" t="s">
        <v>225</v>
      </c>
      <c r="BE176" s="156">
        <f>IF(N176="základná",J176,0)</f>
        <v>0</v>
      </c>
      <c r="BF176" s="156">
        <f>IF(N176="znížená",J176,0)</f>
        <v>0</v>
      </c>
      <c r="BG176" s="156">
        <f>IF(N176="zákl. prenesená",J176,0)</f>
        <v>0</v>
      </c>
      <c r="BH176" s="156">
        <f>IF(N176="zníž. prenesená",J176,0)</f>
        <v>0</v>
      </c>
      <c r="BI176" s="156">
        <f>IF(N176="nulová",J176,0)</f>
        <v>0</v>
      </c>
      <c r="BJ176" s="17" t="s">
        <v>89</v>
      </c>
      <c r="BK176" s="156">
        <f>ROUND(I176*H176,2)</f>
        <v>0</v>
      </c>
      <c r="BL176" s="17" t="s">
        <v>663</v>
      </c>
      <c r="BM176" s="155" t="s">
        <v>2048</v>
      </c>
    </row>
    <row r="177" spans="2:65" s="1" customFormat="1" ht="16.5" customHeight="1">
      <c r="B177" s="32"/>
      <c r="C177" s="143" t="s">
        <v>549</v>
      </c>
      <c r="D177" s="143" t="s">
        <v>227</v>
      </c>
      <c r="E177" s="144" t="s">
        <v>3992</v>
      </c>
      <c r="F177" s="145" t="s">
        <v>3993</v>
      </c>
      <c r="G177" s="146" t="s">
        <v>2068</v>
      </c>
      <c r="H177" s="147">
        <v>1</v>
      </c>
      <c r="I177" s="148"/>
      <c r="J177" s="149">
        <f>ROUND(I177*H177,2)</f>
        <v>0</v>
      </c>
      <c r="K177" s="150"/>
      <c r="L177" s="32"/>
      <c r="M177" s="202" t="s">
        <v>1</v>
      </c>
      <c r="N177" s="203" t="s">
        <v>42</v>
      </c>
      <c r="O177" s="199"/>
      <c r="P177" s="200">
        <f>O177*H177</f>
        <v>0</v>
      </c>
      <c r="Q177" s="200">
        <v>0</v>
      </c>
      <c r="R177" s="200">
        <f>Q177*H177</f>
        <v>0</v>
      </c>
      <c r="S177" s="200">
        <v>0</v>
      </c>
      <c r="T177" s="201">
        <f>S177*H177</f>
        <v>0</v>
      </c>
      <c r="AR177" s="155" t="s">
        <v>663</v>
      </c>
      <c r="AT177" s="155" t="s">
        <v>227</v>
      </c>
      <c r="AU177" s="155" t="s">
        <v>89</v>
      </c>
      <c r="AY177" s="17" t="s">
        <v>225</v>
      </c>
      <c r="BE177" s="156">
        <f>IF(N177="základná",J177,0)</f>
        <v>0</v>
      </c>
      <c r="BF177" s="156">
        <f>IF(N177="znížená",J177,0)</f>
        <v>0</v>
      </c>
      <c r="BG177" s="156">
        <f>IF(N177="zákl. prenesená",J177,0)</f>
        <v>0</v>
      </c>
      <c r="BH177" s="156">
        <f>IF(N177="zníž. prenesená",J177,0)</f>
        <v>0</v>
      </c>
      <c r="BI177" s="156">
        <f>IF(N177="nulová",J177,0)</f>
        <v>0</v>
      </c>
      <c r="BJ177" s="17" t="s">
        <v>89</v>
      </c>
      <c r="BK177" s="156">
        <f>ROUND(I177*H177,2)</f>
        <v>0</v>
      </c>
      <c r="BL177" s="17" t="s">
        <v>663</v>
      </c>
      <c r="BM177" s="155" t="s">
        <v>2056</v>
      </c>
    </row>
    <row r="178" spans="2:65" s="1" customFormat="1" ht="6.95" customHeight="1">
      <c r="B178" s="47"/>
      <c r="C178" s="48"/>
      <c r="D178" s="48"/>
      <c r="E178" s="48"/>
      <c r="F178" s="48"/>
      <c r="G178" s="48"/>
      <c r="H178" s="48"/>
      <c r="I178" s="48"/>
      <c r="J178" s="48"/>
      <c r="K178" s="48"/>
      <c r="L178" s="32"/>
    </row>
  </sheetData>
  <sheetProtection algorithmName="SHA-512" hashValue="EnavH2NpQ79TMD8bLOp5PLtQyAgt8orGr5cct3cwUP6oSXRePl7gyCMb044xC3/xYV1g0cu/MDK/ZtlrsrfWuw==" saltValue="8+W+9nOAaa8MONdxSSmu1kh6KVDzEZub9vYX5jWpyeVSqPhdWJsBefsv/6iS2VHmTJAgKnAjbDjTl+xa4HPlCA==" spinCount="100000" sheet="1" objects="1" scenarios="1" formatColumns="0" formatRows="0" autoFilter="0"/>
  <autoFilter ref="C124:K177" xr:uid="{00000000-0009-0000-0000-000008000000}"/>
  <mergeCells count="12">
    <mergeCell ref="E117:H117"/>
    <mergeCell ref="L2:V2"/>
    <mergeCell ref="E85:H85"/>
    <mergeCell ref="E87:H87"/>
    <mergeCell ref="E89:H89"/>
    <mergeCell ref="E113:H113"/>
    <mergeCell ref="E115:H11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456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114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30" customHeight="1">
      <c r="B11" s="32"/>
      <c r="E11" s="214" t="s">
        <v>4060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4061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ROUND(J139,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ROUND((SUM(BE139:BE455)),  2)</f>
        <v>0</v>
      </c>
      <c r="G35" s="100"/>
      <c r="H35" s="100"/>
      <c r="I35" s="101">
        <v>0.23</v>
      </c>
      <c r="J35" s="99">
        <f>ROUND(((SUM(BE139:BE455))*I35),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ROUND((SUM(BF139:BF455)),  2)</f>
        <v>0</v>
      </c>
      <c r="I36" s="102">
        <v>0.23</v>
      </c>
      <c r="J36" s="89">
        <f>ROUND(((SUM(BF139:BF455))*I36),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ROUND((SUM(BG139:BG455)),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ROUND((SUM(BH139:BH455)),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ROUND((SUM(BI139:BI455)),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30" customHeight="1">
      <c r="B89" s="32"/>
      <c r="E89" s="214" t="str">
        <f>E11</f>
        <v>e - E1.7  Umelé osvetlenie a vnútorné elektroinštalačné rozvody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Richard Ďuriš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J139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4062</v>
      </c>
      <c r="E99" s="116"/>
      <c r="F99" s="116"/>
      <c r="G99" s="116"/>
      <c r="H99" s="116"/>
      <c r="I99" s="116"/>
      <c r="J99" s="117">
        <f>J140</f>
        <v>0</v>
      </c>
      <c r="L99" s="114"/>
    </row>
    <row r="100" spans="2:47" s="9" customFormat="1" ht="19.899999999999999" customHeight="1">
      <c r="B100" s="118"/>
      <c r="D100" s="119" t="s">
        <v>4063</v>
      </c>
      <c r="E100" s="120"/>
      <c r="F100" s="120"/>
      <c r="G100" s="120"/>
      <c r="H100" s="120"/>
      <c r="I100" s="120"/>
      <c r="J100" s="121">
        <f>J141</f>
        <v>0</v>
      </c>
      <c r="L100" s="118"/>
    </row>
    <row r="101" spans="2:47" s="9" customFormat="1" ht="19.899999999999999" customHeight="1">
      <c r="B101" s="118"/>
      <c r="D101" s="119" t="s">
        <v>4064</v>
      </c>
      <c r="E101" s="120"/>
      <c r="F101" s="120"/>
      <c r="G101" s="120"/>
      <c r="H101" s="120"/>
      <c r="I101" s="120"/>
      <c r="J101" s="121">
        <f>J181</f>
        <v>0</v>
      </c>
      <c r="L101" s="118"/>
    </row>
    <row r="102" spans="2:47" s="9" customFormat="1" ht="19.899999999999999" customHeight="1">
      <c r="B102" s="118"/>
      <c r="D102" s="119" t="s">
        <v>4065</v>
      </c>
      <c r="E102" s="120"/>
      <c r="F102" s="120"/>
      <c r="G102" s="120"/>
      <c r="H102" s="120"/>
      <c r="I102" s="120"/>
      <c r="J102" s="121">
        <f>J200</f>
        <v>0</v>
      </c>
      <c r="L102" s="118"/>
    </row>
    <row r="103" spans="2:47" s="9" customFormat="1" ht="19.899999999999999" customHeight="1">
      <c r="B103" s="118"/>
      <c r="D103" s="119" t="s">
        <v>4066</v>
      </c>
      <c r="E103" s="120"/>
      <c r="F103" s="120"/>
      <c r="G103" s="120"/>
      <c r="H103" s="120"/>
      <c r="I103" s="120"/>
      <c r="J103" s="121">
        <f>J221</f>
        <v>0</v>
      </c>
      <c r="L103" s="118"/>
    </row>
    <row r="104" spans="2:47" s="8" customFormat="1" ht="24.95" customHeight="1">
      <c r="B104" s="114"/>
      <c r="D104" s="115" t="s">
        <v>4067</v>
      </c>
      <c r="E104" s="116"/>
      <c r="F104" s="116"/>
      <c r="G104" s="116"/>
      <c r="H104" s="116"/>
      <c r="I104" s="116"/>
      <c r="J104" s="117">
        <f>J238</f>
        <v>0</v>
      </c>
      <c r="L104" s="114"/>
    </row>
    <row r="105" spans="2:47" s="9" customFormat="1" ht="19.899999999999999" customHeight="1">
      <c r="B105" s="118"/>
      <c r="D105" s="119" t="s">
        <v>4068</v>
      </c>
      <c r="E105" s="120"/>
      <c r="F105" s="120"/>
      <c r="G105" s="120"/>
      <c r="H105" s="120"/>
      <c r="I105" s="120"/>
      <c r="J105" s="121">
        <f>J239</f>
        <v>0</v>
      </c>
      <c r="L105" s="118"/>
    </row>
    <row r="106" spans="2:47" s="8" customFormat="1" ht="24.95" customHeight="1">
      <c r="B106" s="114"/>
      <c r="D106" s="115" t="s">
        <v>4069</v>
      </c>
      <c r="E106" s="116"/>
      <c r="F106" s="116"/>
      <c r="G106" s="116"/>
      <c r="H106" s="116"/>
      <c r="I106" s="116"/>
      <c r="J106" s="117">
        <f>J244</f>
        <v>0</v>
      </c>
      <c r="L106" s="114"/>
    </row>
    <row r="107" spans="2:47" s="9" customFormat="1" ht="19.899999999999999" customHeight="1">
      <c r="B107" s="118"/>
      <c r="D107" s="119" t="s">
        <v>4070</v>
      </c>
      <c r="E107" s="120"/>
      <c r="F107" s="120"/>
      <c r="G107" s="120"/>
      <c r="H107" s="120"/>
      <c r="I107" s="120"/>
      <c r="J107" s="121">
        <f>J245</f>
        <v>0</v>
      </c>
      <c r="L107" s="118"/>
    </row>
    <row r="108" spans="2:47" s="9" customFormat="1" ht="19.899999999999999" customHeight="1">
      <c r="B108" s="118"/>
      <c r="D108" s="119" t="s">
        <v>4071</v>
      </c>
      <c r="E108" s="120"/>
      <c r="F108" s="120"/>
      <c r="G108" s="120"/>
      <c r="H108" s="120"/>
      <c r="I108" s="120"/>
      <c r="J108" s="121">
        <f>J280</f>
        <v>0</v>
      </c>
      <c r="L108" s="118"/>
    </row>
    <row r="109" spans="2:47" s="9" customFormat="1" ht="19.899999999999999" customHeight="1">
      <c r="B109" s="118"/>
      <c r="D109" s="119" t="s">
        <v>4072</v>
      </c>
      <c r="E109" s="120"/>
      <c r="F109" s="120"/>
      <c r="G109" s="120"/>
      <c r="H109" s="120"/>
      <c r="I109" s="120"/>
      <c r="J109" s="121">
        <f>J300</f>
        <v>0</v>
      </c>
      <c r="L109" s="118"/>
    </row>
    <row r="110" spans="2:47" s="9" customFormat="1" ht="19.899999999999999" customHeight="1">
      <c r="B110" s="118"/>
      <c r="D110" s="119" t="s">
        <v>4073</v>
      </c>
      <c r="E110" s="120"/>
      <c r="F110" s="120"/>
      <c r="G110" s="120"/>
      <c r="H110" s="120"/>
      <c r="I110" s="120"/>
      <c r="J110" s="121">
        <f>J319</f>
        <v>0</v>
      </c>
      <c r="L110" s="118"/>
    </row>
    <row r="111" spans="2:47" s="9" customFormat="1" ht="19.899999999999999" customHeight="1">
      <c r="B111" s="118"/>
      <c r="D111" s="119" t="s">
        <v>4074</v>
      </c>
      <c r="E111" s="120"/>
      <c r="F111" s="120"/>
      <c r="G111" s="120"/>
      <c r="H111" s="120"/>
      <c r="I111" s="120"/>
      <c r="J111" s="121">
        <f>J359</f>
        <v>0</v>
      </c>
      <c r="L111" s="118"/>
    </row>
    <row r="112" spans="2:47" s="9" customFormat="1" ht="19.899999999999999" customHeight="1">
      <c r="B112" s="118"/>
      <c r="D112" s="119" t="s">
        <v>4075</v>
      </c>
      <c r="E112" s="120"/>
      <c r="F112" s="120"/>
      <c r="G112" s="120"/>
      <c r="H112" s="120"/>
      <c r="I112" s="120"/>
      <c r="J112" s="121">
        <f>J373</f>
        <v>0</v>
      </c>
      <c r="L112" s="118"/>
    </row>
    <row r="113" spans="2:12" s="9" customFormat="1" ht="19.899999999999999" customHeight="1">
      <c r="B113" s="118"/>
      <c r="D113" s="119" t="s">
        <v>4076</v>
      </c>
      <c r="E113" s="120"/>
      <c r="F113" s="120"/>
      <c r="G113" s="120"/>
      <c r="H113" s="120"/>
      <c r="I113" s="120"/>
      <c r="J113" s="121">
        <f>J384</f>
        <v>0</v>
      </c>
      <c r="L113" s="118"/>
    </row>
    <row r="114" spans="2:12" s="9" customFormat="1" ht="19.899999999999999" customHeight="1">
      <c r="B114" s="118"/>
      <c r="D114" s="119" t="s">
        <v>4077</v>
      </c>
      <c r="E114" s="120"/>
      <c r="F114" s="120"/>
      <c r="G114" s="120"/>
      <c r="H114" s="120"/>
      <c r="I114" s="120"/>
      <c r="J114" s="121">
        <f>J401</f>
        <v>0</v>
      </c>
      <c r="L114" s="118"/>
    </row>
    <row r="115" spans="2:12" s="9" customFormat="1" ht="19.899999999999999" customHeight="1">
      <c r="B115" s="118"/>
      <c r="D115" s="119" t="s">
        <v>4078</v>
      </c>
      <c r="E115" s="120"/>
      <c r="F115" s="120"/>
      <c r="G115" s="120"/>
      <c r="H115" s="120"/>
      <c r="I115" s="120"/>
      <c r="J115" s="121">
        <f>J411</f>
        <v>0</v>
      </c>
      <c r="L115" s="118"/>
    </row>
    <row r="116" spans="2:12" s="9" customFormat="1" ht="19.899999999999999" customHeight="1">
      <c r="B116" s="118"/>
      <c r="D116" s="119" t="s">
        <v>4079</v>
      </c>
      <c r="E116" s="120"/>
      <c r="F116" s="120"/>
      <c r="G116" s="120"/>
      <c r="H116" s="120"/>
      <c r="I116" s="120"/>
      <c r="J116" s="121">
        <f>J446</f>
        <v>0</v>
      </c>
      <c r="L116" s="118"/>
    </row>
    <row r="117" spans="2:12" s="8" customFormat="1" ht="24.95" customHeight="1">
      <c r="B117" s="114"/>
      <c r="D117" s="115" t="s">
        <v>4080</v>
      </c>
      <c r="E117" s="116"/>
      <c r="F117" s="116"/>
      <c r="G117" s="116"/>
      <c r="H117" s="116"/>
      <c r="I117" s="116"/>
      <c r="J117" s="117">
        <f>J451</f>
        <v>0</v>
      </c>
      <c r="L117" s="114"/>
    </row>
    <row r="118" spans="2:12" s="1" customFormat="1" ht="21.75" customHeight="1">
      <c r="B118" s="32"/>
      <c r="L118" s="32"/>
    </row>
    <row r="119" spans="2:12" s="1" customFormat="1" ht="6.95" customHeight="1">
      <c r="B119" s="47"/>
      <c r="C119" s="48"/>
      <c r="D119" s="48"/>
      <c r="E119" s="48"/>
      <c r="F119" s="48"/>
      <c r="G119" s="48"/>
      <c r="H119" s="48"/>
      <c r="I119" s="48"/>
      <c r="J119" s="48"/>
      <c r="K119" s="48"/>
      <c r="L119" s="32"/>
    </row>
    <row r="123" spans="2:12" s="1" customFormat="1" ht="6.95" customHeight="1">
      <c r="B123" s="49"/>
      <c r="C123" s="50"/>
      <c r="D123" s="50"/>
      <c r="E123" s="50"/>
      <c r="F123" s="50"/>
      <c r="G123" s="50"/>
      <c r="H123" s="50"/>
      <c r="I123" s="50"/>
      <c r="J123" s="50"/>
      <c r="K123" s="50"/>
      <c r="L123" s="32"/>
    </row>
    <row r="124" spans="2:12" s="1" customFormat="1" ht="24.95" customHeight="1">
      <c r="B124" s="32"/>
      <c r="C124" s="21" t="s">
        <v>211</v>
      </c>
      <c r="L124" s="32"/>
    </row>
    <row r="125" spans="2:12" s="1" customFormat="1" ht="6.95" customHeight="1">
      <c r="B125" s="32"/>
      <c r="L125" s="32"/>
    </row>
    <row r="126" spans="2:12" s="1" customFormat="1" ht="12" customHeight="1">
      <c r="B126" s="32"/>
      <c r="C126" s="27" t="s">
        <v>15</v>
      </c>
      <c r="L126" s="32"/>
    </row>
    <row r="127" spans="2:12" s="1" customFormat="1" ht="26.25" customHeight="1">
      <c r="B127" s="32"/>
      <c r="E127" s="252" t="str">
        <f>E7</f>
        <v>Sociálno-zdravotné nízkokapacitné zariadenie s kapacitou 24 miest - CSS LÚČ</v>
      </c>
      <c r="F127" s="253"/>
      <c r="G127" s="253"/>
      <c r="H127" s="253"/>
      <c r="L127" s="32"/>
    </row>
    <row r="128" spans="2:12" ht="12" customHeight="1">
      <c r="B128" s="20"/>
      <c r="C128" s="27" t="s">
        <v>172</v>
      </c>
      <c r="L128" s="20"/>
    </row>
    <row r="129" spans="2:65" s="1" customFormat="1" ht="16.5" customHeight="1">
      <c r="B129" s="32"/>
      <c r="E129" s="252" t="s">
        <v>173</v>
      </c>
      <c r="F129" s="254"/>
      <c r="G129" s="254"/>
      <c r="H129" s="254"/>
      <c r="L129" s="32"/>
    </row>
    <row r="130" spans="2:65" s="1" customFormat="1" ht="12" customHeight="1">
      <c r="B130" s="32"/>
      <c r="C130" s="27" t="s">
        <v>174</v>
      </c>
      <c r="L130" s="32"/>
    </row>
    <row r="131" spans="2:65" s="1" customFormat="1" ht="30" customHeight="1">
      <c r="B131" s="32"/>
      <c r="E131" s="214" t="str">
        <f>E11</f>
        <v>e - E1.7  Umelé osvetlenie a vnútorné elektroinštalačné rozvody</v>
      </c>
      <c r="F131" s="254"/>
      <c r="G131" s="254"/>
      <c r="H131" s="254"/>
      <c r="L131" s="32"/>
    </row>
    <row r="132" spans="2:65" s="1" customFormat="1" ht="6.95" customHeight="1">
      <c r="B132" s="32"/>
      <c r="L132" s="32"/>
    </row>
    <row r="133" spans="2:65" s="1" customFormat="1" ht="12" customHeight="1">
      <c r="B133" s="32"/>
      <c r="C133" s="27" t="s">
        <v>19</v>
      </c>
      <c r="F133" s="25" t="str">
        <f>F14</f>
        <v>Bytča</v>
      </c>
      <c r="I133" s="27" t="s">
        <v>21</v>
      </c>
      <c r="J133" s="55" t="str">
        <f>IF(J14="","",J14)</f>
        <v>22. 6. 2026</v>
      </c>
      <c r="L133" s="32"/>
    </row>
    <row r="134" spans="2:65" s="1" customFormat="1" ht="6.95" customHeight="1">
      <c r="B134" s="32"/>
      <c r="L134" s="32"/>
    </row>
    <row r="135" spans="2:65" s="1" customFormat="1" ht="15.2" customHeight="1">
      <c r="B135" s="32"/>
      <c r="C135" s="27" t="s">
        <v>23</v>
      </c>
      <c r="F135" s="25" t="str">
        <f>E17</f>
        <v>Centrum sociálnych služieb LÚČ</v>
      </c>
      <c r="I135" s="27" t="s">
        <v>29</v>
      </c>
      <c r="J135" s="30" t="str">
        <f>E23</f>
        <v>expo AIR s.r.o.</v>
      </c>
      <c r="L135" s="32"/>
    </row>
    <row r="136" spans="2:65" s="1" customFormat="1" ht="15.2" customHeight="1">
      <c r="B136" s="32"/>
      <c r="C136" s="27" t="s">
        <v>27</v>
      </c>
      <c r="F136" s="25" t="str">
        <f>IF(E20="","",E20)</f>
        <v>Vyplň údaj</v>
      </c>
      <c r="I136" s="27" t="s">
        <v>32</v>
      </c>
      <c r="J136" s="30" t="str">
        <f>E26</f>
        <v>Ing. Richard Ďuriš</v>
      </c>
      <c r="L136" s="32"/>
    </row>
    <row r="137" spans="2:65" s="1" customFormat="1" ht="10.35" customHeight="1">
      <c r="B137" s="32"/>
      <c r="L137" s="32"/>
    </row>
    <row r="138" spans="2:65" s="10" customFormat="1" ht="29.25" customHeight="1">
      <c r="B138" s="122"/>
      <c r="C138" s="123" t="s">
        <v>212</v>
      </c>
      <c r="D138" s="124" t="s">
        <v>61</v>
      </c>
      <c r="E138" s="124" t="s">
        <v>57</v>
      </c>
      <c r="F138" s="124" t="s">
        <v>58</v>
      </c>
      <c r="G138" s="124" t="s">
        <v>213</v>
      </c>
      <c r="H138" s="124" t="s">
        <v>214</v>
      </c>
      <c r="I138" s="124" t="s">
        <v>215</v>
      </c>
      <c r="J138" s="125" t="s">
        <v>179</v>
      </c>
      <c r="K138" s="126" t="s">
        <v>216</v>
      </c>
      <c r="L138" s="122"/>
      <c r="M138" s="62" t="s">
        <v>1</v>
      </c>
      <c r="N138" s="63" t="s">
        <v>40</v>
      </c>
      <c r="O138" s="63" t="s">
        <v>217</v>
      </c>
      <c r="P138" s="63" t="s">
        <v>218</v>
      </c>
      <c r="Q138" s="63" t="s">
        <v>219</v>
      </c>
      <c r="R138" s="63" t="s">
        <v>220</v>
      </c>
      <c r="S138" s="63" t="s">
        <v>221</v>
      </c>
      <c r="T138" s="64" t="s">
        <v>222</v>
      </c>
    </row>
    <row r="139" spans="2:65" s="1" customFormat="1" ht="22.9" customHeight="1">
      <c r="B139" s="32"/>
      <c r="C139" s="67" t="s">
        <v>180</v>
      </c>
      <c r="J139" s="127">
        <f>BK139</f>
        <v>0</v>
      </c>
      <c r="L139" s="32"/>
      <c r="M139" s="65"/>
      <c r="N139" s="56"/>
      <c r="O139" s="56"/>
      <c r="P139" s="128">
        <f>P140+P238+P244+P451</f>
        <v>0</v>
      </c>
      <c r="Q139" s="56"/>
      <c r="R139" s="128">
        <f>R140+R238+R244+R451</f>
        <v>0</v>
      </c>
      <c r="S139" s="56"/>
      <c r="T139" s="129">
        <f>T140+T238+T244+T451</f>
        <v>0</v>
      </c>
      <c r="AT139" s="17" t="s">
        <v>75</v>
      </c>
      <c r="AU139" s="17" t="s">
        <v>181</v>
      </c>
      <c r="BK139" s="130">
        <f>BK140+BK238+BK244+BK451</f>
        <v>0</v>
      </c>
    </row>
    <row r="140" spans="2:65" s="11" customFormat="1" ht="25.9" customHeight="1">
      <c r="B140" s="131"/>
      <c r="D140" s="132" t="s">
        <v>75</v>
      </c>
      <c r="E140" s="133" t="s">
        <v>223</v>
      </c>
      <c r="F140" s="133" t="s">
        <v>4081</v>
      </c>
      <c r="I140" s="134"/>
      <c r="J140" s="135">
        <f>BK140</f>
        <v>0</v>
      </c>
      <c r="L140" s="131"/>
      <c r="M140" s="136"/>
      <c r="P140" s="137">
        <f>P141+P181+P200+P221</f>
        <v>0</v>
      </c>
      <c r="R140" s="137">
        <f>R141+R181+R200+R221</f>
        <v>0</v>
      </c>
      <c r="T140" s="138">
        <f>T141+T181+T200+T221</f>
        <v>0</v>
      </c>
      <c r="AR140" s="132" t="s">
        <v>83</v>
      </c>
      <c r="AT140" s="139" t="s">
        <v>75</v>
      </c>
      <c r="AU140" s="139" t="s">
        <v>76</v>
      </c>
      <c r="AY140" s="132" t="s">
        <v>225</v>
      </c>
      <c r="BK140" s="140">
        <f>BK141+BK181+BK200+BK221</f>
        <v>0</v>
      </c>
    </row>
    <row r="141" spans="2:65" s="11" customFormat="1" ht="22.9" customHeight="1">
      <c r="B141" s="131"/>
      <c r="D141" s="132" t="s">
        <v>75</v>
      </c>
      <c r="E141" s="141" t="s">
        <v>2942</v>
      </c>
      <c r="F141" s="141" t="s">
        <v>4082</v>
      </c>
      <c r="I141" s="134"/>
      <c r="J141" s="142">
        <f>BK141</f>
        <v>0</v>
      </c>
      <c r="L141" s="131"/>
      <c r="M141" s="136"/>
      <c r="P141" s="137">
        <f>SUM(P142:P180)</f>
        <v>0</v>
      </c>
      <c r="R141" s="137">
        <f>SUM(R142:R180)</f>
        <v>0</v>
      </c>
      <c r="T141" s="138">
        <f>SUM(T142:T180)</f>
        <v>0</v>
      </c>
      <c r="AR141" s="132" t="s">
        <v>83</v>
      </c>
      <c r="AT141" s="139" t="s">
        <v>75</v>
      </c>
      <c r="AU141" s="139" t="s">
        <v>83</v>
      </c>
      <c r="AY141" s="132" t="s">
        <v>225</v>
      </c>
      <c r="BK141" s="140">
        <f>SUM(BK142:BK180)</f>
        <v>0</v>
      </c>
    </row>
    <row r="142" spans="2:65" s="1" customFormat="1" ht="49.15" customHeight="1">
      <c r="B142" s="32"/>
      <c r="C142" s="179" t="s">
        <v>83</v>
      </c>
      <c r="D142" s="179" t="s">
        <v>304</v>
      </c>
      <c r="E142" s="180" t="s">
        <v>4083</v>
      </c>
      <c r="F142" s="181" t="s">
        <v>4084</v>
      </c>
      <c r="G142" s="182" t="s">
        <v>2068</v>
      </c>
      <c r="H142" s="183">
        <v>1</v>
      </c>
      <c r="I142" s="184"/>
      <c r="J142" s="185">
        <f t="shared" ref="J142:J180" si="0">ROUND(I142*H142,2)</f>
        <v>0</v>
      </c>
      <c r="K142" s="186"/>
      <c r="L142" s="187"/>
      <c r="M142" s="188" t="s">
        <v>1</v>
      </c>
      <c r="N142" s="189" t="s">
        <v>42</v>
      </c>
      <c r="P142" s="153">
        <f t="shared" ref="P142:P180" si="1">O142*H142</f>
        <v>0</v>
      </c>
      <c r="Q142" s="153">
        <v>0</v>
      </c>
      <c r="R142" s="153">
        <f t="shared" ref="R142:R180" si="2">Q142*H142</f>
        <v>0</v>
      </c>
      <c r="S142" s="153">
        <v>0</v>
      </c>
      <c r="T142" s="154">
        <f t="shared" ref="T142:T180" si="3">S142*H142</f>
        <v>0</v>
      </c>
      <c r="AR142" s="155" t="s">
        <v>263</v>
      </c>
      <c r="AT142" s="155" t="s">
        <v>304</v>
      </c>
      <c r="AU142" s="155" t="s">
        <v>89</v>
      </c>
      <c r="AY142" s="17" t="s">
        <v>225</v>
      </c>
      <c r="BE142" s="156">
        <f t="shared" ref="BE142:BE180" si="4">IF(N142="základná",J142,0)</f>
        <v>0</v>
      </c>
      <c r="BF142" s="156">
        <f t="shared" ref="BF142:BF180" si="5">IF(N142="znížená",J142,0)</f>
        <v>0</v>
      </c>
      <c r="BG142" s="156">
        <f t="shared" ref="BG142:BG180" si="6">IF(N142="zákl. prenesená",J142,0)</f>
        <v>0</v>
      </c>
      <c r="BH142" s="156">
        <f t="shared" ref="BH142:BH180" si="7">IF(N142="zníž. prenesená",J142,0)</f>
        <v>0</v>
      </c>
      <c r="BI142" s="156">
        <f t="shared" ref="BI142:BI180" si="8">IF(N142="nulová",J142,0)</f>
        <v>0</v>
      </c>
      <c r="BJ142" s="17" t="s">
        <v>89</v>
      </c>
      <c r="BK142" s="156">
        <f t="shared" ref="BK142:BK180" si="9">ROUND(I142*H142,2)</f>
        <v>0</v>
      </c>
      <c r="BL142" s="17" t="s">
        <v>231</v>
      </c>
      <c r="BM142" s="155" t="s">
        <v>89</v>
      </c>
    </row>
    <row r="143" spans="2:65" s="1" customFormat="1" ht="44.25" customHeight="1">
      <c r="B143" s="32"/>
      <c r="C143" s="179" t="s">
        <v>89</v>
      </c>
      <c r="D143" s="179" t="s">
        <v>304</v>
      </c>
      <c r="E143" s="180" t="s">
        <v>4085</v>
      </c>
      <c r="F143" s="181" t="s">
        <v>4086</v>
      </c>
      <c r="G143" s="182" t="s">
        <v>519</v>
      </c>
      <c r="H143" s="183">
        <v>1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263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231</v>
      </c>
    </row>
    <row r="144" spans="2:65" s="1" customFormat="1" ht="24.2" customHeight="1">
      <c r="B144" s="32"/>
      <c r="C144" s="179" t="s">
        <v>239</v>
      </c>
      <c r="D144" s="179" t="s">
        <v>304</v>
      </c>
      <c r="E144" s="180" t="s">
        <v>4087</v>
      </c>
      <c r="F144" s="181" t="s">
        <v>4088</v>
      </c>
      <c r="G144" s="182" t="s">
        <v>519</v>
      </c>
      <c r="H144" s="183">
        <v>1</v>
      </c>
      <c r="I144" s="184"/>
      <c r="J144" s="185">
        <f t="shared" si="0"/>
        <v>0</v>
      </c>
      <c r="K144" s="186"/>
      <c r="L144" s="187"/>
      <c r="M144" s="188" t="s">
        <v>1</v>
      </c>
      <c r="N144" s="189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263</v>
      </c>
      <c r="AT144" s="155" t="s">
        <v>304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231</v>
      </c>
      <c r="BM144" s="155" t="s">
        <v>251</v>
      </c>
    </row>
    <row r="145" spans="2:65" s="1" customFormat="1" ht="24.2" customHeight="1">
      <c r="B145" s="32"/>
      <c r="C145" s="179" t="s">
        <v>231</v>
      </c>
      <c r="D145" s="179" t="s">
        <v>304</v>
      </c>
      <c r="E145" s="180" t="s">
        <v>4089</v>
      </c>
      <c r="F145" s="181" t="s">
        <v>4090</v>
      </c>
      <c r="G145" s="182" t="s">
        <v>519</v>
      </c>
      <c r="H145" s="183">
        <v>1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263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231</v>
      </c>
      <c r="BM145" s="155" t="s">
        <v>263</v>
      </c>
    </row>
    <row r="146" spans="2:65" s="1" customFormat="1" ht="24.2" customHeight="1">
      <c r="B146" s="32"/>
      <c r="C146" s="179" t="s">
        <v>247</v>
      </c>
      <c r="D146" s="179" t="s">
        <v>304</v>
      </c>
      <c r="E146" s="180" t="s">
        <v>4091</v>
      </c>
      <c r="F146" s="181" t="s">
        <v>4092</v>
      </c>
      <c r="G146" s="182" t="s">
        <v>519</v>
      </c>
      <c r="H146" s="183">
        <v>1</v>
      </c>
      <c r="I146" s="184"/>
      <c r="J146" s="185">
        <f t="shared" si="0"/>
        <v>0</v>
      </c>
      <c r="K146" s="186"/>
      <c r="L146" s="187"/>
      <c r="M146" s="188" t="s">
        <v>1</v>
      </c>
      <c r="N146" s="189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263</v>
      </c>
      <c r="AT146" s="155" t="s">
        <v>304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231</v>
      </c>
      <c r="BM146" s="155" t="s">
        <v>165</v>
      </c>
    </row>
    <row r="147" spans="2:65" s="1" customFormat="1" ht="24.2" customHeight="1">
      <c r="B147" s="32"/>
      <c r="C147" s="179" t="s">
        <v>251</v>
      </c>
      <c r="D147" s="179" t="s">
        <v>304</v>
      </c>
      <c r="E147" s="180" t="s">
        <v>4093</v>
      </c>
      <c r="F147" s="181" t="s">
        <v>4094</v>
      </c>
      <c r="G147" s="182" t="s">
        <v>519</v>
      </c>
      <c r="H147" s="183">
        <v>3</v>
      </c>
      <c r="I147" s="184"/>
      <c r="J147" s="185">
        <f t="shared" si="0"/>
        <v>0</v>
      </c>
      <c r="K147" s="186"/>
      <c r="L147" s="187"/>
      <c r="M147" s="188" t="s">
        <v>1</v>
      </c>
      <c r="N147" s="189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263</v>
      </c>
      <c r="AT147" s="155" t="s">
        <v>304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231</v>
      </c>
      <c r="BM147" s="155" t="s">
        <v>285</v>
      </c>
    </row>
    <row r="148" spans="2:65" s="1" customFormat="1" ht="24.2" customHeight="1">
      <c r="B148" s="32"/>
      <c r="C148" s="179" t="s">
        <v>259</v>
      </c>
      <c r="D148" s="179" t="s">
        <v>304</v>
      </c>
      <c r="E148" s="180" t="s">
        <v>4095</v>
      </c>
      <c r="F148" s="181" t="s">
        <v>4096</v>
      </c>
      <c r="G148" s="182" t="s">
        <v>519</v>
      </c>
      <c r="H148" s="183">
        <v>1</v>
      </c>
      <c r="I148" s="184"/>
      <c r="J148" s="185">
        <f t="shared" si="0"/>
        <v>0</v>
      </c>
      <c r="K148" s="186"/>
      <c r="L148" s="187"/>
      <c r="M148" s="188" t="s">
        <v>1</v>
      </c>
      <c r="N148" s="189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263</v>
      </c>
      <c r="AT148" s="155" t="s">
        <v>304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231</v>
      </c>
      <c r="BM148" s="155" t="s">
        <v>295</v>
      </c>
    </row>
    <row r="149" spans="2:65" s="1" customFormat="1" ht="24.2" customHeight="1">
      <c r="B149" s="32"/>
      <c r="C149" s="179" t="s">
        <v>263</v>
      </c>
      <c r="D149" s="179" t="s">
        <v>304</v>
      </c>
      <c r="E149" s="180" t="s">
        <v>4097</v>
      </c>
      <c r="F149" s="181" t="s">
        <v>4098</v>
      </c>
      <c r="G149" s="182" t="s">
        <v>519</v>
      </c>
      <c r="H149" s="183">
        <v>5</v>
      </c>
      <c r="I149" s="184"/>
      <c r="J149" s="185">
        <f t="shared" si="0"/>
        <v>0</v>
      </c>
      <c r="K149" s="186"/>
      <c r="L149" s="187"/>
      <c r="M149" s="188" t="s">
        <v>1</v>
      </c>
      <c r="N149" s="189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263</v>
      </c>
      <c r="AT149" s="155" t="s">
        <v>304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231</v>
      </c>
      <c r="BM149" s="155" t="s">
        <v>309</v>
      </c>
    </row>
    <row r="150" spans="2:65" s="1" customFormat="1" ht="24.2" customHeight="1">
      <c r="B150" s="32"/>
      <c r="C150" s="179" t="s">
        <v>272</v>
      </c>
      <c r="D150" s="179" t="s">
        <v>304</v>
      </c>
      <c r="E150" s="180" t="s">
        <v>4099</v>
      </c>
      <c r="F150" s="181" t="s">
        <v>4100</v>
      </c>
      <c r="G150" s="182" t="s">
        <v>519</v>
      </c>
      <c r="H150" s="183">
        <v>7</v>
      </c>
      <c r="I150" s="184"/>
      <c r="J150" s="185">
        <f t="shared" si="0"/>
        <v>0</v>
      </c>
      <c r="K150" s="186"/>
      <c r="L150" s="187"/>
      <c r="M150" s="188" t="s">
        <v>1</v>
      </c>
      <c r="N150" s="189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263</v>
      </c>
      <c r="AT150" s="155" t="s">
        <v>304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231</v>
      </c>
      <c r="BM150" s="155" t="s">
        <v>328</v>
      </c>
    </row>
    <row r="151" spans="2:65" s="1" customFormat="1" ht="24.2" customHeight="1">
      <c r="B151" s="32"/>
      <c r="C151" s="179" t="s">
        <v>165</v>
      </c>
      <c r="D151" s="179" t="s">
        <v>304</v>
      </c>
      <c r="E151" s="180" t="s">
        <v>4101</v>
      </c>
      <c r="F151" s="181" t="s">
        <v>4102</v>
      </c>
      <c r="G151" s="182" t="s">
        <v>519</v>
      </c>
      <c r="H151" s="183">
        <v>1</v>
      </c>
      <c r="I151" s="184"/>
      <c r="J151" s="185">
        <f t="shared" si="0"/>
        <v>0</v>
      </c>
      <c r="K151" s="186"/>
      <c r="L151" s="187"/>
      <c r="M151" s="188" t="s">
        <v>1</v>
      </c>
      <c r="N151" s="189" t="s">
        <v>42</v>
      </c>
      <c r="P151" s="153">
        <f t="shared" si="1"/>
        <v>0</v>
      </c>
      <c r="Q151" s="153">
        <v>0</v>
      </c>
      <c r="R151" s="153">
        <f t="shared" si="2"/>
        <v>0</v>
      </c>
      <c r="S151" s="153">
        <v>0</v>
      </c>
      <c r="T151" s="154">
        <f t="shared" si="3"/>
        <v>0</v>
      </c>
      <c r="AR151" s="155" t="s">
        <v>263</v>
      </c>
      <c r="AT151" s="155" t="s">
        <v>304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231</v>
      </c>
      <c r="BM151" s="155" t="s">
        <v>349</v>
      </c>
    </row>
    <row r="152" spans="2:65" s="1" customFormat="1" ht="24.2" customHeight="1">
      <c r="B152" s="32"/>
      <c r="C152" s="179" t="s">
        <v>168</v>
      </c>
      <c r="D152" s="179" t="s">
        <v>304</v>
      </c>
      <c r="E152" s="180" t="s">
        <v>4103</v>
      </c>
      <c r="F152" s="181" t="s">
        <v>4104</v>
      </c>
      <c r="G152" s="182" t="s">
        <v>519</v>
      </c>
      <c r="H152" s="183">
        <v>1</v>
      </c>
      <c r="I152" s="184"/>
      <c r="J152" s="185">
        <f t="shared" si="0"/>
        <v>0</v>
      </c>
      <c r="K152" s="186"/>
      <c r="L152" s="187"/>
      <c r="M152" s="188" t="s">
        <v>1</v>
      </c>
      <c r="N152" s="189" t="s">
        <v>42</v>
      </c>
      <c r="P152" s="153">
        <f t="shared" si="1"/>
        <v>0</v>
      </c>
      <c r="Q152" s="153">
        <v>0</v>
      </c>
      <c r="R152" s="153">
        <f t="shared" si="2"/>
        <v>0</v>
      </c>
      <c r="S152" s="153">
        <v>0</v>
      </c>
      <c r="T152" s="154">
        <f t="shared" si="3"/>
        <v>0</v>
      </c>
      <c r="AR152" s="155" t="s">
        <v>263</v>
      </c>
      <c r="AT152" s="155" t="s">
        <v>304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231</v>
      </c>
      <c r="BM152" s="155" t="s">
        <v>363</v>
      </c>
    </row>
    <row r="153" spans="2:65" s="1" customFormat="1" ht="24.2" customHeight="1">
      <c r="B153" s="32"/>
      <c r="C153" s="179" t="s">
        <v>285</v>
      </c>
      <c r="D153" s="179" t="s">
        <v>304</v>
      </c>
      <c r="E153" s="180" t="s">
        <v>4105</v>
      </c>
      <c r="F153" s="181" t="s">
        <v>4106</v>
      </c>
      <c r="G153" s="182" t="s">
        <v>519</v>
      </c>
      <c r="H153" s="183">
        <v>5</v>
      </c>
      <c r="I153" s="184"/>
      <c r="J153" s="185">
        <f t="shared" si="0"/>
        <v>0</v>
      </c>
      <c r="K153" s="186"/>
      <c r="L153" s="187"/>
      <c r="M153" s="188" t="s">
        <v>1</v>
      </c>
      <c r="N153" s="189" t="s">
        <v>42</v>
      </c>
      <c r="P153" s="153">
        <f t="shared" si="1"/>
        <v>0</v>
      </c>
      <c r="Q153" s="153">
        <v>0</v>
      </c>
      <c r="R153" s="153">
        <f t="shared" si="2"/>
        <v>0</v>
      </c>
      <c r="S153" s="153">
        <v>0</v>
      </c>
      <c r="T153" s="154">
        <f t="shared" si="3"/>
        <v>0</v>
      </c>
      <c r="AR153" s="155" t="s">
        <v>263</v>
      </c>
      <c r="AT153" s="155" t="s">
        <v>304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231</v>
      </c>
      <c r="BM153" s="155" t="s">
        <v>379</v>
      </c>
    </row>
    <row r="154" spans="2:65" s="1" customFormat="1" ht="24.2" customHeight="1">
      <c r="B154" s="32"/>
      <c r="C154" s="179" t="s">
        <v>289</v>
      </c>
      <c r="D154" s="179" t="s">
        <v>304</v>
      </c>
      <c r="E154" s="180" t="s">
        <v>4107</v>
      </c>
      <c r="F154" s="181" t="s">
        <v>4108</v>
      </c>
      <c r="G154" s="182" t="s">
        <v>519</v>
      </c>
      <c r="H154" s="183">
        <v>38</v>
      </c>
      <c r="I154" s="184"/>
      <c r="J154" s="185">
        <f t="shared" si="0"/>
        <v>0</v>
      </c>
      <c r="K154" s="186"/>
      <c r="L154" s="187"/>
      <c r="M154" s="188" t="s">
        <v>1</v>
      </c>
      <c r="N154" s="189" t="s">
        <v>42</v>
      </c>
      <c r="P154" s="153">
        <f t="shared" si="1"/>
        <v>0</v>
      </c>
      <c r="Q154" s="153">
        <v>0</v>
      </c>
      <c r="R154" s="153">
        <f t="shared" si="2"/>
        <v>0</v>
      </c>
      <c r="S154" s="153">
        <v>0</v>
      </c>
      <c r="T154" s="154">
        <f t="shared" si="3"/>
        <v>0</v>
      </c>
      <c r="AR154" s="155" t="s">
        <v>263</v>
      </c>
      <c r="AT154" s="155" t="s">
        <v>304</v>
      </c>
      <c r="AU154" s="155" t="s">
        <v>89</v>
      </c>
      <c r="AY154" s="17" t="s">
        <v>225</v>
      </c>
      <c r="BE154" s="156">
        <f t="shared" si="4"/>
        <v>0</v>
      </c>
      <c r="BF154" s="156">
        <f t="shared" si="5"/>
        <v>0</v>
      </c>
      <c r="BG154" s="156">
        <f t="shared" si="6"/>
        <v>0</v>
      </c>
      <c r="BH154" s="156">
        <f t="shared" si="7"/>
        <v>0</v>
      </c>
      <c r="BI154" s="156">
        <f t="shared" si="8"/>
        <v>0</v>
      </c>
      <c r="BJ154" s="17" t="s">
        <v>89</v>
      </c>
      <c r="BK154" s="156">
        <f t="shared" si="9"/>
        <v>0</v>
      </c>
      <c r="BL154" s="17" t="s">
        <v>231</v>
      </c>
      <c r="BM154" s="155" t="s">
        <v>390</v>
      </c>
    </row>
    <row r="155" spans="2:65" s="1" customFormat="1" ht="24.2" customHeight="1">
      <c r="B155" s="32"/>
      <c r="C155" s="179" t="s">
        <v>295</v>
      </c>
      <c r="D155" s="179" t="s">
        <v>304</v>
      </c>
      <c r="E155" s="180" t="s">
        <v>4109</v>
      </c>
      <c r="F155" s="181" t="s">
        <v>4110</v>
      </c>
      <c r="G155" s="182" t="s">
        <v>519</v>
      </c>
      <c r="H155" s="183">
        <v>1</v>
      </c>
      <c r="I155" s="184"/>
      <c r="J155" s="185">
        <f t="shared" si="0"/>
        <v>0</v>
      </c>
      <c r="K155" s="186"/>
      <c r="L155" s="187"/>
      <c r="M155" s="188" t="s">
        <v>1</v>
      </c>
      <c r="N155" s="189" t="s">
        <v>42</v>
      </c>
      <c r="P155" s="153">
        <f t="shared" si="1"/>
        <v>0</v>
      </c>
      <c r="Q155" s="153">
        <v>0</v>
      </c>
      <c r="R155" s="153">
        <f t="shared" si="2"/>
        <v>0</v>
      </c>
      <c r="S155" s="153">
        <v>0</v>
      </c>
      <c r="T155" s="154">
        <f t="shared" si="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231</v>
      </c>
      <c r="BM155" s="155" t="s">
        <v>400</v>
      </c>
    </row>
    <row r="156" spans="2:65" s="1" customFormat="1" ht="24.2" customHeight="1">
      <c r="B156" s="32"/>
      <c r="C156" s="179" t="s">
        <v>303</v>
      </c>
      <c r="D156" s="179" t="s">
        <v>304</v>
      </c>
      <c r="E156" s="180" t="s">
        <v>4111</v>
      </c>
      <c r="F156" s="181" t="s">
        <v>4112</v>
      </c>
      <c r="G156" s="182" t="s">
        <v>519</v>
      </c>
      <c r="H156" s="183">
        <v>2</v>
      </c>
      <c r="I156" s="184"/>
      <c r="J156" s="185">
        <f t="shared" si="0"/>
        <v>0</v>
      </c>
      <c r="K156" s="186"/>
      <c r="L156" s="187"/>
      <c r="M156" s="188" t="s">
        <v>1</v>
      </c>
      <c r="N156" s="189" t="s">
        <v>42</v>
      </c>
      <c r="P156" s="153">
        <f t="shared" si="1"/>
        <v>0</v>
      </c>
      <c r="Q156" s="153">
        <v>0</v>
      </c>
      <c r="R156" s="153">
        <f t="shared" si="2"/>
        <v>0</v>
      </c>
      <c r="S156" s="153">
        <v>0</v>
      </c>
      <c r="T156" s="154">
        <f t="shared" si="3"/>
        <v>0</v>
      </c>
      <c r="AR156" s="155" t="s">
        <v>263</v>
      </c>
      <c r="AT156" s="155" t="s">
        <v>304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231</v>
      </c>
      <c r="BM156" s="155" t="s">
        <v>411</v>
      </c>
    </row>
    <row r="157" spans="2:65" s="1" customFormat="1" ht="24.2" customHeight="1">
      <c r="B157" s="32"/>
      <c r="C157" s="179" t="s">
        <v>309</v>
      </c>
      <c r="D157" s="179" t="s">
        <v>304</v>
      </c>
      <c r="E157" s="180" t="s">
        <v>4113</v>
      </c>
      <c r="F157" s="181" t="s">
        <v>4114</v>
      </c>
      <c r="G157" s="182" t="s">
        <v>519</v>
      </c>
      <c r="H157" s="183">
        <v>1</v>
      </c>
      <c r="I157" s="184"/>
      <c r="J157" s="185">
        <f t="shared" si="0"/>
        <v>0</v>
      </c>
      <c r="K157" s="186"/>
      <c r="L157" s="187"/>
      <c r="M157" s="188" t="s">
        <v>1</v>
      </c>
      <c r="N157" s="189" t="s">
        <v>42</v>
      </c>
      <c r="P157" s="153">
        <f t="shared" si="1"/>
        <v>0</v>
      </c>
      <c r="Q157" s="153">
        <v>0</v>
      </c>
      <c r="R157" s="153">
        <f t="shared" si="2"/>
        <v>0</v>
      </c>
      <c r="S157" s="153">
        <v>0</v>
      </c>
      <c r="T157" s="154">
        <f t="shared" si="3"/>
        <v>0</v>
      </c>
      <c r="AR157" s="155" t="s">
        <v>263</v>
      </c>
      <c r="AT157" s="155" t="s">
        <v>304</v>
      </c>
      <c r="AU157" s="155" t="s">
        <v>89</v>
      </c>
      <c r="AY157" s="17" t="s">
        <v>225</v>
      </c>
      <c r="BE157" s="156">
        <f t="shared" si="4"/>
        <v>0</v>
      </c>
      <c r="BF157" s="156">
        <f t="shared" si="5"/>
        <v>0</v>
      </c>
      <c r="BG157" s="156">
        <f t="shared" si="6"/>
        <v>0</v>
      </c>
      <c r="BH157" s="156">
        <f t="shared" si="7"/>
        <v>0</v>
      </c>
      <c r="BI157" s="156">
        <f t="shared" si="8"/>
        <v>0</v>
      </c>
      <c r="BJ157" s="17" t="s">
        <v>89</v>
      </c>
      <c r="BK157" s="156">
        <f t="shared" si="9"/>
        <v>0</v>
      </c>
      <c r="BL157" s="17" t="s">
        <v>231</v>
      </c>
      <c r="BM157" s="155" t="s">
        <v>434</v>
      </c>
    </row>
    <row r="158" spans="2:65" s="1" customFormat="1" ht="24.2" customHeight="1">
      <c r="B158" s="32"/>
      <c r="C158" s="179" t="s">
        <v>319</v>
      </c>
      <c r="D158" s="179" t="s">
        <v>304</v>
      </c>
      <c r="E158" s="180" t="s">
        <v>4115</v>
      </c>
      <c r="F158" s="181" t="s">
        <v>4116</v>
      </c>
      <c r="G158" s="182" t="s">
        <v>519</v>
      </c>
      <c r="H158" s="183">
        <v>1</v>
      </c>
      <c r="I158" s="184"/>
      <c r="J158" s="185">
        <f t="shared" si="0"/>
        <v>0</v>
      </c>
      <c r="K158" s="186"/>
      <c r="L158" s="187"/>
      <c r="M158" s="188" t="s">
        <v>1</v>
      </c>
      <c r="N158" s="189" t="s">
        <v>42</v>
      </c>
      <c r="P158" s="153">
        <f t="shared" si="1"/>
        <v>0</v>
      </c>
      <c r="Q158" s="153">
        <v>0</v>
      </c>
      <c r="R158" s="153">
        <f t="shared" si="2"/>
        <v>0</v>
      </c>
      <c r="S158" s="153">
        <v>0</v>
      </c>
      <c r="T158" s="154">
        <f t="shared" si="3"/>
        <v>0</v>
      </c>
      <c r="AR158" s="155" t="s">
        <v>263</v>
      </c>
      <c r="AT158" s="155" t="s">
        <v>304</v>
      </c>
      <c r="AU158" s="155" t="s">
        <v>89</v>
      </c>
      <c r="AY158" s="17" t="s">
        <v>225</v>
      </c>
      <c r="BE158" s="156">
        <f t="shared" si="4"/>
        <v>0</v>
      </c>
      <c r="BF158" s="156">
        <f t="shared" si="5"/>
        <v>0</v>
      </c>
      <c r="BG158" s="156">
        <f t="shared" si="6"/>
        <v>0</v>
      </c>
      <c r="BH158" s="156">
        <f t="shared" si="7"/>
        <v>0</v>
      </c>
      <c r="BI158" s="156">
        <f t="shared" si="8"/>
        <v>0</v>
      </c>
      <c r="BJ158" s="17" t="s">
        <v>89</v>
      </c>
      <c r="BK158" s="156">
        <f t="shared" si="9"/>
        <v>0</v>
      </c>
      <c r="BL158" s="17" t="s">
        <v>231</v>
      </c>
      <c r="BM158" s="155" t="s">
        <v>448</v>
      </c>
    </row>
    <row r="159" spans="2:65" s="1" customFormat="1" ht="24.2" customHeight="1">
      <c r="B159" s="32"/>
      <c r="C159" s="179" t="s">
        <v>328</v>
      </c>
      <c r="D159" s="179" t="s">
        <v>304</v>
      </c>
      <c r="E159" s="180" t="s">
        <v>4117</v>
      </c>
      <c r="F159" s="181" t="s">
        <v>4118</v>
      </c>
      <c r="G159" s="182" t="s">
        <v>519</v>
      </c>
      <c r="H159" s="183">
        <v>1</v>
      </c>
      <c r="I159" s="184"/>
      <c r="J159" s="185">
        <f t="shared" si="0"/>
        <v>0</v>
      </c>
      <c r="K159" s="186"/>
      <c r="L159" s="187"/>
      <c r="M159" s="188" t="s">
        <v>1</v>
      </c>
      <c r="N159" s="189" t="s">
        <v>42</v>
      </c>
      <c r="P159" s="153">
        <f t="shared" si="1"/>
        <v>0</v>
      </c>
      <c r="Q159" s="153">
        <v>0</v>
      </c>
      <c r="R159" s="153">
        <f t="shared" si="2"/>
        <v>0</v>
      </c>
      <c r="S159" s="153">
        <v>0</v>
      </c>
      <c r="T159" s="154">
        <f t="shared" si="3"/>
        <v>0</v>
      </c>
      <c r="AR159" s="155" t="s">
        <v>263</v>
      </c>
      <c r="AT159" s="155" t="s">
        <v>304</v>
      </c>
      <c r="AU159" s="155" t="s">
        <v>89</v>
      </c>
      <c r="AY159" s="17" t="s">
        <v>225</v>
      </c>
      <c r="BE159" s="156">
        <f t="shared" si="4"/>
        <v>0</v>
      </c>
      <c r="BF159" s="156">
        <f t="shared" si="5"/>
        <v>0</v>
      </c>
      <c r="BG159" s="156">
        <f t="shared" si="6"/>
        <v>0</v>
      </c>
      <c r="BH159" s="156">
        <f t="shared" si="7"/>
        <v>0</v>
      </c>
      <c r="BI159" s="156">
        <f t="shared" si="8"/>
        <v>0</v>
      </c>
      <c r="BJ159" s="17" t="s">
        <v>89</v>
      </c>
      <c r="BK159" s="156">
        <f t="shared" si="9"/>
        <v>0</v>
      </c>
      <c r="BL159" s="17" t="s">
        <v>231</v>
      </c>
      <c r="BM159" s="155" t="s">
        <v>461</v>
      </c>
    </row>
    <row r="160" spans="2:65" s="1" customFormat="1" ht="37.9" customHeight="1">
      <c r="B160" s="32"/>
      <c r="C160" s="179" t="s">
        <v>339</v>
      </c>
      <c r="D160" s="179" t="s">
        <v>304</v>
      </c>
      <c r="E160" s="180" t="s">
        <v>4119</v>
      </c>
      <c r="F160" s="181" t="s">
        <v>4120</v>
      </c>
      <c r="G160" s="182" t="s">
        <v>519</v>
      </c>
      <c r="H160" s="183">
        <v>10</v>
      </c>
      <c r="I160" s="184"/>
      <c r="J160" s="185">
        <f t="shared" si="0"/>
        <v>0</v>
      </c>
      <c r="K160" s="186"/>
      <c r="L160" s="187"/>
      <c r="M160" s="188" t="s">
        <v>1</v>
      </c>
      <c r="N160" s="189" t="s">
        <v>42</v>
      </c>
      <c r="P160" s="153">
        <f t="shared" si="1"/>
        <v>0</v>
      </c>
      <c r="Q160" s="153">
        <v>0</v>
      </c>
      <c r="R160" s="153">
        <f t="shared" si="2"/>
        <v>0</v>
      </c>
      <c r="S160" s="153">
        <v>0</v>
      </c>
      <c r="T160" s="154">
        <f t="shared" si="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4"/>
        <v>0</v>
      </c>
      <c r="BF160" s="156">
        <f t="shared" si="5"/>
        <v>0</v>
      </c>
      <c r="BG160" s="156">
        <f t="shared" si="6"/>
        <v>0</v>
      </c>
      <c r="BH160" s="156">
        <f t="shared" si="7"/>
        <v>0</v>
      </c>
      <c r="BI160" s="156">
        <f t="shared" si="8"/>
        <v>0</v>
      </c>
      <c r="BJ160" s="17" t="s">
        <v>89</v>
      </c>
      <c r="BK160" s="156">
        <f t="shared" si="9"/>
        <v>0</v>
      </c>
      <c r="BL160" s="17" t="s">
        <v>231</v>
      </c>
      <c r="BM160" s="155" t="s">
        <v>470</v>
      </c>
    </row>
    <row r="161" spans="2:65" s="1" customFormat="1" ht="24.2" customHeight="1">
      <c r="B161" s="32"/>
      <c r="C161" s="179" t="s">
        <v>349</v>
      </c>
      <c r="D161" s="179" t="s">
        <v>304</v>
      </c>
      <c r="E161" s="180" t="s">
        <v>4121</v>
      </c>
      <c r="F161" s="181" t="s">
        <v>4122</v>
      </c>
      <c r="G161" s="182" t="s">
        <v>519</v>
      </c>
      <c r="H161" s="183">
        <v>3</v>
      </c>
      <c r="I161" s="184"/>
      <c r="J161" s="185">
        <f t="shared" si="0"/>
        <v>0</v>
      </c>
      <c r="K161" s="186"/>
      <c r="L161" s="187"/>
      <c r="M161" s="188" t="s">
        <v>1</v>
      </c>
      <c r="N161" s="189" t="s">
        <v>42</v>
      </c>
      <c r="P161" s="153">
        <f t="shared" si="1"/>
        <v>0</v>
      </c>
      <c r="Q161" s="153">
        <v>0</v>
      </c>
      <c r="R161" s="153">
        <f t="shared" si="2"/>
        <v>0</v>
      </c>
      <c r="S161" s="153">
        <v>0</v>
      </c>
      <c r="T161" s="154">
        <f t="shared" si="3"/>
        <v>0</v>
      </c>
      <c r="AR161" s="155" t="s">
        <v>263</v>
      </c>
      <c r="AT161" s="155" t="s">
        <v>304</v>
      </c>
      <c r="AU161" s="155" t="s">
        <v>89</v>
      </c>
      <c r="AY161" s="17" t="s">
        <v>225</v>
      </c>
      <c r="BE161" s="156">
        <f t="shared" si="4"/>
        <v>0</v>
      </c>
      <c r="BF161" s="156">
        <f t="shared" si="5"/>
        <v>0</v>
      </c>
      <c r="BG161" s="156">
        <f t="shared" si="6"/>
        <v>0</v>
      </c>
      <c r="BH161" s="156">
        <f t="shared" si="7"/>
        <v>0</v>
      </c>
      <c r="BI161" s="156">
        <f t="shared" si="8"/>
        <v>0</v>
      </c>
      <c r="BJ161" s="17" t="s">
        <v>89</v>
      </c>
      <c r="BK161" s="156">
        <f t="shared" si="9"/>
        <v>0</v>
      </c>
      <c r="BL161" s="17" t="s">
        <v>231</v>
      </c>
      <c r="BM161" s="155" t="s">
        <v>482</v>
      </c>
    </row>
    <row r="162" spans="2:65" s="1" customFormat="1" ht="24.2" customHeight="1">
      <c r="B162" s="32"/>
      <c r="C162" s="179" t="s">
        <v>353</v>
      </c>
      <c r="D162" s="179" t="s">
        <v>304</v>
      </c>
      <c r="E162" s="180" t="s">
        <v>4123</v>
      </c>
      <c r="F162" s="181" t="s">
        <v>4124</v>
      </c>
      <c r="G162" s="182" t="s">
        <v>519</v>
      </c>
      <c r="H162" s="183">
        <v>3</v>
      </c>
      <c r="I162" s="184"/>
      <c r="J162" s="185">
        <f t="shared" si="0"/>
        <v>0</v>
      </c>
      <c r="K162" s="186"/>
      <c r="L162" s="187"/>
      <c r="M162" s="188" t="s">
        <v>1</v>
      </c>
      <c r="N162" s="189" t="s">
        <v>42</v>
      </c>
      <c r="P162" s="153">
        <f t="shared" si="1"/>
        <v>0</v>
      </c>
      <c r="Q162" s="153">
        <v>0</v>
      </c>
      <c r="R162" s="153">
        <f t="shared" si="2"/>
        <v>0</v>
      </c>
      <c r="S162" s="153">
        <v>0</v>
      </c>
      <c r="T162" s="154">
        <f t="shared" si="3"/>
        <v>0</v>
      </c>
      <c r="AR162" s="155" t="s">
        <v>263</v>
      </c>
      <c r="AT162" s="155" t="s">
        <v>304</v>
      </c>
      <c r="AU162" s="155" t="s">
        <v>89</v>
      </c>
      <c r="AY162" s="17" t="s">
        <v>225</v>
      </c>
      <c r="BE162" s="156">
        <f t="shared" si="4"/>
        <v>0</v>
      </c>
      <c r="BF162" s="156">
        <f t="shared" si="5"/>
        <v>0</v>
      </c>
      <c r="BG162" s="156">
        <f t="shared" si="6"/>
        <v>0</v>
      </c>
      <c r="BH162" s="156">
        <f t="shared" si="7"/>
        <v>0</v>
      </c>
      <c r="BI162" s="156">
        <f t="shared" si="8"/>
        <v>0</v>
      </c>
      <c r="BJ162" s="17" t="s">
        <v>89</v>
      </c>
      <c r="BK162" s="156">
        <f t="shared" si="9"/>
        <v>0</v>
      </c>
      <c r="BL162" s="17" t="s">
        <v>231</v>
      </c>
      <c r="BM162" s="155" t="s">
        <v>516</v>
      </c>
    </row>
    <row r="163" spans="2:65" s="1" customFormat="1" ht="24.2" customHeight="1">
      <c r="B163" s="32"/>
      <c r="C163" s="179" t="s">
        <v>363</v>
      </c>
      <c r="D163" s="179" t="s">
        <v>304</v>
      </c>
      <c r="E163" s="180" t="s">
        <v>4125</v>
      </c>
      <c r="F163" s="181" t="s">
        <v>4126</v>
      </c>
      <c r="G163" s="182" t="s">
        <v>519</v>
      </c>
      <c r="H163" s="183">
        <v>8</v>
      </c>
      <c r="I163" s="184"/>
      <c r="J163" s="185">
        <f t="shared" si="0"/>
        <v>0</v>
      </c>
      <c r="K163" s="186"/>
      <c r="L163" s="187"/>
      <c r="M163" s="188" t="s">
        <v>1</v>
      </c>
      <c r="N163" s="189" t="s">
        <v>42</v>
      </c>
      <c r="P163" s="153">
        <f t="shared" si="1"/>
        <v>0</v>
      </c>
      <c r="Q163" s="153">
        <v>0</v>
      </c>
      <c r="R163" s="153">
        <f t="shared" si="2"/>
        <v>0</v>
      </c>
      <c r="S163" s="153">
        <v>0</v>
      </c>
      <c r="T163" s="154">
        <f t="shared" si="3"/>
        <v>0</v>
      </c>
      <c r="AR163" s="155" t="s">
        <v>263</v>
      </c>
      <c r="AT163" s="155" t="s">
        <v>304</v>
      </c>
      <c r="AU163" s="155" t="s">
        <v>89</v>
      </c>
      <c r="AY163" s="17" t="s">
        <v>225</v>
      </c>
      <c r="BE163" s="156">
        <f t="shared" si="4"/>
        <v>0</v>
      </c>
      <c r="BF163" s="156">
        <f t="shared" si="5"/>
        <v>0</v>
      </c>
      <c r="BG163" s="156">
        <f t="shared" si="6"/>
        <v>0</v>
      </c>
      <c r="BH163" s="156">
        <f t="shared" si="7"/>
        <v>0</v>
      </c>
      <c r="BI163" s="156">
        <f t="shared" si="8"/>
        <v>0</v>
      </c>
      <c r="BJ163" s="17" t="s">
        <v>89</v>
      </c>
      <c r="BK163" s="156">
        <f t="shared" si="9"/>
        <v>0</v>
      </c>
      <c r="BL163" s="17" t="s">
        <v>231</v>
      </c>
      <c r="BM163" s="155" t="s">
        <v>527</v>
      </c>
    </row>
    <row r="164" spans="2:65" s="1" customFormat="1" ht="24.2" customHeight="1">
      <c r="B164" s="32"/>
      <c r="C164" s="179" t="s">
        <v>7</v>
      </c>
      <c r="D164" s="179" t="s">
        <v>304</v>
      </c>
      <c r="E164" s="180" t="s">
        <v>4127</v>
      </c>
      <c r="F164" s="181" t="s">
        <v>4128</v>
      </c>
      <c r="G164" s="182" t="s">
        <v>519</v>
      </c>
      <c r="H164" s="183">
        <v>1</v>
      </c>
      <c r="I164" s="184"/>
      <c r="J164" s="185">
        <f t="shared" si="0"/>
        <v>0</v>
      </c>
      <c r="K164" s="186"/>
      <c r="L164" s="187"/>
      <c r="M164" s="188" t="s">
        <v>1</v>
      </c>
      <c r="N164" s="189" t="s">
        <v>42</v>
      </c>
      <c r="P164" s="153">
        <f t="shared" si="1"/>
        <v>0</v>
      </c>
      <c r="Q164" s="153">
        <v>0</v>
      </c>
      <c r="R164" s="153">
        <f t="shared" si="2"/>
        <v>0</v>
      </c>
      <c r="S164" s="153">
        <v>0</v>
      </c>
      <c r="T164" s="154">
        <f t="shared" si="3"/>
        <v>0</v>
      </c>
      <c r="AR164" s="155" t="s">
        <v>263</v>
      </c>
      <c r="AT164" s="155" t="s">
        <v>304</v>
      </c>
      <c r="AU164" s="155" t="s">
        <v>89</v>
      </c>
      <c r="AY164" s="17" t="s">
        <v>225</v>
      </c>
      <c r="BE164" s="156">
        <f t="shared" si="4"/>
        <v>0</v>
      </c>
      <c r="BF164" s="156">
        <f t="shared" si="5"/>
        <v>0</v>
      </c>
      <c r="BG164" s="156">
        <f t="shared" si="6"/>
        <v>0</v>
      </c>
      <c r="BH164" s="156">
        <f t="shared" si="7"/>
        <v>0</v>
      </c>
      <c r="BI164" s="156">
        <f t="shared" si="8"/>
        <v>0</v>
      </c>
      <c r="BJ164" s="17" t="s">
        <v>89</v>
      </c>
      <c r="BK164" s="156">
        <f t="shared" si="9"/>
        <v>0</v>
      </c>
      <c r="BL164" s="17" t="s">
        <v>231</v>
      </c>
      <c r="BM164" s="155" t="s">
        <v>540</v>
      </c>
    </row>
    <row r="165" spans="2:65" s="1" customFormat="1" ht="24.2" customHeight="1">
      <c r="B165" s="32"/>
      <c r="C165" s="179" t="s">
        <v>379</v>
      </c>
      <c r="D165" s="179" t="s">
        <v>304</v>
      </c>
      <c r="E165" s="180" t="s">
        <v>4129</v>
      </c>
      <c r="F165" s="181" t="s">
        <v>4130</v>
      </c>
      <c r="G165" s="182" t="s">
        <v>519</v>
      </c>
      <c r="H165" s="183">
        <v>1</v>
      </c>
      <c r="I165" s="184"/>
      <c r="J165" s="185">
        <f t="shared" si="0"/>
        <v>0</v>
      </c>
      <c r="K165" s="186"/>
      <c r="L165" s="187"/>
      <c r="M165" s="188" t="s">
        <v>1</v>
      </c>
      <c r="N165" s="189" t="s">
        <v>42</v>
      </c>
      <c r="P165" s="153">
        <f t="shared" si="1"/>
        <v>0</v>
      </c>
      <c r="Q165" s="153">
        <v>0</v>
      </c>
      <c r="R165" s="153">
        <f t="shared" si="2"/>
        <v>0</v>
      </c>
      <c r="S165" s="153">
        <v>0</v>
      </c>
      <c r="T165" s="154">
        <f t="shared" si="3"/>
        <v>0</v>
      </c>
      <c r="AR165" s="155" t="s">
        <v>263</v>
      </c>
      <c r="AT165" s="155" t="s">
        <v>304</v>
      </c>
      <c r="AU165" s="155" t="s">
        <v>89</v>
      </c>
      <c r="AY165" s="17" t="s">
        <v>225</v>
      </c>
      <c r="BE165" s="156">
        <f t="shared" si="4"/>
        <v>0</v>
      </c>
      <c r="BF165" s="156">
        <f t="shared" si="5"/>
        <v>0</v>
      </c>
      <c r="BG165" s="156">
        <f t="shared" si="6"/>
        <v>0</v>
      </c>
      <c r="BH165" s="156">
        <f t="shared" si="7"/>
        <v>0</v>
      </c>
      <c r="BI165" s="156">
        <f t="shared" si="8"/>
        <v>0</v>
      </c>
      <c r="BJ165" s="17" t="s">
        <v>89</v>
      </c>
      <c r="BK165" s="156">
        <f t="shared" si="9"/>
        <v>0</v>
      </c>
      <c r="BL165" s="17" t="s">
        <v>231</v>
      </c>
      <c r="BM165" s="155" t="s">
        <v>556</v>
      </c>
    </row>
    <row r="166" spans="2:65" s="1" customFormat="1" ht="33" customHeight="1">
      <c r="B166" s="32"/>
      <c r="C166" s="179" t="s">
        <v>386</v>
      </c>
      <c r="D166" s="179" t="s">
        <v>304</v>
      </c>
      <c r="E166" s="180" t="s">
        <v>4131</v>
      </c>
      <c r="F166" s="181" t="s">
        <v>4132</v>
      </c>
      <c r="G166" s="182" t="s">
        <v>519</v>
      </c>
      <c r="H166" s="183">
        <v>2</v>
      </c>
      <c r="I166" s="184"/>
      <c r="J166" s="185">
        <f t="shared" si="0"/>
        <v>0</v>
      </c>
      <c r="K166" s="186"/>
      <c r="L166" s="187"/>
      <c r="M166" s="188" t="s">
        <v>1</v>
      </c>
      <c r="N166" s="189" t="s">
        <v>42</v>
      </c>
      <c r="P166" s="153">
        <f t="shared" si="1"/>
        <v>0</v>
      </c>
      <c r="Q166" s="153">
        <v>0</v>
      </c>
      <c r="R166" s="153">
        <f t="shared" si="2"/>
        <v>0</v>
      </c>
      <c r="S166" s="153">
        <v>0</v>
      </c>
      <c r="T166" s="154">
        <f t="shared" si="3"/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 t="shared" si="4"/>
        <v>0</v>
      </c>
      <c r="BF166" s="156">
        <f t="shared" si="5"/>
        <v>0</v>
      </c>
      <c r="BG166" s="156">
        <f t="shared" si="6"/>
        <v>0</v>
      </c>
      <c r="BH166" s="156">
        <f t="shared" si="7"/>
        <v>0</v>
      </c>
      <c r="BI166" s="156">
        <f t="shared" si="8"/>
        <v>0</v>
      </c>
      <c r="BJ166" s="17" t="s">
        <v>89</v>
      </c>
      <c r="BK166" s="156">
        <f t="shared" si="9"/>
        <v>0</v>
      </c>
      <c r="BL166" s="17" t="s">
        <v>231</v>
      </c>
      <c r="BM166" s="155" t="s">
        <v>568</v>
      </c>
    </row>
    <row r="167" spans="2:65" s="1" customFormat="1" ht="24.2" customHeight="1">
      <c r="B167" s="32"/>
      <c r="C167" s="179" t="s">
        <v>390</v>
      </c>
      <c r="D167" s="179" t="s">
        <v>304</v>
      </c>
      <c r="E167" s="180" t="s">
        <v>4133</v>
      </c>
      <c r="F167" s="181" t="s">
        <v>4134</v>
      </c>
      <c r="G167" s="182" t="s">
        <v>519</v>
      </c>
      <c r="H167" s="183">
        <v>2</v>
      </c>
      <c r="I167" s="184"/>
      <c r="J167" s="185">
        <f t="shared" si="0"/>
        <v>0</v>
      </c>
      <c r="K167" s="186"/>
      <c r="L167" s="187"/>
      <c r="M167" s="188" t="s">
        <v>1</v>
      </c>
      <c r="N167" s="189" t="s">
        <v>42</v>
      </c>
      <c r="P167" s="153">
        <f t="shared" si="1"/>
        <v>0</v>
      </c>
      <c r="Q167" s="153">
        <v>0</v>
      </c>
      <c r="R167" s="153">
        <f t="shared" si="2"/>
        <v>0</v>
      </c>
      <c r="S167" s="153">
        <v>0</v>
      </c>
      <c r="T167" s="154">
        <f t="shared" si="3"/>
        <v>0</v>
      </c>
      <c r="AR167" s="155" t="s">
        <v>263</v>
      </c>
      <c r="AT167" s="155" t="s">
        <v>304</v>
      </c>
      <c r="AU167" s="155" t="s">
        <v>89</v>
      </c>
      <c r="AY167" s="17" t="s">
        <v>225</v>
      </c>
      <c r="BE167" s="156">
        <f t="shared" si="4"/>
        <v>0</v>
      </c>
      <c r="BF167" s="156">
        <f t="shared" si="5"/>
        <v>0</v>
      </c>
      <c r="BG167" s="156">
        <f t="shared" si="6"/>
        <v>0</v>
      </c>
      <c r="BH167" s="156">
        <f t="shared" si="7"/>
        <v>0</v>
      </c>
      <c r="BI167" s="156">
        <f t="shared" si="8"/>
        <v>0</v>
      </c>
      <c r="BJ167" s="17" t="s">
        <v>89</v>
      </c>
      <c r="BK167" s="156">
        <f t="shared" si="9"/>
        <v>0</v>
      </c>
      <c r="BL167" s="17" t="s">
        <v>231</v>
      </c>
      <c r="BM167" s="155" t="s">
        <v>581</v>
      </c>
    </row>
    <row r="168" spans="2:65" s="1" customFormat="1" ht="33" customHeight="1">
      <c r="B168" s="32"/>
      <c r="C168" s="179" t="s">
        <v>395</v>
      </c>
      <c r="D168" s="179" t="s">
        <v>304</v>
      </c>
      <c r="E168" s="180" t="s">
        <v>4135</v>
      </c>
      <c r="F168" s="181" t="s">
        <v>4136</v>
      </c>
      <c r="G168" s="182" t="s">
        <v>519</v>
      </c>
      <c r="H168" s="183">
        <v>1</v>
      </c>
      <c r="I168" s="184"/>
      <c r="J168" s="185">
        <f t="shared" si="0"/>
        <v>0</v>
      </c>
      <c r="K168" s="186"/>
      <c r="L168" s="187"/>
      <c r="M168" s="188" t="s">
        <v>1</v>
      </c>
      <c r="N168" s="189" t="s">
        <v>42</v>
      </c>
      <c r="P168" s="153">
        <f t="shared" si="1"/>
        <v>0</v>
      </c>
      <c r="Q168" s="153">
        <v>0</v>
      </c>
      <c r="R168" s="153">
        <f t="shared" si="2"/>
        <v>0</v>
      </c>
      <c r="S168" s="153">
        <v>0</v>
      </c>
      <c r="T168" s="154">
        <f t="shared" si="3"/>
        <v>0</v>
      </c>
      <c r="AR168" s="155" t="s">
        <v>263</v>
      </c>
      <c r="AT168" s="155" t="s">
        <v>304</v>
      </c>
      <c r="AU168" s="155" t="s">
        <v>89</v>
      </c>
      <c r="AY168" s="17" t="s">
        <v>225</v>
      </c>
      <c r="BE168" s="156">
        <f t="shared" si="4"/>
        <v>0</v>
      </c>
      <c r="BF168" s="156">
        <f t="shared" si="5"/>
        <v>0</v>
      </c>
      <c r="BG168" s="156">
        <f t="shared" si="6"/>
        <v>0</v>
      </c>
      <c r="BH168" s="156">
        <f t="shared" si="7"/>
        <v>0</v>
      </c>
      <c r="BI168" s="156">
        <f t="shared" si="8"/>
        <v>0</v>
      </c>
      <c r="BJ168" s="17" t="s">
        <v>89</v>
      </c>
      <c r="BK168" s="156">
        <f t="shared" si="9"/>
        <v>0</v>
      </c>
      <c r="BL168" s="17" t="s">
        <v>231</v>
      </c>
      <c r="BM168" s="155" t="s">
        <v>590</v>
      </c>
    </row>
    <row r="169" spans="2:65" s="1" customFormat="1" ht="55.5" customHeight="1">
      <c r="B169" s="32"/>
      <c r="C169" s="179" t="s">
        <v>400</v>
      </c>
      <c r="D169" s="179" t="s">
        <v>304</v>
      </c>
      <c r="E169" s="180" t="s">
        <v>4137</v>
      </c>
      <c r="F169" s="181" t="s">
        <v>4138</v>
      </c>
      <c r="G169" s="182" t="s">
        <v>519</v>
      </c>
      <c r="H169" s="183">
        <v>2</v>
      </c>
      <c r="I169" s="184"/>
      <c r="J169" s="185">
        <f t="shared" si="0"/>
        <v>0</v>
      </c>
      <c r="K169" s="186"/>
      <c r="L169" s="187"/>
      <c r="M169" s="188" t="s">
        <v>1</v>
      </c>
      <c r="N169" s="189" t="s">
        <v>42</v>
      </c>
      <c r="P169" s="153">
        <f t="shared" si="1"/>
        <v>0</v>
      </c>
      <c r="Q169" s="153">
        <v>0</v>
      </c>
      <c r="R169" s="153">
        <f t="shared" si="2"/>
        <v>0</v>
      </c>
      <c r="S169" s="153">
        <v>0</v>
      </c>
      <c r="T169" s="154">
        <f t="shared" si="3"/>
        <v>0</v>
      </c>
      <c r="AR169" s="155" t="s">
        <v>263</v>
      </c>
      <c r="AT169" s="155" t="s">
        <v>304</v>
      </c>
      <c r="AU169" s="155" t="s">
        <v>89</v>
      </c>
      <c r="AY169" s="17" t="s">
        <v>225</v>
      </c>
      <c r="BE169" s="156">
        <f t="shared" si="4"/>
        <v>0</v>
      </c>
      <c r="BF169" s="156">
        <f t="shared" si="5"/>
        <v>0</v>
      </c>
      <c r="BG169" s="156">
        <f t="shared" si="6"/>
        <v>0</v>
      </c>
      <c r="BH169" s="156">
        <f t="shared" si="7"/>
        <v>0</v>
      </c>
      <c r="BI169" s="156">
        <f t="shared" si="8"/>
        <v>0</v>
      </c>
      <c r="BJ169" s="17" t="s">
        <v>89</v>
      </c>
      <c r="BK169" s="156">
        <f t="shared" si="9"/>
        <v>0</v>
      </c>
      <c r="BL169" s="17" t="s">
        <v>231</v>
      </c>
      <c r="BM169" s="155" t="s">
        <v>603</v>
      </c>
    </row>
    <row r="170" spans="2:65" s="1" customFormat="1" ht="24.2" customHeight="1">
      <c r="B170" s="32"/>
      <c r="C170" s="179" t="s">
        <v>405</v>
      </c>
      <c r="D170" s="179" t="s">
        <v>304</v>
      </c>
      <c r="E170" s="180" t="s">
        <v>4139</v>
      </c>
      <c r="F170" s="181" t="s">
        <v>4140</v>
      </c>
      <c r="G170" s="182" t="s">
        <v>519</v>
      </c>
      <c r="H170" s="183">
        <v>1</v>
      </c>
      <c r="I170" s="184"/>
      <c r="J170" s="185">
        <f t="shared" si="0"/>
        <v>0</v>
      </c>
      <c r="K170" s="186"/>
      <c r="L170" s="187"/>
      <c r="M170" s="188" t="s">
        <v>1</v>
      </c>
      <c r="N170" s="189" t="s">
        <v>42</v>
      </c>
      <c r="P170" s="153">
        <f t="shared" si="1"/>
        <v>0</v>
      </c>
      <c r="Q170" s="153">
        <v>0</v>
      </c>
      <c r="R170" s="153">
        <f t="shared" si="2"/>
        <v>0</v>
      </c>
      <c r="S170" s="153">
        <v>0</v>
      </c>
      <c r="T170" s="154">
        <f t="shared" si="3"/>
        <v>0</v>
      </c>
      <c r="AR170" s="155" t="s">
        <v>263</v>
      </c>
      <c r="AT170" s="155" t="s">
        <v>304</v>
      </c>
      <c r="AU170" s="155" t="s">
        <v>89</v>
      </c>
      <c r="AY170" s="17" t="s">
        <v>225</v>
      </c>
      <c r="BE170" s="156">
        <f t="shared" si="4"/>
        <v>0</v>
      </c>
      <c r="BF170" s="156">
        <f t="shared" si="5"/>
        <v>0</v>
      </c>
      <c r="BG170" s="156">
        <f t="shared" si="6"/>
        <v>0</v>
      </c>
      <c r="BH170" s="156">
        <f t="shared" si="7"/>
        <v>0</v>
      </c>
      <c r="BI170" s="156">
        <f t="shared" si="8"/>
        <v>0</v>
      </c>
      <c r="BJ170" s="17" t="s">
        <v>89</v>
      </c>
      <c r="BK170" s="156">
        <f t="shared" si="9"/>
        <v>0</v>
      </c>
      <c r="BL170" s="17" t="s">
        <v>231</v>
      </c>
      <c r="BM170" s="155" t="s">
        <v>626</v>
      </c>
    </row>
    <row r="171" spans="2:65" s="1" customFormat="1" ht="16.5" customHeight="1">
      <c r="B171" s="32"/>
      <c r="C171" s="179" t="s">
        <v>411</v>
      </c>
      <c r="D171" s="179" t="s">
        <v>304</v>
      </c>
      <c r="E171" s="180" t="s">
        <v>4141</v>
      </c>
      <c r="F171" s="181" t="s">
        <v>4142</v>
      </c>
      <c r="G171" s="182" t="s">
        <v>519</v>
      </c>
      <c r="H171" s="183">
        <v>3</v>
      </c>
      <c r="I171" s="184"/>
      <c r="J171" s="185">
        <f t="shared" si="0"/>
        <v>0</v>
      </c>
      <c r="K171" s="186"/>
      <c r="L171" s="187"/>
      <c r="M171" s="188" t="s">
        <v>1</v>
      </c>
      <c r="N171" s="189" t="s">
        <v>42</v>
      </c>
      <c r="P171" s="153">
        <f t="shared" si="1"/>
        <v>0</v>
      </c>
      <c r="Q171" s="153">
        <v>0</v>
      </c>
      <c r="R171" s="153">
        <f t="shared" si="2"/>
        <v>0</v>
      </c>
      <c r="S171" s="153">
        <v>0</v>
      </c>
      <c r="T171" s="154">
        <f t="shared" si="3"/>
        <v>0</v>
      </c>
      <c r="AR171" s="155" t="s">
        <v>263</v>
      </c>
      <c r="AT171" s="155" t="s">
        <v>304</v>
      </c>
      <c r="AU171" s="155" t="s">
        <v>89</v>
      </c>
      <c r="AY171" s="17" t="s">
        <v>225</v>
      </c>
      <c r="BE171" s="156">
        <f t="shared" si="4"/>
        <v>0</v>
      </c>
      <c r="BF171" s="156">
        <f t="shared" si="5"/>
        <v>0</v>
      </c>
      <c r="BG171" s="156">
        <f t="shared" si="6"/>
        <v>0</v>
      </c>
      <c r="BH171" s="156">
        <f t="shared" si="7"/>
        <v>0</v>
      </c>
      <c r="BI171" s="156">
        <f t="shared" si="8"/>
        <v>0</v>
      </c>
      <c r="BJ171" s="17" t="s">
        <v>89</v>
      </c>
      <c r="BK171" s="156">
        <f t="shared" si="9"/>
        <v>0</v>
      </c>
      <c r="BL171" s="17" t="s">
        <v>231</v>
      </c>
      <c r="BM171" s="155" t="s">
        <v>640</v>
      </c>
    </row>
    <row r="172" spans="2:65" s="1" customFormat="1" ht="16.5" customHeight="1">
      <c r="B172" s="32"/>
      <c r="C172" s="179" t="s">
        <v>420</v>
      </c>
      <c r="D172" s="179" t="s">
        <v>304</v>
      </c>
      <c r="E172" s="180" t="s">
        <v>4143</v>
      </c>
      <c r="F172" s="181" t="s">
        <v>4144</v>
      </c>
      <c r="G172" s="182" t="s">
        <v>519</v>
      </c>
      <c r="H172" s="183">
        <v>3</v>
      </c>
      <c r="I172" s="184"/>
      <c r="J172" s="185">
        <f t="shared" si="0"/>
        <v>0</v>
      </c>
      <c r="K172" s="186"/>
      <c r="L172" s="187"/>
      <c r="M172" s="188" t="s">
        <v>1</v>
      </c>
      <c r="N172" s="189" t="s">
        <v>42</v>
      </c>
      <c r="P172" s="153">
        <f t="shared" si="1"/>
        <v>0</v>
      </c>
      <c r="Q172" s="153">
        <v>0</v>
      </c>
      <c r="R172" s="153">
        <f t="shared" si="2"/>
        <v>0</v>
      </c>
      <c r="S172" s="153">
        <v>0</v>
      </c>
      <c r="T172" s="154">
        <f t="shared" si="3"/>
        <v>0</v>
      </c>
      <c r="AR172" s="155" t="s">
        <v>263</v>
      </c>
      <c r="AT172" s="155" t="s">
        <v>304</v>
      </c>
      <c r="AU172" s="155" t="s">
        <v>89</v>
      </c>
      <c r="AY172" s="17" t="s">
        <v>225</v>
      </c>
      <c r="BE172" s="156">
        <f t="shared" si="4"/>
        <v>0</v>
      </c>
      <c r="BF172" s="156">
        <f t="shared" si="5"/>
        <v>0</v>
      </c>
      <c r="BG172" s="156">
        <f t="shared" si="6"/>
        <v>0</v>
      </c>
      <c r="BH172" s="156">
        <f t="shared" si="7"/>
        <v>0</v>
      </c>
      <c r="BI172" s="156">
        <f t="shared" si="8"/>
        <v>0</v>
      </c>
      <c r="BJ172" s="17" t="s">
        <v>89</v>
      </c>
      <c r="BK172" s="156">
        <f t="shared" si="9"/>
        <v>0</v>
      </c>
      <c r="BL172" s="17" t="s">
        <v>231</v>
      </c>
      <c r="BM172" s="155" t="s">
        <v>651</v>
      </c>
    </row>
    <row r="173" spans="2:65" s="1" customFormat="1" ht="16.5" customHeight="1">
      <c r="B173" s="32"/>
      <c r="C173" s="179" t="s">
        <v>434</v>
      </c>
      <c r="D173" s="179" t="s">
        <v>304</v>
      </c>
      <c r="E173" s="180" t="s">
        <v>4145</v>
      </c>
      <c r="F173" s="181" t="s">
        <v>4146</v>
      </c>
      <c r="G173" s="182" t="s">
        <v>519</v>
      </c>
      <c r="H173" s="183">
        <v>3</v>
      </c>
      <c r="I173" s="184"/>
      <c r="J173" s="185">
        <f t="shared" si="0"/>
        <v>0</v>
      </c>
      <c r="K173" s="186"/>
      <c r="L173" s="187"/>
      <c r="M173" s="188" t="s">
        <v>1</v>
      </c>
      <c r="N173" s="189" t="s">
        <v>42</v>
      </c>
      <c r="P173" s="153">
        <f t="shared" si="1"/>
        <v>0</v>
      </c>
      <c r="Q173" s="153">
        <v>0</v>
      </c>
      <c r="R173" s="153">
        <f t="shared" si="2"/>
        <v>0</v>
      </c>
      <c r="S173" s="153">
        <v>0</v>
      </c>
      <c r="T173" s="154">
        <f t="shared" si="3"/>
        <v>0</v>
      </c>
      <c r="AR173" s="155" t="s">
        <v>263</v>
      </c>
      <c r="AT173" s="155" t="s">
        <v>304</v>
      </c>
      <c r="AU173" s="155" t="s">
        <v>89</v>
      </c>
      <c r="AY173" s="17" t="s">
        <v>225</v>
      </c>
      <c r="BE173" s="156">
        <f t="shared" si="4"/>
        <v>0</v>
      </c>
      <c r="BF173" s="156">
        <f t="shared" si="5"/>
        <v>0</v>
      </c>
      <c r="BG173" s="156">
        <f t="shared" si="6"/>
        <v>0</v>
      </c>
      <c r="BH173" s="156">
        <f t="shared" si="7"/>
        <v>0</v>
      </c>
      <c r="BI173" s="156">
        <f t="shared" si="8"/>
        <v>0</v>
      </c>
      <c r="BJ173" s="17" t="s">
        <v>89</v>
      </c>
      <c r="BK173" s="156">
        <f t="shared" si="9"/>
        <v>0</v>
      </c>
      <c r="BL173" s="17" t="s">
        <v>231</v>
      </c>
      <c r="BM173" s="155" t="s">
        <v>663</v>
      </c>
    </row>
    <row r="174" spans="2:65" s="1" customFormat="1" ht="16.5" customHeight="1">
      <c r="B174" s="32"/>
      <c r="C174" s="179" t="s">
        <v>443</v>
      </c>
      <c r="D174" s="179" t="s">
        <v>304</v>
      </c>
      <c r="E174" s="180" t="s">
        <v>4147</v>
      </c>
      <c r="F174" s="181" t="s">
        <v>4148</v>
      </c>
      <c r="G174" s="182" t="s">
        <v>519</v>
      </c>
      <c r="H174" s="183">
        <v>18</v>
      </c>
      <c r="I174" s="184"/>
      <c r="J174" s="185">
        <f t="shared" si="0"/>
        <v>0</v>
      </c>
      <c r="K174" s="186"/>
      <c r="L174" s="187"/>
      <c r="M174" s="188" t="s">
        <v>1</v>
      </c>
      <c r="N174" s="189" t="s">
        <v>42</v>
      </c>
      <c r="P174" s="153">
        <f t="shared" si="1"/>
        <v>0</v>
      </c>
      <c r="Q174" s="153">
        <v>0</v>
      </c>
      <c r="R174" s="153">
        <f t="shared" si="2"/>
        <v>0</v>
      </c>
      <c r="S174" s="153">
        <v>0</v>
      </c>
      <c r="T174" s="154">
        <f t="shared" si="3"/>
        <v>0</v>
      </c>
      <c r="AR174" s="155" t="s">
        <v>263</v>
      </c>
      <c r="AT174" s="155" t="s">
        <v>304</v>
      </c>
      <c r="AU174" s="155" t="s">
        <v>89</v>
      </c>
      <c r="AY174" s="17" t="s">
        <v>225</v>
      </c>
      <c r="BE174" s="156">
        <f t="shared" si="4"/>
        <v>0</v>
      </c>
      <c r="BF174" s="156">
        <f t="shared" si="5"/>
        <v>0</v>
      </c>
      <c r="BG174" s="156">
        <f t="shared" si="6"/>
        <v>0</v>
      </c>
      <c r="BH174" s="156">
        <f t="shared" si="7"/>
        <v>0</v>
      </c>
      <c r="BI174" s="156">
        <f t="shared" si="8"/>
        <v>0</v>
      </c>
      <c r="BJ174" s="17" t="s">
        <v>89</v>
      </c>
      <c r="BK174" s="156">
        <f t="shared" si="9"/>
        <v>0</v>
      </c>
      <c r="BL174" s="17" t="s">
        <v>231</v>
      </c>
      <c r="BM174" s="155" t="s">
        <v>671</v>
      </c>
    </row>
    <row r="175" spans="2:65" s="1" customFormat="1" ht="16.5" customHeight="1">
      <c r="B175" s="32"/>
      <c r="C175" s="179" t="s">
        <v>448</v>
      </c>
      <c r="D175" s="179" t="s">
        <v>304</v>
      </c>
      <c r="E175" s="180" t="s">
        <v>4149</v>
      </c>
      <c r="F175" s="181" t="s">
        <v>4150</v>
      </c>
      <c r="G175" s="182" t="s">
        <v>519</v>
      </c>
      <c r="H175" s="183">
        <v>3</v>
      </c>
      <c r="I175" s="184"/>
      <c r="J175" s="185">
        <f t="shared" si="0"/>
        <v>0</v>
      </c>
      <c r="K175" s="186"/>
      <c r="L175" s="187"/>
      <c r="M175" s="188" t="s">
        <v>1</v>
      </c>
      <c r="N175" s="189" t="s">
        <v>42</v>
      </c>
      <c r="P175" s="153">
        <f t="shared" si="1"/>
        <v>0</v>
      </c>
      <c r="Q175" s="153">
        <v>0</v>
      </c>
      <c r="R175" s="153">
        <f t="shared" si="2"/>
        <v>0</v>
      </c>
      <c r="S175" s="153">
        <v>0</v>
      </c>
      <c r="T175" s="154">
        <f t="shared" si="3"/>
        <v>0</v>
      </c>
      <c r="AR175" s="155" t="s">
        <v>263</v>
      </c>
      <c r="AT175" s="155" t="s">
        <v>304</v>
      </c>
      <c r="AU175" s="155" t="s">
        <v>89</v>
      </c>
      <c r="AY175" s="17" t="s">
        <v>225</v>
      </c>
      <c r="BE175" s="156">
        <f t="shared" si="4"/>
        <v>0</v>
      </c>
      <c r="BF175" s="156">
        <f t="shared" si="5"/>
        <v>0</v>
      </c>
      <c r="BG175" s="156">
        <f t="shared" si="6"/>
        <v>0</v>
      </c>
      <c r="BH175" s="156">
        <f t="shared" si="7"/>
        <v>0</v>
      </c>
      <c r="BI175" s="156">
        <f t="shared" si="8"/>
        <v>0</v>
      </c>
      <c r="BJ175" s="17" t="s">
        <v>89</v>
      </c>
      <c r="BK175" s="156">
        <f t="shared" si="9"/>
        <v>0</v>
      </c>
      <c r="BL175" s="17" t="s">
        <v>231</v>
      </c>
      <c r="BM175" s="155" t="s">
        <v>685</v>
      </c>
    </row>
    <row r="176" spans="2:65" s="1" customFormat="1" ht="16.5" customHeight="1">
      <c r="B176" s="32"/>
      <c r="C176" s="179" t="s">
        <v>453</v>
      </c>
      <c r="D176" s="179" t="s">
        <v>304</v>
      </c>
      <c r="E176" s="180" t="s">
        <v>4151</v>
      </c>
      <c r="F176" s="181" t="s">
        <v>4152</v>
      </c>
      <c r="G176" s="182" t="s">
        <v>519</v>
      </c>
      <c r="H176" s="183">
        <v>2</v>
      </c>
      <c r="I176" s="184"/>
      <c r="J176" s="185">
        <f t="shared" si="0"/>
        <v>0</v>
      </c>
      <c r="K176" s="186"/>
      <c r="L176" s="187"/>
      <c r="M176" s="188" t="s">
        <v>1</v>
      </c>
      <c r="N176" s="189" t="s">
        <v>42</v>
      </c>
      <c r="P176" s="153">
        <f t="shared" si="1"/>
        <v>0</v>
      </c>
      <c r="Q176" s="153">
        <v>0</v>
      </c>
      <c r="R176" s="153">
        <f t="shared" si="2"/>
        <v>0</v>
      </c>
      <c r="S176" s="153">
        <v>0</v>
      </c>
      <c r="T176" s="154">
        <f t="shared" si="3"/>
        <v>0</v>
      </c>
      <c r="AR176" s="155" t="s">
        <v>263</v>
      </c>
      <c r="AT176" s="155" t="s">
        <v>304</v>
      </c>
      <c r="AU176" s="155" t="s">
        <v>89</v>
      </c>
      <c r="AY176" s="17" t="s">
        <v>225</v>
      </c>
      <c r="BE176" s="156">
        <f t="shared" si="4"/>
        <v>0</v>
      </c>
      <c r="BF176" s="156">
        <f t="shared" si="5"/>
        <v>0</v>
      </c>
      <c r="BG176" s="156">
        <f t="shared" si="6"/>
        <v>0</v>
      </c>
      <c r="BH176" s="156">
        <f t="shared" si="7"/>
        <v>0</v>
      </c>
      <c r="BI176" s="156">
        <f t="shared" si="8"/>
        <v>0</v>
      </c>
      <c r="BJ176" s="17" t="s">
        <v>89</v>
      </c>
      <c r="BK176" s="156">
        <f t="shared" si="9"/>
        <v>0</v>
      </c>
      <c r="BL176" s="17" t="s">
        <v>231</v>
      </c>
      <c r="BM176" s="155" t="s">
        <v>699</v>
      </c>
    </row>
    <row r="177" spans="2:65" s="1" customFormat="1" ht="16.5" customHeight="1">
      <c r="B177" s="32"/>
      <c r="C177" s="179" t="s">
        <v>461</v>
      </c>
      <c r="D177" s="179" t="s">
        <v>304</v>
      </c>
      <c r="E177" s="180" t="s">
        <v>4153</v>
      </c>
      <c r="F177" s="181" t="s">
        <v>4154</v>
      </c>
      <c r="G177" s="182" t="s">
        <v>519</v>
      </c>
      <c r="H177" s="183">
        <v>79</v>
      </c>
      <c r="I177" s="184"/>
      <c r="J177" s="185">
        <f t="shared" si="0"/>
        <v>0</v>
      </c>
      <c r="K177" s="186"/>
      <c r="L177" s="187"/>
      <c r="M177" s="188" t="s">
        <v>1</v>
      </c>
      <c r="N177" s="189" t="s">
        <v>42</v>
      </c>
      <c r="P177" s="153">
        <f t="shared" si="1"/>
        <v>0</v>
      </c>
      <c r="Q177" s="153">
        <v>0</v>
      </c>
      <c r="R177" s="153">
        <f t="shared" si="2"/>
        <v>0</v>
      </c>
      <c r="S177" s="153">
        <v>0</v>
      </c>
      <c r="T177" s="154">
        <f t="shared" si="3"/>
        <v>0</v>
      </c>
      <c r="AR177" s="155" t="s">
        <v>263</v>
      </c>
      <c r="AT177" s="155" t="s">
        <v>304</v>
      </c>
      <c r="AU177" s="155" t="s">
        <v>89</v>
      </c>
      <c r="AY177" s="17" t="s">
        <v>225</v>
      </c>
      <c r="BE177" s="156">
        <f t="shared" si="4"/>
        <v>0</v>
      </c>
      <c r="BF177" s="156">
        <f t="shared" si="5"/>
        <v>0</v>
      </c>
      <c r="BG177" s="156">
        <f t="shared" si="6"/>
        <v>0</v>
      </c>
      <c r="BH177" s="156">
        <f t="shared" si="7"/>
        <v>0</v>
      </c>
      <c r="BI177" s="156">
        <f t="shared" si="8"/>
        <v>0</v>
      </c>
      <c r="BJ177" s="17" t="s">
        <v>89</v>
      </c>
      <c r="BK177" s="156">
        <f t="shared" si="9"/>
        <v>0</v>
      </c>
      <c r="BL177" s="17" t="s">
        <v>231</v>
      </c>
      <c r="BM177" s="155" t="s">
        <v>708</v>
      </c>
    </row>
    <row r="178" spans="2:65" s="1" customFormat="1" ht="16.5" customHeight="1">
      <c r="B178" s="32"/>
      <c r="C178" s="179" t="s">
        <v>466</v>
      </c>
      <c r="D178" s="179" t="s">
        <v>304</v>
      </c>
      <c r="E178" s="180" t="s">
        <v>4155</v>
      </c>
      <c r="F178" s="181" t="s">
        <v>4156</v>
      </c>
      <c r="G178" s="182" t="s">
        <v>4157</v>
      </c>
      <c r="H178" s="183">
        <v>1</v>
      </c>
      <c r="I178" s="184"/>
      <c r="J178" s="185">
        <f t="shared" si="0"/>
        <v>0</v>
      </c>
      <c r="K178" s="186"/>
      <c r="L178" s="187"/>
      <c r="M178" s="188" t="s">
        <v>1</v>
      </c>
      <c r="N178" s="189" t="s">
        <v>42</v>
      </c>
      <c r="P178" s="153">
        <f t="shared" si="1"/>
        <v>0</v>
      </c>
      <c r="Q178" s="153">
        <v>0</v>
      </c>
      <c r="R178" s="153">
        <f t="shared" si="2"/>
        <v>0</v>
      </c>
      <c r="S178" s="153">
        <v>0</v>
      </c>
      <c r="T178" s="154">
        <f t="shared" si="3"/>
        <v>0</v>
      </c>
      <c r="AR178" s="155" t="s">
        <v>263</v>
      </c>
      <c r="AT178" s="155" t="s">
        <v>304</v>
      </c>
      <c r="AU178" s="155" t="s">
        <v>89</v>
      </c>
      <c r="AY178" s="17" t="s">
        <v>225</v>
      </c>
      <c r="BE178" s="156">
        <f t="shared" si="4"/>
        <v>0</v>
      </c>
      <c r="BF178" s="156">
        <f t="shared" si="5"/>
        <v>0</v>
      </c>
      <c r="BG178" s="156">
        <f t="shared" si="6"/>
        <v>0</v>
      </c>
      <c r="BH178" s="156">
        <f t="shared" si="7"/>
        <v>0</v>
      </c>
      <c r="BI178" s="156">
        <f t="shared" si="8"/>
        <v>0</v>
      </c>
      <c r="BJ178" s="17" t="s">
        <v>89</v>
      </c>
      <c r="BK178" s="156">
        <f t="shared" si="9"/>
        <v>0</v>
      </c>
      <c r="BL178" s="17" t="s">
        <v>231</v>
      </c>
      <c r="BM178" s="155" t="s">
        <v>727</v>
      </c>
    </row>
    <row r="179" spans="2:65" s="1" customFormat="1" ht="16.5" customHeight="1">
      <c r="B179" s="32"/>
      <c r="C179" s="143" t="s">
        <v>470</v>
      </c>
      <c r="D179" s="143" t="s">
        <v>227</v>
      </c>
      <c r="E179" s="144" t="s">
        <v>4158</v>
      </c>
      <c r="F179" s="145" t="s">
        <v>4159</v>
      </c>
      <c r="G179" s="146" t="s">
        <v>519</v>
      </c>
      <c r="H179" s="147">
        <v>1</v>
      </c>
      <c r="I179" s="148"/>
      <c r="J179" s="149">
        <f t="shared" si="0"/>
        <v>0</v>
      </c>
      <c r="K179" s="150"/>
      <c r="L179" s="32"/>
      <c r="M179" s="151" t="s">
        <v>1</v>
      </c>
      <c r="N179" s="152" t="s">
        <v>42</v>
      </c>
      <c r="P179" s="153">
        <f t="shared" si="1"/>
        <v>0</v>
      </c>
      <c r="Q179" s="153">
        <v>0</v>
      </c>
      <c r="R179" s="153">
        <f t="shared" si="2"/>
        <v>0</v>
      </c>
      <c r="S179" s="153">
        <v>0</v>
      </c>
      <c r="T179" s="154">
        <f t="shared" si="3"/>
        <v>0</v>
      </c>
      <c r="AR179" s="155" t="s">
        <v>231</v>
      </c>
      <c r="AT179" s="155" t="s">
        <v>227</v>
      </c>
      <c r="AU179" s="155" t="s">
        <v>89</v>
      </c>
      <c r="AY179" s="17" t="s">
        <v>225</v>
      </c>
      <c r="BE179" s="156">
        <f t="shared" si="4"/>
        <v>0</v>
      </c>
      <c r="BF179" s="156">
        <f t="shared" si="5"/>
        <v>0</v>
      </c>
      <c r="BG179" s="156">
        <f t="shared" si="6"/>
        <v>0</v>
      </c>
      <c r="BH179" s="156">
        <f t="shared" si="7"/>
        <v>0</v>
      </c>
      <c r="BI179" s="156">
        <f t="shared" si="8"/>
        <v>0</v>
      </c>
      <c r="BJ179" s="17" t="s">
        <v>89</v>
      </c>
      <c r="BK179" s="156">
        <f t="shared" si="9"/>
        <v>0</v>
      </c>
      <c r="BL179" s="17" t="s">
        <v>231</v>
      </c>
      <c r="BM179" s="155" t="s">
        <v>738</v>
      </c>
    </row>
    <row r="180" spans="2:65" s="1" customFormat="1" ht="16.5" customHeight="1">
      <c r="B180" s="32"/>
      <c r="C180" s="143" t="s">
        <v>478</v>
      </c>
      <c r="D180" s="143" t="s">
        <v>227</v>
      </c>
      <c r="E180" s="144" t="s">
        <v>4160</v>
      </c>
      <c r="F180" s="145" t="s">
        <v>4161</v>
      </c>
      <c r="G180" s="146" t="s">
        <v>2068</v>
      </c>
      <c r="H180" s="147">
        <v>1</v>
      </c>
      <c r="I180" s="148"/>
      <c r="J180" s="149">
        <f t="shared" si="0"/>
        <v>0</v>
      </c>
      <c r="K180" s="150"/>
      <c r="L180" s="32"/>
      <c r="M180" s="151" t="s">
        <v>1</v>
      </c>
      <c r="N180" s="152" t="s">
        <v>42</v>
      </c>
      <c r="P180" s="153">
        <f t="shared" si="1"/>
        <v>0</v>
      </c>
      <c r="Q180" s="153">
        <v>0</v>
      </c>
      <c r="R180" s="153">
        <f t="shared" si="2"/>
        <v>0</v>
      </c>
      <c r="S180" s="153">
        <v>0</v>
      </c>
      <c r="T180" s="154">
        <f t="shared" si="3"/>
        <v>0</v>
      </c>
      <c r="AR180" s="155" t="s">
        <v>231</v>
      </c>
      <c r="AT180" s="155" t="s">
        <v>227</v>
      </c>
      <c r="AU180" s="155" t="s">
        <v>89</v>
      </c>
      <c r="AY180" s="17" t="s">
        <v>225</v>
      </c>
      <c r="BE180" s="156">
        <f t="shared" si="4"/>
        <v>0</v>
      </c>
      <c r="BF180" s="156">
        <f t="shared" si="5"/>
        <v>0</v>
      </c>
      <c r="BG180" s="156">
        <f t="shared" si="6"/>
        <v>0</v>
      </c>
      <c r="BH180" s="156">
        <f t="shared" si="7"/>
        <v>0</v>
      </c>
      <c r="BI180" s="156">
        <f t="shared" si="8"/>
        <v>0</v>
      </c>
      <c r="BJ180" s="17" t="s">
        <v>89</v>
      </c>
      <c r="BK180" s="156">
        <f t="shared" si="9"/>
        <v>0</v>
      </c>
      <c r="BL180" s="17" t="s">
        <v>231</v>
      </c>
      <c r="BM180" s="155" t="s">
        <v>750</v>
      </c>
    </row>
    <row r="181" spans="2:65" s="11" customFormat="1" ht="22.9" customHeight="1">
      <c r="B181" s="131"/>
      <c r="D181" s="132" t="s">
        <v>75</v>
      </c>
      <c r="E181" s="141" t="s">
        <v>2995</v>
      </c>
      <c r="F181" s="141" t="s">
        <v>4162</v>
      </c>
      <c r="I181" s="134"/>
      <c r="J181" s="142">
        <f>BK181</f>
        <v>0</v>
      </c>
      <c r="L181" s="131"/>
      <c r="M181" s="136"/>
      <c r="P181" s="137">
        <f>SUM(P182:P199)</f>
        <v>0</v>
      </c>
      <c r="R181" s="137">
        <f>SUM(R182:R199)</f>
        <v>0</v>
      </c>
      <c r="T181" s="138">
        <f>SUM(T182:T199)</f>
        <v>0</v>
      </c>
      <c r="AR181" s="132" t="s">
        <v>83</v>
      </c>
      <c r="AT181" s="139" t="s">
        <v>75</v>
      </c>
      <c r="AU181" s="139" t="s">
        <v>83</v>
      </c>
      <c r="AY181" s="132" t="s">
        <v>225</v>
      </c>
      <c r="BK181" s="140">
        <f>SUM(BK182:BK199)</f>
        <v>0</v>
      </c>
    </row>
    <row r="182" spans="2:65" s="1" customFormat="1" ht="55.5" customHeight="1">
      <c r="B182" s="32"/>
      <c r="C182" s="179" t="s">
        <v>482</v>
      </c>
      <c r="D182" s="179" t="s">
        <v>304</v>
      </c>
      <c r="E182" s="180" t="s">
        <v>4163</v>
      </c>
      <c r="F182" s="181" t="s">
        <v>4164</v>
      </c>
      <c r="G182" s="182" t="s">
        <v>2068</v>
      </c>
      <c r="H182" s="183">
        <v>1</v>
      </c>
      <c r="I182" s="184"/>
      <c r="J182" s="185">
        <f t="shared" ref="J182:J199" si="10">ROUND(I182*H182,2)</f>
        <v>0</v>
      </c>
      <c r="K182" s="186"/>
      <c r="L182" s="187"/>
      <c r="M182" s="188" t="s">
        <v>1</v>
      </c>
      <c r="N182" s="189" t="s">
        <v>42</v>
      </c>
      <c r="P182" s="153">
        <f t="shared" ref="P182:P199" si="11">O182*H182</f>
        <v>0</v>
      </c>
      <c r="Q182" s="153">
        <v>0</v>
      </c>
      <c r="R182" s="153">
        <f t="shared" ref="R182:R199" si="12">Q182*H182</f>
        <v>0</v>
      </c>
      <c r="S182" s="153">
        <v>0</v>
      </c>
      <c r="T182" s="154">
        <f t="shared" ref="T182:T199" si="13">S182*H182</f>
        <v>0</v>
      </c>
      <c r="AR182" s="155" t="s">
        <v>263</v>
      </c>
      <c r="AT182" s="155" t="s">
        <v>304</v>
      </c>
      <c r="AU182" s="155" t="s">
        <v>89</v>
      </c>
      <c r="AY182" s="17" t="s">
        <v>225</v>
      </c>
      <c r="BE182" s="156">
        <f t="shared" ref="BE182:BE199" si="14">IF(N182="základná",J182,0)</f>
        <v>0</v>
      </c>
      <c r="BF182" s="156">
        <f t="shared" ref="BF182:BF199" si="15">IF(N182="znížená",J182,0)</f>
        <v>0</v>
      </c>
      <c r="BG182" s="156">
        <f t="shared" ref="BG182:BG199" si="16">IF(N182="zákl. prenesená",J182,0)</f>
        <v>0</v>
      </c>
      <c r="BH182" s="156">
        <f t="shared" ref="BH182:BH199" si="17">IF(N182="zníž. prenesená",J182,0)</f>
        <v>0</v>
      </c>
      <c r="BI182" s="156">
        <f t="shared" ref="BI182:BI199" si="18">IF(N182="nulová",J182,0)</f>
        <v>0</v>
      </c>
      <c r="BJ182" s="17" t="s">
        <v>89</v>
      </c>
      <c r="BK182" s="156">
        <f t="shared" ref="BK182:BK199" si="19">ROUND(I182*H182,2)</f>
        <v>0</v>
      </c>
      <c r="BL182" s="17" t="s">
        <v>231</v>
      </c>
      <c r="BM182" s="155" t="s">
        <v>759</v>
      </c>
    </row>
    <row r="183" spans="2:65" s="1" customFormat="1" ht="24.2" customHeight="1">
      <c r="B183" s="32"/>
      <c r="C183" s="179" t="s">
        <v>504</v>
      </c>
      <c r="D183" s="179" t="s">
        <v>304</v>
      </c>
      <c r="E183" s="180" t="s">
        <v>4165</v>
      </c>
      <c r="F183" s="181" t="s">
        <v>4166</v>
      </c>
      <c r="G183" s="182" t="s">
        <v>519</v>
      </c>
      <c r="H183" s="183">
        <v>1</v>
      </c>
      <c r="I183" s="184"/>
      <c r="J183" s="185">
        <f t="shared" si="10"/>
        <v>0</v>
      </c>
      <c r="K183" s="186"/>
      <c r="L183" s="187"/>
      <c r="M183" s="188" t="s">
        <v>1</v>
      </c>
      <c r="N183" s="189" t="s">
        <v>42</v>
      </c>
      <c r="P183" s="153">
        <f t="shared" si="11"/>
        <v>0</v>
      </c>
      <c r="Q183" s="153">
        <v>0</v>
      </c>
      <c r="R183" s="153">
        <f t="shared" si="12"/>
        <v>0</v>
      </c>
      <c r="S183" s="153">
        <v>0</v>
      </c>
      <c r="T183" s="154">
        <f t="shared" si="13"/>
        <v>0</v>
      </c>
      <c r="AR183" s="155" t="s">
        <v>263</v>
      </c>
      <c r="AT183" s="155" t="s">
        <v>304</v>
      </c>
      <c r="AU183" s="155" t="s">
        <v>89</v>
      </c>
      <c r="AY183" s="17" t="s">
        <v>225</v>
      </c>
      <c r="BE183" s="156">
        <f t="shared" si="14"/>
        <v>0</v>
      </c>
      <c r="BF183" s="156">
        <f t="shared" si="15"/>
        <v>0</v>
      </c>
      <c r="BG183" s="156">
        <f t="shared" si="16"/>
        <v>0</v>
      </c>
      <c r="BH183" s="156">
        <f t="shared" si="17"/>
        <v>0</v>
      </c>
      <c r="BI183" s="156">
        <f t="shared" si="18"/>
        <v>0</v>
      </c>
      <c r="BJ183" s="17" t="s">
        <v>89</v>
      </c>
      <c r="BK183" s="156">
        <f t="shared" si="19"/>
        <v>0</v>
      </c>
      <c r="BL183" s="17" t="s">
        <v>231</v>
      </c>
      <c r="BM183" s="155" t="s">
        <v>778</v>
      </c>
    </row>
    <row r="184" spans="2:65" s="1" customFormat="1" ht="24.2" customHeight="1">
      <c r="B184" s="32"/>
      <c r="C184" s="179" t="s">
        <v>516</v>
      </c>
      <c r="D184" s="179" t="s">
        <v>304</v>
      </c>
      <c r="E184" s="180" t="s">
        <v>4167</v>
      </c>
      <c r="F184" s="181" t="s">
        <v>4168</v>
      </c>
      <c r="G184" s="182" t="s">
        <v>519</v>
      </c>
      <c r="H184" s="183">
        <v>1</v>
      </c>
      <c r="I184" s="184"/>
      <c r="J184" s="185">
        <f t="shared" si="10"/>
        <v>0</v>
      </c>
      <c r="K184" s="186"/>
      <c r="L184" s="187"/>
      <c r="M184" s="188" t="s">
        <v>1</v>
      </c>
      <c r="N184" s="189" t="s">
        <v>42</v>
      </c>
      <c r="P184" s="153">
        <f t="shared" si="11"/>
        <v>0</v>
      </c>
      <c r="Q184" s="153">
        <v>0</v>
      </c>
      <c r="R184" s="153">
        <f t="shared" si="12"/>
        <v>0</v>
      </c>
      <c r="S184" s="153">
        <v>0</v>
      </c>
      <c r="T184" s="154">
        <f t="shared" si="13"/>
        <v>0</v>
      </c>
      <c r="AR184" s="155" t="s">
        <v>263</v>
      </c>
      <c r="AT184" s="155" t="s">
        <v>304</v>
      </c>
      <c r="AU184" s="155" t="s">
        <v>89</v>
      </c>
      <c r="AY184" s="17" t="s">
        <v>225</v>
      </c>
      <c r="BE184" s="156">
        <f t="shared" si="14"/>
        <v>0</v>
      </c>
      <c r="BF184" s="156">
        <f t="shared" si="15"/>
        <v>0</v>
      </c>
      <c r="BG184" s="156">
        <f t="shared" si="16"/>
        <v>0</v>
      </c>
      <c r="BH184" s="156">
        <f t="shared" si="17"/>
        <v>0</v>
      </c>
      <c r="BI184" s="156">
        <f t="shared" si="18"/>
        <v>0</v>
      </c>
      <c r="BJ184" s="17" t="s">
        <v>89</v>
      </c>
      <c r="BK184" s="156">
        <f t="shared" si="19"/>
        <v>0</v>
      </c>
      <c r="BL184" s="17" t="s">
        <v>231</v>
      </c>
      <c r="BM184" s="155" t="s">
        <v>793</v>
      </c>
    </row>
    <row r="185" spans="2:65" s="1" customFormat="1" ht="24.2" customHeight="1">
      <c r="B185" s="32"/>
      <c r="C185" s="179" t="s">
        <v>522</v>
      </c>
      <c r="D185" s="179" t="s">
        <v>304</v>
      </c>
      <c r="E185" s="180" t="s">
        <v>4099</v>
      </c>
      <c r="F185" s="181" t="s">
        <v>4100</v>
      </c>
      <c r="G185" s="182" t="s">
        <v>519</v>
      </c>
      <c r="H185" s="183">
        <v>3</v>
      </c>
      <c r="I185" s="184"/>
      <c r="J185" s="185">
        <f t="shared" si="10"/>
        <v>0</v>
      </c>
      <c r="K185" s="186"/>
      <c r="L185" s="187"/>
      <c r="M185" s="188" t="s">
        <v>1</v>
      </c>
      <c r="N185" s="189" t="s">
        <v>42</v>
      </c>
      <c r="P185" s="153">
        <f t="shared" si="11"/>
        <v>0</v>
      </c>
      <c r="Q185" s="153">
        <v>0</v>
      </c>
      <c r="R185" s="153">
        <f t="shared" si="12"/>
        <v>0</v>
      </c>
      <c r="S185" s="153">
        <v>0</v>
      </c>
      <c r="T185" s="154">
        <f t="shared" si="13"/>
        <v>0</v>
      </c>
      <c r="AR185" s="155" t="s">
        <v>263</v>
      </c>
      <c r="AT185" s="155" t="s">
        <v>304</v>
      </c>
      <c r="AU185" s="155" t="s">
        <v>89</v>
      </c>
      <c r="AY185" s="17" t="s">
        <v>225</v>
      </c>
      <c r="BE185" s="156">
        <f t="shared" si="14"/>
        <v>0</v>
      </c>
      <c r="BF185" s="156">
        <f t="shared" si="15"/>
        <v>0</v>
      </c>
      <c r="BG185" s="156">
        <f t="shared" si="16"/>
        <v>0</v>
      </c>
      <c r="BH185" s="156">
        <f t="shared" si="17"/>
        <v>0</v>
      </c>
      <c r="BI185" s="156">
        <f t="shared" si="18"/>
        <v>0</v>
      </c>
      <c r="BJ185" s="17" t="s">
        <v>89</v>
      </c>
      <c r="BK185" s="156">
        <f t="shared" si="19"/>
        <v>0</v>
      </c>
      <c r="BL185" s="17" t="s">
        <v>231</v>
      </c>
      <c r="BM185" s="155" t="s">
        <v>806</v>
      </c>
    </row>
    <row r="186" spans="2:65" s="1" customFormat="1" ht="24.2" customHeight="1">
      <c r="B186" s="32"/>
      <c r="C186" s="179" t="s">
        <v>527</v>
      </c>
      <c r="D186" s="179" t="s">
        <v>304</v>
      </c>
      <c r="E186" s="180" t="s">
        <v>4105</v>
      </c>
      <c r="F186" s="181" t="s">
        <v>4106</v>
      </c>
      <c r="G186" s="182" t="s">
        <v>519</v>
      </c>
      <c r="H186" s="183">
        <v>1</v>
      </c>
      <c r="I186" s="184"/>
      <c r="J186" s="185">
        <f t="shared" si="10"/>
        <v>0</v>
      </c>
      <c r="K186" s="186"/>
      <c r="L186" s="187"/>
      <c r="M186" s="188" t="s">
        <v>1</v>
      </c>
      <c r="N186" s="189" t="s">
        <v>42</v>
      </c>
      <c r="P186" s="153">
        <f t="shared" si="11"/>
        <v>0</v>
      </c>
      <c r="Q186" s="153">
        <v>0</v>
      </c>
      <c r="R186" s="153">
        <f t="shared" si="12"/>
        <v>0</v>
      </c>
      <c r="S186" s="153">
        <v>0</v>
      </c>
      <c r="T186" s="154">
        <f t="shared" si="13"/>
        <v>0</v>
      </c>
      <c r="AR186" s="155" t="s">
        <v>263</v>
      </c>
      <c r="AT186" s="155" t="s">
        <v>304</v>
      </c>
      <c r="AU186" s="155" t="s">
        <v>89</v>
      </c>
      <c r="AY186" s="17" t="s">
        <v>225</v>
      </c>
      <c r="BE186" s="156">
        <f t="shared" si="14"/>
        <v>0</v>
      </c>
      <c r="BF186" s="156">
        <f t="shared" si="15"/>
        <v>0</v>
      </c>
      <c r="BG186" s="156">
        <f t="shared" si="16"/>
        <v>0</v>
      </c>
      <c r="BH186" s="156">
        <f t="shared" si="17"/>
        <v>0</v>
      </c>
      <c r="BI186" s="156">
        <f t="shared" si="18"/>
        <v>0</v>
      </c>
      <c r="BJ186" s="17" t="s">
        <v>89</v>
      </c>
      <c r="BK186" s="156">
        <f t="shared" si="19"/>
        <v>0</v>
      </c>
      <c r="BL186" s="17" t="s">
        <v>231</v>
      </c>
      <c r="BM186" s="155" t="s">
        <v>833</v>
      </c>
    </row>
    <row r="187" spans="2:65" s="1" customFormat="1" ht="24.2" customHeight="1">
      <c r="B187" s="32"/>
      <c r="C187" s="179" t="s">
        <v>532</v>
      </c>
      <c r="D187" s="179" t="s">
        <v>304</v>
      </c>
      <c r="E187" s="180" t="s">
        <v>4107</v>
      </c>
      <c r="F187" s="181" t="s">
        <v>4108</v>
      </c>
      <c r="G187" s="182" t="s">
        <v>519</v>
      </c>
      <c r="H187" s="183">
        <v>18</v>
      </c>
      <c r="I187" s="184"/>
      <c r="J187" s="185">
        <f t="shared" si="10"/>
        <v>0</v>
      </c>
      <c r="K187" s="186"/>
      <c r="L187" s="187"/>
      <c r="M187" s="188" t="s">
        <v>1</v>
      </c>
      <c r="N187" s="189" t="s">
        <v>42</v>
      </c>
      <c r="P187" s="153">
        <f t="shared" si="11"/>
        <v>0</v>
      </c>
      <c r="Q187" s="153">
        <v>0</v>
      </c>
      <c r="R187" s="153">
        <f t="shared" si="12"/>
        <v>0</v>
      </c>
      <c r="S187" s="153">
        <v>0</v>
      </c>
      <c r="T187" s="154">
        <f t="shared" si="13"/>
        <v>0</v>
      </c>
      <c r="AR187" s="155" t="s">
        <v>263</v>
      </c>
      <c r="AT187" s="155" t="s">
        <v>304</v>
      </c>
      <c r="AU187" s="155" t="s">
        <v>89</v>
      </c>
      <c r="AY187" s="17" t="s">
        <v>225</v>
      </c>
      <c r="BE187" s="156">
        <f t="shared" si="14"/>
        <v>0</v>
      </c>
      <c r="BF187" s="156">
        <f t="shared" si="15"/>
        <v>0</v>
      </c>
      <c r="BG187" s="156">
        <f t="shared" si="16"/>
        <v>0</v>
      </c>
      <c r="BH187" s="156">
        <f t="shared" si="17"/>
        <v>0</v>
      </c>
      <c r="BI187" s="156">
        <f t="shared" si="18"/>
        <v>0</v>
      </c>
      <c r="BJ187" s="17" t="s">
        <v>89</v>
      </c>
      <c r="BK187" s="156">
        <f t="shared" si="19"/>
        <v>0</v>
      </c>
      <c r="BL187" s="17" t="s">
        <v>231</v>
      </c>
      <c r="BM187" s="155" t="s">
        <v>844</v>
      </c>
    </row>
    <row r="188" spans="2:65" s="1" customFormat="1" ht="24.2" customHeight="1">
      <c r="B188" s="32"/>
      <c r="C188" s="179" t="s">
        <v>540</v>
      </c>
      <c r="D188" s="179" t="s">
        <v>304</v>
      </c>
      <c r="E188" s="180" t="s">
        <v>4111</v>
      </c>
      <c r="F188" s="181" t="s">
        <v>4112</v>
      </c>
      <c r="G188" s="182" t="s">
        <v>519</v>
      </c>
      <c r="H188" s="183">
        <v>2</v>
      </c>
      <c r="I188" s="184"/>
      <c r="J188" s="185">
        <f t="shared" si="10"/>
        <v>0</v>
      </c>
      <c r="K188" s="186"/>
      <c r="L188" s="187"/>
      <c r="M188" s="188" t="s">
        <v>1</v>
      </c>
      <c r="N188" s="189" t="s">
        <v>42</v>
      </c>
      <c r="P188" s="153">
        <f t="shared" si="11"/>
        <v>0</v>
      </c>
      <c r="Q188" s="153">
        <v>0</v>
      </c>
      <c r="R188" s="153">
        <f t="shared" si="12"/>
        <v>0</v>
      </c>
      <c r="S188" s="153">
        <v>0</v>
      </c>
      <c r="T188" s="154">
        <f t="shared" si="13"/>
        <v>0</v>
      </c>
      <c r="AR188" s="155" t="s">
        <v>263</v>
      </c>
      <c r="AT188" s="155" t="s">
        <v>304</v>
      </c>
      <c r="AU188" s="155" t="s">
        <v>89</v>
      </c>
      <c r="AY188" s="17" t="s">
        <v>225</v>
      </c>
      <c r="BE188" s="156">
        <f t="shared" si="14"/>
        <v>0</v>
      </c>
      <c r="BF188" s="156">
        <f t="shared" si="15"/>
        <v>0</v>
      </c>
      <c r="BG188" s="156">
        <f t="shared" si="16"/>
        <v>0</v>
      </c>
      <c r="BH188" s="156">
        <f t="shared" si="17"/>
        <v>0</v>
      </c>
      <c r="BI188" s="156">
        <f t="shared" si="18"/>
        <v>0</v>
      </c>
      <c r="BJ188" s="17" t="s">
        <v>89</v>
      </c>
      <c r="BK188" s="156">
        <f t="shared" si="19"/>
        <v>0</v>
      </c>
      <c r="BL188" s="17" t="s">
        <v>231</v>
      </c>
      <c r="BM188" s="155" t="s">
        <v>883</v>
      </c>
    </row>
    <row r="189" spans="2:65" s="1" customFormat="1" ht="24.2" customHeight="1">
      <c r="B189" s="32"/>
      <c r="C189" s="179" t="s">
        <v>549</v>
      </c>
      <c r="D189" s="179" t="s">
        <v>304</v>
      </c>
      <c r="E189" s="180" t="s">
        <v>4115</v>
      </c>
      <c r="F189" s="181" t="s">
        <v>4116</v>
      </c>
      <c r="G189" s="182" t="s">
        <v>519</v>
      </c>
      <c r="H189" s="183">
        <v>1</v>
      </c>
      <c r="I189" s="184"/>
      <c r="J189" s="185">
        <f t="shared" si="10"/>
        <v>0</v>
      </c>
      <c r="K189" s="186"/>
      <c r="L189" s="187"/>
      <c r="M189" s="188" t="s">
        <v>1</v>
      </c>
      <c r="N189" s="189" t="s">
        <v>42</v>
      </c>
      <c r="P189" s="153">
        <f t="shared" si="11"/>
        <v>0</v>
      </c>
      <c r="Q189" s="153">
        <v>0</v>
      </c>
      <c r="R189" s="153">
        <f t="shared" si="12"/>
        <v>0</v>
      </c>
      <c r="S189" s="153">
        <v>0</v>
      </c>
      <c r="T189" s="154">
        <f t="shared" si="13"/>
        <v>0</v>
      </c>
      <c r="AR189" s="155" t="s">
        <v>263</v>
      </c>
      <c r="AT189" s="155" t="s">
        <v>304</v>
      </c>
      <c r="AU189" s="155" t="s">
        <v>89</v>
      </c>
      <c r="AY189" s="17" t="s">
        <v>225</v>
      </c>
      <c r="BE189" s="156">
        <f t="shared" si="14"/>
        <v>0</v>
      </c>
      <c r="BF189" s="156">
        <f t="shared" si="15"/>
        <v>0</v>
      </c>
      <c r="BG189" s="156">
        <f t="shared" si="16"/>
        <v>0</v>
      </c>
      <c r="BH189" s="156">
        <f t="shared" si="17"/>
        <v>0</v>
      </c>
      <c r="BI189" s="156">
        <f t="shared" si="18"/>
        <v>0</v>
      </c>
      <c r="BJ189" s="17" t="s">
        <v>89</v>
      </c>
      <c r="BK189" s="156">
        <f t="shared" si="19"/>
        <v>0</v>
      </c>
      <c r="BL189" s="17" t="s">
        <v>231</v>
      </c>
      <c r="BM189" s="155" t="s">
        <v>903</v>
      </c>
    </row>
    <row r="190" spans="2:65" s="1" customFormat="1" ht="37.9" customHeight="1">
      <c r="B190" s="32"/>
      <c r="C190" s="179" t="s">
        <v>556</v>
      </c>
      <c r="D190" s="179" t="s">
        <v>304</v>
      </c>
      <c r="E190" s="180" t="s">
        <v>4169</v>
      </c>
      <c r="F190" s="181" t="s">
        <v>4170</v>
      </c>
      <c r="G190" s="182" t="s">
        <v>519</v>
      </c>
      <c r="H190" s="183">
        <v>1</v>
      </c>
      <c r="I190" s="184"/>
      <c r="J190" s="185">
        <f t="shared" si="10"/>
        <v>0</v>
      </c>
      <c r="K190" s="186"/>
      <c r="L190" s="187"/>
      <c r="M190" s="188" t="s">
        <v>1</v>
      </c>
      <c r="N190" s="189" t="s">
        <v>42</v>
      </c>
      <c r="P190" s="153">
        <f t="shared" si="11"/>
        <v>0</v>
      </c>
      <c r="Q190" s="153">
        <v>0</v>
      </c>
      <c r="R190" s="153">
        <f t="shared" si="12"/>
        <v>0</v>
      </c>
      <c r="S190" s="153">
        <v>0</v>
      </c>
      <c r="T190" s="154">
        <f t="shared" si="13"/>
        <v>0</v>
      </c>
      <c r="AR190" s="155" t="s">
        <v>263</v>
      </c>
      <c r="AT190" s="155" t="s">
        <v>304</v>
      </c>
      <c r="AU190" s="155" t="s">
        <v>89</v>
      </c>
      <c r="AY190" s="17" t="s">
        <v>225</v>
      </c>
      <c r="BE190" s="156">
        <f t="shared" si="14"/>
        <v>0</v>
      </c>
      <c r="BF190" s="156">
        <f t="shared" si="15"/>
        <v>0</v>
      </c>
      <c r="BG190" s="156">
        <f t="shared" si="16"/>
        <v>0</v>
      </c>
      <c r="BH190" s="156">
        <f t="shared" si="17"/>
        <v>0</v>
      </c>
      <c r="BI190" s="156">
        <f t="shared" si="18"/>
        <v>0</v>
      </c>
      <c r="BJ190" s="17" t="s">
        <v>89</v>
      </c>
      <c r="BK190" s="156">
        <f t="shared" si="19"/>
        <v>0</v>
      </c>
      <c r="BL190" s="17" t="s">
        <v>231</v>
      </c>
      <c r="BM190" s="155" t="s">
        <v>913</v>
      </c>
    </row>
    <row r="191" spans="2:65" s="1" customFormat="1" ht="37.9" customHeight="1">
      <c r="B191" s="32"/>
      <c r="C191" s="179" t="s">
        <v>561</v>
      </c>
      <c r="D191" s="179" t="s">
        <v>304</v>
      </c>
      <c r="E191" s="180" t="s">
        <v>4119</v>
      </c>
      <c r="F191" s="181" t="s">
        <v>4120</v>
      </c>
      <c r="G191" s="182" t="s">
        <v>519</v>
      </c>
      <c r="H191" s="183">
        <v>7</v>
      </c>
      <c r="I191" s="184"/>
      <c r="J191" s="185">
        <f t="shared" si="10"/>
        <v>0</v>
      </c>
      <c r="K191" s="186"/>
      <c r="L191" s="187"/>
      <c r="M191" s="188" t="s">
        <v>1</v>
      </c>
      <c r="N191" s="189" t="s">
        <v>42</v>
      </c>
      <c r="P191" s="153">
        <f t="shared" si="11"/>
        <v>0</v>
      </c>
      <c r="Q191" s="153">
        <v>0</v>
      </c>
      <c r="R191" s="153">
        <f t="shared" si="12"/>
        <v>0</v>
      </c>
      <c r="S191" s="153">
        <v>0</v>
      </c>
      <c r="T191" s="154">
        <f t="shared" si="13"/>
        <v>0</v>
      </c>
      <c r="AR191" s="155" t="s">
        <v>263</v>
      </c>
      <c r="AT191" s="155" t="s">
        <v>304</v>
      </c>
      <c r="AU191" s="155" t="s">
        <v>89</v>
      </c>
      <c r="AY191" s="17" t="s">
        <v>225</v>
      </c>
      <c r="BE191" s="156">
        <f t="shared" si="14"/>
        <v>0</v>
      </c>
      <c r="BF191" s="156">
        <f t="shared" si="15"/>
        <v>0</v>
      </c>
      <c r="BG191" s="156">
        <f t="shared" si="16"/>
        <v>0</v>
      </c>
      <c r="BH191" s="156">
        <f t="shared" si="17"/>
        <v>0</v>
      </c>
      <c r="BI191" s="156">
        <f t="shared" si="18"/>
        <v>0</v>
      </c>
      <c r="BJ191" s="17" t="s">
        <v>89</v>
      </c>
      <c r="BK191" s="156">
        <f t="shared" si="19"/>
        <v>0</v>
      </c>
      <c r="BL191" s="17" t="s">
        <v>231</v>
      </c>
      <c r="BM191" s="155" t="s">
        <v>923</v>
      </c>
    </row>
    <row r="192" spans="2:65" s="1" customFormat="1" ht="24.2" customHeight="1">
      <c r="B192" s="32"/>
      <c r="C192" s="179" t="s">
        <v>568</v>
      </c>
      <c r="D192" s="179" t="s">
        <v>304</v>
      </c>
      <c r="E192" s="180" t="s">
        <v>4125</v>
      </c>
      <c r="F192" s="181" t="s">
        <v>4126</v>
      </c>
      <c r="G192" s="182" t="s">
        <v>519</v>
      </c>
      <c r="H192" s="183">
        <v>3</v>
      </c>
      <c r="I192" s="184"/>
      <c r="J192" s="185">
        <f t="shared" si="10"/>
        <v>0</v>
      </c>
      <c r="K192" s="186"/>
      <c r="L192" s="187"/>
      <c r="M192" s="188" t="s">
        <v>1</v>
      </c>
      <c r="N192" s="189" t="s">
        <v>42</v>
      </c>
      <c r="P192" s="153">
        <f t="shared" si="11"/>
        <v>0</v>
      </c>
      <c r="Q192" s="153">
        <v>0</v>
      </c>
      <c r="R192" s="153">
        <f t="shared" si="12"/>
        <v>0</v>
      </c>
      <c r="S192" s="153">
        <v>0</v>
      </c>
      <c r="T192" s="154">
        <f t="shared" si="13"/>
        <v>0</v>
      </c>
      <c r="AR192" s="155" t="s">
        <v>263</v>
      </c>
      <c r="AT192" s="155" t="s">
        <v>304</v>
      </c>
      <c r="AU192" s="155" t="s">
        <v>89</v>
      </c>
      <c r="AY192" s="17" t="s">
        <v>225</v>
      </c>
      <c r="BE192" s="156">
        <f t="shared" si="14"/>
        <v>0</v>
      </c>
      <c r="BF192" s="156">
        <f t="shared" si="15"/>
        <v>0</v>
      </c>
      <c r="BG192" s="156">
        <f t="shared" si="16"/>
        <v>0</v>
      </c>
      <c r="BH192" s="156">
        <f t="shared" si="17"/>
        <v>0</v>
      </c>
      <c r="BI192" s="156">
        <f t="shared" si="18"/>
        <v>0</v>
      </c>
      <c r="BJ192" s="17" t="s">
        <v>89</v>
      </c>
      <c r="BK192" s="156">
        <f t="shared" si="19"/>
        <v>0</v>
      </c>
      <c r="BL192" s="17" t="s">
        <v>231</v>
      </c>
      <c r="BM192" s="155" t="s">
        <v>950</v>
      </c>
    </row>
    <row r="193" spans="2:65" s="1" customFormat="1" ht="24.2" customHeight="1">
      <c r="B193" s="32"/>
      <c r="C193" s="179" t="s">
        <v>576</v>
      </c>
      <c r="D193" s="179" t="s">
        <v>304</v>
      </c>
      <c r="E193" s="180" t="s">
        <v>4171</v>
      </c>
      <c r="F193" s="181" t="s">
        <v>4172</v>
      </c>
      <c r="G193" s="182" t="s">
        <v>519</v>
      </c>
      <c r="H193" s="183">
        <v>6</v>
      </c>
      <c r="I193" s="184"/>
      <c r="J193" s="185">
        <f t="shared" si="10"/>
        <v>0</v>
      </c>
      <c r="K193" s="186"/>
      <c r="L193" s="187"/>
      <c r="M193" s="188" t="s">
        <v>1</v>
      </c>
      <c r="N193" s="189" t="s">
        <v>42</v>
      </c>
      <c r="P193" s="153">
        <f t="shared" si="11"/>
        <v>0</v>
      </c>
      <c r="Q193" s="153">
        <v>0</v>
      </c>
      <c r="R193" s="153">
        <f t="shared" si="12"/>
        <v>0</v>
      </c>
      <c r="S193" s="153">
        <v>0</v>
      </c>
      <c r="T193" s="154">
        <f t="shared" si="13"/>
        <v>0</v>
      </c>
      <c r="AR193" s="155" t="s">
        <v>263</v>
      </c>
      <c r="AT193" s="155" t="s">
        <v>304</v>
      </c>
      <c r="AU193" s="155" t="s">
        <v>89</v>
      </c>
      <c r="AY193" s="17" t="s">
        <v>225</v>
      </c>
      <c r="BE193" s="156">
        <f t="shared" si="14"/>
        <v>0</v>
      </c>
      <c r="BF193" s="156">
        <f t="shared" si="15"/>
        <v>0</v>
      </c>
      <c r="BG193" s="156">
        <f t="shared" si="16"/>
        <v>0</v>
      </c>
      <c r="BH193" s="156">
        <f t="shared" si="17"/>
        <v>0</v>
      </c>
      <c r="BI193" s="156">
        <f t="shared" si="18"/>
        <v>0</v>
      </c>
      <c r="BJ193" s="17" t="s">
        <v>89</v>
      </c>
      <c r="BK193" s="156">
        <f t="shared" si="19"/>
        <v>0</v>
      </c>
      <c r="BL193" s="17" t="s">
        <v>231</v>
      </c>
      <c r="BM193" s="155" t="s">
        <v>960</v>
      </c>
    </row>
    <row r="194" spans="2:65" s="1" customFormat="1" ht="24.2" customHeight="1">
      <c r="B194" s="32"/>
      <c r="C194" s="179" t="s">
        <v>581</v>
      </c>
      <c r="D194" s="179" t="s">
        <v>304</v>
      </c>
      <c r="E194" s="180" t="s">
        <v>4139</v>
      </c>
      <c r="F194" s="181" t="s">
        <v>4140</v>
      </c>
      <c r="G194" s="182" t="s">
        <v>519</v>
      </c>
      <c r="H194" s="183">
        <v>1</v>
      </c>
      <c r="I194" s="184"/>
      <c r="J194" s="185">
        <f t="shared" si="10"/>
        <v>0</v>
      </c>
      <c r="K194" s="186"/>
      <c r="L194" s="187"/>
      <c r="M194" s="188" t="s">
        <v>1</v>
      </c>
      <c r="N194" s="189" t="s">
        <v>42</v>
      </c>
      <c r="P194" s="153">
        <f t="shared" si="11"/>
        <v>0</v>
      </c>
      <c r="Q194" s="153">
        <v>0</v>
      </c>
      <c r="R194" s="153">
        <f t="shared" si="12"/>
        <v>0</v>
      </c>
      <c r="S194" s="153">
        <v>0</v>
      </c>
      <c r="T194" s="154">
        <f t="shared" si="13"/>
        <v>0</v>
      </c>
      <c r="AR194" s="155" t="s">
        <v>263</v>
      </c>
      <c r="AT194" s="155" t="s">
        <v>304</v>
      </c>
      <c r="AU194" s="155" t="s">
        <v>89</v>
      </c>
      <c r="AY194" s="17" t="s">
        <v>225</v>
      </c>
      <c r="BE194" s="156">
        <f t="shared" si="14"/>
        <v>0</v>
      </c>
      <c r="BF194" s="156">
        <f t="shared" si="15"/>
        <v>0</v>
      </c>
      <c r="BG194" s="156">
        <f t="shared" si="16"/>
        <v>0</v>
      </c>
      <c r="BH194" s="156">
        <f t="shared" si="17"/>
        <v>0</v>
      </c>
      <c r="BI194" s="156">
        <f t="shared" si="18"/>
        <v>0</v>
      </c>
      <c r="BJ194" s="17" t="s">
        <v>89</v>
      </c>
      <c r="BK194" s="156">
        <f t="shared" si="19"/>
        <v>0</v>
      </c>
      <c r="BL194" s="17" t="s">
        <v>231</v>
      </c>
      <c r="BM194" s="155" t="s">
        <v>969</v>
      </c>
    </row>
    <row r="195" spans="2:65" s="1" customFormat="1" ht="16.5" customHeight="1">
      <c r="B195" s="32"/>
      <c r="C195" s="179" t="s">
        <v>586</v>
      </c>
      <c r="D195" s="179" t="s">
        <v>304</v>
      </c>
      <c r="E195" s="180" t="s">
        <v>4147</v>
      </c>
      <c r="F195" s="181" t="s">
        <v>4148</v>
      </c>
      <c r="G195" s="182" t="s">
        <v>519</v>
      </c>
      <c r="H195" s="183">
        <v>3</v>
      </c>
      <c r="I195" s="184"/>
      <c r="J195" s="185">
        <f t="shared" si="10"/>
        <v>0</v>
      </c>
      <c r="K195" s="186"/>
      <c r="L195" s="187"/>
      <c r="M195" s="188" t="s">
        <v>1</v>
      </c>
      <c r="N195" s="189" t="s">
        <v>42</v>
      </c>
      <c r="P195" s="153">
        <f t="shared" si="11"/>
        <v>0</v>
      </c>
      <c r="Q195" s="153">
        <v>0</v>
      </c>
      <c r="R195" s="153">
        <f t="shared" si="12"/>
        <v>0</v>
      </c>
      <c r="S195" s="153">
        <v>0</v>
      </c>
      <c r="T195" s="154">
        <f t="shared" si="13"/>
        <v>0</v>
      </c>
      <c r="AR195" s="155" t="s">
        <v>263</v>
      </c>
      <c r="AT195" s="155" t="s">
        <v>304</v>
      </c>
      <c r="AU195" s="155" t="s">
        <v>89</v>
      </c>
      <c r="AY195" s="17" t="s">
        <v>225</v>
      </c>
      <c r="BE195" s="156">
        <f t="shared" si="14"/>
        <v>0</v>
      </c>
      <c r="BF195" s="156">
        <f t="shared" si="15"/>
        <v>0</v>
      </c>
      <c r="BG195" s="156">
        <f t="shared" si="16"/>
        <v>0</v>
      </c>
      <c r="BH195" s="156">
        <f t="shared" si="17"/>
        <v>0</v>
      </c>
      <c r="BI195" s="156">
        <f t="shared" si="18"/>
        <v>0</v>
      </c>
      <c r="BJ195" s="17" t="s">
        <v>89</v>
      </c>
      <c r="BK195" s="156">
        <f t="shared" si="19"/>
        <v>0</v>
      </c>
      <c r="BL195" s="17" t="s">
        <v>231</v>
      </c>
      <c r="BM195" s="155" t="s">
        <v>980</v>
      </c>
    </row>
    <row r="196" spans="2:65" s="1" customFormat="1" ht="16.5" customHeight="1">
      <c r="B196" s="32"/>
      <c r="C196" s="179" t="s">
        <v>590</v>
      </c>
      <c r="D196" s="179" t="s">
        <v>304</v>
      </c>
      <c r="E196" s="180" t="s">
        <v>4153</v>
      </c>
      <c r="F196" s="181" t="s">
        <v>4154</v>
      </c>
      <c r="G196" s="182" t="s">
        <v>519</v>
      </c>
      <c r="H196" s="183">
        <v>47</v>
      </c>
      <c r="I196" s="184"/>
      <c r="J196" s="185">
        <f t="shared" si="10"/>
        <v>0</v>
      </c>
      <c r="K196" s="186"/>
      <c r="L196" s="187"/>
      <c r="M196" s="188" t="s">
        <v>1</v>
      </c>
      <c r="N196" s="189" t="s">
        <v>42</v>
      </c>
      <c r="P196" s="153">
        <f t="shared" si="11"/>
        <v>0</v>
      </c>
      <c r="Q196" s="153">
        <v>0</v>
      </c>
      <c r="R196" s="153">
        <f t="shared" si="12"/>
        <v>0</v>
      </c>
      <c r="S196" s="153">
        <v>0</v>
      </c>
      <c r="T196" s="154">
        <f t="shared" si="13"/>
        <v>0</v>
      </c>
      <c r="AR196" s="155" t="s">
        <v>263</v>
      </c>
      <c r="AT196" s="155" t="s">
        <v>304</v>
      </c>
      <c r="AU196" s="155" t="s">
        <v>89</v>
      </c>
      <c r="AY196" s="17" t="s">
        <v>225</v>
      </c>
      <c r="BE196" s="156">
        <f t="shared" si="14"/>
        <v>0</v>
      </c>
      <c r="BF196" s="156">
        <f t="shared" si="15"/>
        <v>0</v>
      </c>
      <c r="BG196" s="156">
        <f t="shared" si="16"/>
        <v>0</v>
      </c>
      <c r="BH196" s="156">
        <f t="shared" si="17"/>
        <v>0</v>
      </c>
      <c r="BI196" s="156">
        <f t="shared" si="18"/>
        <v>0</v>
      </c>
      <c r="BJ196" s="17" t="s">
        <v>89</v>
      </c>
      <c r="BK196" s="156">
        <f t="shared" si="19"/>
        <v>0</v>
      </c>
      <c r="BL196" s="17" t="s">
        <v>231</v>
      </c>
      <c r="BM196" s="155" t="s">
        <v>994</v>
      </c>
    </row>
    <row r="197" spans="2:65" s="1" customFormat="1" ht="16.5" customHeight="1">
      <c r="B197" s="32"/>
      <c r="C197" s="179" t="s">
        <v>595</v>
      </c>
      <c r="D197" s="179" t="s">
        <v>304</v>
      </c>
      <c r="E197" s="180" t="s">
        <v>4173</v>
      </c>
      <c r="F197" s="181" t="s">
        <v>4156</v>
      </c>
      <c r="G197" s="182" t="s">
        <v>4157</v>
      </c>
      <c r="H197" s="183">
        <v>1</v>
      </c>
      <c r="I197" s="184"/>
      <c r="J197" s="185">
        <f t="shared" si="10"/>
        <v>0</v>
      </c>
      <c r="K197" s="186"/>
      <c r="L197" s="187"/>
      <c r="M197" s="188" t="s">
        <v>1</v>
      </c>
      <c r="N197" s="189" t="s">
        <v>42</v>
      </c>
      <c r="P197" s="153">
        <f t="shared" si="11"/>
        <v>0</v>
      </c>
      <c r="Q197" s="153">
        <v>0</v>
      </c>
      <c r="R197" s="153">
        <f t="shared" si="12"/>
        <v>0</v>
      </c>
      <c r="S197" s="153">
        <v>0</v>
      </c>
      <c r="T197" s="154">
        <f t="shared" si="13"/>
        <v>0</v>
      </c>
      <c r="AR197" s="155" t="s">
        <v>263</v>
      </c>
      <c r="AT197" s="155" t="s">
        <v>304</v>
      </c>
      <c r="AU197" s="155" t="s">
        <v>89</v>
      </c>
      <c r="AY197" s="17" t="s">
        <v>225</v>
      </c>
      <c r="BE197" s="156">
        <f t="shared" si="14"/>
        <v>0</v>
      </c>
      <c r="BF197" s="156">
        <f t="shared" si="15"/>
        <v>0</v>
      </c>
      <c r="BG197" s="156">
        <f t="shared" si="16"/>
        <v>0</v>
      </c>
      <c r="BH197" s="156">
        <f t="shared" si="17"/>
        <v>0</v>
      </c>
      <c r="BI197" s="156">
        <f t="shared" si="18"/>
        <v>0</v>
      </c>
      <c r="BJ197" s="17" t="s">
        <v>89</v>
      </c>
      <c r="BK197" s="156">
        <f t="shared" si="19"/>
        <v>0</v>
      </c>
      <c r="BL197" s="17" t="s">
        <v>231</v>
      </c>
      <c r="BM197" s="155" t="s">
        <v>1013</v>
      </c>
    </row>
    <row r="198" spans="2:65" s="1" customFormat="1" ht="16.5" customHeight="1">
      <c r="B198" s="32"/>
      <c r="C198" s="143" t="s">
        <v>603</v>
      </c>
      <c r="D198" s="143" t="s">
        <v>227</v>
      </c>
      <c r="E198" s="144" t="s">
        <v>4174</v>
      </c>
      <c r="F198" s="145" t="s">
        <v>4159</v>
      </c>
      <c r="G198" s="146" t="s">
        <v>519</v>
      </c>
      <c r="H198" s="147">
        <v>1</v>
      </c>
      <c r="I198" s="148"/>
      <c r="J198" s="149">
        <f t="shared" si="10"/>
        <v>0</v>
      </c>
      <c r="K198" s="150"/>
      <c r="L198" s="32"/>
      <c r="M198" s="151" t="s">
        <v>1</v>
      </c>
      <c r="N198" s="152" t="s">
        <v>42</v>
      </c>
      <c r="P198" s="153">
        <f t="shared" si="11"/>
        <v>0</v>
      </c>
      <c r="Q198" s="153">
        <v>0</v>
      </c>
      <c r="R198" s="153">
        <f t="shared" si="12"/>
        <v>0</v>
      </c>
      <c r="S198" s="153">
        <v>0</v>
      </c>
      <c r="T198" s="154">
        <f t="shared" si="13"/>
        <v>0</v>
      </c>
      <c r="AR198" s="155" t="s">
        <v>231</v>
      </c>
      <c r="AT198" s="155" t="s">
        <v>227</v>
      </c>
      <c r="AU198" s="155" t="s">
        <v>89</v>
      </c>
      <c r="AY198" s="17" t="s">
        <v>225</v>
      </c>
      <c r="BE198" s="156">
        <f t="shared" si="14"/>
        <v>0</v>
      </c>
      <c r="BF198" s="156">
        <f t="shared" si="15"/>
        <v>0</v>
      </c>
      <c r="BG198" s="156">
        <f t="shared" si="16"/>
        <v>0</v>
      </c>
      <c r="BH198" s="156">
        <f t="shared" si="17"/>
        <v>0</v>
      </c>
      <c r="BI198" s="156">
        <f t="shared" si="18"/>
        <v>0</v>
      </c>
      <c r="BJ198" s="17" t="s">
        <v>89</v>
      </c>
      <c r="BK198" s="156">
        <f t="shared" si="19"/>
        <v>0</v>
      </c>
      <c r="BL198" s="17" t="s">
        <v>231</v>
      </c>
      <c r="BM198" s="155" t="s">
        <v>1023</v>
      </c>
    </row>
    <row r="199" spans="2:65" s="1" customFormat="1" ht="16.5" customHeight="1">
      <c r="B199" s="32"/>
      <c r="C199" s="143" t="s">
        <v>620</v>
      </c>
      <c r="D199" s="143" t="s">
        <v>227</v>
      </c>
      <c r="E199" s="144" t="s">
        <v>4175</v>
      </c>
      <c r="F199" s="145" t="s">
        <v>4161</v>
      </c>
      <c r="G199" s="146" t="s">
        <v>2068</v>
      </c>
      <c r="H199" s="147">
        <v>1</v>
      </c>
      <c r="I199" s="148"/>
      <c r="J199" s="149">
        <f t="shared" si="10"/>
        <v>0</v>
      </c>
      <c r="K199" s="150"/>
      <c r="L199" s="32"/>
      <c r="M199" s="151" t="s">
        <v>1</v>
      </c>
      <c r="N199" s="152" t="s">
        <v>42</v>
      </c>
      <c r="P199" s="153">
        <f t="shared" si="11"/>
        <v>0</v>
      </c>
      <c r="Q199" s="153">
        <v>0</v>
      </c>
      <c r="R199" s="153">
        <f t="shared" si="12"/>
        <v>0</v>
      </c>
      <c r="S199" s="153">
        <v>0</v>
      </c>
      <c r="T199" s="154">
        <f t="shared" si="13"/>
        <v>0</v>
      </c>
      <c r="AR199" s="155" t="s">
        <v>231</v>
      </c>
      <c r="AT199" s="155" t="s">
        <v>227</v>
      </c>
      <c r="AU199" s="155" t="s">
        <v>89</v>
      </c>
      <c r="AY199" s="17" t="s">
        <v>225</v>
      </c>
      <c r="BE199" s="156">
        <f t="shared" si="14"/>
        <v>0</v>
      </c>
      <c r="BF199" s="156">
        <f t="shared" si="15"/>
        <v>0</v>
      </c>
      <c r="BG199" s="156">
        <f t="shared" si="16"/>
        <v>0</v>
      </c>
      <c r="BH199" s="156">
        <f t="shared" si="17"/>
        <v>0</v>
      </c>
      <c r="BI199" s="156">
        <f t="shared" si="18"/>
        <v>0</v>
      </c>
      <c r="BJ199" s="17" t="s">
        <v>89</v>
      </c>
      <c r="BK199" s="156">
        <f t="shared" si="19"/>
        <v>0</v>
      </c>
      <c r="BL199" s="17" t="s">
        <v>231</v>
      </c>
      <c r="BM199" s="155" t="s">
        <v>1035</v>
      </c>
    </row>
    <row r="200" spans="2:65" s="11" customFormat="1" ht="22.9" customHeight="1">
      <c r="B200" s="131"/>
      <c r="D200" s="132" t="s">
        <v>75</v>
      </c>
      <c r="E200" s="141" t="s">
        <v>4176</v>
      </c>
      <c r="F200" s="141" t="s">
        <v>4177</v>
      </c>
      <c r="I200" s="134"/>
      <c r="J200" s="142">
        <f>BK200</f>
        <v>0</v>
      </c>
      <c r="L200" s="131"/>
      <c r="M200" s="136"/>
      <c r="P200" s="137">
        <f>SUM(P201:P220)</f>
        <v>0</v>
      </c>
      <c r="R200" s="137">
        <f>SUM(R201:R220)</f>
        <v>0</v>
      </c>
      <c r="T200" s="138">
        <f>SUM(T201:T220)</f>
        <v>0</v>
      </c>
      <c r="AR200" s="132" t="s">
        <v>83</v>
      </c>
      <c r="AT200" s="139" t="s">
        <v>75</v>
      </c>
      <c r="AU200" s="139" t="s">
        <v>83</v>
      </c>
      <c r="AY200" s="132" t="s">
        <v>225</v>
      </c>
      <c r="BK200" s="140">
        <f>SUM(BK201:BK220)</f>
        <v>0</v>
      </c>
    </row>
    <row r="201" spans="2:65" s="1" customFormat="1" ht="55.5" customHeight="1">
      <c r="B201" s="32"/>
      <c r="C201" s="179" t="s">
        <v>626</v>
      </c>
      <c r="D201" s="179" t="s">
        <v>304</v>
      </c>
      <c r="E201" s="180" t="s">
        <v>4163</v>
      </c>
      <c r="F201" s="181" t="s">
        <v>4164</v>
      </c>
      <c r="G201" s="182" t="s">
        <v>2068</v>
      </c>
      <c r="H201" s="183">
        <v>1</v>
      </c>
      <c r="I201" s="184"/>
      <c r="J201" s="185">
        <f t="shared" ref="J201:J220" si="20">ROUND(I201*H201,2)</f>
        <v>0</v>
      </c>
      <c r="K201" s="186"/>
      <c r="L201" s="187"/>
      <c r="M201" s="188" t="s">
        <v>1</v>
      </c>
      <c r="N201" s="189" t="s">
        <v>42</v>
      </c>
      <c r="P201" s="153">
        <f t="shared" ref="P201:P220" si="21">O201*H201</f>
        <v>0</v>
      </c>
      <c r="Q201" s="153">
        <v>0</v>
      </c>
      <c r="R201" s="153">
        <f t="shared" ref="R201:R220" si="22">Q201*H201</f>
        <v>0</v>
      </c>
      <c r="S201" s="153">
        <v>0</v>
      </c>
      <c r="T201" s="154">
        <f t="shared" ref="T201:T220" si="23">S201*H201</f>
        <v>0</v>
      </c>
      <c r="AR201" s="155" t="s">
        <v>263</v>
      </c>
      <c r="AT201" s="155" t="s">
        <v>304</v>
      </c>
      <c r="AU201" s="155" t="s">
        <v>89</v>
      </c>
      <c r="AY201" s="17" t="s">
        <v>225</v>
      </c>
      <c r="BE201" s="156">
        <f t="shared" ref="BE201:BE220" si="24">IF(N201="základná",J201,0)</f>
        <v>0</v>
      </c>
      <c r="BF201" s="156">
        <f t="shared" ref="BF201:BF220" si="25">IF(N201="znížená",J201,0)</f>
        <v>0</v>
      </c>
      <c r="BG201" s="156">
        <f t="shared" ref="BG201:BG220" si="26">IF(N201="zákl. prenesená",J201,0)</f>
        <v>0</v>
      </c>
      <c r="BH201" s="156">
        <f t="shared" ref="BH201:BH220" si="27">IF(N201="zníž. prenesená",J201,0)</f>
        <v>0</v>
      </c>
      <c r="BI201" s="156">
        <f t="shared" ref="BI201:BI220" si="28">IF(N201="nulová",J201,0)</f>
        <v>0</v>
      </c>
      <c r="BJ201" s="17" t="s">
        <v>89</v>
      </c>
      <c r="BK201" s="156">
        <f t="shared" ref="BK201:BK220" si="29">ROUND(I201*H201,2)</f>
        <v>0</v>
      </c>
      <c r="BL201" s="17" t="s">
        <v>231</v>
      </c>
      <c r="BM201" s="155" t="s">
        <v>1046</v>
      </c>
    </row>
    <row r="202" spans="2:65" s="1" customFormat="1" ht="24.2" customHeight="1">
      <c r="B202" s="32"/>
      <c r="C202" s="179" t="s">
        <v>633</v>
      </c>
      <c r="D202" s="179" t="s">
        <v>304</v>
      </c>
      <c r="E202" s="180" t="s">
        <v>4165</v>
      </c>
      <c r="F202" s="181" t="s">
        <v>4166</v>
      </c>
      <c r="G202" s="182" t="s">
        <v>519</v>
      </c>
      <c r="H202" s="183">
        <v>1</v>
      </c>
      <c r="I202" s="184"/>
      <c r="J202" s="185">
        <f t="shared" si="20"/>
        <v>0</v>
      </c>
      <c r="K202" s="186"/>
      <c r="L202" s="187"/>
      <c r="M202" s="188" t="s">
        <v>1</v>
      </c>
      <c r="N202" s="189" t="s">
        <v>42</v>
      </c>
      <c r="P202" s="153">
        <f t="shared" si="21"/>
        <v>0</v>
      </c>
      <c r="Q202" s="153">
        <v>0</v>
      </c>
      <c r="R202" s="153">
        <f t="shared" si="22"/>
        <v>0</v>
      </c>
      <c r="S202" s="153">
        <v>0</v>
      </c>
      <c r="T202" s="154">
        <f t="shared" si="23"/>
        <v>0</v>
      </c>
      <c r="AR202" s="155" t="s">
        <v>263</v>
      </c>
      <c r="AT202" s="155" t="s">
        <v>304</v>
      </c>
      <c r="AU202" s="155" t="s">
        <v>89</v>
      </c>
      <c r="AY202" s="17" t="s">
        <v>225</v>
      </c>
      <c r="BE202" s="156">
        <f t="shared" si="24"/>
        <v>0</v>
      </c>
      <c r="BF202" s="156">
        <f t="shared" si="25"/>
        <v>0</v>
      </c>
      <c r="BG202" s="156">
        <f t="shared" si="26"/>
        <v>0</v>
      </c>
      <c r="BH202" s="156">
        <f t="shared" si="27"/>
        <v>0</v>
      </c>
      <c r="BI202" s="156">
        <f t="shared" si="28"/>
        <v>0</v>
      </c>
      <c r="BJ202" s="17" t="s">
        <v>89</v>
      </c>
      <c r="BK202" s="156">
        <f t="shared" si="29"/>
        <v>0</v>
      </c>
      <c r="BL202" s="17" t="s">
        <v>231</v>
      </c>
      <c r="BM202" s="155" t="s">
        <v>1056</v>
      </c>
    </row>
    <row r="203" spans="2:65" s="1" customFormat="1" ht="24.2" customHeight="1">
      <c r="B203" s="32"/>
      <c r="C203" s="179" t="s">
        <v>640</v>
      </c>
      <c r="D203" s="179" t="s">
        <v>304</v>
      </c>
      <c r="E203" s="180" t="s">
        <v>4167</v>
      </c>
      <c r="F203" s="181" t="s">
        <v>4168</v>
      </c>
      <c r="G203" s="182" t="s">
        <v>519</v>
      </c>
      <c r="H203" s="183">
        <v>1</v>
      </c>
      <c r="I203" s="184"/>
      <c r="J203" s="185">
        <f t="shared" si="20"/>
        <v>0</v>
      </c>
      <c r="K203" s="186"/>
      <c r="L203" s="187"/>
      <c r="M203" s="188" t="s">
        <v>1</v>
      </c>
      <c r="N203" s="189" t="s">
        <v>42</v>
      </c>
      <c r="P203" s="153">
        <f t="shared" si="21"/>
        <v>0</v>
      </c>
      <c r="Q203" s="153">
        <v>0</v>
      </c>
      <c r="R203" s="153">
        <f t="shared" si="22"/>
        <v>0</v>
      </c>
      <c r="S203" s="153">
        <v>0</v>
      </c>
      <c r="T203" s="154">
        <f t="shared" si="23"/>
        <v>0</v>
      </c>
      <c r="AR203" s="155" t="s">
        <v>263</v>
      </c>
      <c r="AT203" s="155" t="s">
        <v>304</v>
      </c>
      <c r="AU203" s="155" t="s">
        <v>89</v>
      </c>
      <c r="AY203" s="17" t="s">
        <v>225</v>
      </c>
      <c r="BE203" s="156">
        <f t="shared" si="24"/>
        <v>0</v>
      </c>
      <c r="BF203" s="156">
        <f t="shared" si="25"/>
        <v>0</v>
      </c>
      <c r="BG203" s="156">
        <f t="shared" si="26"/>
        <v>0</v>
      </c>
      <c r="BH203" s="156">
        <f t="shared" si="27"/>
        <v>0</v>
      </c>
      <c r="BI203" s="156">
        <f t="shared" si="28"/>
        <v>0</v>
      </c>
      <c r="BJ203" s="17" t="s">
        <v>89</v>
      </c>
      <c r="BK203" s="156">
        <f t="shared" si="29"/>
        <v>0</v>
      </c>
      <c r="BL203" s="17" t="s">
        <v>231</v>
      </c>
      <c r="BM203" s="155" t="s">
        <v>1069</v>
      </c>
    </row>
    <row r="204" spans="2:65" s="1" customFormat="1" ht="24.2" customHeight="1">
      <c r="B204" s="32"/>
      <c r="C204" s="179" t="s">
        <v>647</v>
      </c>
      <c r="D204" s="179" t="s">
        <v>304</v>
      </c>
      <c r="E204" s="180" t="s">
        <v>4099</v>
      </c>
      <c r="F204" s="181" t="s">
        <v>4100</v>
      </c>
      <c r="G204" s="182" t="s">
        <v>519</v>
      </c>
      <c r="H204" s="183">
        <v>3</v>
      </c>
      <c r="I204" s="184"/>
      <c r="J204" s="185">
        <f t="shared" si="20"/>
        <v>0</v>
      </c>
      <c r="K204" s="186"/>
      <c r="L204" s="187"/>
      <c r="M204" s="188" t="s">
        <v>1</v>
      </c>
      <c r="N204" s="189" t="s">
        <v>42</v>
      </c>
      <c r="P204" s="153">
        <f t="shared" si="21"/>
        <v>0</v>
      </c>
      <c r="Q204" s="153">
        <v>0</v>
      </c>
      <c r="R204" s="153">
        <f t="shared" si="22"/>
        <v>0</v>
      </c>
      <c r="S204" s="153">
        <v>0</v>
      </c>
      <c r="T204" s="154">
        <f t="shared" si="23"/>
        <v>0</v>
      </c>
      <c r="AR204" s="155" t="s">
        <v>263</v>
      </c>
      <c r="AT204" s="155" t="s">
        <v>304</v>
      </c>
      <c r="AU204" s="155" t="s">
        <v>89</v>
      </c>
      <c r="AY204" s="17" t="s">
        <v>225</v>
      </c>
      <c r="BE204" s="156">
        <f t="shared" si="24"/>
        <v>0</v>
      </c>
      <c r="BF204" s="156">
        <f t="shared" si="25"/>
        <v>0</v>
      </c>
      <c r="BG204" s="156">
        <f t="shared" si="26"/>
        <v>0</v>
      </c>
      <c r="BH204" s="156">
        <f t="shared" si="27"/>
        <v>0</v>
      </c>
      <c r="BI204" s="156">
        <f t="shared" si="28"/>
        <v>0</v>
      </c>
      <c r="BJ204" s="17" t="s">
        <v>89</v>
      </c>
      <c r="BK204" s="156">
        <f t="shared" si="29"/>
        <v>0</v>
      </c>
      <c r="BL204" s="17" t="s">
        <v>231</v>
      </c>
      <c r="BM204" s="155" t="s">
        <v>1082</v>
      </c>
    </row>
    <row r="205" spans="2:65" s="1" customFormat="1" ht="24.2" customHeight="1">
      <c r="B205" s="32"/>
      <c r="C205" s="179" t="s">
        <v>651</v>
      </c>
      <c r="D205" s="179" t="s">
        <v>304</v>
      </c>
      <c r="E205" s="180" t="s">
        <v>4107</v>
      </c>
      <c r="F205" s="181" t="s">
        <v>4108</v>
      </c>
      <c r="G205" s="182" t="s">
        <v>519</v>
      </c>
      <c r="H205" s="183">
        <v>20</v>
      </c>
      <c r="I205" s="184"/>
      <c r="J205" s="185">
        <f t="shared" si="20"/>
        <v>0</v>
      </c>
      <c r="K205" s="186"/>
      <c r="L205" s="187"/>
      <c r="M205" s="188" t="s">
        <v>1</v>
      </c>
      <c r="N205" s="189" t="s">
        <v>42</v>
      </c>
      <c r="P205" s="153">
        <f t="shared" si="21"/>
        <v>0</v>
      </c>
      <c r="Q205" s="153">
        <v>0</v>
      </c>
      <c r="R205" s="153">
        <f t="shared" si="22"/>
        <v>0</v>
      </c>
      <c r="S205" s="153">
        <v>0</v>
      </c>
      <c r="T205" s="154">
        <f t="shared" si="23"/>
        <v>0</v>
      </c>
      <c r="AR205" s="155" t="s">
        <v>263</v>
      </c>
      <c r="AT205" s="155" t="s">
        <v>304</v>
      </c>
      <c r="AU205" s="155" t="s">
        <v>89</v>
      </c>
      <c r="AY205" s="17" t="s">
        <v>225</v>
      </c>
      <c r="BE205" s="156">
        <f t="shared" si="24"/>
        <v>0</v>
      </c>
      <c r="BF205" s="156">
        <f t="shared" si="25"/>
        <v>0</v>
      </c>
      <c r="BG205" s="156">
        <f t="shared" si="26"/>
        <v>0</v>
      </c>
      <c r="BH205" s="156">
        <f t="shared" si="27"/>
        <v>0</v>
      </c>
      <c r="BI205" s="156">
        <f t="shared" si="28"/>
        <v>0</v>
      </c>
      <c r="BJ205" s="17" t="s">
        <v>89</v>
      </c>
      <c r="BK205" s="156">
        <f t="shared" si="29"/>
        <v>0</v>
      </c>
      <c r="BL205" s="17" t="s">
        <v>231</v>
      </c>
      <c r="BM205" s="155" t="s">
        <v>1098</v>
      </c>
    </row>
    <row r="206" spans="2:65" s="1" customFormat="1" ht="24.2" customHeight="1">
      <c r="B206" s="32"/>
      <c r="C206" s="179" t="s">
        <v>659</v>
      </c>
      <c r="D206" s="179" t="s">
        <v>304</v>
      </c>
      <c r="E206" s="180" t="s">
        <v>4111</v>
      </c>
      <c r="F206" s="181" t="s">
        <v>4112</v>
      </c>
      <c r="G206" s="182" t="s">
        <v>519</v>
      </c>
      <c r="H206" s="183">
        <v>3</v>
      </c>
      <c r="I206" s="184"/>
      <c r="J206" s="185">
        <f t="shared" si="20"/>
        <v>0</v>
      </c>
      <c r="K206" s="186"/>
      <c r="L206" s="187"/>
      <c r="M206" s="188" t="s">
        <v>1</v>
      </c>
      <c r="N206" s="189" t="s">
        <v>42</v>
      </c>
      <c r="P206" s="153">
        <f t="shared" si="21"/>
        <v>0</v>
      </c>
      <c r="Q206" s="153">
        <v>0</v>
      </c>
      <c r="R206" s="153">
        <f t="shared" si="22"/>
        <v>0</v>
      </c>
      <c r="S206" s="153">
        <v>0</v>
      </c>
      <c r="T206" s="154">
        <f t="shared" si="23"/>
        <v>0</v>
      </c>
      <c r="AR206" s="155" t="s">
        <v>263</v>
      </c>
      <c r="AT206" s="155" t="s">
        <v>304</v>
      </c>
      <c r="AU206" s="155" t="s">
        <v>89</v>
      </c>
      <c r="AY206" s="17" t="s">
        <v>225</v>
      </c>
      <c r="BE206" s="156">
        <f t="shared" si="24"/>
        <v>0</v>
      </c>
      <c r="BF206" s="156">
        <f t="shared" si="25"/>
        <v>0</v>
      </c>
      <c r="BG206" s="156">
        <f t="shared" si="26"/>
        <v>0</v>
      </c>
      <c r="BH206" s="156">
        <f t="shared" si="27"/>
        <v>0</v>
      </c>
      <c r="BI206" s="156">
        <f t="shared" si="28"/>
        <v>0</v>
      </c>
      <c r="BJ206" s="17" t="s">
        <v>89</v>
      </c>
      <c r="BK206" s="156">
        <f t="shared" si="29"/>
        <v>0</v>
      </c>
      <c r="BL206" s="17" t="s">
        <v>231</v>
      </c>
      <c r="BM206" s="155" t="s">
        <v>1109</v>
      </c>
    </row>
    <row r="207" spans="2:65" s="1" customFormat="1" ht="24.2" customHeight="1">
      <c r="B207" s="32"/>
      <c r="C207" s="179" t="s">
        <v>663</v>
      </c>
      <c r="D207" s="179" t="s">
        <v>304</v>
      </c>
      <c r="E207" s="180" t="s">
        <v>4115</v>
      </c>
      <c r="F207" s="181" t="s">
        <v>4116</v>
      </c>
      <c r="G207" s="182" t="s">
        <v>519</v>
      </c>
      <c r="H207" s="183">
        <v>1</v>
      </c>
      <c r="I207" s="184"/>
      <c r="J207" s="185">
        <f t="shared" si="20"/>
        <v>0</v>
      </c>
      <c r="K207" s="186"/>
      <c r="L207" s="187"/>
      <c r="M207" s="188" t="s">
        <v>1</v>
      </c>
      <c r="N207" s="189" t="s">
        <v>42</v>
      </c>
      <c r="P207" s="153">
        <f t="shared" si="21"/>
        <v>0</v>
      </c>
      <c r="Q207" s="153">
        <v>0</v>
      </c>
      <c r="R207" s="153">
        <f t="shared" si="22"/>
        <v>0</v>
      </c>
      <c r="S207" s="153">
        <v>0</v>
      </c>
      <c r="T207" s="154">
        <f t="shared" si="23"/>
        <v>0</v>
      </c>
      <c r="AR207" s="155" t="s">
        <v>263</v>
      </c>
      <c r="AT207" s="155" t="s">
        <v>304</v>
      </c>
      <c r="AU207" s="155" t="s">
        <v>89</v>
      </c>
      <c r="AY207" s="17" t="s">
        <v>225</v>
      </c>
      <c r="BE207" s="156">
        <f t="shared" si="24"/>
        <v>0</v>
      </c>
      <c r="BF207" s="156">
        <f t="shared" si="25"/>
        <v>0</v>
      </c>
      <c r="BG207" s="156">
        <f t="shared" si="26"/>
        <v>0</v>
      </c>
      <c r="BH207" s="156">
        <f t="shared" si="27"/>
        <v>0</v>
      </c>
      <c r="BI207" s="156">
        <f t="shared" si="28"/>
        <v>0</v>
      </c>
      <c r="BJ207" s="17" t="s">
        <v>89</v>
      </c>
      <c r="BK207" s="156">
        <f t="shared" si="29"/>
        <v>0</v>
      </c>
      <c r="BL207" s="17" t="s">
        <v>231</v>
      </c>
      <c r="BM207" s="155" t="s">
        <v>1127</v>
      </c>
    </row>
    <row r="208" spans="2:65" s="1" customFormat="1" ht="24.2" customHeight="1">
      <c r="B208" s="32"/>
      <c r="C208" s="179" t="s">
        <v>667</v>
      </c>
      <c r="D208" s="179" t="s">
        <v>304</v>
      </c>
      <c r="E208" s="180" t="s">
        <v>4117</v>
      </c>
      <c r="F208" s="181" t="s">
        <v>4118</v>
      </c>
      <c r="G208" s="182" t="s">
        <v>519</v>
      </c>
      <c r="H208" s="183">
        <v>1</v>
      </c>
      <c r="I208" s="184"/>
      <c r="J208" s="185">
        <f t="shared" si="20"/>
        <v>0</v>
      </c>
      <c r="K208" s="186"/>
      <c r="L208" s="187"/>
      <c r="M208" s="188" t="s">
        <v>1</v>
      </c>
      <c r="N208" s="189" t="s">
        <v>42</v>
      </c>
      <c r="P208" s="153">
        <f t="shared" si="21"/>
        <v>0</v>
      </c>
      <c r="Q208" s="153">
        <v>0</v>
      </c>
      <c r="R208" s="153">
        <f t="shared" si="22"/>
        <v>0</v>
      </c>
      <c r="S208" s="153">
        <v>0</v>
      </c>
      <c r="T208" s="154">
        <f t="shared" si="23"/>
        <v>0</v>
      </c>
      <c r="AR208" s="155" t="s">
        <v>263</v>
      </c>
      <c r="AT208" s="155" t="s">
        <v>304</v>
      </c>
      <c r="AU208" s="155" t="s">
        <v>89</v>
      </c>
      <c r="AY208" s="17" t="s">
        <v>225</v>
      </c>
      <c r="BE208" s="156">
        <f t="shared" si="24"/>
        <v>0</v>
      </c>
      <c r="BF208" s="156">
        <f t="shared" si="25"/>
        <v>0</v>
      </c>
      <c r="BG208" s="156">
        <f t="shared" si="26"/>
        <v>0</v>
      </c>
      <c r="BH208" s="156">
        <f t="shared" si="27"/>
        <v>0</v>
      </c>
      <c r="BI208" s="156">
        <f t="shared" si="28"/>
        <v>0</v>
      </c>
      <c r="BJ208" s="17" t="s">
        <v>89</v>
      </c>
      <c r="BK208" s="156">
        <f t="shared" si="29"/>
        <v>0</v>
      </c>
      <c r="BL208" s="17" t="s">
        <v>231</v>
      </c>
      <c r="BM208" s="155" t="s">
        <v>1139</v>
      </c>
    </row>
    <row r="209" spans="2:65" s="1" customFormat="1" ht="37.9" customHeight="1">
      <c r="B209" s="32"/>
      <c r="C209" s="179" t="s">
        <v>671</v>
      </c>
      <c r="D209" s="179" t="s">
        <v>304</v>
      </c>
      <c r="E209" s="180" t="s">
        <v>4169</v>
      </c>
      <c r="F209" s="181" t="s">
        <v>4170</v>
      </c>
      <c r="G209" s="182" t="s">
        <v>519</v>
      </c>
      <c r="H209" s="183">
        <v>1</v>
      </c>
      <c r="I209" s="184"/>
      <c r="J209" s="185">
        <f t="shared" si="20"/>
        <v>0</v>
      </c>
      <c r="K209" s="186"/>
      <c r="L209" s="187"/>
      <c r="M209" s="188" t="s">
        <v>1</v>
      </c>
      <c r="N209" s="189" t="s">
        <v>42</v>
      </c>
      <c r="P209" s="153">
        <f t="shared" si="21"/>
        <v>0</v>
      </c>
      <c r="Q209" s="153">
        <v>0</v>
      </c>
      <c r="R209" s="153">
        <f t="shared" si="22"/>
        <v>0</v>
      </c>
      <c r="S209" s="153">
        <v>0</v>
      </c>
      <c r="T209" s="154">
        <f t="shared" si="23"/>
        <v>0</v>
      </c>
      <c r="AR209" s="155" t="s">
        <v>263</v>
      </c>
      <c r="AT209" s="155" t="s">
        <v>304</v>
      </c>
      <c r="AU209" s="155" t="s">
        <v>89</v>
      </c>
      <c r="AY209" s="17" t="s">
        <v>225</v>
      </c>
      <c r="BE209" s="156">
        <f t="shared" si="24"/>
        <v>0</v>
      </c>
      <c r="BF209" s="156">
        <f t="shared" si="25"/>
        <v>0</v>
      </c>
      <c r="BG209" s="156">
        <f t="shared" si="26"/>
        <v>0</v>
      </c>
      <c r="BH209" s="156">
        <f t="shared" si="27"/>
        <v>0</v>
      </c>
      <c r="BI209" s="156">
        <f t="shared" si="28"/>
        <v>0</v>
      </c>
      <c r="BJ209" s="17" t="s">
        <v>89</v>
      </c>
      <c r="BK209" s="156">
        <f t="shared" si="29"/>
        <v>0</v>
      </c>
      <c r="BL209" s="17" t="s">
        <v>231</v>
      </c>
      <c r="BM209" s="155" t="s">
        <v>1153</v>
      </c>
    </row>
    <row r="210" spans="2:65" s="1" customFormat="1" ht="37.9" customHeight="1">
      <c r="B210" s="32"/>
      <c r="C210" s="179" t="s">
        <v>678</v>
      </c>
      <c r="D210" s="179" t="s">
        <v>304</v>
      </c>
      <c r="E210" s="180" t="s">
        <v>4119</v>
      </c>
      <c r="F210" s="181" t="s">
        <v>4120</v>
      </c>
      <c r="G210" s="182" t="s">
        <v>519</v>
      </c>
      <c r="H210" s="183">
        <v>9</v>
      </c>
      <c r="I210" s="184"/>
      <c r="J210" s="185">
        <f t="shared" si="20"/>
        <v>0</v>
      </c>
      <c r="K210" s="186"/>
      <c r="L210" s="187"/>
      <c r="M210" s="188" t="s">
        <v>1</v>
      </c>
      <c r="N210" s="189" t="s">
        <v>42</v>
      </c>
      <c r="P210" s="153">
        <f t="shared" si="21"/>
        <v>0</v>
      </c>
      <c r="Q210" s="153">
        <v>0</v>
      </c>
      <c r="R210" s="153">
        <f t="shared" si="22"/>
        <v>0</v>
      </c>
      <c r="S210" s="153">
        <v>0</v>
      </c>
      <c r="T210" s="154">
        <f t="shared" si="23"/>
        <v>0</v>
      </c>
      <c r="AR210" s="155" t="s">
        <v>263</v>
      </c>
      <c r="AT210" s="155" t="s">
        <v>304</v>
      </c>
      <c r="AU210" s="155" t="s">
        <v>89</v>
      </c>
      <c r="AY210" s="17" t="s">
        <v>225</v>
      </c>
      <c r="BE210" s="156">
        <f t="shared" si="24"/>
        <v>0</v>
      </c>
      <c r="BF210" s="156">
        <f t="shared" si="25"/>
        <v>0</v>
      </c>
      <c r="BG210" s="156">
        <f t="shared" si="26"/>
        <v>0</v>
      </c>
      <c r="BH210" s="156">
        <f t="shared" si="27"/>
        <v>0</v>
      </c>
      <c r="BI210" s="156">
        <f t="shared" si="28"/>
        <v>0</v>
      </c>
      <c r="BJ210" s="17" t="s">
        <v>89</v>
      </c>
      <c r="BK210" s="156">
        <f t="shared" si="29"/>
        <v>0</v>
      </c>
      <c r="BL210" s="17" t="s">
        <v>231</v>
      </c>
      <c r="BM210" s="155" t="s">
        <v>1168</v>
      </c>
    </row>
    <row r="211" spans="2:65" s="1" customFormat="1" ht="24.2" customHeight="1">
      <c r="B211" s="32"/>
      <c r="C211" s="179" t="s">
        <v>685</v>
      </c>
      <c r="D211" s="179" t="s">
        <v>304</v>
      </c>
      <c r="E211" s="180" t="s">
        <v>4125</v>
      </c>
      <c r="F211" s="181" t="s">
        <v>4126</v>
      </c>
      <c r="G211" s="182" t="s">
        <v>519</v>
      </c>
      <c r="H211" s="183">
        <v>3</v>
      </c>
      <c r="I211" s="184"/>
      <c r="J211" s="185">
        <f t="shared" si="20"/>
        <v>0</v>
      </c>
      <c r="K211" s="186"/>
      <c r="L211" s="187"/>
      <c r="M211" s="188" t="s">
        <v>1</v>
      </c>
      <c r="N211" s="189" t="s">
        <v>42</v>
      </c>
      <c r="P211" s="153">
        <f t="shared" si="21"/>
        <v>0</v>
      </c>
      <c r="Q211" s="153">
        <v>0</v>
      </c>
      <c r="R211" s="153">
        <f t="shared" si="22"/>
        <v>0</v>
      </c>
      <c r="S211" s="153">
        <v>0</v>
      </c>
      <c r="T211" s="154">
        <f t="shared" si="23"/>
        <v>0</v>
      </c>
      <c r="AR211" s="155" t="s">
        <v>263</v>
      </c>
      <c r="AT211" s="155" t="s">
        <v>304</v>
      </c>
      <c r="AU211" s="155" t="s">
        <v>89</v>
      </c>
      <c r="AY211" s="17" t="s">
        <v>225</v>
      </c>
      <c r="BE211" s="156">
        <f t="shared" si="24"/>
        <v>0</v>
      </c>
      <c r="BF211" s="156">
        <f t="shared" si="25"/>
        <v>0</v>
      </c>
      <c r="BG211" s="156">
        <f t="shared" si="26"/>
        <v>0</v>
      </c>
      <c r="BH211" s="156">
        <f t="shared" si="27"/>
        <v>0</v>
      </c>
      <c r="BI211" s="156">
        <f t="shared" si="28"/>
        <v>0</v>
      </c>
      <c r="BJ211" s="17" t="s">
        <v>89</v>
      </c>
      <c r="BK211" s="156">
        <f t="shared" si="29"/>
        <v>0</v>
      </c>
      <c r="BL211" s="17" t="s">
        <v>231</v>
      </c>
      <c r="BM211" s="155" t="s">
        <v>1184</v>
      </c>
    </row>
    <row r="212" spans="2:65" s="1" customFormat="1" ht="24.2" customHeight="1">
      <c r="B212" s="32"/>
      <c r="C212" s="179" t="s">
        <v>694</v>
      </c>
      <c r="D212" s="179" t="s">
        <v>304</v>
      </c>
      <c r="E212" s="180" t="s">
        <v>4171</v>
      </c>
      <c r="F212" s="181" t="s">
        <v>4172</v>
      </c>
      <c r="G212" s="182" t="s">
        <v>519</v>
      </c>
      <c r="H212" s="183">
        <v>1</v>
      </c>
      <c r="I212" s="184"/>
      <c r="J212" s="185">
        <f t="shared" si="20"/>
        <v>0</v>
      </c>
      <c r="K212" s="186"/>
      <c r="L212" s="187"/>
      <c r="M212" s="188" t="s">
        <v>1</v>
      </c>
      <c r="N212" s="189" t="s">
        <v>42</v>
      </c>
      <c r="P212" s="153">
        <f t="shared" si="21"/>
        <v>0</v>
      </c>
      <c r="Q212" s="153">
        <v>0</v>
      </c>
      <c r="R212" s="153">
        <f t="shared" si="22"/>
        <v>0</v>
      </c>
      <c r="S212" s="153">
        <v>0</v>
      </c>
      <c r="T212" s="154">
        <f t="shared" si="23"/>
        <v>0</v>
      </c>
      <c r="AR212" s="155" t="s">
        <v>263</v>
      </c>
      <c r="AT212" s="155" t="s">
        <v>304</v>
      </c>
      <c r="AU212" s="155" t="s">
        <v>89</v>
      </c>
      <c r="AY212" s="17" t="s">
        <v>225</v>
      </c>
      <c r="BE212" s="156">
        <f t="shared" si="24"/>
        <v>0</v>
      </c>
      <c r="BF212" s="156">
        <f t="shared" si="25"/>
        <v>0</v>
      </c>
      <c r="BG212" s="156">
        <f t="shared" si="26"/>
        <v>0</v>
      </c>
      <c r="BH212" s="156">
        <f t="shared" si="27"/>
        <v>0</v>
      </c>
      <c r="BI212" s="156">
        <f t="shared" si="28"/>
        <v>0</v>
      </c>
      <c r="BJ212" s="17" t="s">
        <v>89</v>
      </c>
      <c r="BK212" s="156">
        <f t="shared" si="29"/>
        <v>0</v>
      </c>
      <c r="BL212" s="17" t="s">
        <v>231</v>
      </c>
      <c r="BM212" s="155" t="s">
        <v>1197</v>
      </c>
    </row>
    <row r="213" spans="2:65" s="1" customFormat="1" ht="24.2" customHeight="1">
      <c r="B213" s="32"/>
      <c r="C213" s="179" t="s">
        <v>699</v>
      </c>
      <c r="D213" s="179" t="s">
        <v>304</v>
      </c>
      <c r="E213" s="180" t="s">
        <v>4139</v>
      </c>
      <c r="F213" s="181" t="s">
        <v>4140</v>
      </c>
      <c r="G213" s="182" t="s">
        <v>519</v>
      </c>
      <c r="H213" s="183">
        <v>1</v>
      </c>
      <c r="I213" s="184"/>
      <c r="J213" s="185">
        <f t="shared" si="20"/>
        <v>0</v>
      </c>
      <c r="K213" s="186"/>
      <c r="L213" s="187"/>
      <c r="M213" s="188" t="s">
        <v>1</v>
      </c>
      <c r="N213" s="189" t="s">
        <v>42</v>
      </c>
      <c r="P213" s="153">
        <f t="shared" si="21"/>
        <v>0</v>
      </c>
      <c r="Q213" s="153">
        <v>0</v>
      </c>
      <c r="R213" s="153">
        <f t="shared" si="22"/>
        <v>0</v>
      </c>
      <c r="S213" s="153">
        <v>0</v>
      </c>
      <c r="T213" s="154">
        <f t="shared" si="23"/>
        <v>0</v>
      </c>
      <c r="AR213" s="155" t="s">
        <v>263</v>
      </c>
      <c r="AT213" s="155" t="s">
        <v>304</v>
      </c>
      <c r="AU213" s="155" t="s">
        <v>89</v>
      </c>
      <c r="AY213" s="17" t="s">
        <v>225</v>
      </c>
      <c r="BE213" s="156">
        <f t="shared" si="24"/>
        <v>0</v>
      </c>
      <c r="BF213" s="156">
        <f t="shared" si="25"/>
        <v>0</v>
      </c>
      <c r="BG213" s="156">
        <f t="shared" si="26"/>
        <v>0</v>
      </c>
      <c r="BH213" s="156">
        <f t="shared" si="27"/>
        <v>0</v>
      </c>
      <c r="BI213" s="156">
        <f t="shared" si="28"/>
        <v>0</v>
      </c>
      <c r="BJ213" s="17" t="s">
        <v>89</v>
      </c>
      <c r="BK213" s="156">
        <f t="shared" si="29"/>
        <v>0</v>
      </c>
      <c r="BL213" s="17" t="s">
        <v>231</v>
      </c>
      <c r="BM213" s="155" t="s">
        <v>1211</v>
      </c>
    </row>
    <row r="214" spans="2:65" s="1" customFormat="1" ht="33" customHeight="1">
      <c r="B214" s="32"/>
      <c r="C214" s="179" t="s">
        <v>704</v>
      </c>
      <c r="D214" s="179" t="s">
        <v>304</v>
      </c>
      <c r="E214" s="180" t="s">
        <v>4135</v>
      </c>
      <c r="F214" s="181" t="s">
        <v>4136</v>
      </c>
      <c r="G214" s="182" t="s">
        <v>519</v>
      </c>
      <c r="H214" s="183">
        <v>1</v>
      </c>
      <c r="I214" s="184"/>
      <c r="J214" s="185">
        <f t="shared" si="20"/>
        <v>0</v>
      </c>
      <c r="K214" s="186"/>
      <c r="L214" s="187"/>
      <c r="M214" s="188" t="s">
        <v>1</v>
      </c>
      <c r="N214" s="189" t="s">
        <v>42</v>
      </c>
      <c r="P214" s="153">
        <f t="shared" si="21"/>
        <v>0</v>
      </c>
      <c r="Q214" s="153">
        <v>0</v>
      </c>
      <c r="R214" s="153">
        <f t="shared" si="22"/>
        <v>0</v>
      </c>
      <c r="S214" s="153">
        <v>0</v>
      </c>
      <c r="T214" s="154">
        <f t="shared" si="23"/>
        <v>0</v>
      </c>
      <c r="AR214" s="155" t="s">
        <v>263</v>
      </c>
      <c r="AT214" s="155" t="s">
        <v>304</v>
      </c>
      <c r="AU214" s="155" t="s">
        <v>89</v>
      </c>
      <c r="AY214" s="17" t="s">
        <v>225</v>
      </c>
      <c r="BE214" s="156">
        <f t="shared" si="24"/>
        <v>0</v>
      </c>
      <c r="BF214" s="156">
        <f t="shared" si="25"/>
        <v>0</v>
      </c>
      <c r="BG214" s="156">
        <f t="shared" si="26"/>
        <v>0</v>
      </c>
      <c r="BH214" s="156">
        <f t="shared" si="27"/>
        <v>0</v>
      </c>
      <c r="BI214" s="156">
        <f t="shared" si="28"/>
        <v>0</v>
      </c>
      <c r="BJ214" s="17" t="s">
        <v>89</v>
      </c>
      <c r="BK214" s="156">
        <f t="shared" si="29"/>
        <v>0</v>
      </c>
      <c r="BL214" s="17" t="s">
        <v>231</v>
      </c>
      <c r="BM214" s="155" t="s">
        <v>1225</v>
      </c>
    </row>
    <row r="215" spans="2:65" s="1" customFormat="1" ht="55.5" customHeight="1">
      <c r="B215" s="32"/>
      <c r="C215" s="179" t="s">
        <v>708</v>
      </c>
      <c r="D215" s="179" t="s">
        <v>304</v>
      </c>
      <c r="E215" s="180" t="s">
        <v>4137</v>
      </c>
      <c r="F215" s="181" t="s">
        <v>4138</v>
      </c>
      <c r="G215" s="182" t="s">
        <v>519</v>
      </c>
      <c r="H215" s="183">
        <v>1</v>
      </c>
      <c r="I215" s="184"/>
      <c r="J215" s="185">
        <f t="shared" si="20"/>
        <v>0</v>
      </c>
      <c r="K215" s="186"/>
      <c r="L215" s="187"/>
      <c r="M215" s="188" t="s">
        <v>1</v>
      </c>
      <c r="N215" s="189" t="s">
        <v>42</v>
      </c>
      <c r="P215" s="153">
        <f t="shared" si="21"/>
        <v>0</v>
      </c>
      <c r="Q215" s="153">
        <v>0</v>
      </c>
      <c r="R215" s="153">
        <f t="shared" si="22"/>
        <v>0</v>
      </c>
      <c r="S215" s="153">
        <v>0</v>
      </c>
      <c r="T215" s="154">
        <f t="shared" si="23"/>
        <v>0</v>
      </c>
      <c r="AR215" s="155" t="s">
        <v>263</v>
      </c>
      <c r="AT215" s="155" t="s">
        <v>304</v>
      </c>
      <c r="AU215" s="155" t="s">
        <v>89</v>
      </c>
      <c r="AY215" s="17" t="s">
        <v>225</v>
      </c>
      <c r="BE215" s="156">
        <f t="shared" si="24"/>
        <v>0</v>
      </c>
      <c r="BF215" s="156">
        <f t="shared" si="25"/>
        <v>0</v>
      </c>
      <c r="BG215" s="156">
        <f t="shared" si="26"/>
        <v>0</v>
      </c>
      <c r="BH215" s="156">
        <f t="shared" si="27"/>
        <v>0</v>
      </c>
      <c r="BI215" s="156">
        <f t="shared" si="28"/>
        <v>0</v>
      </c>
      <c r="BJ215" s="17" t="s">
        <v>89</v>
      </c>
      <c r="BK215" s="156">
        <f t="shared" si="29"/>
        <v>0</v>
      </c>
      <c r="BL215" s="17" t="s">
        <v>231</v>
      </c>
      <c r="BM215" s="155" t="s">
        <v>1235</v>
      </c>
    </row>
    <row r="216" spans="2:65" s="1" customFormat="1" ht="16.5" customHeight="1">
      <c r="B216" s="32"/>
      <c r="C216" s="179" t="s">
        <v>717</v>
      </c>
      <c r="D216" s="179" t="s">
        <v>304</v>
      </c>
      <c r="E216" s="180" t="s">
        <v>4147</v>
      </c>
      <c r="F216" s="181" t="s">
        <v>4148</v>
      </c>
      <c r="G216" s="182" t="s">
        <v>519</v>
      </c>
      <c r="H216" s="183">
        <v>3</v>
      </c>
      <c r="I216" s="184"/>
      <c r="J216" s="185">
        <f t="shared" si="20"/>
        <v>0</v>
      </c>
      <c r="K216" s="186"/>
      <c r="L216" s="187"/>
      <c r="M216" s="188" t="s">
        <v>1</v>
      </c>
      <c r="N216" s="189" t="s">
        <v>42</v>
      </c>
      <c r="P216" s="153">
        <f t="shared" si="21"/>
        <v>0</v>
      </c>
      <c r="Q216" s="153">
        <v>0</v>
      </c>
      <c r="R216" s="153">
        <f t="shared" si="22"/>
        <v>0</v>
      </c>
      <c r="S216" s="153">
        <v>0</v>
      </c>
      <c r="T216" s="154">
        <f t="shared" si="23"/>
        <v>0</v>
      </c>
      <c r="AR216" s="155" t="s">
        <v>263</v>
      </c>
      <c r="AT216" s="155" t="s">
        <v>304</v>
      </c>
      <c r="AU216" s="155" t="s">
        <v>89</v>
      </c>
      <c r="AY216" s="17" t="s">
        <v>225</v>
      </c>
      <c r="BE216" s="156">
        <f t="shared" si="24"/>
        <v>0</v>
      </c>
      <c r="BF216" s="156">
        <f t="shared" si="25"/>
        <v>0</v>
      </c>
      <c r="BG216" s="156">
        <f t="shared" si="26"/>
        <v>0</v>
      </c>
      <c r="BH216" s="156">
        <f t="shared" si="27"/>
        <v>0</v>
      </c>
      <c r="BI216" s="156">
        <f t="shared" si="28"/>
        <v>0</v>
      </c>
      <c r="BJ216" s="17" t="s">
        <v>89</v>
      </c>
      <c r="BK216" s="156">
        <f t="shared" si="29"/>
        <v>0</v>
      </c>
      <c r="BL216" s="17" t="s">
        <v>231</v>
      </c>
      <c r="BM216" s="155" t="s">
        <v>1247</v>
      </c>
    </row>
    <row r="217" spans="2:65" s="1" customFormat="1" ht="16.5" customHeight="1">
      <c r="B217" s="32"/>
      <c r="C217" s="179" t="s">
        <v>727</v>
      </c>
      <c r="D217" s="179" t="s">
        <v>304</v>
      </c>
      <c r="E217" s="180" t="s">
        <v>4153</v>
      </c>
      <c r="F217" s="181" t="s">
        <v>4154</v>
      </c>
      <c r="G217" s="182" t="s">
        <v>519</v>
      </c>
      <c r="H217" s="183">
        <v>35</v>
      </c>
      <c r="I217" s="184"/>
      <c r="J217" s="185">
        <f t="shared" si="20"/>
        <v>0</v>
      </c>
      <c r="K217" s="186"/>
      <c r="L217" s="187"/>
      <c r="M217" s="188" t="s">
        <v>1</v>
      </c>
      <c r="N217" s="189" t="s">
        <v>42</v>
      </c>
      <c r="P217" s="153">
        <f t="shared" si="21"/>
        <v>0</v>
      </c>
      <c r="Q217" s="153">
        <v>0</v>
      </c>
      <c r="R217" s="153">
        <f t="shared" si="22"/>
        <v>0</v>
      </c>
      <c r="S217" s="153">
        <v>0</v>
      </c>
      <c r="T217" s="154">
        <f t="shared" si="23"/>
        <v>0</v>
      </c>
      <c r="AR217" s="155" t="s">
        <v>263</v>
      </c>
      <c r="AT217" s="155" t="s">
        <v>304</v>
      </c>
      <c r="AU217" s="155" t="s">
        <v>89</v>
      </c>
      <c r="AY217" s="17" t="s">
        <v>225</v>
      </c>
      <c r="BE217" s="156">
        <f t="shared" si="24"/>
        <v>0</v>
      </c>
      <c r="BF217" s="156">
        <f t="shared" si="25"/>
        <v>0</v>
      </c>
      <c r="BG217" s="156">
        <f t="shared" si="26"/>
        <v>0</v>
      </c>
      <c r="BH217" s="156">
        <f t="shared" si="27"/>
        <v>0</v>
      </c>
      <c r="BI217" s="156">
        <f t="shared" si="28"/>
        <v>0</v>
      </c>
      <c r="BJ217" s="17" t="s">
        <v>89</v>
      </c>
      <c r="BK217" s="156">
        <f t="shared" si="29"/>
        <v>0</v>
      </c>
      <c r="BL217" s="17" t="s">
        <v>231</v>
      </c>
      <c r="BM217" s="155" t="s">
        <v>1260</v>
      </c>
    </row>
    <row r="218" spans="2:65" s="1" customFormat="1" ht="16.5" customHeight="1">
      <c r="B218" s="32"/>
      <c r="C218" s="179" t="s">
        <v>734</v>
      </c>
      <c r="D218" s="179" t="s">
        <v>304</v>
      </c>
      <c r="E218" s="180" t="s">
        <v>4178</v>
      </c>
      <c r="F218" s="181" t="s">
        <v>4156</v>
      </c>
      <c r="G218" s="182" t="s">
        <v>4157</v>
      </c>
      <c r="H218" s="183">
        <v>1</v>
      </c>
      <c r="I218" s="184"/>
      <c r="J218" s="185">
        <f t="shared" si="20"/>
        <v>0</v>
      </c>
      <c r="K218" s="186"/>
      <c r="L218" s="187"/>
      <c r="M218" s="188" t="s">
        <v>1</v>
      </c>
      <c r="N218" s="189" t="s">
        <v>42</v>
      </c>
      <c r="P218" s="153">
        <f t="shared" si="21"/>
        <v>0</v>
      </c>
      <c r="Q218" s="153">
        <v>0</v>
      </c>
      <c r="R218" s="153">
        <f t="shared" si="22"/>
        <v>0</v>
      </c>
      <c r="S218" s="153">
        <v>0</v>
      </c>
      <c r="T218" s="154">
        <f t="shared" si="23"/>
        <v>0</v>
      </c>
      <c r="AR218" s="155" t="s">
        <v>263</v>
      </c>
      <c r="AT218" s="155" t="s">
        <v>304</v>
      </c>
      <c r="AU218" s="155" t="s">
        <v>89</v>
      </c>
      <c r="AY218" s="17" t="s">
        <v>225</v>
      </c>
      <c r="BE218" s="156">
        <f t="shared" si="24"/>
        <v>0</v>
      </c>
      <c r="BF218" s="156">
        <f t="shared" si="25"/>
        <v>0</v>
      </c>
      <c r="BG218" s="156">
        <f t="shared" si="26"/>
        <v>0</v>
      </c>
      <c r="BH218" s="156">
        <f t="shared" si="27"/>
        <v>0</v>
      </c>
      <c r="BI218" s="156">
        <f t="shared" si="28"/>
        <v>0</v>
      </c>
      <c r="BJ218" s="17" t="s">
        <v>89</v>
      </c>
      <c r="BK218" s="156">
        <f t="shared" si="29"/>
        <v>0</v>
      </c>
      <c r="BL218" s="17" t="s">
        <v>231</v>
      </c>
      <c r="BM218" s="155" t="s">
        <v>1269</v>
      </c>
    </row>
    <row r="219" spans="2:65" s="1" customFormat="1" ht="16.5" customHeight="1">
      <c r="B219" s="32"/>
      <c r="C219" s="143" t="s">
        <v>738</v>
      </c>
      <c r="D219" s="143" t="s">
        <v>227</v>
      </c>
      <c r="E219" s="144" t="s">
        <v>4174</v>
      </c>
      <c r="F219" s="145" t="s">
        <v>4159</v>
      </c>
      <c r="G219" s="146" t="s">
        <v>519</v>
      </c>
      <c r="H219" s="147">
        <v>1</v>
      </c>
      <c r="I219" s="148"/>
      <c r="J219" s="149">
        <f t="shared" si="20"/>
        <v>0</v>
      </c>
      <c r="K219" s="150"/>
      <c r="L219" s="32"/>
      <c r="M219" s="151" t="s">
        <v>1</v>
      </c>
      <c r="N219" s="152" t="s">
        <v>42</v>
      </c>
      <c r="P219" s="153">
        <f t="shared" si="21"/>
        <v>0</v>
      </c>
      <c r="Q219" s="153">
        <v>0</v>
      </c>
      <c r="R219" s="153">
        <f t="shared" si="22"/>
        <v>0</v>
      </c>
      <c r="S219" s="153">
        <v>0</v>
      </c>
      <c r="T219" s="154">
        <f t="shared" si="23"/>
        <v>0</v>
      </c>
      <c r="AR219" s="155" t="s">
        <v>231</v>
      </c>
      <c r="AT219" s="155" t="s">
        <v>227</v>
      </c>
      <c r="AU219" s="155" t="s">
        <v>89</v>
      </c>
      <c r="AY219" s="17" t="s">
        <v>225</v>
      </c>
      <c r="BE219" s="156">
        <f t="shared" si="24"/>
        <v>0</v>
      </c>
      <c r="BF219" s="156">
        <f t="shared" si="25"/>
        <v>0</v>
      </c>
      <c r="BG219" s="156">
        <f t="shared" si="26"/>
        <v>0</v>
      </c>
      <c r="BH219" s="156">
        <f t="shared" si="27"/>
        <v>0</v>
      </c>
      <c r="BI219" s="156">
        <f t="shared" si="28"/>
        <v>0</v>
      </c>
      <c r="BJ219" s="17" t="s">
        <v>89</v>
      </c>
      <c r="BK219" s="156">
        <f t="shared" si="29"/>
        <v>0</v>
      </c>
      <c r="BL219" s="17" t="s">
        <v>231</v>
      </c>
      <c r="BM219" s="155" t="s">
        <v>1278</v>
      </c>
    </row>
    <row r="220" spans="2:65" s="1" customFormat="1" ht="16.5" customHeight="1">
      <c r="B220" s="32"/>
      <c r="C220" s="143" t="s">
        <v>744</v>
      </c>
      <c r="D220" s="143" t="s">
        <v>227</v>
      </c>
      <c r="E220" s="144" t="s">
        <v>4175</v>
      </c>
      <c r="F220" s="145" t="s">
        <v>4161</v>
      </c>
      <c r="G220" s="146" t="s">
        <v>2068</v>
      </c>
      <c r="H220" s="147">
        <v>1</v>
      </c>
      <c r="I220" s="148"/>
      <c r="J220" s="149">
        <f t="shared" si="20"/>
        <v>0</v>
      </c>
      <c r="K220" s="150"/>
      <c r="L220" s="32"/>
      <c r="M220" s="151" t="s">
        <v>1</v>
      </c>
      <c r="N220" s="152" t="s">
        <v>42</v>
      </c>
      <c r="P220" s="153">
        <f t="shared" si="21"/>
        <v>0</v>
      </c>
      <c r="Q220" s="153">
        <v>0</v>
      </c>
      <c r="R220" s="153">
        <f t="shared" si="22"/>
        <v>0</v>
      </c>
      <c r="S220" s="153">
        <v>0</v>
      </c>
      <c r="T220" s="154">
        <f t="shared" si="23"/>
        <v>0</v>
      </c>
      <c r="AR220" s="155" t="s">
        <v>231</v>
      </c>
      <c r="AT220" s="155" t="s">
        <v>227</v>
      </c>
      <c r="AU220" s="155" t="s">
        <v>89</v>
      </c>
      <c r="AY220" s="17" t="s">
        <v>225</v>
      </c>
      <c r="BE220" s="156">
        <f t="shared" si="24"/>
        <v>0</v>
      </c>
      <c r="BF220" s="156">
        <f t="shared" si="25"/>
        <v>0</v>
      </c>
      <c r="BG220" s="156">
        <f t="shared" si="26"/>
        <v>0</v>
      </c>
      <c r="BH220" s="156">
        <f t="shared" si="27"/>
        <v>0</v>
      </c>
      <c r="BI220" s="156">
        <f t="shared" si="28"/>
        <v>0</v>
      </c>
      <c r="BJ220" s="17" t="s">
        <v>89</v>
      </c>
      <c r="BK220" s="156">
        <f t="shared" si="29"/>
        <v>0</v>
      </c>
      <c r="BL220" s="17" t="s">
        <v>231</v>
      </c>
      <c r="BM220" s="155" t="s">
        <v>1286</v>
      </c>
    </row>
    <row r="221" spans="2:65" s="11" customFormat="1" ht="22.9" customHeight="1">
      <c r="B221" s="131"/>
      <c r="D221" s="132" t="s">
        <v>75</v>
      </c>
      <c r="E221" s="141" t="s">
        <v>4179</v>
      </c>
      <c r="F221" s="141" t="s">
        <v>4180</v>
      </c>
      <c r="I221" s="134"/>
      <c r="J221" s="142">
        <f>BK221</f>
        <v>0</v>
      </c>
      <c r="L221" s="131"/>
      <c r="M221" s="136"/>
      <c r="P221" s="137">
        <f>SUM(P222:P237)</f>
        <v>0</v>
      </c>
      <c r="R221" s="137">
        <f>SUM(R222:R237)</f>
        <v>0</v>
      </c>
      <c r="T221" s="138">
        <f>SUM(T222:T237)</f>
        <v>0</v>
      </c>
      <c r="AR221" s="132" t="s">
        <v>83</v>
      </c>
      <c r="AT221" s="139" t="s">
        <v>75</v>
      </c>
      <c r="AU221" s="139" t="s">
        <v>83</v>
      </c>
      <c r="AY221" s="132" t="s">
        <v>225</v>
      </c>
      <c r="BK221" s="140">
        <f>SUM(BK222:BK237)</f>
        <v>0</v>
      </c>
    </row>
    <row r="222" spans="2:65" s="1" customFormat="1" ht="55.5" customHeight="1">
      <c r="B222" s="32"/>
      <c r="C222" s="179" t="s">
        <v>750</v>
      </c>
      <c r="D222" s="179" t="s">
        <v>304</v>
      </c>
      <c r="E222" s="180" t="s">
        <v>4163</v>
      </c>
      <c r="F222" s="181" t="s">
        <v>4164</v>
      </c>
      <c r="G222" s="182" t="s">
        <v>2068</v>
      </c>
      <c r="H222" s="183">
        <v>1</v>
      </c>
      <c r="I222" s="184"/>
      <c r="J222" s="185">
        <f t="shared" ref="J222:J237" si="30">ROUND(I222*H222,2)</f>
        <v>0</v>
      </c>
      <c r="K222" s="186"/>
      <c r="L222" s="187"/>
      <c r="M222" s="188" t="s">
        <v>1</v>
      </c>
      <c r="N222" s="189" t="s">
        <v>42</v>
      </c>
      <c r="P222" s="153">
        <f t="shared" ref="P222:P237" si="31">O222*H222</f>
        <v>0</v>
      </c>
      <c r="Q222" s="153">
        <v>0</v>
      </c>
      <c r="R222" s="153">
        <f t="shared" ref="R222:R237" si="32">Q222*H222</f>
        <v>0</v>
      </c>
      <c r="S222" s="153">
        <v>0</v>
      </c>
      <c r="T222" s="154">
        <f t="shared" ref="T222:T237" si="33">S222*H222</f>
        <v>0</v>
      </c>
      <c r="AR222" s="155" t="s">
        <v>263</v>
      </c>
      <c r="AT222" s="155" t="s">
        <v>304</v>
      </c>
      <c r="AU222" s="155" t="s">
        <v>89</v>
      </c>
      <c r="AY222" s="17" t="s">
        <v>225</v>
      </c>
      <c r="BE222" s="156">
        <f t="shared" ref="BE222:BE237" si="34">IF(N222="základná",J222,0)</f>
        <v>0</v>
      </c>
      <c r="BF222" s="156">
        <f t="shared" ref="BF222:BF237" si="35">IF(N222="znížená",J222,0)</f>
        <v>0</v>
      </c>
      <c r="BG222" s="156">
        <f t="shared" ref="BG222:BG237" si="36">IF(N222="zákl. prenesená",J222,0)</f>
        <v>0</v>
      </c>
      <c r="BH222" s="156">
        <f t="shared" ref="BH222:BH237" si="37">IF(N222="zníž. prenesená",J222,0)</f>
        <v>0</v>
      </c>
      <c r="BI222" s="156">
        <f t="shared" ref="BI222:BI237" si="38">IF(N222="nulová",J222,0)</f>
        <v>0</v>
      </c>
      <c r="BJ222" s="17" t="s">
        <v>89</v>
      </c>
      <c r="BK222" s="156">
        <f t="shared" ref="BK222:BK237" si="39">ROUND(I222*H222,2)</f>
        <v>0</v>
      </c>
      <c r="BL222" s="17" t="s">
        <v>231</v>
      </c>
      <c r="BM222" s="155" t="s">
        <v>1295</v>
      </c>
    </row>
    <row r="223" spans="2:65" s="1" customFormat="1" ht="24.2" customHeight="1">
      <c r="B223" s="32"/>
      <c r="C223" s="179" t="s">
        <v>755</v>
      </c>
      <c r="D223" s="179" t="s">
        <v>304</v>
      </c>
      <c r="E223" s="180" t="s">
        <v>4165</v>
      </c>
      <c r="F223" s="181" t="s">
        <v>4166</v>
      </c>
      <c r="G223" s="182" t="s">
        <v>519</v>
      </c>
      <c r="H223" s="183">
        <v>1</v>
      </c>
      <c r="I223" s="184"/>
      <c r="J223" s="185">
        <f t="shared" si="30"/>
        <v>0</v>
      </c>
      <c r="K223" s="186"/>
      <c r="L223" s="187"/>
      <c r="M223" s="188" t="s">
        <v>1</v>
      </c>
      <c r="N223" s="189" t="s">
        <v>42</v>
      </c>
      <c r="P223" s="153">
        <f t="shared" si="31"/>
        <v>0</v>
      </c>
      <c r="Q223" s="153">
        <v>0</v>
      </c>
      <c r="R223" s="153">
        <f t="shared" si="32"/>
        <v>0</v>
      </c>
      <c r="S223" s="153">
        <v>0</v>
      </c>
      <c r="T223" s="154">
        <f t="shared" si="33"/>
        <v>0</v>
      </c>
      <c r="AR223" s="155" t="s">
        <v>263</v>
      </c>
      <c r="AT223" s="155" t="s">
        <v>304</v>
      </c>
      <c r="AU223" s="155" t="s">
        <v>89</v>
      </c>
      <c r="AY223" s="17" t="s">
        <v>225</v>
      </c>
      <c r="BE223" s="156">
        <f t="shared" si="34"/>
        <v>0</v>
      </c>
      <c r="BF223" s="156">
        <f t="shared" si="35"/>
        <v>0</v>
      </c>
      <c r="BG223" s="156">
        <f t="shared" si="36"/>
        <v>0</v>
      </c>
      <c r="BH223" s="156">
        <f t="shared" si="37"/>
        <v>0</v>
      </c>
      <c r="BI223" s="156">
        <f t="shared" si="38"/>
        <v>0</v>
      </c>
      <c r="BJ223" s="17" t="s">
        <v>89</v>
      </c>
      <c r="BK223" s="156">
        <f t="shared" si="39"/>
        <v>0</v>
      </c>
      <c r="BL223" s="17" t="s">
        <v>231</v>
      </c>
      <c r="BM223" s="155" t="s">
        <v>1303</v>
      </c>
    </row>
    <row r="224" spans="2:65" s="1" customFormat="1" ht="24.2" customHeight="1">
      <c r="B224" s="32"/>
      <c r="C224" s="179" t="s">
        <v>759</v>
      </c>
      <c r="D224" s="179" t="s">
        <v>304</v>
      </c>
      <c r="E224" s="180" t="s">
        <v>4167</v>
      </c>
      <c r="F224" s="181" t="s">
        <v>4168</v>
      </c>
      <c r="G224" s="182" t="s">
        <v>519</v>
      </c>
      <c r="H224" s="183">
        <v>1</v>
      </c>
      <c r="I224" s="184"/>
      <c r="J224" s="185">
        <f t="shared" si="30"/>
        <v>0</v>
      </c>
      <c r="K224" s="186"/>
      <c r="L224" s="187"/>
      <c r="M224" s="188" t="s">
        <v>1</v>
      </c>
      <c r="N224" s="189" t="s">
        <v>42</v>
      </c>
      <c r="P224" s="153">
        <f t="shared" si="31"/>
        <v>0</v>
      </c>
      <c r="Q224" s="153">
        <v>0</v>
      </c>
      <c r="R224" s="153">
        <f t="shared" si="32"/>
        <v>0</v>
      </c>
      <c r="S224" s="153">
        <v>0</v>
      </c>
      <c r="T224" s="154">
        <f t="shared" si="33"/>
        <v>0</v>
      </c>
      <c r="AR224" s="155" t="s">
        <v>263</v>
      </c>
      <c r="AT224" s="155" t="s">
        <v>304</v>
      </c>
      <c r="AU224" s="155" t="s">
        <v>89</v>
      </c>
      <c r="AY224" s="17" t="s">
        <v>225</v>
      </c>
      <c r="BE224" s="156">
        <f t="shared" si="34"/>
        <v>0</v>
      </c>
      <c r="BF224" s="156">
        <f t="shared" si="35"/>
        <v>0</v>
      </c>
      <c r="BG224" s="156">
        <f t="shared" si="36"/>
        <v>0</v>
      </c>
      <c r="BH224" s="156">
        <f t="shared" si="37"/>
        <v>0</v>
      </c>
      <c r="BI224" s="156">
        <f t="shared" si="38"/>
        <v>0</v>
      </c>
      <c r="BJ224" s="17" t="s">
        <v>89</v>
      </c>
      <c r="BK224" s="156">
        <f t="shared" si="39"/>
        <v>0</v>
      </c>
      <c r="BL224" s="17" t="s">
        <v>231</v>
      </c>
      <c r="BM224" s="155" t="s">
        <v>1311</v>
      </c>
    </row>
    <row r="225" spans="2:65" s="1" customFormat="1" ht="24.2" customHeight="1">
      <c r="B225" s="32"/>
      <c r="C225" s="179" t="s">
        <v>765</v>
      </c>
      <c r="D225" s="179" t="s">
        <v>304</v>
      </c>
      <c r="E225" s="180" t="s">
        <v>4099</v>
      </c>
      <c r="F225" s="181" t="s">
        <v>4100</v>
      </c>
      <c r="G225" s="182" t="s">
        <v>519</v>
      </c>
      <c r="H225" s="183">
        <v>2</v>
      </c>
      <c r="I225" s="184"/>
      <c r="J225" s="185">
        <f t="shared" si="30"/>
        <v>0</v>
      </c>
      <c r="K225" s="186"/>
      <c r="L225" s="187"/>
      <c r="M225" s="188" t="s">
        <v>1</v>
      </c>
      <c r="N225" s="189" t="s">
        <v>42</v>
      </c>
      <c r="P225" s="153">
        <f t="shared" si="31"/>
        <v>0</v>
      </c>
      <c r="Q225" s="153">
        <v>0</v>
      </c>
      <c r="R225" s="153">
        <f t="shared" si="32"/>
        <v>0</v>
      </c>
      <c r="S225" s="153">
        <v>0</v>
      </c>
      <c r="T225" s="154">
        <f t="shared" si="33"/>
        <v>0</v>
      </c>
      <c r="AR225" s="155" t="s">
        <v>263</v>
      </c>
      <c r="AT225" s="155" t="s">
        <v>304</v>
      </c>
      <c r="AU225" s="155" t="s">
        <v>89</v>
      </c>
      <c r="AY225" s="17" t="s">
        <v>225</v>
      </c>
      <c r="BE225" s="156">
        <f t="shared" si="34"/>
        <v>0</v>
      </c>
      <c r="BF225" s="156">
        <f t="shared" si="35"/>
        <v>0</v>
      </c>
      <c r="BG225" s="156">
        <f t="shared" si="36"/>
        <v>0</v>
      </c>
      <c r="BH225" s="156">
        <f t="shared" si="37"/>
        <v>0</v>
      </c>
      <c r="BI225" s="156">
        <f t="shared" si="38"/>
        <v>0</v>
      </c>
      <c r="BJ225" s="17" t="s">
        <v>89</v>
      </c>
      <c r="BK225" s="156">
        <f t="shared" si="39"/>
        <v>0</v>
      </c>
      <c r="BL225" s="17" t="s">
        <v>231</v>
      </c>
      <c r="BM225" s="155" t="s">
        <v>1320</v>
      </c>
    </row>
    <row r="226" spans="2:65" s="1" customFormat="1" ht="24.2" customHeight="1">
      <c r="B226" s="32"/>
      <c r="C226" s="179" t="s">
        <v>778</v>
      </c>
      <c r="D226" s="179" t="s">
        <v>304</v>
      </c>
      <c r="E226" s="180" t="s">
        <v>4107</v>
      </c>
      <c r="F226" s="181" t="s">
        <v>4108</v>
      </c>
      <c r="G226" s="182" t="s">
        <v>519</v>
      </c>
      <c r="H226" s="183">
        <v>12</v>
      </c>
      <c r="I226" s="184"/>
      <c r="J226" s="185">
        <f t="shared" si="30"/>
        <v>0</v>
      </c>
      <c r="K226" s="186"/>
      <c r="L226" s="187"/>
      <c r="M226" s="188" t="s">
        <v>1</v>
      </c>
      <c r="N226" s="189" t="s">
        <v>42</v>
      </c>
      <c r="P226" s="153">
        <f t="shared" si="31"/>
        <v>0</v>
      </c>
      <c r="Q226" s="153">
        <v>0</v>
      </c>
      <c r="R226" s="153">
        <f t="shared" si="32"/>
        <v>0</v>
      </c>
      <c r="S226" s="153">
        <v>0</v>
      </c>
      <c r="T226" s="154">
        <f t="shared" si="33"/>
        <v>0</v>
      </c>
      <c r="AR226" s="155" t="s">
        <v>263</v>
      </c>
      <c r="AT226" s="155" t="s">
        <v>304</v>
      </c>
      <c r="AU226" s="155" t="s">
        <v>89</v>
      </c>
      <c r="AY226" s="17" t="s">
        <v>225</v>
      </c>
      <c r="BE226" s="156">
        <f t="shared" si="34"/>
        <v>0</v>
      </c>
      <c r="BF226" s="156">
        <f t="shared" si="35"/>
        <v>0</v>
      </c>
      <c r="BG226" s="156">
        <f t="shared" si="36"/>
        <v>0</v>
      </c>
      <c r="BH226" s="156">
        <f t="shared" si="37"/>
        <v>0</v>
      </c>
      <c r="BI226" s="156">
        <f t="shared" si="38"/>
        <v>0</v>
      </c>
      <c r="BJ226" s="17" t="s">
        <v>89</v>
      </c>
      <c r="BK226" s="156">
        <f t="shared" si="39"/>
        <v>0</v>
      </c>
      <c r="BL226" s="17" t="s">
        <v>231</v>
      </c>
      <c r="BM226" s="155" t="s">
        <v>1334</v>
      </c>
    </row>
    <row r="227" spans="2:65" s="1" customFormat="1" ht="24.2" customHeight="1">
      <c r="B227" s="32"/>
      <c r="C227" s="179" t="s">
        <v>783</v>
      </c>
      <c r="D227" s="179" t="s">
        <v>304</v>
      </c>
      <c r="E227" s="180" t="s">
        <v>4111</v>
      </c>
      <c r="F227" s="181" t="s">
        <v>4112</v>
      </c>
      <c r="G227" s="182" t="s">
        <v>519</v>
      </c>
      <c r="H227" s="183">
        <v>1</v>
      </c>
      <c r="I227" s="184"/>
      <c r="J227" s="185">
        <f t="shared" si="30"/>
        <v>0</v>
      </c>
      <c r="K227" s="186"/>
      <c r="L227" s="187"/>
      <c r="M227" s="188" t="s">
        <v>1</v>
      </c>
      <c r="N227" s="189" t="s">
        <v>42</v>
      </c>
      <c r="P227" s="153">
        <f t="shared" si="31"/>
        <v>0</v>
      </c>
      <c r="Q227" s="153">
        <v>0</v>
      </c>
      <c r="R227" s="153">
        <f t="shared" si="32"/>
        <v>0</v>
      </c>
      <c r="S227" s="153">
        <v>0</v>
      </c>
      <c r="T227" s="154">
        <f t="shared" si="33"/>
        <v>0</v>
      </c>
      <c r="AR227" s="155" t="s">
        <v>263</v>
      </c>
      <c r="AT227" s="155" t="s">
        <v>304</v>
      </c>
      <c r="AU227" s="155" t="s">
        <v>89</v>
      </c>
      <c r="AY227" s="17" t="s">
        <v>225</v>
      </c>
      <c r="BE227" s="156">
        <f t="shared" si="34"/>
        <v>0</v>
      </c>
      <c r="BF227" s="156">
        <f t="shared" si="35"/>
        <v>0</v>
      </c>
      <c r="BG227" s="156">
        <f t="shared" si="36"/>
        <v>0</v>
      </c>
      <c r="BH227" s="156">
        <f t="shared" si="37"/>
        <v>0</v>
      </c>
      <c r="BI227" s="156">
        <f t="shared" si="38"/>
        <v>0</v>
      </c>
      <c r="BJ227" s="17" t="s">
        <v>89</v>
      </c>
      <c r="BK227" s="156">
        <f t="shared" si="39"/>
        <v>0</v>
      </c>
      <c r="BL227" s="17" t="s">
        <v>231</v>
      </c>
      <c r="BM227" s="155" t="s">
        <v>1348</v>
      </c>
    </row>
    <row r="228" spans="2:65" s="1" customFormat="1" ht="24.2" customHeight="1">
      <c r="B228" s="32"/>
      <c r="C228" s="179" t="s">
        <v>793</v>
      </c>
      <c r="D228" s="179" t="s">
        <v>304</v>
      </c>
      <c r="E228" s="180" t="s">
        <v>4115</v>
      </c>
      <c r="F228" s="181" t="s">
        <v>4116</v>
      </c>
      <c r="G228" s="182" t="s">
        <v>519</v>
      </c>
      <c r="H228" s="183">
        <v>1</v>
      </c>
      <c r="I228" s="184"/>
      <c r="J228" s="185">
        <f t="shared" si="30"/>
        <v>0</v>
      </c>
      <c r="K228" s="186"/>
      <c r="L228" s="187"/>
      <c r="M228" s="188" t="s">
        <v>1</v>
      </c>
      <c r="N228" s="189" t="s">
        <v>42</v>
      </c>
      <c r="P228" s="153">
        <f t="shared" si="31"/>
        <v>0</v>
      </c>
      <c r="Q228" s="153">
        <v>0</v>
      </c>
      <c r="R228" s="153">
        <f t="shared" si="32"/>
        <v>0</v>
      </c>
      <c r="S228" s="153">
        <v>0</v>
      </c>
      <c r="T228" s="154">
        <f t="shared" si="33"/>
        <v>0</v>
      </c>
      <c r="AR228" s="155" t="s">
        <v>263</v>
      </c>
      <c r="AT228" s="155" t="s">
        <v>304</v>
      </c>
      <c r="AU228" s="155" t="s">
        <v>89</v>
      </c>
      <c r="AY228" s="17" t="s">
        <v>225</v>
      </c>
      <c r="BE228" s="156">
        <f t="shared" si="34"/>
        <v>0</v>
      </c>
      <c r="BF228" s="156">
        <f t="shared" si="35"/>
        <v>0</v>
      </c>
      <c r="BG228" s="156">
        <f t="shared" si="36"/>
        <v>0</v>
      </c>
      <c r="BH228" s="156">
        <f t="shared" si="37"/>
        <v>0</v>
      </c>
      <c r="BI228" s="156">
        <f t="shared" si="38"/>
        <v>0</v>
      </c>
      <c r="BJ228" s="17" t="s">
        <v>89</v>
      </c>
      <c r="BK228" s="156">
        <f t="shared" si="39"/>
        <v>0</v>
      </c>
      <c r="BL228" s="17" t="s">
        <v>231</v>
      </c>
      <c r="BM228" s="155" t="s">
        <v>1358</v>
      </c>
    </row>
    <row r="229" spans="2:65" s="1" customFormat="1" ht="37.9" customHeight="1">
      <c r="B229" s="32"/>
      <c r="C229" s="179" t="s">
        <v>801</v>
      </c>
      <c r="D229" s="179" t="s">
        <v>304</v>
      </c>
      <c r="E229" s="180" t="s">
        <v>4169</v>
      </c>
      <c r="F229" s="181" t="s">
        <v>4170</v>
      </c>
      <c r="G229" s="182" t="s">
        <v>519</v>
      </c>
      <c r="H229" s="183">
        <v>1</v>
      </c>
      <c r="I229" s="184"/>
      <c r="J229" s="185">
        <f t="shared" si="30"/>
        <v>0</v>
      </c>
      <c r="K229" s="186"/>
      <c r="L229" s="187"/>
      <c r="M229" s="188" t="s">
        <v>1</v>
      </c>
      <c r="N229" s="189" t="s">
        <v>42</v>
      </c>
      <c r="P229" s="153">
        <f t="shared" si="31"/>
        <v>0</v>
      </c>
      <c r="Q229" s="153">
        <v>0</v>
      </c>
      <c r="R229" s="153">
        <f t="shared" si="32"/>
        <v>0</v>
      </c>
      <c r="S229" s="153">
        <v>0</v>
      </c>
      <c r="T229" s="154">
        <f t="shared" si="33"/>
        <v>0</v>
      </c>
      <c r="AR229" s="155" t="s">
        <v>263</v>
      </c>
      <c r="AT229" s="155" t="s">
        <v>304</v>
      </c>
      <c r="AU229" s="155" t="s">
        <v>89</v>
      </c>
      <c r="AY229" s="17" t="s">
        <v>225</v>
      </c>
      <c r="BE229" s="156">
        <f t="shared" si="34"/>
        <v>0</v>
      </c>
      <c r="BF229" s="156">
        <f t="shared" si="35"/>
        <v>0</v>
      </c>
      <c r="BG229" s="156">
        <f t="shared" si="36"/>
        <v>0</v>
      </c>
      <c r="BH229" s="156">
        <f t="shared" si="37"/>
        <v>0</v>
      </c>
      <c r="BI229" s="156">
        <f t="shared" si="38"/>
        <v>0</v>
      </c>
      <c r="BJ229" s="17" t="s">
        <v>89</v>
      </c>
      <c r="BK229" s="156">
        <f t="shared" si="39"/>
        <v>0</v>
      </c>
      <c r="BL229" s="17" t="s">
        <v>231</v>
      </c>
      <c r="BM229" s="155" t="s">
        <v>1367</v>
      </c>
    </row>
    <row r="230" spans="2:65" s="1" customFormat="1" ht="37.9" customHeight="1">
      <c r="B230" s="32"/>
      <c r="C230" s="179" t="s">
        <v>806</v>
      </c>
      <c r="D230" s="179" t="s">
        <v>304</v>
      </c>
      <c r="E230" s="180" t="s">
        <v>4119</v>
      </c>
      <c r="F230" s="181" t="s">
        <v>4120</v>
      </c>
      <c r="G230" s="182" t="s">
        <v>519</v>
      </c>
      <c r="H230" s="183">
        <v>4</v>
      </c>
      <c r="I230" s="184"/>
      <c r="J230" s="185">
        <f t="shared" si="30"/>
        <v>0</v>
      </c>
      <c r="K230" s="186"/>
      <c r="L230" s="187"/>
      <c r="M230" s="188" t="s">
        <v>1</v>
      </c>
      <c r="N230" s="189" t="s">
        <v>42</v>
      </c>
      <c r="P230" s="153">
        <f t="shared" si="31"/>
        <v>0</v>
      </c>
      <c r="Q230" s="153">
        <v>0</v>
      </c>
      <c r="R230" s="153">
        <f t="shared" si="32"/>
        <v>0</v>
      </c>
      <c r="S230" s="153">
        <v>0</v>
      </c>
      <c r="T230" s="154">
        <f t="shared" si="33"/>
        <v>0</v>
      </c>
      <c r="AR230" s="155" t="s">
        <v>263</v>
      </c>
      <c r="AT230" s="155" t="s">
        <v>304</v>
      </c>
      <c r="AU230" s="155" t="s">
        <v>89</v>
      </c>
      <c r="AY230" s="17" t="s">
        <v>225</v>
      </c>
      <c r="BE230" s="156">
        <f t="shared" si="34"/>
        <v>0</v>
      </c>
      <c r="BF230" s="156">
        <f t="shared" si="35"/>
        <v>0</v>
      </c>
      <c r="BG230" s="156">
        <f t="shared" si="36"/>
        <v>0</v>
      </c>
      <c r="BH230" s="156">
        <f t="shared" si="37"/>
        <v>0</v>
      </c>
      <c r="BI230" s="156">
        <f t="shared" si="38"/>
        <v>0</v>
      </c>
      <c r="BJ230" s="17" t="s">
        <v>89</v>
      </c>
      <c r="BK230" s="156">
        <f t="shared" si="39"/>
        <v>0</v>
      </c>
      <c r="BL230" s="17" t="s">
        <v>231</v>
      </c>
      <c r="BM230" s="155" t="s">
        <v>1378</v>
      </c>
    </row>
    <row r="231" spans="2:65" s="1" customFormat="1" ht="24.2" customHeight="1">
      <c r="B231" s="32"/>
      <c r="C231" s="179" t="s">
        <v>811</v>
      </c>
      <c r="D231" s="179" t="s">
        <v>304</v>
      </c>
      <c r="E231" s="180" t="s">
        <v>4125</v>
      </c>
      <c r="F231" s="181" t="s">
        <v>4126</v>
      </c>
      <c r="G231" s="182" t="s">
        <v>519</v>
      </c>
      <c r="H231" s="183">
        <v>2</v>
      </c>
      <c r="I231" s="184"/>
      <c r="J231" s="185">
        <f t="shared" si="30"/>
        <v>0</v>
      </c>
      <c r="K231" s="186"/>
      <c r="L231" s="187"/>
      <c r="M231" s="188" t="s">
        <v>1</v>
      </c>
      <c r="N231" s="189" t="s">
        <v>42</v>
      </c>
      <c r="P231" s="153">
        <f t="shared" si="31"/>
        <v>0</v>
      </c>
      <c r="Q231" s="153">
        <v>0</v>
      </c>
      <c r="R231" s="153">
        <f t="shared" si="32"/>
        <v>0</v>
      </c>
      <c r="S231" s="153">
        <v>0</v>
      </c>
      <c r="T231" s="154">
        <f t="shared" si="33"/>
        <v>0</v>
      </c>
      <c r="AR231" s="155" t="s">
        <v>263</v>
      </c>
      <c r="AT231" s="155" t="s">
        <v>304</v>
      </c>
      <c r="AU231" s="155" t="s">
        <v>89</v>
      </c>
      <c r="AY231" s="17" t="s">
        <v>225</v>
      </c>
      <c r="BE231" s="156">
        <f t="shared" si="34"/>
        <v>0</v>
      </c>
      <c r="BF231" s="156">
        <f t="shared" si="35"/>
        <v>0</v>
      </c>
      <c r="BG231" s="156">
        <f t="shared" si="36"/>
        <v>0</v>
      </c>
      <c r="BH231" s="156">
        <f t="shared" si="37"/>
        <v>0</v>
      </c>
      <c r="BI231" s="156">
        <f t="shared" si="38"/>
        <v>0</v>
      </c>
      <c r="BJ231" s="17" t="s">
        <v>89</v>
      </c>
      <c r="BK231" s="156">
        <f t="shared" si="39"/>
        <v>0</v>
      </c>
      <c r="BL231" s="17" t="s">
        <v>231</v>
      </c>
      <c r="BM231" s="155" t="s">
        <v>1393</v>
      </c>
    </row>
    <row r="232" spans="2:65" s="1" customFormat="1" ht="24.2" customHeight="1">
      <c r="B232" s="32"/>
      <c r="C232" s="179" t="s">
        <v>833</v>
      </c>
      <c r="D232" s="179" t="s">
        <v>304</v>
      </c>
      <c r="E232" s="180" t="s">
        <v>4139</v>
      </c>
      <c r="F232" s="181" t="s">
        <v>4140</v>
      </c>
      <c r="G232" s="182" t="s">
        <v>519</v>
      </c>
      <c r="H232" s="183">
        <v>1</v>
      </c>
      <c r="I232" s="184"/>
      <c r="J232" s="185">
        <f t="shared" si="30"/>
        <v>0</v>
      </c>
      <c r="K232" s="186"/>
      <c r="L232" s="187"/>
      <c r="M232" s="188" t="s">
        <v>1</v>
      </c>
      <c r="N232" s="189" t="s">
        <v>42</v>
      </c>
      <c r="P232" s="153">
        <f t="shared" si="31"/>
        <v>0</v>
      </c>
      <c r="Q232" s="153">
        <v>0</v>
      </c>
      <c r="R232" s="153">
        <f t="shared" si="32"/>
        <v>0</v>
      </c>
      <c r="S232" s="153">
        <v>0</v>
      </c>
      <c r="T232" s="154">
        <f t="shared" si="33"/>
        <v>0</v>
      </c>
      <c r="AR232" s="155" t="s">
        <v>263</v>
      </c>
      <c r="AT232" s="155" t="s">
        <v>304</v>
      </c>
      <c r="AU232" s="155" t="s">
        <v>89</v>
      </c>
      <c r="AY232" s="17" t="s">
        <v>225</v>
      </c>
      <c r="BE232" s="156">
        <f t="shared" si="34"/>
        <v>0</v>
      </c>
      <c r="BF232" s="156">
        <f t="shared" si="35"/>
        <v>0</v>
      </c>
      <c r="BG232" s="156">
        <f t="shared" si="36"/>
        <v>0</v>
      </c>
      <c r="BH232" s="156">
        <f t="shared" si="37"/>
        <v>0</v>
      </c>
      <c r="BI232" s="156">
        <f t="shared" si="38"/>
        <v>0</v>
      </c>
      <c r="BJ232" s="17" t="s">
        <v>89</v>
      </c>
      <c r="BK232" s="156">
        <f t="shared" si="39"/>
        <v>0</v>
      </c>
      <c r="BL232" s="17" t="s">
        <v>231</v>
      </c>
      <c r="BM232" s="155" t="s">
        <v>1416</v>
      </c>
    </row>
    <row r="233" spans="2:65" s="1" customFormat="1" ht="16.5" customHeight="1">
      <c r="B233" s="32"/>
      <c r="C233" s="179" t="s">
        <v>838</v>
      </c>
      <c r="D233" s="179" t="s">
        <v>304</v>
      </c>
      <c r="E233" s="180" t="s">
        <v>4147</v>
      </c>
      <c r="F233" s="181" t="s">
        <v>4148</v>
      </c>
      <c r="G233" s="182" t="s">
        <v>519</v>
      </c>
      <c r="H233" s="183">
        <v>3</v>
      </c>
      <c r="I233" s="184"/>
      <c r="J233" s="185">
        <f t="shared" si="30"/>
        <v>0</v>
      </c>
      <c r="K233" s="186"/>
      <c r="L233" s="187"/>
      <c r="M233" s="188" t="s">
        <v>1</v>
      </c>
      <c r="N233" s="189" t="s">
        <v>42</v>
      </c>
      <c r="P233" s="153">
        <f t="shared" si="31"/>
        <v>0</v>
      </c>
      <c r="Q233" s="153">
        <v>0</v>
      </c>
      <c r="R233" s="153">
        <f t="shared" si="32"/>
        <v>0</v>
      </c>
      <c r="S233" s="153">
        <v>0</v>
      </c>
      <c r="T233" s="154">
        <f t="shared" si="33"/>
        <v>0</v>
      </c>
      <c r="AR233" s="155" t="s">
        <v>263</v>
      </c>
      <c r="AT233" s="155" t="s">
        <v>304</v>
      </c>
      <c r="AU233" s="155" t="s">
        <v>89</v>
      </c>
      <c r="AY233" s="17" t="s">
        <v>225</v>
      </c>
      <c r="BE233" s="156">
        <f t="shared" si="34"/>
        <v>0</v>
      </c>
      <c r="BF233" s="156">
        <f t="shared" si="35"/>
        <v>0</v>
      </c>
      <c r="BG233" s="156">
        <f t="shared" si="36"/>
        <v>0</v>
      </c>
      <c r="BH233" s="156">
        <f t="shared" si="37"/>
        <v>0</v>
      </c>
      <c r="BI233" s="156">
        <f t="shared" si="38"/>
        <v>0</v>
      </c>
      <c r="BJ233" s="17" t="s">
        <v>89</v>
      </c>
      <c r="BK233" s="156">
        <f t="shared" si="39"/>
        <v>0</v>
      </c>
      <c r="BL233" s="17" t="s">
        <v>231</v>
      </c>
      <c r="BM233" s="155" t="s">
        <v>1429</v>
      </c>
    </row>
    <row r="234" spans="2:65" s="1" customFormat="1" ht="16.5" customHeight="1">
      <c r="B234" s="32"/>
      <c r="C234" s="179" t="s">
        <v>844</v>
      </c>
      <c r="D234" s="179" t="s">
        <v>304</v>
      </c>
      <c r="E234" s="180" t="s">
        <v>4153</v>
      </c>
      <c r="F234" s="181" t="s">
        <v>4154</v>
      </c>
      <c r="G234" s="182" t="s">
        <v>519</v>
      </c>
      <c r="H234" s="183">
        <v>20</v>
      </c>
      <c r="I234" s="184"/>
      <c r="J234" s="185">
        <f t="shared" si="30"/>
        <v>0</v>
      </c>
      <c r="K234" s="186"/>
      <c r="L234" s="187"/>
      <c r="M234" s="188" t="s">
        <v>1</v>
      </c>
      <c r="N234" s="189" t="s">
        <v>42</v>
      </c>
      <c r="P234" s="153">
        <f t="shared" si="31"/>
        <v>0</v>
      </c>
      <c r="Q234" s="153">
        <v>0</v>
      </c>
      <c r="R234" s="153">
        <f t="shared" si="32"/>
        <v>0</v>
      </c>
      <c r="S234" s="153">
        <v>0</v>
      </c>
      <c r="T234" s="154">
        <f t="shared" si="33"/>
        <v>0</v>
      </c>
      <c r="AR234" s="155" t="s">
        <v>263</v>
      </c>
      <c r="AT234" s="155" t="s">
        <v>304</v>
      </c>
      <c r="AU234" s="155" t="s">
        <v>89</v>
      </c>
      <c r="AY234" s="17" t="s">
        <v>225</v>
      </c>
      <c r="BE234" s="156">
        <f t="shared" si="34"/>
        <v>0</v>
      </c>
      <c r="BF234" s="156">
        <f t="shared" si="35"/>
        <v>0</v>
      </c>
      <c r="BG234" s="156">
        <f t="shared" si="36"/>
        <v>0</v>
      </c>
      <c r="BH234" s="156">
        <f t="shared" si="37"/>
        <v>0</v>
      </c>
      <c r="BI234" s="156">
        <f t="shared" si="38"/>
        <v>0</v>
      </c>
      <c r="BJ234" s="17" t="s">
        <v>89</v>
      </c>
      <c r="BK234" s="156">
        <f t="shared" si="39"/>
        <v>0</v>
      </c>
      <c r="BL234" s="17" t="s">
        <v>231</v>
      </c>
      <c r="BM234" s="155" t="s">
        <v>1438</v>
      </c>
    </row>
    <row r="235" spans="2:65" s="1" customFormat="1" ht="16.5" customHeight="1">
      <c r="B235" s="32"/>
      <c r="C235" s="179" t="s">
        <v>878</v>
      </c>
      <c r="D235" s="179" t="s">
        <v>304</v>
      </c>
      <c r="E235" s="180" t="s">
        <v>4181</v>
      </c>
      <c r="F235" s="181" t="s">
        <v>4156</v>
      </c>
      <c r="G235" s="182" t="s">
        <v>4157</v>
      </c>
      <c r="H235" s="183">
        <v>1</v>
      </c>
      <c r="I235" s="184"/>
      <c r="J235" s="185">
        <f t="shared" si="30"/>
        <v>0</v>
      </c>
      <c r="K235" s="186"/>
      <c r="L235" s="187"/>
      <c r="M235" s="188" t="s">
        <v>1</v>
      </c>
      <c r="N235" s="189" t="s">
        <v>42</v>
      </c>
      <c r="P235" s="153">
        <f t="shared" si="31"/>
        <v>0</v>
      </c>
      <c r="Q235" s="153">
        <v>0</v>
      </c>
      <c r="R235" s="153">
        <f t="shared" si="32"/>
        <v>0</v>
      </c>
      <c r="S235" s="153">
        <v>0</v>
      </c>
      <c r="T235" s="154">
        <f t="shared" si="33"/>
        <v>0</v>
      </c>
      <c r="AR235" s="155" t="s">
        <v>263</v>
      </c>
      <c r="AT235" s="155" t="s">
        <v>304</v>
      </c>
      <c r="AU235" s="155" t="s">
        <v>89</v>
      </c>
      <c r="AY235" s="17" t="s">
        <v>225</v>
      </c>
      <c r="BE235" s="156">
        <f t="shared" si="34"/>
        <v>0</v>
      </c>
      <c r="BF235" s="156">
        <f t="shared" si="35"/>
        <v>0</v>
      </c>
      <c r="BG235" s="156">
        <f t="shared" si="36"/>
        <v>0</v>
      </c>
      <c r="BH235" s="156">
        <f t="shared" si="37"/>
        <v>0</v>
      </c>
      <c r="BI235" s="156">
        <f t="shared" si="38"/>
        <v>0</v>
      </c>
      <c r="BJ235" s="17" t="s">
        <v>89</v>
      </c>
      <c r="BK235" s="156">
        <f t="shared" si="39"/>
        <v>0</v>
      </c>
      <c r="BL235" s="17" t="s">
        <v>231</v>
      </c>
      <c r="BM235" s="155" t="s">
        <v>1447</v>
      </c>
    </row>
    <row r="236" spans="2:65" s="1" customFormat="1" ht="16.5" customHeight="1">
      <c r="B236" s="32"/>
      <c r="C236" s="143" t="s">
        <v>883</v>
      </c>
      <c r="D236" s="143" t="s">
        <v>227</v>
      </c>
      <c r="E236" s="144" t="s">
        <v>4174</v>
      </c>
      <c r="F236" s="145" t="s">
        <v>4159</v>
      </c>
      <c r="G236" s="146" t="s">
        <v>519</v>
      </c>
      <c r="H236" s="147">
        <v>1</v>
      </c>
      <c r="I236" s="148"/>
      <c r="J236" s="149">
        <f t="shared" si="30"/>
        <v>0</v>
      </c>
      <c r="K236" s="150"/>
      <c r="L236" s="32"/>
      <c r="M236" s="151" t="s">
        <v>1</v>
      </c>
      <c r="N236" s="152" t="s">
        <v>42</v>
      </c>
      <c r="P236" s="153">
        <f t="shared" si="31"/>
        <v>0</v>
      </c>
      <c r="Q236" s="153">
        <v>0</v>
      </c>
      <c r="R236" s="153">
        <f t="shared" si="32"/>
        <v>0</v>
      </c>
      <c r="S236" s="153">
        <v>0</v>
      </c>
      <c r="T236" s="154">
        <f t="shared" si="33"/>
        <v>0</v>
      </c>
      <c r="AR236" s="155" t="s">
        <v>231</v>
      </c>
      <c r="AT236" s="155" t="s">
        <v>227</v>
      </c>
      <c r="AU236" s="155" t="s">
        <v>89</v>
      </c>
      <c r="AY236" s="17" t="s">
        <v>225</v>
      </c>
      <c r="BE236" s="156">
        <f t="shared" si="34"/>
        <v>0</v>
      </c>
      <c r="BF236" s="156">
        <f t="shared" si="35"/>
        <v>0</v>
      </c>
      <c r="BG236" s="156">
        <f t="shared" si="36"/>
        <v>0</v>
      </c>
      <c r="BH236" s="156">
        <f t="shared" si="37"/>
        <v>0</v>
      </c>
      <c r="BI236" s="156">
        <f t="shared" si="38"/>
        <v>0</v>
      </c>
      <c r="BJ236" s="17" t="s">
        <v>89</v>
      </c>
      <c r="BK236" s="156">
        <f t="shared" si="39"/>
        <v>0</v>
      </c>
      <c r="BL236" s="17" t="s">
        <v>231</v>
      </c>
      <c r="BM236" s="155" t="s">
        <v>1457</v>
      </c>
    </row>
    <row r="237" spans="2:65" s="1" customFormat="1" ht="16.5" customHeight="1">
      <c r="B237" s="32"/>
      <c r="C237" s="143" t="s">
        <v>898</v>
      </c>
      <c r="D237" s="143" t="s">
        <v>227</v>
      </c>
      <c r="E237" s="144" t="s">
        <v>4175</v>
      </c>
      <c r="F237" s="145" t="s">
        <v>4161</v>
      </c>
      <c r="G237" s="146" t="s">
        <v>2068</v>
      </c>
      <c r="H237" s="147">
        <v>1</v>
      </c>
      <c r="I237" s="148"/>
      <c r="J237" s="149">
        <f t="shared" si="30"/>
        <v>0</v>
      </c>
      <c r="K237" s="150"/>
      <c r="L237" s="32"/>
      <c r="M237" s="151" t="s">
        <v>1</v>
      </c>
      <c r="N237" s="152" t="s">
        <v>42</v>
      </c>
      <c r="P237" s="153">
        <f t="shared" si="31"/>
        <v>0</v>
      </c>
      <c r="Q237" s="153">
        <v>0</v>
      </c>
      <c r="R237" s="153">
        <f t="shared" si="32"/>
        <v>0</v>
      </c>
      <c r="S237" s="153">
        <v>0</v>
      </c>
      <c r="T237" s="154">
        <f t="shared" si="33"/>
        <v>0</v>
      </c>
      <c r="AR237" s="155" t="s">
        <v>231</v>
      </c>
      <c r="AT237" s="155" t="s">
        <v>227</v>
      </c>
      <c r="AU237" s="155" t="s">
        <v>89</v>
      </c>
      <c r="AY237" s="17" t="s">
        <v>225</v>
      </c>
      <c r="BE237" s="156">
        <f t="shared" si="34"/>
        <v>0</v>
      </c>
      <c r="BF237" s="156">
        <f t="shared" si="35"/>
        <v>0</v>
      </c>
      <c r="BG237" s="156">
        <f t="shared" si="36"/>
        <v>0</v>
      </c>
      <c r="BH237" s="156">
        <f t="shared" si="37"/>
        <v>0</v>
      </c>
      <c r="BI237" s="156">
        <f t="shared" si="38"/>
        <v>0</v>
      </c>
      <c r="BJ237" s="17" t="s">
        <v>89</v>
      </c>
      <c r="BK237" s="156">
        <f t="shared" si="39"/>
        <v>0</v>
      </c>
      <c r="BL237" s="17" t="s">
        <v>231</v>
      </c>
      <c r="BM237" s="155" t="s">
        <v>1466</v>
      </c>
    </row>
    <row r="238" spans="2:65" s="11" customFormat="1" ht="25.9" customHeight="1">
      <c r="B238" s="131"/>
      <c r="D238" s="132" t="s">
        <v>75</v>
      </c>
      <c r="E238" s="133" t="s">
        <v>1324</v>
      </c>
      <c r="F238" s="133" t="s">
        <v>4182</v>
      </c>
      <c r="I238" s="134"/>
      <c r="J238" s="135">
        <f>BK238</f>
        <v>0</v>
      </c>
      <c r="L238" s="131"/>
      <c r="M238" s="136"/>
      <c r="P238" s="137">
        <f>P239</f>
        <v>0</v>
      </c>
      <c r="R238" s="137">
        <f>R239</f>
        <v>0</v>
      </c>
      <c r="T238" s="138">
        <f>T239</f>
        <v>0</v>
      </c>
      <c r="AR238" s="132" t="s">
        <v>89</v>
      </c>
      <c r="AT238" s="139" t="s">
        <v>75</v>
      </c>
      <c r="AU238" s="139" t="s">
        <v>76</v>
      </c>
      <c r="AY238" s="132" t="s">
        <v>225</v>
      </c>
      <c r="BK238" s="140">
        <f>BK239</f>
        <v>0</v>
      </c>
    </row>
    <row r="239" spans="2:65" s="11" customFormat="1" ht="22.9" customHeight="1">
      <c r="B239" s="131"/>
      <c r="D239" s="132" t="s">
        <v>75</v>
      </c>
      <c r="E239" s="141" t="s">
        <v>1527</v>
      </c>
      <c r="F239" s="141" t="s">
        <v>4183</v>
      </c>
      <c r="I239" s="134"/>
      <c r="J239" s="142">
        <f>BK239</f>
        <v>0</v>
      </c>
      <c r="L239" s="131"/>
      <c r="M239" s="136"/>
      <c r="P239" s="137">
        <f>SUM(P240:P243)</f>
        <v>0</v>
      </c>
      <c r="R239" s="137">
        <f>SUM(R240:R243)</f>
        <v>0</v>
      </c>
      <c r="T239" s="138">
        <f>SUM(T240:T243)</f>
        <v>0</v>
      </c>
      <c r="AR239" s="132" t="s">
        <v>89</v>
      </c>
      <c r="AT239" s="139" t="s">
        <v>75</v>
      </c>
      <c r="AU239" s="139" t="s">
        <v>83</v>
      </c>
      <c r="AY239" s="132" t="s">
        <v>225</v>
      </c>
      <c r="BK239" s="140">
        <f>SUM(BK240:BK243)</f>
        <v>0</v>
      </c>
    </row>
    <row r="240" spans="2:65" s="1" customFormat="1" ht="33" customHeight="1">
      <c r="B240" s="32"/>
      <c r="C240" s="179" t="s">
        <v>903</v>
      </c>
      <c r="D240" s="179" t="s">
        <v>304</v>
      </c>
      <c r="E240" s="180" t="s">
        <v>4184</v>
      </c>
      <c r="F240" s="181" t="s">
        <v>4185</v>
      </c>
      <c r="G240" s="182" t="s">
        <v>519</v>
      </c>
      <c r="H240" s="183">
        <v>24</v>
      </c>
      <c r="I240" s="184"/>
      <c r="J240" s="185">
        <f>ROUND(I240*H240,2)</f>
        <v>0</v>
      </c>
      <c r="K240" s="186"/>
      <c r="L240" s="187"/>
      <c r="M240" s="188" t="s">
        <v>1</v>
      </c>
      <c r="N240" s="189" t="s">
        <v>42</v>
      </c>
      <c r="P240" s="153">
        <f>O240*H240</f>
        <v>0</v>
      </c>
      <c r="Q240" s="153">
        <v>0</v>
      </c>
      <c r="R240" s="153">
        <f>Q240*H240</f>
        <v>0</v>
      </c>
      <c r="S240" s="153">
        <v>0</v>
      </c>
      <c r="T240" s="154">
        <f>S240*H240</f>
        <v>0</v>
      </c>
      <c r="AR240" s="155" t="s">
        <v>434</v>
      </c>
      <c r="AT240" s="155" t="s">
        <v>304</v>
      </c>
      <c r="AU240" s="155" t="s">
        <v>89</v>
      </c>
      <c r="AY240" s="17" t="s">
        <v>225</v>
      </c>
      <c r="BE240" s="156">
        <f>IF(N240="základná",J240,0)</f>
        <v>0</v>
      </c>
      <c r="BF240" s="156">
        <f>IF(N240="znížená",J240,0)</f>
        <v>0</v>
      </c>
      <c r="BG240" s="156">
        <f>IF(N240="zákl. prenesená",J240,0)</f>
        <v>0</v>
      </c>
      <c r="BH240" s="156">
        <f>IF(N240="zníž. prenesená",J240,0)</f>
        <v>0</v>
      </c>
      <c r="BI240" s="156">
        <f>IF(N240="nulová",J240,0)</f>
        <v>0</v>
      </c>
      <c r="BJ240" s="17" t="s">
        <v>89</v>
      </c>
      <c r="BK240" s="156">
        <f>ROUND(I240*H240,2)</f>
        <v>0</v>
      </c>
      <c r="BL240" s="17" t="s">
        <v>309</v>
      </c>
      <c r="BM240" s="155" t="s">
        <v>1476</v>
      </c>
    </row>
    <row r="241" spans="2:65" s="1" customFormat="1" ht="37.9" customHeight="1">
      <c r="B241" s="32"/>
      <c r="C241" s="179" t="s">
        <v>908</v>
      </c>
      <c r="D241" s="179" t="s">
        <v>304</v>
      </c>
      <c r="E241" s="180" t="s">
        <v>4186</v>
      </c>
      <c r="F241" s="181" t="s">
        <v>4187</v>
      </c>
      <c r="G241" s="182" t="s">
        <v>519</v>
      </c>
      <c r="H241" s="183">
        <v>24</v>
      </c>
      <c r="I241" s="184"/>
      <c r="J241" s="185">
        <f>ROUND(I241*H241,2)</f>
        <v>0</v>
      </c>
      <c r="K241" s="186"/>
      <c r="L241" s="187"/>
      <c r="M241" s="188" t="s">
        <v>1</v>
      </c>
      <c r="N241" s="189" t="s">
        <v>42</v>
      </c>
      <c r="P241" s="153">
        <f>O241*H241</f>
        <v>0</v>
      </c>
      <c r="Q241" s="153">
        <v>0</v>
      </c>
      <c r="R241" s="153">
        <f>Q241*H241</f>
        <v>0</v>
      </c>
      <c r="S241" s="153">
        <v>0</v>
      </c>
      <c r="T241" s="154">
        <f>S241*H241</f>
        <v>0</v>
      </c>
      <c r="AR241" s="155" t="s">
        <v>434</v>
      </c>
      <c r="AT241" s="155" t="s">
        <v>304</v>
      </c>
      <c r="AU241" s="155" t="s">
        <v>89</v>
      </c>
      <c r="AY241" s="17" t="s">
        <v>225</v>
      </c>
      <c r="BE241" s="156">
        <f>IF(N241="základná",J241,0)</f>
        <v>0</v>
      </c>
      <c r="BF241" s="156">
        <f>IF(N241="znížená",J241,0)</f>
        <v>0</v>
      </c>
      <c r="BG241" s="156">
        <f>IF(N241="zákl. prenesená",J241,0)</f>
        <v>0</v>
      </c>
      <c r="BH241" s="156">
        <f>IF(N241="zníž. prenesená",J241,0)</f>
        <v>0</v>
      </c>
      <c r="BI241" s="156">
        <f>IF(N241="nulová",J241,0)</f>
        <v>0</v>
      </c>
      <c r="BJ241" s="17" t="s">
        <v>89</v>
      </c>
      <c r="BK241" s="156">
        <f>ROUND(I241*H241,2)</f>
        <v>0</v>
      </c>
      <c r="BL241" s="17" t="s">
        <v>309</v>
      </c>
      <c r="BM241" s="155" t="s">
        <v>1486</v>
      </c>
    </row>
    <row r="242" spans="2:65" s="1" customFormat="1" ht="33" customHeight="1">
      <c r="B242" s="32"/>
      <c r="C242" s="179" t="s">
        <v>913</v>
      </c>
      <c r="D242" s="179" t="s">
        <v>304</v>
      </c>
      <c r="E242" s="180" t="s">
        <v>4188</v>
      </c>
      <c r="F242" s="181" t="s">
        <v>4189</v>
      </c>
      <c r="G242" s="182" t="s">
        <v>519</v>
      </c>
      <c r="H242" s="183">
        <v>108</v>
      </c>
      <c r="I242" s="184"/>
      <c r="J242" s="185">
        <f>ROUND(I242*H242,2)</f>
        <v>0</v>
      </c>
      <c r="K242" s="186"/>
      <c r="L242" s="187"/>
      <c r="M242" s="188" t="s">
        <v>1</v>
      </c>
      <c r="N242" s="189" t="s">
        <v>42</v>
      </c>
      <c r="P242" s="153">
        <f>O242*H242</f>
        <v>0</v>
      </c>
      <c r="Q242" s="153">
        <v>0</v>
      </c>
      <c r="R242" s="153">
        <f>Q242*H242</f>
        <v>0</v>
      </c>
      <c r="S242" s="153">
        <v>0</v>
      </c>
      <c r="T242" s="154">
        <f>S242*H242</f>
        <v>0</v>
      </c>
      <c r="AR242" s="155" t="s">
        <v>434</v>
      </c>
      <c r="AT242" s="155" t="s">
        <v>304</v>
      </c>
      <c r="AU242" s="155" t="s">
        <v>89</v>
      </c>
      <c r="AY242" s="17" t="s">
        <v>225</v>
      </c>
      <c r="BE242" s="156">
        <f>IF(N242="základná",J242,0)</f>
        <v>0</v>
      </c>
      <c r="BF242" s="156">
        <f>IF(N242="znížená",J242,0)</f>
        <v>0</v>
      </c>
      <c r="BG242" s="156">
        <f>IF(N242="zákl. prenesená",J242,0)</f>
        <v>0</v>
      </c>
      <c r="BH242" s="156">
        <f>IF(N242="zníž. prenesená",J242,0)</f>
        <v>0</v>
      </c>
      <c r="BI242" s="156">
        <f>IF(N242="nulová",J242,0)</f>
        <v>0</v>
      </c>
      <c r="BJ242" s="17" t="s">
        <v>89</v>
      </c>
      <c r="BK242" s="156">
        <f>ROUND(I242*H242,2)</f>
        <v>0</v>
      </c>
      <c r="BL242" s="17" t="s">
        <v>309</v>
      </c>
      <c r="BM242" s="155" t="s">
        <v>1494</v>
      </c>
    </row>
    <row r="243" spans="2:65" s="1" customFormat="1" ht="24.2" customHeight="1">
      <c r="B243" s="32"/>
      <c r="C243" s="143" t="s">
        <v>919</v>
      </c>
      <c r="D243" s="143" t="s">
        <v>227</v>
      </c>
      <c r="E243" s="144" t="s">
        <v>1605</v>
      </c>
      <c r="F243" s="145" t="s">
        <v>1606</v>
      </c>
      <c r="G243" s="146" t="s">
        <v>1412</v>
      </c>
      <c r="H243" s="196"/>
      <c r="I243" s="148"/>
      <c r="J243" s="149">
        <f>ROUND(I243*H243,2)</f>
        <v>0</v>
      </c>
      <c r="K243" s="150"/>
      <c r="L243" s="32"/>
      <c r="M243" s="151" t="s">
        <v>1</v>
      </c>
      <c r="N243" s="152" t="s">
        <v>42</v>
      </c>
      <c r="P243" s="153">
        <f>O243*H243</f>
        <v>0</v>
      </c>
      <c r="Q243" s="153">
        <v>0</v>
      </c>
      <c r="R243" s="153">
        <f>Q243*H243</f>
        <v>0</v>
      </c>
      <c r="S243" s="153">
        <v>0</v>
      </c>
      <c r="T243" s="154">
        <f>S243*H243</f>
        <v>0</v>
      </c>
      <c r="AR243" s="155" t="s">
        <v>309</v>
      </c>
      <c r="AT243" s="155" t="s">
        <v>227</v>
      </c>
      <c r="AU243" s="155" t="s">
        <v>89</v>
      </c>
      <c r="AY243" s="17" t="s">
        <v>225</v>
      </c>
      <c r="BE243" s="156">
        <f>IF(N243="základná",J243,0)</f>
        <v>0</v>
      </c>
      <c r="BF243" s="156">
        <f>IF(N243="znížená",J243,0)</f>
        <v>0</v>
      </c>
      <c r="BG243" s="156">
        <f>IF(N243="zákl. prenesená",J243,0)</f>
        <v>0</v>
      </c>
      <c r="BH243" s="156">
        <f>IF(N243="zníž. prenesená",J243,0)</f>
        <v>0</v>
      </c>
      <c r="BI243" s="156">
        <f>IF(N243="nulová",J243,0)</f>
        <v>0</v>
      </c>
      <c r="BJ243" s="17" t="s">
        <v>89</v>
      </c>
      <c r="BK243" s="156">
        <f>ROUND(I243*H243,2)</f>
        <v>0</v>
      </c>
      <c r="BL243" s="17" t="s">
        <v>309</v>
      </c>
      <c r="BM243" s="155" t="s">
        <v>4190</v>
      </c>
    </row>
    <row r="244" spans="2:65" s="11" customFormat="1" ht="25.9" customHeight="1">
      <c r="B244" s="131"/>
      <c r="D244" s="132" t="s">
        <v>75</v>
      </c>
      <c r="E244" s="133" t="s">
        <v>304</v>
      </c>
      <c r="F244" s="133" t="s">
        <v>4191</v>
      </c>
      <c r="I244" s="134"/>
      <c r="J244" s="135">
        <f>BK244</f>
        <v>0</v>
      </c>
      <c r="L244" s="131"/>
      <c r="M244" s="136"/>
      <c r="P244" s="137">
        <f>P245+P280+P300+P319+P359+P373+P384+P401+P411+P446</f>
        <v>0</v>
      </c>
      <c r="R244" s="137">
        <f>R245+R280+R300+R319+R359+R373+R384+R401+R411+R446</f>
        <v>0</v>
      </c>
      <c r="T244" s="138">
        <f>T245+T280+T300+T319+T359+T373+T384+T401+T411+T446</f>
        <v>0</v>
      </c>
      <c r="AR244" s="132" t="s">
        <v>239</v>
      </c>
      <c r="AT244" s="139" t="s">
        <v>75</v>
      </c>
      <c r="AU244" s="139" t="s">
        <v>76</v>
      </c>
      <c r="AY244" s="132" t="s">
        <v>225</v>
      </c>
      <c r="BK244" s="140">
        <f>BK245+BK280+BK300+BK319+BK359+BK373+BK384+BK401+BK411+BK446</f>
        <v>0</v>
      </c>
    </row>
    <row r="245" spans="2:65" s="11" customFormat="1" ht="22.9" customHeight="1">
      <c r="B245" s="131"/>
      <c r="D245" s="132" t="s">
        <v>75</v>
      </c>
      <c r="E245" s="141" t="s">
        <v>4192</v>
      </c>
      <c r="F245" s="141" t="s">
        <v>4193</v>
      </c>
      <c r="I245" s="134"/>
      <c r="J245" s="142">
        <f>BK245</f>
        <v>0</v>
      </c>
      <c r="L245" s="131"/>
      <c r="M245" s="136"/>
      <c r="P245" s="137">
        <f>SUM(P246:P279)</f>
        <v>0</v>
      </c>
      <c r="R245" s="137">
        <f>SUM(R246:R279)</f>
        <v>0</v>
      </c>
      <c r="T245" s="138">
        <f>SUM(T246:T279)</f>
        <v>0</v>
      </c>
      <c r="AR245" s="132" t="s">
        <v>83</v>
      </c>
      <c r="AT245" s="139" t="s">
        <v>75</v>
      </c>
      <c r="AU245" s="139" t="s">
        <v>83</v>
      </c>
      <c r="AY245" s="132" t="s">
        <v>225</v>
      </c>
      <c r="BK245" s="140">
        <f>SUM(BK246:BK279)</f>
        <v>0</v>
      </c>
    </row>
    <row r="246" spans="2:65" s="1" customFormat="1" ht="16.5" customHeight="1">
      <c r="B246" s="32"/>
      <c r="C246" s="179" t="s">
        <v>923</v>
      </c>
      <c r="D246" s="179" t="s">
        <v>304</v>
      </c>
      <c r="E246" s="180" t="s">
        <v>4194</v>
      </c>
      <c r="F246" s="181" t="s">
        <v>4195</v>
      </c>
      <c r="G246" s="182" t="s">
        <v>414</v>
      </c>
      <c r="H246" s="183">
        <v>50</v>
      </c>
      <c r="I246" s="184"/>
      <c r="J246" s="185">
        <f t="shared" ref="J246:J279" si="40">ROUND(I246*H246,2)</f>
        <v>0</v>
      </c>
      <c r="K246" s="186"/>
      <c r="L246" s="187"/>
      <c r="M246" s="188" t="s">
        <v>1</v>
      </c>
      <c r="N246" s="189" t="s">
        <v>42</v>
      </c>
      <c r="P246" s="153">
        <f t="shared" ref="P246:P279" si="41">O246*H246</f>
        <v>0</v>
      </c>
      <c r="Q246" s="153">
        <v>0</v>
      </c>
      <c r="R246" s="153">
        <f t="shared" ref="R246:R279" si="42">Q246*H246</f>
        <v>0</v>
      </c>
      <c r="S246" s="153">
        <v>0</v>
      </c>
      <c r="T246" s="154">
        <f t="shared" ref="T246:T279" si="43">S246*H246</f>
        <v>0</v>
      </c>
      <c r="AR246" s="155" t="s">
        <v>1853</v>
      </c>
      <c r="AT246" s="155" t="s">
        <v>304</v>
      </c>
      <c r="AU246" s="155" t="s">
        <v>89</v>
      </c>
      <c r="AY246" s="17" t="s">
        <v>225</v>
      </c>
      <c r="BE246" s="156">
        <f t="shared" ref="BE246:BE279" si="44">IF(N246="základná",J246,0)</f>
        <v>0</v>
      </c>
      <c r="BF246" s="156">
        <f t="shared" ref="BF246:BF279" si="45">IF(N246="znížená",J246,0)</f>
        <v>0</v>
      </c>
      <c r="BG246" s="156">
        <f t="shared" ref="BG246:BG279" si="46">IF(N246="zákl. prenesená",J246,0)</f>
        <v>0</v>
      </c>
      <c r="BH246" s="156">
        <f t="shared" ref="BH246:BH279" si="47">IF(N246="zníž. prenesená",J246,0)</f>
        <v>0</v>
      </c>
      <c r="BI246" s="156">
        <f t="shared" ref="BI246:BI279" si="48">IF(N246="nulová",J246,0)</f>
        <v>0</v>
      </c>
      <c r="BJ246" s="17" t="s">
        <v>89</v>
      </c>
      <c r="BK246" s="156">
        <f t="shared" ref="BK246:BK279" si="49">ROUND(I246*H246,2)</f>
        <v>0</v>
      </c>
      <c r="BL246" s="17" t="s">
        <v>663</v>
      </c>
      <c r="BM246" s="155" t="s">
        <v>1513</v>
      </c>
    </row>
    <row r="247" spans="2:65" s="1" customFormat="1" ht="16.5" customHeight="1">
      <c r="B247" s="32"/>
      <c r="C247" s="143" t="s">
        <v>945</v>
      </c>
      <c r="D247" s="143" t="s">
        <v>227</v>
      </c>
      <c r="E247" s="144" t="s">
        <v>4196</v>
      </c>
      <c r="F247" s="145" t="s">
        <v>4197</v>
      </c>
      <c r="G247" s="146" t="s">
        <v>414</v>
      </c>
      <c r="H247" s="147">
        <v>50</v>
      </c>
      <c r="I247" s="148"/>
      <c r="J247" s="149">
        <f t="shared" si="40"/>
        <v>0</v>
      </c>
      <c r="K247" s="150"/>
      <c r="L247" s="32"/>
      <c r="M247" s="151" t="s">
        <v>1</v>
      </c>
      <c r="N247" s="152" t="s">
        <v>42</v>
      </c>
      <c r="P247" s="153">
        <f t="shared" si="41"/>
        <v>0</v>
      </c>
      <c r="Q247" s="153">
        <v>0</v>
      </c>
      <c r="R247" s="153">
        <f t="shared" si="42"/>
        <v>0</v>
      </c>
      <c r="S247" s="153">
        <v>0</v>
      </c>
      <c r="T247" s="154">
        <f t="shared" si="43"/>
        <v>0</v>
      </c>
      <c r="AR247" s="155" t="s">
        <v>663</v>
      </c>
      <c r="AT247" s="155" t="s">
        <v>227</v>
      </c>
      <c r="AU247" s="155" t="s">
        <v>89</v>
      </c>
      <c r="AY247" s="17" t="s">
        <v>225</v>
      </c>
      <c r="BE247" s="156">
        <f t="shared" si="44"/>
        <v>0</v>
      </c>
      <c r="BF247" s="156">
        <f t="shared" si="45"/>
        <v>0</v>
      </c>
      <c r="BG247" s="156">
        <f t="shared" si="46"/>
        <v>0</v>
      </c>
      <c r="BH247" s="156">
        <f t="shared" si="47"/>
        <v>0</v>
      </c>
      <c r="BI247" s="156">
        <f t="shared" si="48"/>
        <v>0</v>
      </c>
      <c r="BJ247" s="17" t="s">
        <v>89</v>
      </c>
      <c r="BK247" s="156">
        <f t="shared" si="49"/>
        <v>0</v>
      </c>
      <c r="BL247" s="17" t="s">
        <v>663</v>
      </c>
      <c r="BM247" s="155" t="s">
        <v>1523</v>
      </c>
    </row>
    <row r="248" spans="2:65" s="1" customFormat="1" ht="16.5" customHeight="1">
      <c r="B248" s="32"/>
      <c r="C248" s="179" t="s">
        <v>950</v>
      </c>
      <c r="D248" s="179" t="s">
        <v>304</v>
      </c>
      <c r="E248" s="180" t="s">
        <v>4198</v>
      </c>
      <c r="F248" s="181" t="s">
        <v>4199</v>
      </c>
      <c r="G248" s="182" t="s">
        <v>414</v>
      </c>
      <c r="H248" s="183">
        <v>100</v>
      </c>
      <c r="I248" s="184"/>
      <c r="J248" s="185">
        <f t="shared" si="40"/>
        <v>0</v>
      </c>
      <c r="K248" s="186"/>
      <c r="L248" s="187"/>
      <c r="M248" s="188" t="s">
        <v>1</v>
      </c>
      <c r="N248" s="189" t="s">
        <v>42</v>
      </c>
      <c r="P248" s="153">
        <f t="shared" si="41"/>
        <v>0</v>
      </c>
      <c r="Q248" s="153">
        <v>0</v>
      </c>
      <c r="R248" s="153">
        <f t="shared" si="42"/>
        <v>0</v>
      </c>
      <c r="S248" s="153">
        <v>0</v>
      </c>
      <c r="T248" s="154">
        <f t="shared" si="43"/>
        <v>0</v>
      </c>
      <c r="AR248" s="155" t="s">
        <v>1853</v>
      </c>
      <c r="AT248" s="155" t="s">
        <v>304</v>
      </c>
      <c r="AU248" s="155" t="s">
        <v>89</v>
      </c>
      <c r="AY248" s="17" t="s">
        <v>225</v>
      </c>
      <c r="BE248" s="156">
        <f t="shared" si="44"/>
        <v>0</v>
      </c>
      <c r="BF248" s="156">
        <f t="shared" si="45"/>
        <v>0</v>
      </c>
      <c r="BG248" s="156">
        <f t="shared" si="46"/>
        <v>0</v>
      </c>
      <c r="BH248" s="156">
        <f t="shared" si="47"/>
        <v>0</v>
      </c>
      <c r="BI248" s="156">
        <f t="shared" si="48"/>
        <v>0</v>
      </c>
      <c r="BJ248" s="17" t="s">
        <v>89</v>
      </c>
      <c r="BK248" s="156">
        <f t="shared" si="49"/>
        <v>0</v>
      </c>
      <c r="BL248" s="17" t="s">
        <v>663</v>
      </c>
      <c r="BM248" s="155" t="s">
        <v>1534</v>
      </c>
    </row>
    <row r="249" spans="2:65" s="1" customFormat="1" ht="16.5" customHeight="1">
      <c r="B249" s="32"/>
      <c r="C249" s="143" t="s">
        <v>956</v>
      </c>
      <c r="D249" s="143" t="s">
        <v>227</v>
      </c>
      <c r="E249" s="144" t="s">
        <v>4200</v>
      </c>
      <c r="F249" s="145" t="s">
        <v>4201</v>
      </c>
      <c r="G249" s="146" t="s">
        <v>414</v>
      </c>
      <c r="H249" s="147">
        <v>100</v>
      </c>
      <c r="I249" s="148"/>
      <c r="J249" s="149">
        <f t="shared" si="40"/>
        <v>0</v>
      </c>
      <c r="K249" s="150"/>
      <c r="L249" s="32"/>
      <c r="M249" s="151" t="s">
        <v>1</v>
      </c>
      <c r="N249" s="152" t="s">
        <v>42</v>
      </c>
      <c r="P249" s="153">
        <f t="shared" si="41"/>
        <v>0</v>
      </c>
      <c r="Q249" s="153">
        <v>0</v>
      </c>
      <c r="R249" s="153">
        <f t="shared" si="42"/>
        <v>0</v>
      </c>
      <c r="S249" s="153">
        <v>0</v>
      </c>
      <c r="T249" s="154">
        <f t="shared" si="43"/>
        <v>0</v>
      </c>
      <c r="AR249" s="155" t="s">
        <v>663</v>
      </c>
      <c r="AT249" s="155" t="s">
        <v>227</v>
      </c>
      <c r="AU249" s="155" t="s">
        <v>89</v>
      </c>
      <c r="AY249" s="17" t="s">
        <v>225</v>
      </c>
      <c r="BE249" s="156">
        <f t="shared" si="44"/>
        <v>0</v>
      </c>
      <c r="BF249" s="156">
        <f t="shared" si="45"/>
        <v>0</v>
      </c>
      <c r="BG249" s="156">
        <f t="shared" si="46"/>
        <v>0</v>
      </c>
      <c r="BH249" s="156">
        <f t="shared" si="47"/>
        <v>0</v>
      </c>
      <c r="BI249" s="156">
        <f t="shared" si="48"/>
        <v>0</v>
      </c>
      <c r="BJ249" s="17" t="s">
        <v>89</v>
      </c>
      <c r="BK249" s="156">
        <f t="shared" si="49"/>
        <v>0</v>
      </c>
      <c r="BL249" s="17" t="s">
        <v>663</v>
      </c>
      <c r="BM249" s="155" t="s">
        <v>1545</v>
      </c>
    </row>
    <row r="250" spans="2:65" s="1" customFormat="1" ht="16.5" customHeight="1">
      <c r="B250" s="32"/>
      <c r="C250" s="179" t="s">
        <v>960</v>
      </c>
      <c r="D250" s="179" t="s">
        <v>304</v>
      </c>
      <c r="E250" s="180" t="s">
        <v>4202</v>
      </c>
      <c r="F250" s="181" t="s">
        <v>4203</v>
      </c>
      <c r="G250" s="182" t="s">
        <v>414</v>
      </c>
      <c r="H250" s="183">
        <v>400</v>
      </c>
      <c r="I250" s="184"/>
      <c r="J250" s="185">
        <f t="shared" si="40"/>
        <v>0</v>
      </c>
      <c r="K250" s="186"/>
      <c r="L250" s="187"/>
      <c r="M250" s="188" t="s">
        <v>1</v>
      </c>
      <c r="N250" s="189" t="s">
        <v>42</v>
      </c>
      <c r="P250" s="153">
        <f t="shared" si="41"/>
        <v>0</v>
      </c>
      <c r="Q250" s="153">
        <v>0</v>
      </c>
      <c r="R250" s="153">
        <f t="shared" si="42"/>
        <v>0</v>
      </c>
      <c r="S250" s="153">
        <v>0</v>
      </c>
      <c r="T250" s="154">
        <f t="shared" si="43"/>
        <v>0</v>
      </c>
      <c r="AR250" s="155" t="s">
        <v>1853</v>
      </c>
      <c r="AT250" s="155" t="s">
        <v>304</v>
      </c>
      <c r="AU250" s="155" t="s">
        <v>89</v>
      </c>
      <c r="AY250" s="17" t="s">
        <v>225</v>
      </c>
      <c r="BE250" s="156">
        <f t="shared" si="44"/>
        <v>0</v>
      </c>
      <c r="BF250" s="156">
        <f t="shared" si="45"/>
        <v>0</v>
      </c>
      <c r="BG250" s="156">
        <f t="shared" si="46"/>
        <v>0</v>
      </c>
      <c r="BH250" s="156">
        <f t="shared" si="47"/>
        <v>0</v>
      </c>
      <c r="BI250" s="156">
        <f t="shared" si="48"/>
        <v>0</v>
      </c>
      <c r="BJ250" s="17" t="s">
        <v>89</v>
      </c>
      <c r="BK250" s="156">
        <f t="shared" si="49"/>
        <v>0</v>
      </c>
      <c r="BL250" s="17" t="s">
        <v>663</v>
      </c>
      <c r="BM250" s="155" t="s">
        <v>1555</v>
      </c>
    </row>
    <row r="251" spans="2:65" s="1" customFormat="1" ht="16.5" customHeight="1">
      <c r="B251" s="32"/>
      <c r="C251" s="179" t="s">
        <v>964</v>
      </c>
      <c r="D251" s="179" t="s">
        <v>304</v>
      </c>
      <c r="E251" s="180" t="s">
        <v>4204</v>
      </c>
      <c r="F251" s="181" t="s">
        <v>4205</v>
      </c>
      <c r="G251" s="182" t="s">
        <v>414</v>
      </c>
      <c r="H251" s="183">
        <v>40</v>
      </c>
      <c r="I251" s="184"/>
      <c r="J251" s="185">
        <f t="shared" si="40"/>
        <v>0</v>
      </c>
      <c r="K251" s="186"/>
      <c r="L251" s="187"/>
      <c r="M251" s="188" t="s">
        <v>1</v>
      </c>
      <c r="N251" s="189" t="s">
        <v>42</v>
      </c>
      <c r="P251" s="153">
        <f t="shared" si="41"/>
        <v>0</v>
      </c>
      <c r="Q251" s="153">
        <v>0</v>
      </c>
      <c r="R251" s="153">
        <f t="shared" si="42"/>
        <v>0</v>
      </c>
      <c r="S251" s="153">
        <v>0</v>
      </c>
      <c r="T251" s="154">
        <f t="shared" si="43"/>
        <v>0</v>
      </c>
      <c r="AR251" s="155" t="s">
        <v>1853</v>
      </c>
      <c r="AT251" s="155" t="s">
        <v>304</v>
      </c>
      <c r="AU251" s="155" t="s">
        <v>89</v>
      </c>
      <c r="AY251" s="17" t="s">
        <v>225</v>
      </c>
      <c r="BE251" s="156">
        <f t="shared" si="44"/>
        <v>0</v>
      </c>
      <c r="BF251" s="156">
        <f t="shared" si="45"/>
        <v>0</v>
      </c>
      <c r="BG251" s="156">
        <f t="shared" si="46"/>
        <v>0</v>
      </c>
      <c r="BH251" s="156">
        <f t="shared" si="47"/>
        <v>0</v>
      </c>
      <c r="BI251" s="156">
        <f t="shared" si="48"/>
        <v>0</v>
      </c>
      <c r="BJ251" s="17" t="s">
        <v>89</v>
      </c>
      <c r="BK251" s="156">
        <f t="shared" si="49"/>
        <v>0</v>
      </c>
      <c r="BL251" s="17" t="s">
        <v>663</v>
      </c>
      <c r="BM251" s="155" t="s">
        <v>1565</v>
      </c>
    </row>
    <row r="252" spans="2:65" s="1" customFormat="1" ht="16.5" customHeight="1">
      <c r="B252" s="32"/>
      <c r="C252" s="143" t="s">
        <v>969</v>
      </c>
      <c r="D252" s="143" t="s">
        <v>227</v>
      </c>
      <c r="E252" s="144" t="s">
        <v>4206</v>
      </c>
      <c r="F252" s="145" t="s">
        <v>4207</v>
      </c>
      <c r="G252" s="146" t="s">
        <v>414</v>
      </c>
      <c r="H252" s="147">
        <v>440</v>
      </c>
      <c r="I252" s="148"/>
      <c r="J252" s="149">
        <f t="shared" si="40"/>
        <v>0</v>
      </c>
      <c r="K252" s="150"/>
      <c r="L252" s="32"/>
      <c r="M252" s="151" t="s">
        <v>1</v>
      </c>
      <c r="N252" s="152" t="s">
        <v>42</v>
      </c>
      <c r="P252" s="153">
        <f t="shared" si="41"/>
        <v>0</v>
      </c>
      <c r="Q252" s="153">
        <v>0</v>
      </c>
      <c r="R252" s="153">
        <f t="shared" si="42"/>
        <v>0</v>
      </c>
      <c r="S252" s="153">
        <v>0</v>
      </c>
      <c r="T252" s="154">
        <f t="shared" si="43"/>
        <v>0</v>
      </c>
      <c r="AR252" s="155" t="s">
        <v>663</v>
      </c>
      <c r="AT252" s="155" t="s">
        <v>227</v>
      </c>
      <c r="AU252" s="155" t="s">
        <v>89</v>
      </c>
      <c r="AY252" s="17" t="s">
        <v>225</v>
      </c>
      <c r="BE252" s="156">
        <f t="shared" si="44"/>
        <v>0</v>
      </c>
      <c r="BF252" s="156">
        <f t="shared" si="45"/>
        <v>0</v>
      </c>
      <c r="BG252" s="156">
        <f t="shared" si="46"/>
        <v>0</v>
      </c>
      <c r="BH252" s="156">
        <f t="shared" si="47"/>
        <v>0</v>
      </c>
      <c r="BI252" s="156">
        <f t="shared" si="48"/>
        <v>0</v>
      </c>
      <c r="BJ252" s="17" t="s">
        <v>89</v>
      </c>
      <c r="BK252" s="156">
        <f t="shared" si="49"/>
        <v>0</v>
      </c>
      <c r="BL252" s="17" t="s">
        <v>663</v>
      </c>
      <c r="BM252" s="155" t="s">
        <v>1575</v>
      </c>
    </row>
    <row r="253" spans="2:65" s="1" customFormat="1" ht="16.5" customHeight="1">
      <c r="B253" s="32"/>
      <c r="C253" s="179" t="s">
        <v>973</v>
      </c>
      <c r="D253" s="179" t="s">
        <v>304</v>
      </c>
      <c r="E253" s="180" t="s">
        <v>4208</v>
      </c>
      <c r="F253" s="181" t="s">
        <v>4209</v>
      </c>
      <c r="G253" s="182" t="s">
        <v>414</v>
      </c>
      <c r="H253" s="183">
        <v>100</v>
      </c>
      <c r="I253" s="184"/>
      <c r="J253" s="185">
        <f t="shared" si="40"/>
        <v>0</v>
      </c>
      <c r="K253" s="186"/>
      <c r="L253" s="187"/>
      <c r="M253" s="188" t="s">
        <v>1</v>
      </c>
      <c r="N253" s="189" t="s">
        <v>42</v>
      </c>
      <c r="P253" s="153">
        <f t="shared" si="41"/>
        <v>0</v>
      </c>
      <c r="Q253" s="153">
        <v>0</v>
      </c>
      <c r="R253" s="153">
        <f t="shared" si="42"/>
        <v>0</v>
      </c>
      <c r="S253" s="153">
        <v>0</v>
      </c>
      <c r="T253" s="154">
        <f t="shared" si="43"/>
        <v>0</v>
      </c>
      <c r="AR253" s="155" t="s">
        <v>1853</v>
      </c>
      <c r="AT253" s="155" t="s">
        <v>304</v>
      </c>
      <c r="AU253" s="155" t="s">
        <v>89</v>
      </c>
      <c r="AY253" s="17" t="s">
        <v>225</v>
      </c>
      <c r="BE253" s="156">
        <f t="shared" si="44"/>
        <v>0</v>
      </c>
      <c r="BF253" s="156">
        <f t="shared" si="45"/>
        <v>0</v>
      </c>
      <c r="BG253" s="156">
        <f t="shared" si="46"/>
        <v>0</v>
      </c>
      <c r="BH253" s="156">
        <f t="shared" si="47"/>
        <v>0</v>
      </c>
      <c r="BI253" s="156">
        <f t="shared" si="48"/>
        <v>0</v>
      </c>
      <c r="BJ253" s="17" t="s">
        <v>89</v>
      </c>
      <c r="BK253" s="156">
        <f t="shared" si="49"/>
        <v>0</v>
      </c>
      <c r="BL253" s="17" t="s">
        <v>663</v>
      </c>
      <c r="BM253" s="155" t="s">
        <v>1588</v>
      </c>
    </row>
    <row r="254" spans="2:65" s="1" customFormat="1" ht="16.5" customHeight="1">
      <c r="B254" s="32"/>
      <c r="C254" s="179" t="s">
        <v>980</v>
      </c>
      <c r="D254" s="179" t="s">
        <v>304</v>
      </c>
      <c r="E254" s="180" t="s">
        <v>4210</v>
      </c>
      <c r="F254" s="181" t="s">
        <v>4211</v>
      </c>
      <c r="G254" s="182" t="s">
        <v>414</v>
      </c>
      <c r="H254" s="183">
        <v>20</v>
      </c>
      <c r="I254" s="184"/>
      <c r="J254" s="185">
        <f t="shared" si="40"/>
        <v>0</v>
      </c>
      <c r="K254" s="186"/>
      <c r="L254" s="187"/>
      <c r="M254" s="188" t="s">
        <v>1</v>
      </c>
      <c r="N254" s="189" t="s">
        <v>42</v>
      </c>
      <c r="P254" s="153">
        <f t="shared" si="41"/>
        <v>0</v>
      </c>
      <c r="Q254" s="153">
        <v>0</v>
      </c>
      <c r="R254" s="153">
        <f t="shared" si="42"/>
        <v>0</v>
      </c>
      <c r="S254" s="153">
        <v>0</v>
      </c>
      <c r="T254" s="154">
        <f t="shared" si="43"/>
        <v>0</v>
      </c>
      <c r="AR254" s="155" t="s">
        <v>1853</v>
      </c>
      <c r="AT254" s="155" t="s">
        <v>304</v>
      </c>
      <c r="AU254" s="155" t="s">
        <v>89</v>
      </c>
      <c r="AY254" s="17" t="s">
        <v>225</v>
      </c>
      <c r="BE254" s="156">
        <f t="shared" si="44"/>
        <v>0</v>
      </c>
      <c r="BF254" s="156">
        <f t="shared" si="45"/>
        <v>0</v>
      </c>
      <c r="BG254" s="156">
        <f t="shared" si="46"/>
        <v>0</v>
      </c>
      <c r="BH254" s="156">
        <f t="shared" si="47"/>
        <v>0</v>
      </c>
      <c r="BI254" s="156">
        <f t="shared" si="48"/>
        <v>0</v>
      </c>
      <c r="BJ254" s="17" t="s">
        <v>89</v>
      </c>
      <c r="BK254" s="156">
        <f t="shared" si="49"/>
        <v>0</v>
      </c>
      <c r="BL254" s="17" t="s">
        <v>663</v>
      </c>
      <c r="BM254" s="155" t="s">
        <v>1599</v>
      </c>
    </row>
    <row r="255" spans="2:65" s="1" customFormat="1" ht="16.5" customHeight="1">
      <c r="B255" s="32"/>
      <c r="C255" s="179" t="s">
        <v>986</v>
      </c>
      <c r="D255" s="179" t="s">
        <v>304</v>
      </c>
      <c r="E255" s="180" t="s">
        <v>4212</v>
      </c>
      <c r="F255" s="181" t="s">
        <v>4213</v>
      </c>
      <c r="G255" s="182" t="s">
        <v>414</v>
      </c>
      <c r="H255" s="183">
        <v>20</v>
      </c>
      <c r="I255" s="184"/>
      <c r="J255" s="185">
        <f t="shared" si="40"/>
        <v>0</v>
      </c>
      <c r="K255" s="186"/>
      <c r="L255" s="187"/>
      <c r="M255" s="188" t="s">
        <v>1</v>
      </c>
      <c r="N255" s="189" t="s">
        <v>42</v>
      </c>
      <c r="P255" s="153">
        <f t="shared" si="41"/>
        <v>0</v>
      </c>
      <c r="Q255" s="153">
        <v>0</v>
      </c>
      <c r="R255" s="153">
        <f t="shared" si="42"/>
        <v>0</v>
      </c>
      <c r="S255" s="153">
        <v>0</v>
      </c>
      <c r="T255" s="154">
        <f t="shared" si="43"/>
        <v>0</v>
      </c>
      <c r="AR255" s="155" t="s">
        <v>1853</v>
      </c>
      <c r="AT255" s="155" t="s">
        <v>304</v>
      </c>
      <c r="AU255" s="155" t="s">
        <v>89</v>
      </c>
      <c r="AY255" s="17" t="s">
        <v>225</v>
      </c>
      <c r="BE255" s="156">
        <f t="shared" si="44"/>
        <v>0</v>
      </c>
      <c r="BF255" s="156">
        <f t="shared" si="45"/>
        <v>0</v>
      </c>
      <c r="BG255" s="156">
        <f t="shared" si="46"/>
        <v>0</v>
      </c>
      <c r="BH255" s="156">
        <f t="shared" si="47"/>
        <v>0</v>
      </c>
      <c r="BI255" s="156">
        <f t="shared" si="48"/>
        <v>0</v>
      </c>
      <c r="BJ255" s="17" t="s">
        <v>89</v>
      </c>
      <c r="BK255" s="156">
        <f t="shared" si="49"/>
        <v>0</v>
      </c>
      <c r="BL255" s="17" t="s">
        <v>663</v>
      </c>
      <c r="BM255" s="155" t="s">
        <v>1610</v>
      </c>
    </row>
    <row r="256" spans="2:65" s="1" customFormat="1" ht="16.5" customHeight="1">
      <c r="B256" s="32"/>
      <c r="C256" s="143" t="s">
        <v>994</v>
      </c>
      <c r="D256" s="143" t="s">
        <v>227</v>
      </c>
      <c r="E256" s="144" t="s">
        <v>4214</v>
      </c>
      <c r="F256" s="145" t="s">
        <v>4215</v>
      </c>
      <c r="G256" s="146" t="s">
        <v>414</v>
      </c>
      <c r="H256" s="147">
        <v>140</v>
      </c>
      <c r="I256" s="148"/>
      <c r="J256" s="149">
        <f t="shared" si="40"/>
        <v>0</v>
      </c>
      <c r="K256" s="150"/>
      <c r="L256" s="32"/>
      <c r="M256" s="151" t="s">
        <v>1</v>
      </c>
      <c r="N256" s="152" t="s">
        <v>42</v>
      </c>
      <c r="P256" s="153">
        <f t="shared" si="41"/>
        <v>0</v>
      </c>
      <c r="Q256" s="153">
        <v>0</v>
      </c>
      <c r="R256" s="153">
        <f t="shared" si="42"/>
        <v>0</v>
      </c>
      <c r="S256" s="153">
        <v>0</v>
      </c>
      <c r="T256" s="154">
        <f t="shared" si="43"/>
        <v>0</v>
      </c>
      <c r="AR256" s="155" t="s">
        <v>663</v>
      </c>
      <c r="AT256" s="155" t="s">
        <v>227</v>
      </c>
      <c r="AU256" s="155" t="s">
        <v>89</v>
      </c>
      <c r="AY256" s="17" t="s">
        <v>225</v>
      </c>
      <c r="BE256" s="156">
        <f t="shared" si="44"/>
        <v>0</v>
      </c>
      <c r="BF256" s="156">
        <f t="shared" si="45"/>
        <v>0</v>
      </c>
      <c r="BG256" s="156">
        <f t="shared" si="46"/>
        <v>0</v>
      </c>
      <c r="BH256" s="156">
        <f t="shared" si="47"/>
        <v>0</v>
      </c>
      <c r="BI256" s="156">
        <f t="shared" si="48"/>
        <v>0</v>
      </c>
      <c r="BJ256" s="17" t="s">
        <v>89</v>
      </c>
      <c r="BK256" s="156">
        <f t="shared" si="49"/>
        <v>0</v>
      </c>
      <c r="BL256" s="17" t="s">
        <v>663</v>
      </c>
      <c r="BM256" s="155" t="s">
        <v>1619</v>
      </c>
    </row>
    <row r="257" spans="2:65" s="1" customFormat="1" ht="16.5" customHeight="1">
      <c r="B257" s="32"/>
      <c r="C257" s="179" t="s">
        <v>1006</v>
      </c>
      <c r="D257" s="179" t="s">
        <v>304</v>
      </c>
      <c r="E257" s="180" t="s">
        <v>4216</v>
      </c>
      <c r="F257" s="181" t="s">
        <v>4217</v>
      </c>
      <c r="G257" s="182" t="s">
        <v>414</v>
      </c>
      <c r="H257" s="183">
        <v>200</v>
      </c>
      <c r="I257" s="184"/>
      <c r="J257" s="185">
        <f t="shared" si="40"/>
        <v>0</v>
      </c>
      <c r="K257" s="186"/>
      <c r="L257" s="187"/>
      <c r="M257" s="188" t="s">
        <v>1</v>
      </c>
      <c r="N257" s="189" t="s">
        <v>42</v>
      </c>
      <c r="P257" s="153">
        <f t="shared" si="41"/>
        <v>0</v>
      </c>
      <c r="Q257" s="153">
        <v>0</v>
      </c>
      <c r="R257" s="153">
        <f t="shared" si="42"/>
        <v>0</v>
      </c>
      <c r="S257" s="153">
        <v>0</v>
      </c>
      <c r="T257" s="154">
        <f t="shared" si="43"/>
        <v>0</v>
      </c>
      <c r="AR257" s="155" t="s">
        <v>1853</v>
      </c>
      <c r="AT257" s="155" t="s">
        <v>304</v>
      </c>
      <c r="AU257" s="155" t="s">
        <v>89</v>
      </c>
      <c r="AY257" s="17" t="s">
        <v>225</v>
      </c>
      <c r="BE257" s="156">
        <f t="shared" si="44"/>
        <v>0</v>
      </c>
      <c r="BF257" s="156">
        <f t="shared" si="45"/>
        <v>0</v>
      </c>
      <c r="BG257" s="156">
        <f t="shared" si="46"/>
        <v>0</v>
      </c>
      <c r="BH257" s="156">
        <f t="shared" si="47"/>
        <v>0</v>
      </c>
      <c r="BI257" s="156">
        <f t="shared" si="48"/>
        <v>0</v>
      </c>
      <c r="BJ257" s="17" t="s">
        <v>89</v>
      </c>
      <c r="BK257" s="156">
        <f t="shared" si="49"/>
        <v>0</v>
      </c>
      <c r="BL257" s="17" t="s">
        <v>663</v>
      </c>
      <c r="BM257" s="155" t="s">
        <v>1627</v>
      </c>
    </row>
    <row r="258" spans="2:65" s="1" customFormat="1" ht="16.5" customHeight="1">
      <c r="B258" s="32"/>
      <c r="C258" s="143" t="s">
        <v>1013</v>
      </c>
      <c r="D258" s="143" t="s">
        <v>227</v>
      </c>
      <c r="E258" s="144" t="s">
        <v>4218</v>
      </c>
      <c r="F258" s="145" t="s">
        <v>4219</v>
      </c>
      <c r="G258" s="146" t="s">
        <v>414</v>
      </c>
      <c r="H258" s="147">
        <v>360</v>
      </c>
      <c r="I258" s="148"/>
      <c r="J258" s="149">
        <f t="shared" si="40"/>
        <v>0</v>
      </c>
      <c r="K258" s="150"/>
      <c r="L258" s="32"/>
      <c r="M258" s="151" t="s">
        <v>1</v>
      </c>
      <c r="N258" s="152" t="s">
        <v>42</v>
      </c>
      <c r="P258" s="153">
        <f t="shared" si="41"/>
        <v>0</v>
      </c>
      <c r="Q258" s="153">
        <v>0</v>
      </c>
      <c r="R258" s="153">
        <f t="shared" si="42"/>
        <v>0</v>
      </c>
      <c r="S258" s="153">
        <v>0</v>
      </c>
      <c r="T258" s="154">
        <f t="shared" si="43"/>
        <v>0</v>
      </c>
      <c r="AR258" s="155" t="s">
        <v>663</v>
      </c>
      <c r="AT258" s="155" t="s">
        <v>227</v>
      </c>
      <c r="AU258" s="155" t="s">
        <v>89</v>
      </c>
      <c r="AY258" s="17" t="s">
        <v>225</v>
      </c>
      <c r="BE258" s="156">
        <f t="shared" si="44"/>
        <v>0</v>
      </c>
      <c r="BF258" s="156">
        <f t="shared" si="45"/>
        <v>0</v>
      </c>
      <c r="BG258" s="156">
        <f t="shared" si="46"/>
        <v>0</v>
      </c>
      <c r="BH258" s="156">
        <f t="shared" si="47"/>
        <v>0</v>
      </c>
      <c r="BI258" s="156">
        <f t="shared" si="48"/>
        <v>0</v>
      </c>
      <c r="BJ258" s="17" t="s">
        <v>89</v>
      </c>
      <c r="BK258" s="156">
        <f t="shared" si="49"/>
        <v>0</v>
      </c>
      <c r="BL258" s="17" t="s">
        <v>663</v>
      </c>
      <c r="BM258" s="155" t="s">
        <v>1636</v>
      </c>
    </row>
    <row r="259" spans="2:65" s="1" customFormat="1" ht="16.5" customHeight="1">
      <c r="B259" s="32"/>
      <c r="C259" s="179" t="s">
        <v>1018</v>
      </c>
      <c r="D259" s="179" t="s">
        <v>304</v>
      </c>
      <c r="E259" s="180" t="s">
        <v>4220</v>
      </c>
      <c r="F259" s="181" t="s">
        <v>4221</v>
      </c>
      <c r="G259" s="182" t="s">
        <v>414</v>
      </c>
      <c r="H259" s="183">
        <v>5750</v>
      </c>
      <c r="I259" s="184"/>
      <c r="J259" s="185">
        <f t="shared" si="40"/>
        <v>0</v>
      </c>
      <c r="K259" s="186"/>
      <c r="L259" s="187"/>
      <c r="M259" s="188" t="s">
        <v>1</v>
      </c>
      <c r="N259" s="189" t="s">
        <v>42</v>
      </c>
      <c r="P259" s="153">
        <f t="shared" si="41"/>
        <v>0</v>
      </c>
      <c r="Q259" s="153">
        <v>0</v>
      </c>
      <c r="R259" s="153">
        <f t="shared" si="42"/>
        <v>0</v>
      </c>
      <c r="S259" s="153">
        <v>0</v>
      </c>
      <c r="T259" s="154">
        <f t="shared" si="43"/>
        <v>0</v>
      </c>
      <c r="AR259" s="155" t="s">
        <v>1853</v>
      </c>
      <c r="AT259" s="155" t="s">
        <v>304</v>
      </c>
      <c r="AU259" s="155" t="s">
        <v>89</v>
      </c>
      <c r="AY259" s="17" t="s">
        <v>225</v>
      </c>
      <c r="BE259" s="156">
        <f t="shared" si="44"/>
        <v>0</v>
      </c>
      <c r="BF259" s="156">
        <f t="shared" si="45"/>
        <v>0</v>
      </c>
      <c r="BG259" s="156">
        <f t="shared" si="46"/>
        <v>0</v>
      </c>
      <c r="BH259" s="156">
        <f t="shared" si="47"/>
        <v>0</v>
      </c>
      <c r="BI259" s="156">
        <f t="shared" si="48"/>
        <v>0</v>
      </c>
      <c r="BJ259" s="17" t="s">
        <v>89</v>
      </c>
      <c r="BK259" s="156">
        <f t="shared" si="49"/>
        <v>0</v>
      </c>
      <c r="BL259" s="17" t="s">
        <v>663</v>
      </c>
      <c r="BM259" s="155" t="s">
        <v>1644</v>
      </c>
    </row>
    <row r="260" spans="2:65" s="1" customFormat="1" ht="16.5" customHeight="1">
      <c r="B260" s="32"/>
      <c r="C260" s="179" t="s">
        <v>1023</v>
      </c>
      <c r="D260" s="179" t="s">
        <v>304</v>
      </c>
      <c r="E260" s="180" t="s">
        <v>4222</v>
      </c>
      <c r="F260" s="181" t="s">
        <v>4223</v>
      </c>
      <c r="G260" s="182" t="s">
        <v>414</v>
      </c>
      <c r="H260" s="183">
        <v>30</v>
      </c>
      <c r="I260" s="184"/>
      <c r="J260" s="185">
        <f t="shared" si="40"/>
        <v>0</v>
      </c>
      <c r="K260" s="186"/>
      <c r="L260" s="187"/>
      <c r="M260" s="188" t="s">
        <v>1</v>
      </c>
      <c r="N260" s="189" t="s">
        <v>42</v>
      </c>
      <c r="P260" s="153">
        <f t="shared" si="41"/>
        <v>0</v>
      </c>
      <c r="Q260" s="153">
        <v>0</v>
      </c>
      <c r="R260" s="153">
        <f t="shared" si="42"/>
        <v>0</v>
      </c>
      <c r="S260" s="153">
        <v>0</v>
      </c>
      <c r="T260" s="154">
        <f t="shared" si="43"/>
        <v>0</v>
      </c>
      <c r="AR260" s="155" t="s">
        <v>1853</v>
      </c>
      <c r="AT260" s="155" t="s">
        <v>304</v>
      </c>
      <c r="AU260" s="155" t="s">
        <v>89</v>
      </c>
      <c r="AY260" s="17" t="s">
        <v>225</v>
      </c>
      <c r="BE260" s="156">
        <f t="shared" si="44"/>
        <v>0</v>
      </c>
      <c r="BF260" s="156">
        <f t="shared" si="45"/>
        <v>0</v>
      </c>
      <c r="BG260" s="156">
        <f t="shared" si="46"/>
        <v>0</v>
      </c>
      <c r="BH260" s="156">
        <f t="shared" si="47"/>
        <v>0</v>
      </c>
      <c r="BI260" s="156">
        <f t="shared" si="48"/>
        <v>0</v>
      </c>
      <c r="BJ260" s="17" t="s">
        <v>89</v>
      </c>
      <c r="BK260" s="156">
        <f t="shared" si="49"/>
        <v>0</v>
      </c>
      <c r="BL260" s="17" t="s">
        <v>663</v>
      </c>
      <c r="BM260" s="155" t="s">
        <v>1652</v>
      </c>
    </row>
    <row r="261" spans="2:65" s="1" customFormat="1" ht="16.5" customHeight="1">
      <c r="B261" s="32"/>
      <c r="C261" s="179" t="s">
        <v>1027</v>
      </c>
      <c r="D261" s="179" t="s">
        <v>304</v>
      </c>
      <c r="E261" s="180" t="s">
        <v>4224</v>
      </c>
      <c r="F261" s="181" t="s">
        <v>4225</v>
      </c>
      <c r="G261" s="182" t="s">
        <v>414</v>
      </c>
      <c r="H261" s="183">
        <v>200</v>
      </c>
      <c r="I261" s="184"/>
      <c r="J261" s="185">
        <f t="shared" si="40"/>
        <v>0</v>
      </c>
      <c r="K261" s="186"/>
      <c r="L261" s="187"/>
      <c r="M261" s="188" t="s">
        <v>1</v>
      </c>
      <c r="N261" s="189" t="s">
        <v>42</v>
      </c>
      <c r="P261" s="153">
        <f t="shared" si="41"/>
        <v>0</v>
      </c>
      <c r="Q261" s="153">
        <v>0</v>
      </c>
      <c r="R261" s="153">
        <f t="shared" si="42"/>
        <v>0</v>
      </c>
      <c r="S261" s="153">
        <v>0</v>
      </c>
      <c r="T261" s="154">
        <f t="shared" si="43"/>
        <v>0</v>
      </c>
      <c r="AR261" s="155" t="s">
        <v>1853</v>
      </c>
      <c r="AT261" s="155" t="s">
        <v>304</v>
      </c>
      <c r="AU261" s="155" t="s">
        <v>89</v>
      </c>
      <c r="AY261" s="17" t="s">
        <v>225</v>
      </c>
      <c r="BE261" s="156">
        <f t="shared" si="44"/>
        <v>0</v>
      </c>
      <c r="BF261" s="156">
        <f t="shared" si="45"/>
        <v>0</v>
      </c>
      <c r="BG261" s="156">
        <f t="shared" si="46"/>
        <v>0</v>
      </c>
      <c r="BH261" s="156">
        <f t="shared" si="47"/>
        <v>0</v>
      </c>
      <c r="BI261" s="156">
        <f t="shared" si="48"/>
        <v>0</v>
      </c>
      <c r="BJ261" s="17" t="s">
        <v>89</v>
      </c>
      <c r="BK261" s="156">
        <f t="shared" si="49"/>
        <v>0</v>
      </c>
      <c r="BL261" s="17" t="s">
        <v>663</v>
      </c>
      <c r="BM261" s="155" t="s">
        <v>1662</v>
      </c>
    </row>
    <row r="262" spans="2:65" s="1" customFormat="1" ht="16.5" customHeight="1">
      <c r="B262" s="32"/>
      <c r="C262" s="179" t="s">
        <v>1035</v>
      </c>
      <c r="D262" s="179" t="s">
        <v>304</v>
      </c>
      <c r="E262" s="180" t="s">
        <v>4226</v>
      </c>
      <c r="F262" s="181" t="s">
        <v>4227</v>
      </c>
      <c r="G262" s="182" t="s">
        <v>414</v>
      </c>
      <c r="H262" s="183">
        <v>600</v>
      </c>
      <c r="I262" s="184"/>
      <c r="J262" s="185">
        <f t="shared" si="40"/>
        <v>0</v>
      </c>
      <c r="K262" s="186"/>
      <c r="L262" s="187"/>
      <c r="M262" s="188" t="s">
        <v>1</v>
      </c>
      <c r="N262" s="189" t="s">
        <v>42</v>
      </c>
      <c r="P262" s="153">
        <f t="shared" si="41"/>
        <v>0</v>
      </c>
      <c r="Q262" s="153">
        <v>0</v>
      </c>
      <c r="R262" s="153">
        <f t="shared" si="42"/>
        <v>0</v>
      </c>
      <c r="S262" s="153">
        <v>0</v>
      </c>
      <c r="T262" s="154">
        <f t="shared" si="43"/>
        <v>0</v>
      </c>
      <c r="AR262" s="155" t="s">
        <v>1853</v>
      </c>
      <c r="AT262" s="155" t="s">
        <v>304</v>
      </c>
      <c r="AU262" s="155" t="s">
        <v>89</v>
      </c>
      <c r="AY262" s="17" t="s">
        <v>225</v>
      </c>
      <c r="BE262" s="156">
        <f t="shared" si="44"/>
        <v>0</v>
      </c>
      <c r="BF262" s="156">
        <f t="shared" si="45"/>
        <v>0</v>
      </c>
      <c r="BG262" s="156">
        <f t="shared" si="46"/>
        <v>0</v>
      </c>
      <c r="BH262" s="156">
        <f t="shared" si="47"/>
        <v>0</v>
      </c>
      <c r="BI262" s="156">
        <f t="shared" si="48"/>
        <v>0</v>
      </c>
      <c r="BJ262" s="17" t="s">
        <v>89</v>
      </c>
      <c r="BK262" s="156">
        <f t="shared" si="49"/>
        <v>0</v>
      </c>
      <c r="BL262" s="17" t="s">
        <v>663</v>
      </c>
      <c r="BM262" s="155" t="s">
        <v>1671</v>
      </c>
    </row>
    <row r="263" spans="2:65" s="1" customFormat="1" ht="16.5" customHeight="1">
      <c r="B263" s="32"/>
      <c r="C263" s="179" t="s">
        <v>1041</v>
      </c>
      <c r="D263" s="179" t="s">
        <v>304</v>
      </c>
      <c r="E263" s="180" t="s">
        <v>4228</v>
      </c>
      <c r="F263" s="181" t="s">
        <v>4229</v>
      </c>
      <c r="G263" s="182" t="s">
        <v>414</v>
      </c>
      <c r="H263" s="183">
        <v>30</v>
      </c>
      <c r="I263" s="184"/>
      <c r="J263" s="185">
        <f t="shared" si="40"/>
        <v>0</v>
      </c>
      <c r="K263" s="186"/>
      <c r="L263" s="187"/>
      <c r="M263" s="188" t="s">
        <v>1</v>
      </c>
      <c r="N263" s="189" t="s">
        <v>42</v>
      </c>
      <c r="P263" s="153">
        <f t="shared" si="41"/>
        <v>0</v>
      </c>
      <c r="Q263" s="153">
        <v>0</v>
      </c>
      <c r="R263" s="153">
        <f t="shared" si="42"/>
        <v>0</v>
      </c>
      <c r="S263" s="153">
        <v>0</v>
      </c>
      <c r="T263" s="154">
        <f t="shared" si="43"/>
        <v>0</v>
      </c>
      <c r="AR263" s="155" t="s">
        <v>1853</v>
      </c>
      <c r="AT263" s="155" t="s">
        <v>304</v>
      </c>
      <c r="AU263" s="155" t="s">
        <v>89</v>
      </c>
      <c r="AY263" s="17" t="s">
        <v>225</v>
      </c>
      <c r="BE263" s="156">
        <f t="shared" si="44"/>
        <v>0</v>
      </c>
      <c r="BF263" s="156">
        <f t="shared" si="45"/>
        <v>0</v>
      </c>
      <c r="BG263" s="156">
        <f t="shared" si="46"/>
        <v>0</v>
      </c>
      <c r="BH263" s="156">
        <f t="shared" si="47"/>
        <v>0</v>
      </c>
      <c r="BI263" s="156">
        <f t="shared" si="48"/>
        <v>0</v>
      </c>
      <c r="BJ263" s="17" t="s">
        <v>89</v>
      </c>
      <c r="BK263" s="156">
        <f t="shared" si="49"/>
        <v>0</v>
      </c>
      <c r="BL263" s="17" t="s">
        <v>663</v>
      </c>
      <c r="BM263" s="155" t="s">
        <v>1682</v>
      </c>
    </row>
    <row r="264" spans="2:65" s="1" customFormat="1" ht="16.5" customHeight="1">
      <c r="B264" s="32"/>
      <c r="C264" s="179" t="s">
        <v>1046</v>
      </c>
      <c r="D264" s="179" t="s">
        <v>304</v>
      </c>
      <c r="E264" s="180" t="s">
        <v>4230</v>
      </c>
      <c r="F264" s="181" t="s">
        <v>4231</v>
      </c>
      <c r="G264" s="182" t="s">
        <v>414</v>
      </c>
      <c r="H264" s="183">
        <v>2300</v>
      </c>
      <c r="I264" s="184"/>
      <c r="J264" s="185">
        <f t="shared" si="40"/>
        <v>0</v>
      </c>
      <c r="K264" s="186"/>
      <c r="L264" s="187"/>
      <c r="M264" s="188" t="s">
        <v>1</v>
      </c>
      <c r="N264" s="189" t="s">
        <v>42</v>
      </c>
      <c r="P264" s="153">
        <f t="shared" si="41"/>
        <v>0</v>
      </c>
      <c r="Q264" s="153">
        <v>0</v>
      </c>
      <c r="R264" s="153">
        <f t="shared" si="42"/>
        <v>0</v>
      </c>
      <c r="S264" s="153">
        <v>0</v>
      </c>
      <c r="T264" s="154">
        <f t="shared" si="43"/>
        <v>0</v>
      </c>
      <c r="AR264" s="155" t="s">
        <v>1853</v>
      </c>
      <c r="AT264" s="155" t="s">
        <v>304</v>
      </c>
      <c r="AU264" s="155" t="s">
        <v>89</v>
      </c>
      <c r="AY264" s="17" t="s">
        <v>225</v>
      </c>
      <c r="BE264" s="156">
        <f t="shared" si="44"/>
        <v>0</v>
      </c>
      <c r="BF264" s="156">
        <f t="shared" si="45"/>
        <v>0</v>
      </c>
      <c r="BG264" s="156">
        <f t="shared" si="46"/>
        <v>0</v>
      </c>
      <c r="BH264" s="156">
        <f t="shared" si="47"/>
        <v>0</v>
      </c>
      <c r="BI264" s="156">
        <f t="shared" si="48"/>
        <v>0</v>
      </c>
      <c r="BJ264" s="17" t="s">
        <v>89</v>
      </c>
      <c r="BK264" s="156">
        <f t="shared" si="49"/>
        <v>0</v>
      </c>
      <c r="BL264" s="17" t="s">
        <v>663</v>
      </c>
      <c r="BM264" s="155" t="s">
        <v>1690</v>
      </c>
    </row>
    <row r="265" spans="2:65" s="1" customFormat="1" ht="16.5" customHeight="1">
      <c r="B265" s="32"/>
      <c r="C265" s="179" t="s">
        <v>1052</v>
      </c>
      <c r="D265" s="179" t="s">
        <v>304</v>
      </c>
      <c r="E265" s="180" t="s">
        <v>4232</v>
      </c>
      <c r="F265" s="181" t="s">
        <v>4233</v>
      </c>
      <c r="G265" s="182" t="s">
        <v>414</v>
      </c>
      <c r="H265" s="183">
        <v>800</v>
      </c>
      <c r="I265" s="184"/>
      <c r="J265" s="185">
        <f t="shared" si="40"/>
        <v>0</v>
      </c>
      <c r="K265" s="186"/>
      <c r="L265" s="187"/>
      <c r="M265" s="188" t="s">
        <v>1</v>
      </c>
      <c r="N265" s="189" t="s">
        <v>42</v>
      </c>
      <c r="P265" s="153">
        <f t="shared" si="41"/>
        <v>0</v>
      </c>
      <c r="Q265" s="153">
        <v>0</v>
      </c>
      <c r="R265" s="153">
        <f t="shared" si="42"/>
        <v>0</v>
      </c>
      <c r="S265" s="153">
        <v>0</v>
      </c>
      <c r="T265" s="154">
        <f t="shared" si="43"/>
        <v>0</v>
      </c>
      <c r="AR265" s="155" t="s">
        <v>1853</v>
      </c>
      <c r="AT265" s="155" t="s">
        <v>304</v>
      </c>
      <c r="AU265" s="155" t="s">
        <v>89</v>
      </c>
      <c r="AY265" s="17" t="s">
        <v>225</v>
      </c>
      <c r="BE265" s="156">
        <f t="shared" si="44"/>
        <v>0</v>
      </c>
      <c r="BF265" s="156">
        <f t="shared" si="45"/>
        <v>0</v>
      </c>
      <c r="BG265" s="156">
        <f t="shared" si="46"/>
        <v>0</v>
      </c>
      <c r="BH265" s="156">
        <f t="shared" si="47"/>
        <v>0</v>
      </c>
      <c r="BI265" s="156">
        <f t="shared" si="48"/>
        <v>0</v>
      </c>
      <c r="BJ265" s="17" t="s">
        <v>89</v>
      </c>
      <c r="BK265" s="156">
        <f t="shared" si="49"/>
        <v>0</v>
      </c>
      <c r="BL265" s="17" t="s">
        <v>663</v>
      </c>
      <c r="BM265" s="155" t="s">
        <v>1700</v>
      </c>
    </row>
    <row r="266" spans="2:65" s="1" customFormat="1" ht="16.5" customHeight="1">
      <c r="B266" s="32"/>
      <c r="C266" s="179" t="s">
        <v>1056</v>
      </c>
      <c r="D266" s="179" t="s">
        <v>304</v>
      </c>
      <c r="E266" s="180" t="s">
        <v>4234</v>
      </c>
      <c r="F266" s="181" t="s">
        <v>4235</v>
      </c>
      <c r="G266" s="182" t="s">
        <v>414</v>
      </c>
      <c r="H266" s="183">
        <v>1300</v>
      </c>
      <c r="I266" s="184"/>
      <c r="J266" s="185">
        <f t="shared" si="40"/>
        <v>0</v>
      </c>
      <c r="K266" s="186"/>
      <c r="L266" s="187"/>
      <c r="M266" s="188" t="s">
        <v>1</v>
      </c>
      <c r="N266" s="189" t="s">
        <v>42</v>
      </c>
      <c r="P266" s="153">
        <f t="shared" si="41"/>
        <v>0</v>
      </c>
      <c r="Q266" s="153">
        <v>0</v>
      </c>
      <c r="R266" s="153">
        <f t="shared" si="42"/>
        <v>0</v>
      </c>
      <c r="S266" s="153">
        <v>0</v>
      </c>
      <c r="T266" s="154">
        <f t="shared" si="43"/>
        <v>0</v>
      </c>
      <c r="AR266" s="155" t="s">
        <v>1853</v>
      </c>
      <c r="AT266" s="155" t="s">
        <v>304</v>
      </c>
      <c r="AU266" s="155" t="s">
        <v>89</v>
      </c>
      <c r="AY266" s="17" t="s">
        <v>225</v>
      </c>
      <c r="BE266" s="156">
        <f t="shared" si="44"/>
        <v>0</v>
      </c>
      <c r="BF266" s="156">
        <f t="shared" si="45"/>
        <v>0</v>
      </c>
      <c r="BG266" s="156">
        <f t="shared" si="46"/>
        <v>0</v>
      </c>
      <c r="BH266" s="156">
        <f t="shared" si="47"/>
        <v>0</v>
      </c>
      <c r="BI266" s="156">
        <f t="shared" si="48"/>
        <v>0</v>
      </c>
      <c r="BJ266" s="17" t="s">
        <v>89</v>
      </c>
      <c r="BK266" s="156">
        <f t="shared" si="49"/>
        <v>0</v>
      </c>
      <c r="BL266" s="17" t="s">
        <v>663</v>
      </c>
      <c r="BM266" s="155" t="s">
        <v>1712</v>
      </c>
    </row>
    <row r="267" spans="2:65" s="1" customFormat="1" ht="16.5" customHeight="1">
      <c r="B267" s="32"/>
      <c r="C267" s="179" t="s">
        <v>1064</v>
      </c>
      <c r="D267" s="179" t="s">
        <v>304</v>
      </c>
      <c r="E267" s="180" t="s">
        <v>4236</v>
      </c>
      <c r="F267" s="181" t="s">
        <v>4237</v>
      </c>
      <c r="G267" s="182" t="s">
        <v>414</v>
      </c>
      <c r="H267" s="183">
        <v>200</v>
      </c>
      <c r="I267" s="184"/>
      <c r="J267" s="185">
        <f t="shared" si="40"/>
        <v>0</v>
      </c>
      <c r="K267" s="186"/>
      <c r="L267" s="187"/>
      <c r="M267" s="188" t="s">
        <v>1</v>
      </c>
      <c r="N267" s="189" t="s">
        <v>42</v>
      </c>
      <c r="P267" s="153">
        <f t="shared" si="41"/>
        <v>0</v>
      </c>
      <c r="Q267" s="153">
        <v>0</v>
      </c>
      <c r="R267" s="153">
        <f t="shared" si="42"/>
        <v>0</v>
      </c>
      <c r="S267" s="153">
        <v>0</v>
      </c>
      <c r="T267" s="154">
        <f t="shared" si="43"/>
        <v>0</v>
      </c>
      <c r="AR267" s="155" t="s">
        <v>1853</v>
      </c>
      <c r="AT267" s="155" t="s">
        <v>304</v>
      </c>
      <c r="AU267" s="155" t="s">
        <v>89</v>
      </c>
      <c r="AY267" s="17" t="s">
        <v>225</v>
      </c>
      <c r="BE267" s="156">
        <f t="shared" si="44"/>
        <v>0</v>
      </c>
      <c r="BF267" s="156">
        <f t="shared" si="45"/>
        <v>0</v>
      </c>
      <c r="BG267" s="156">
        <f t="shared" si="46"/>
        <v>0</v>
      </c>
      <c r="BH267" s="156">
        <f t="shared" si="47"/>
        <v>0</v>
      </c>
      <c r="BI267" s="156">
        <f t="shared" si="48"/>
        <v>0</v>
      </c>
      <c r="BJ267" s="17" t="s">
        <v>89</v>
      </c>
      <c r="BK267" s="156">
        <f t="shared" si="49"/>
        <v>0</v>
      </c>
      <c r="BL267" s="17" t="s">
        <v>663</v>
      </c>
      <c r="BM267" s="155" t="s">
        <v>1723</v>
      </c>
    </row>
    <row r="268" spans="2:65" s="1" customFormat="1" ht="16.5" customHeight="1">
      <c r="B268" s="32"/>
      <c r="C268" s="143" t="s">
        <v>1069</v>
      </c>
      <c r="D268" s="143" t="s">
        <v>227</v>
      </c>
      <c r="E268" s="144" t="s">
        <v>4238</v>
      </c>
      <c r="F268" s="145" t="s">
        <v>4239</v>
      </c>
      <c r="G268" s="146" t="s">
        <v>414</v>
      </c>
      <c r="H268" s="147">
        <v>11210</v>
      </c>
      <c r="I268" s="148"/>
      <c r="J268" s="149">
        <f t="shared" si="40"/>
        <v>0</v>
      </c>
      <c r="K268" s="150"/>
      <c r="L268" s="32"/>
      <c r="M268" s="151" t="s">
        <v>1</v>
      </c>
      <c r="N268" s="152" t="s">
        <v>42</v>
      </c>
      <c r="P268" s="153">
        <f t="shared" si="41"/>
        <v>0</v>
      </c>
      <c r="Q268" s="153">
        <v>0</v>
      </c>
      <c r="R268" s="153">
        <f t="shared" si="42"/>
        <v>0</v>
      </c>
      <c r="S268" s="153">
        <v>0</v>
      </c>
      <c r="T268" s="154">
        <f t="shared" si="43"/>
        <v>0</v>
      </c>
      <c r="AR268" s="155" t="s">
        <v>663</v>
      </c>
      <c r="AT268" s="155" t="s">
        <v>227</v>
      </c>
      <c r="AU268" s="155" t="s">
        <v>89</v>
      </c>
      <c r="AY268" s="17" t="s">
        <v>225</v>
      </c>
      <c r="BE268" s="156">
        <f t="shared" si="44"/>
        <v>0</v>
      </c>
      <c r="BF268" s="156">
        <f t="shared" si="45"/>
        <v>0</v>
      </c>
      <c r="BG268" s="156">
        <f t="shared" si="46"/>
        <v>0</v>
      </c>
      <c r="BH268" s="156">
        <f t="shared" si="47"/>
        <v>0</v>
      </c>
      <c r="BI268" s="156">
        <f t="shared" si="48"/>
        <v>0</v>
      </c>
      <c r="BJ268" s="17" t="s">
        <v>89</v>
      </c>
      <c r="BK268" s="156">
        <f t="shared" si="49"/>
        <v>0</v>
      </c>
      <c r="BL268" s="17" t="s">
        <v>663</v>
      </c>
      <c r="BM268" s="155" t="s">
        <v>1737</v>
      </c>
    </row>
    <row r="269" spans="2:65" s="1" customFormat="1" ht="21.75" customHeight="1">
      <c r="B269" s="32"/>
      <c r="C269" s="179" t="s">
        <v>1075</v>
      </c>
      <c r="D269" s="179" t="s">
        <v>304</v>
      </c>
      <c r="E269" s="180" t="s">
        <v>4240</v>
      </c>
      <c r="F269" s="181" t="s">
        <v>4241</v>
      </c>
      <c r="G269" s="182" t="s">
        <v>414</v>
      </c>
      <c r="H269" s="183">
        <v>100</v>
      </c>
      <c r="I269" s="184"/>
      <c r="J269" s="185">
        <f t="shared" si="40"/>
        <v>0</v>
      </c>
      <c r="K269" s="186"/>
      <c r="L269" s="187"/>
      <c r="M269" s="188" t="s">
        <v>1</v>
      </c>
      <c r="N269" s="189" t="s">
        <v>42</v>
      </c>
      <c r="P269" s="153">
        <f t="shared" si="41"/>
        <v>0</v>
      </c>
      <c r="Q269" s="153">
        <v>0</v>
      </c>
      <c r="R269" s="153">
        <f t="shared" si="42"/>
        <v>0</v>
      </c>
      <c r="S269" s="153">
        <v>0</v>
      </c>
      <c r="T269" s="154">
        <f t="shared" si="43"/>
        <v>0</v>
      </c>
      <c r="AR269" s="155" t="s">
        <v>1853</v>
      </c>
      <c r="AT269" s="155" t="s">
        <v>304</v>
      </c>
      <c r="AU269" s="155" t="s">
        <v>89</v>
      </c>
      <c r="AY269" s="17" t="s">
        <v>225</v>
      </c>
      <c r="BE269" s="156">
        <f t="shared" si="44"/>
        <v>0</v>
      </c>
      <c r="BF269" s="156">
        <f t="shared" si="45"/>
        <v>0</v>
      </c>
      <c r="BG269" s="156">
        <f t="shared" si="46"/>
        <v>0</v>
      </c>
      <c r="BH269" s="156">
        <f t="shared" si="47"/>
        <v>0</v>
      </c>
      <c r="BI269" s="156">
        <f t="shared" si="48"/>
        <v>0</v>
      </c>
      <c r="BJ269" s="17" t="s">
        <v>89</v>
      </c>
      <c r="BK269" s="156">
        <f t="shared" si="49"/>
        <v>0</v>
      </c>
      <c r="BL269" s="17" t="s">
        <v>663</v>
      </c>
      <c r="BM269" s="155" t="s">
        <v>1767</v>
      </c>
    </row>
    <row r="270" spans="2:65" s="1" customFormat="1" ht="21.75" customHeight="1">
      <c r="B270" s="32"/>
      <c r="C270" s="179" t="s">
        <v>1082</v>
      </c>
      <c r="D270" s="179" t="s">
        <v>304</v>
      </c>
      <c r="E270" s="180" t="s">
        <v>4242</v>
      </c>
      <c r="F270" s="181" t="s">
        <v>4243</v>
      </c>
      <c r="G270" s="182" t="s">
        <v>414</v>
      </c>
      <c r="H270" s="183">
        <v>450</v>
      </c>
      <c r="I270" s="184"/>
      <c r="J270" s="185">
        <f t="shared" si="40"/>
        <v>0</v>
      </c>
      <c r="K270" s="186"/>
      <c r="L270" s="187"/>
      <c r="M270" s="188" t="s">
        <v>1</v>
      </c>
      <c r="N270" s="189" t="s">
        <v>42</v>
      </c>
      <c r="P270" s="153">
        <f t="shared" si="41"/>
        <v>0</v>
      </c>
      <c r="Q270" s="153">
        <v>0</v>
      </c>
      <c r="R270" s="153">
        <f t="shared" si="42"/>
        <v>0</v>
      </c>
      <c r="S270" s="153">
        <v>0</v>
      </c>
      <c r="T270" s="154">
        <f t="shared" si="43"/>
        <v>0</v>
      </c>
      <c r="AR270" s="155" t="s">
        <v>1853</v>
      </c>
      <c r="AT270" s="155" t="s">
        <v>304</v>
      </c>
      <c r="AU270" s="155" t="s">
        <v>89</v>
      </c>
      <c r="AY270" s="17" t="s">
        <v>225</v>
      </c>
      <c r="BE270" s="156">
        <f t="shared" si="44"/>
        <v>0</v>
      </c>
      <c r="BF270" s="156">
        <f t="shared" si="45"/>
        <v>0</v>
      </c>
      <c r="BG270" s="156">
        <f t="shared" si="46"/>
        <v>0</v>
      </c>
      <c r="BH270" s="156">
        <f t="shared" si="47"/>
        <v>0</v>
      </c>
      <c r="BI270" s="156">
        <f t="shared" si="48"/>
        <v>0</v>
      </c>
      <c r="BJ270" s="17" t="s">
        <v>89</v>
      </c>
      <c r="BK270" s="156">
        <f t="shared" si="49"/>
        <v>0</v>
      </c>
      <c r="BL270" s="17" t="s">
        <v>663</v>
      </c>
      <c r="BM270" s="155" t="s">
        <v>1778</v>
      </c>
    </row>
    <row r="271" spans="2:65" s="1" customFormat="1" ht="21.75" customHeight="1">
      <c r="B271" s="32"/>
      <c r="C271" s="179" t="s">
        <v>1092</v>
      </c>
      <c r="D271" s="179" t="s">
        <v>304</v>
      </c>
      <c r="E271" s="180" t="s">
        <v>4244</v>
      </c>
      <c r="F271" s="181" t="s">
        <v>4245</v>
      </c>
      <c r="G271" s="182" t="s">
        <v>414</v>
      </c>
      <c r="H271" s="183">
        <v>400</v>
      </c>
      <c r="I271" s="184"/>
      <c r="J271" s="185">
        <f t="shared" si="40"/>
        <v>0</v>
      </c>
      <c r="K271" s="186"/>
      <c r="L271" s="187"/>
      <c r="M271" s="188" t="s">
        <v>1</v>
      </c>
      <c r="N271" s="189" t="s">
        <v>42</v>
      </c>
      <c r="P271" s="153">
        <f t="shared" si="41"/>
        <v>0</v>
      </c>
      <c r="Q271" s="153">
        <v>0</v>
      </c>
      <c r="R271" s="153">
        <f t="shared" si="42"/>
        <v>0</v>
      </c>
      <c r="S271" s="153">
        <v>0</v>
      </c>
      <c r="T271" s="154">
        <f t="shared" si="43"/>
        <v>0</v>
      </c>
      <c r="AR271" s="155" t="s">
        <v>1853</v>
      </c>
      <c r="AT271" s="155" t="s">
        <v>304</v>
      </c>
      <c r="AU271" s="155" t="s">
        <v>89</v>
      </c>
      <c r="AY271" s="17" t="s">
        <v>225</v>
      </c>
      <c r="BE271" s="156">
        <f t="shared" si="44"/>
        <v>0</v>
      </c>
      <c r="BF271" s="156">
        <f t="shared" si="45"/>
        <v>0</v>
      </c>
      <c r="BG271" s="156">
        <f t="shared" si="46"/>
        <v>0</v>
      </c>
      <c r="BH271" s="156">
        <f t="shared" si="47"/>
        <v>0</v>
      </c>
      <c r="BI271" s="156">
        <f t="shared" si="48"/>
        <v>0</v>
      </c>
      <c r="BJ271" s="17" t="s">
        <v>89</v>
      </c>
      <c r="BK271" s="156">
        <f t="shared" si="49"/>
        <v>0</v>
      </c>
      <c r="BL271" s="17" t="s">
        <v>663</v>
      </c>
      <c r="BM271" s="155" t="s">
        <v>1789</v>
      </c>
    </row>
    <row r="272" spans="2:65" s="1" customFormat="1" ht="21.75" customHeight="1">
      <c r="B272" s="32"/>
      <c r="C272" s="179" t="s">
        <v>1098</v>
      </c>
      <c r="D272" s="179" t="s">
        <v>304</v>
      </c>
      <c r="E272" s="180" t="s">
        <v>4246</v>
      </c>
      <c r="F272" s="181" t="s">
        <v>4247</v>
      </c>
      <c r="G272" s="182" t="s">
        <v>414</v>
      </c>
      <c r="H272" s="183">
        <v>250</v>
      </c>
      <c r="I272" s="184"/>
      <c r="J272" s="185">
        <f t="shared" si="40"/>
        <v>0</v>
      </c>
      <c r="K272" s="186"/>
      <c r="L272" s="187"/>
      <c r="M272" s="188" t="s">
        <v>1</v>
      </c>
      <c r="N272" s="189" t="s">
        <v>42</v>
      </c>
      <c r="P272" s="153">
        <f t="shared" si="41"/>
        <v>0</v>
      </c>
      <c r="Q272" s="153">
        <v>0</v>
      </c>
      <c r="R272" s="153">
        <f t="shared" si="42"/>
        <v>0</v>
      </c>
      <c r="S272" s="153">
        <v>0</v>
      </c>
      <c r="T272" s="154">
        <f t="shared" si="43"/>
        <v>0</v>
      </c>
      <c r="AR272" s="155" t="s">
        <v>1853</v>
      </c>
      <c r="AT272" s="155" t="s">
        <v>304</v>
      </c>
      <c r="AU272" s="155" t="s">
        <v>89</v>
      </c>
      <c r="AY272" s="17" t="s">
        <v>225</v>
      </c>
      <c r="BE272" s="156">
        <f t="shared" si="44"/>
        <v>0</v>
      </c>
      <c r="BF272" s="156">
        <f t="shared" si="45"/>
        <v>0</v>
      </c>
      <c r="BG272" s="156">
        <f t="shared" si="46"/>
        <v>0</v>
      </c>
      <c r="BH272" s="156">
        <f t="shared" si="47"/>
        <v>0</v>
      </c>
      <c r="BI272" s="156">
        <f t="shared" si="48"/>
        <v>0</v>
      </c>
      <c r="BJ272" s="17" t="s">
        <v>89</v>
      </c>
      <c r="BK272" s="156">
        <f t="shared" si="49"/>
        <v>0</v>
      </c>
      <c r="BL272" s="17" t="s">
        <v>663</v>
      </c>
      <c r="BM272" s="155" t="s">
        <v>1799</v>
      </c>
    </row>
    <row r="273" spans="2:65" s="1" customFormat="1" ht="16.5" customHeight="1">
      <c r="B273" s="32"/>
      <c r="C273" s="143" t="s">
        <v>1104</v>
      </c>
      <c r="D273" s="143" t="s">
        <v>227</v>
      </c>
      <c r="E273" s="144" t="s">
        <v>4248</v>
      </c>
      <c r="F273" s="145" t="s">
        <v>4249</v>
      </c>
      <c r="G273" s="146" t="s">
        <v>414</v>
      </c>
      <c r="H273" s="147">
        <v>1200</v>
      </c>
      <c r="I273" s="148"/>
      <c r="J273" s="149">
        <f t="shared" si="40"/>
        <v>0</v>
      </c>
      <c r="K273" s="150"/>
      <c r="L273" s="32"/>
      <c r="M273" s="151" t="s">
        <v>1</v>
      </c>
      <c r="N273" s="152" t="s">
        <v>42</v>
      </c>
      <c r="P273" s="153">
        <f t="shared" si="41"/>
        <v>0</v>
      </c>
      <c r="Q273" s="153">
        <v>0</v>
      </c>
      <c r="R273" s="153">
        <f t="shared" si="42"/>
        <v>0</v>
      </c>
      <c r="S273" s="153">
        <v>0</v>
      </c>
      <c r="T273" s="154">
        <f t="shared" si="43"/>
        <v>0</v>
      </c>
      <c r="AR273" s="155" t="s">
        <v>663</v>
      </c>
      <c r="AT273" s="155" t="s">
        <v>227</v>
      </c>
      <c r="AU273" s="155" t="s">
        <v>89</v>
      </c>
      <c r="AY273" s="17" t="s">
        <v>225</v>
      </c>
      <c r="BE273" s="156">
        <f t="shared" si="44"/>
        <v>0</v>
      </c>
      <c r="BF273" s="156">
        <f t="shared" si="45"/>
        <v>0</v>
      </c>
      <c r="BG273" s="156">
        <f t="shared" si="46"/>
        <v>0</v>
      </c>
      <c r="BH273" s="156">
        <f t="shared" si="47"/>
        <v>0</v>
      </c>
      <c r="BI273" s="156">
        <f t="shared" si="48"/>
        <v>0</v>
      </c>
      <c r="BJ273" s="17" t="s">
        <v>89</v>
      </c>
      <c r="BK273" s="156">
        <f t="shared" si="49"/>
        <v>0</v>
      </c>
      <c r="BL273" s="17" t="s">
        <v>663</v>
      </c>
      <c r="BM273" s="155" t="s">
        <v>1809</v>
      </c>
    </row>
    <row r="274" spans="2:65" s="1" customFormat="1" ht="16.5" customHeight="1">
      <c r="B274" s="32"/>
      <c r="C274" s="179" t="s">
        <v>1109</v>
      </c>
      <c r="D274" s="179" t="s">
        <v>304</v>
      </c>
      <c r="E274" s="180" t="s">
        <v>4250</v>
      </c>
      <c r="F274" s="181" t="s">
        <v>4251</v>
      </c>
      <c r="G274" s="182" t="s">
        <v>414</v>
      </c>
      <c r="H274" s="183">
        <v>800</v>
      </c>
      <c r="I274" s="184"/>
      <c r="J274" s="185">
        <f t="shared" si="40"/>
        <v>0</v>
      </c>
      <c r="K274" s="186"/>
      <c r="L274" s="187"/>
      <c r="M274" s="188" t="s">
        <v>1</v>
      </c>
      <c r="N274" s="189" t="s">
        <v>42</v>
      </c>
      <c r="P274" s="153">
        <f t="shared" si="41"/>
        <v>0</v>
      </c>
      <c r="Q274" s="153">
        <v>0</v>
      </c>
      <c r="R274" s="153">
        <f t="shared" si="42"/>
        <v>0</v>
      </c>
      <c r="S274" s="153">
        <v>0</v>
      </c>
      <c r="T274" s="154">
        <f t="shared" si="43"/>
        <v>0</v>
      </c>
      <c r="AR274" s="155" t="s">
        <v>1853</v>
      </c>
      <c r="AT274" s="155" t="s">
        <v>304</v>
      </c>
      <c r="AU274" s="155" t="s">
        <v>89</v>
      </c>
      <c r="AY274" s="17" t="s">
        <v>225</v>
      </c>
      <c r="BE274" s="156">
        <f t="shared" si="44"/>
        <v>0</v>
      </c>
      <c r="BF274" s="156">
        <f t="shared" si="45"/>
        <v>0</v>
      </c>
      <c r="BG274" s="156">
        <f t="shared" si="46"/>
        <v>0</v>
      </c>
      <c r="BH274" s="156">
        <f t="shared" si="47"/>
        <v>0</v>
      </c>
      <c r="BI274" s="156">
        <f t="shared" si="48"/>
        <v>0</v>
      </c>
      <c r="BJ274" s="17" t="s">
        <v>89</v>
      </c>
      <c r="BK274" s="156">
        <f t="shared" si="49"/>
        <v>0</v>
      </c>
      <c r="BL274" s="17" t="s">
        <v>663</v>
      </c>
      <c r="BM274" s="155" t="s">
        <v>1819</v>
      </c>
    </row>
    <row r="275" spans="2:65" s="1" customFormat="1" ht="16.5" customHeight="1">
      <c r="B275" s="32"/>
      <c r="C275" s="179" t="s">
        <v>1122</v>
      </c>
      <c r="D275" s="179" t="s">
        <v>304</v>
      </c>
      <c r="E275" s="180" t="s">
        <v>4252</v>
      </c>
      <c r="F275" s="181" t="s">
        <v>4253</v>
      </c>
      <c r="G275" s="182" t="s">
        <v>414</v>
      </c>
      <c r="H275" s="183">
        <v>1200</v>
      </c>
      <c r="I275" s="184"/>
      <c r="J275" s="185">
        <f t="shared" si="40"/>
        <v>0</v>
      </c>
      <c r="K275" s="186"/>
      <c r="L275" s="187"/>
      <c r="M275" s="188" t="s">
        <v>1</v>
      </c>
      <c r="N275" s="189" t="s">
        <v>42</v>
      </c>
      <c r="P275" s="153">
        <f t="shared" si="41"/>
        <v>0</v>
      </c>
      <c r="Q275" s="153">
        <v>0</v>
      </c>
      <c r="R275" s="153">
        <f t="shared" si="42"/>
        <v>0</v>
      </c>
      <c r="S275" s="153">
        <v>0</v>
      </c>
      <c r="T275" s="154">
        <f t="shared" si="43"/>
        <v>0</v>
      </c>
      <c r="AR275" s="155" t="s">
        <v>1853</v>
      </c>
      <c r="AT275" s="155" t="s">
        <v>304</v>
      </c>
      <c r="AU275" s="155" t="s">
        <v>89</v>
      </c>
      <c r="AY275" s="17" t="s">
        <v>225</v>
      </c>
      <c r="BE275" s="156">
        <f t="shared" si="44"/>
        <v>0</v>
      </c>
      <c r="BF275" s="156">
        <f t="shared" si="45"/>
        <v>0</v>
      </c>
      <c r="BG275" s="156">
        <f t="shared" si="46"/>
        <v>0</v>
      </c>
      <c r="BH275" s="156">
        <f t="shared" si="47"/>
        <v>0</v>
      </c>
      <c r="BI275" s="156">
        <f t="shared" si="48"/>
        <v>0</v>
      </c>
      <c r="BJ275" s="17" t="s">
        <v>89</v>
      </c>
      <c r="BK275" s="156">
        <f t="shared" si="49"/>
        <v>0</v>
      </c>
      <c r="BL275" s="17" t="s">
        <v>663</v>
      </c>
      <c r="BM275" s="155" t="s">
        <v>1835</v>
      </c>
    </row>
    <row r="276" spans="2:65" s="1" customFormat="1" ht="16.5" customHeight="1">
      <c r="B276" s="32"/>
      <c r="C276" s="179" t="s">
        <v>1127</v>
      </c>
      <c r="D276" s="179" t="s">
        <v>304</v>
      </c>
      <c r="E276" s="180" t="s">
        <v>4254</v>
      </c>
      <c r="F276" s="181" t="s">
        <v>4255</v>
      </c>
      <c r="G276" s="182" t="s">
        <v>414</v>
      </c>
      <c r="H276" s="183">
        <v>400</v>
      </c>
      <c r="I276" s="184"/>
      <c r="J276" s="185">
        <f t="shared" si="40"/>
        <v>0</v>
      </c>
      <c r="K276" s="186"/>
      <c r="L276" s="187"/>
      <c r="M276" s="188" t="s">
        <v>1</v>
      </c>
      <c r="N276" s="189" t="s">
        <v>42</v>
      </c>
      <c r="P276" s="153">
        <f t="shared" si="41"/>
        <v>0</v>
      </c>
      <c r="Q276" s="153">
        <v>0</v>
      </c>
      <c r="R276" s="153">
        <f t="shared" si="42"/>
        <v>0</v>
      </c>
      <c r="S276" s="153">
        <v>0</v>
      </c>
      <c r="T276" s="154">
        <f t="shared" si="43"/>
        <v>0</v>
      </c>
      <c r="AR276" s="155" t="s">
        <v>1853</v>
      </c>
      <c r="AT276" s="155" t="s">
        <v>304</v>
      </c>
      <c r="AU276" s="155" t="s">
        <v>89</v>
      </c>
      <c r="AY276" s="17" t="s">
        <v>225</v>
      </c>
      <c r="BE276" s="156">
        <f t="shared" si="44"/>
        <v>0</v>
      </c>
      <c r="BF276" s="156">
        <f t="shared" si="45"/>
        <v>0</v>
      </c>
      <c r="BG276" s="156">
        <f t="shared" si="46"/>
        <v>0</v>
      </c>
      <c r="BH276" s="156">
        <f t="shared" si="47"/>
        <v>0</v>
      </c>
      <c r="BI276" s="156">
        <f t="shared" si="48"/>
        <v>0</v>
      </c>
      <c r="BJ276" s="17" t="s">
        <v>89</v>
      </c>
      <c r="BK276" s="156">
        <f t="shared" si="49"/>
        <v>0</v>
      </c>
      <c r="BL276" s="17" t="s">
        <v>663</v>
      </c>
      <c r="BM276" s="155" t="s">
        <v>1853</v>
      </c>
    </row>
    <row r="277" spans="2:65" s="1" customFormat="1" ht="16.5" customHeight="1">
      <c r="B277" s="32"/>
      <c r="C277" s="143" t="s">
        <v>1134</v>
      </c>
      <c r="D277" s="143" t="s">
        <v>227</v>
      </c>
      <c r="E277" s="144" t="s">
        <v>4256</v>
      </c>
      <c r="F277" s="145" t="s">
        <v>4257</v>
      </c>
      <c r="G277" s="146" t="s">
        <v>414</v>
      </c>
      <c r="H277" s="147">
        <v>2400</v>
      </c>
      <c r="I277" s="148"/>
      <c r="J277" s="149">
        <f t="shared" si="40"/>
        <v>0</v>
      </c>
      <c r="K277" s="150"/>
      <c r="L277" s="32"/>
      <c r="M277" s="151" t="s">
        <v>1</v>
      </c>
      <c r="N277" s="152" t="s">
        <v>42</v>
      </c>
      <c r="P277" s="153">
        <f t="shared" si="41"/>
        <v>0</v>
      </c>
      <c r="Q277" s="153">
        <v>0</v>
      </c>
      <c r="R277" s="153">
        <f t="shared" si="42"/>
        <v>0</v>
      </c>
      <c r="S277" s="153">
        <v>0</v>
      </c>
      <c r="T277" s="154">
        <f t="shared" si="43"/>
        <v>0</v>
      </c>
      <c r="AR277" s="155" t="s">
        <v>663</v>
      </c>
      <c r="AT277" s="155" t="s">
        <v>227</v>
      </c>
      <c r="AU277" s="155" t="s">
        <v>89</v>
      </c>
      <c r="AY277" s="17" t="s">
        <v>225</v>
      </c>
      <c r="BE277" s="156">
        <f t="shared" si="44"/>
        <v>0</v>
      </c>
      <c r="BF277" s="156">
        <f t="shared" si="45"/>
        <v>0</v>
      </c>
      <c r="BG277" s="156">
        <f t="shared" si="46"/>
        <v>0</v>
      </c>
      <c r="BH277" s="156">
        <f t="shared" si="47"/>
        <v>0</v>
      </c>
      <c r="BI277" s="156">
        <f t="shared" si="48"/>
        <v>0</v>
      </c>
      <c r="BJ277" s="17" t="s">
        <v>89</v>
      </c>
      <c r="BK277" s="156">
        <f t="shared" si="49"/>
        <v>0</v>
      </c>
      <c r="BL277" s="17" t="s">
        <v>663</v>
      </c>
      <c r="BM277" s="155" t="s">
        <v>1862</v>
      </c>
    </row>
    <row r="278" spans="2:65" s="1" customFormat="1" ht="16.5" customHeight="1">
      <c r="B278" s="32"/>
      <c r="C278" s="179" t="s">
        <v>1139</v>
      </c>
      <c r="D278" s="179" t="s">
        <v>304</v>
      </c>
      <c r="E278" s="180" t="s">
        <v>4258</v>
      </c>
      <c r="F278" s="181" t="s">
        <v>4259</v>
      </c>
      <c r="G278" s="182" t="s">
        <v>519</v>
      </c>
      <c r="H278" s="183">
        <v>2</v>
      </c>
      <c r="I278" s="184"/>
      <c r="J278" s="185">
        <f t="shared" si="40"/>
        <v>0</v>
      </c>
      <c r="K278" s="186"/>
      <c r="L278" s="187"/>
      <c r="M278" s="188" t="s">
        <v>1</v>
      </c>
      <c r="N278" s="189" t="s">
        <v>42</v>
      </c>
      <c r="P278" s="153">
        <f t="shared" si="41"/>
        <v>0</v>
      </c>
      <c r="Q278" s="153">
        <v>0</v>
      </c>
      <c r="R278" s="153">
        <f t="shared" si="42"/>
        <v>0</v>
      </c>
      <c r="S278" s="153">
        <v>0</v>
      </c>
      <c r="T278" s="154">
        <f t="shared" si="43"/>
        <v>0</v>
      </c>
      <c r="AR278" s="155" t="s">
        <v>1853</v>
      </c>
      <c r="AT278" s="155" t="s">
        <v>304</v>
      </c>
      <c r="AU278" s="155" t="s">
        <v>89</v>
      </c>
      <c r="AY278" s="17" t="s">
        <v>225</v>
      </c>
      <c r="BE278" s="156">
        <f t="shared" si="44"/>
        <v>0</v>
      </c>
      <c r="BF278" s="156">
        <f t="shared" si="45"/>
        <v>0</v>
      </c>
      <c r="BG278" s="156">
        <f t="shared" si="46"/>
        <v>0</v>
      </c>
      <c r="BH278" s="156">
        <f t="shared" si="47"/>
        <v>0</v>
      </c>
      <c r="BI278" s="156">
        <f t="shared" si="48"/>
        <v>0</v>
      </c>
      <c r="BJ278" s="17" t="s">
        <v>89</v>
      </c>
      <c r="BK278" s="156">
        <f t="shared" si="49"/>
        <v>0</v>
      </c>
      <c r="BL278" s="17" t="s">
        <v>663</v>
      </c>
      <c r="BM278" s="155" t="s">
        <v>1870</v>
      </c>
    </row>
    <row r="279" spans="2:65" s="1" customFormat="1" ht="21.75" customHeight="1">
      <c r="B279" s="32"/>
      <c r="C279" s="143" t="s">
        <v>1145</v>
      </c>
      <c r="D279" s="143" t="s">
        <v>227</v>
      </c>
      <c r="E279" s="144" t="s">
        <v>4260</v>
      </c>
      <c r="F279" s="145" t="s">
        <v>4261</v>
      </c>
      <c r="G279" s="146" t="s">
        <v>519</v>
      </c>
      <c r="H279" s="147">
        <v>2</v>
      </c>
      <c r="I279" s="148"/>
      <c r="J279" s="149">
        <f t="shared" si="40"/>
        <v>0</v>
      </c>
      <c r="K279" s="150"/>
      <c r="L279" s="32"/>
      <c r="M279" s="151" t="s">
        <v>1</v>
      </c>
      <c r="N279" s="152" t="s">
        <v>42</v>
      </c>
      <c r="P279" s="153">
        <f t="shared" si="41"/>
        <v>0</v>
      </c>
      <c r="Q279" s="153">
        <v>0</v>
      </c>
      <c r="R279" s="153">
        <f t="shared" si="42"/>
        <v>0</v>
      </c>
      <c r="S279" s="153">
        <v>0</v>
      </c>
      <c r="T279" s="154">
        <f t="shared" si="43"/>
        <v>0</v>
      </c>
      <c r="AR279" s="155" t="s">
        <v>663</v>
      </c>
      <c r="AT279" s="155" t="s">
        <v>227</v>
      </c>
      <c r="AU279" s="155" t="s">
        <v>89</v>
      </c>
      <c r="AY279" s="17" t="s">
        <v>225</v>
      </c>
      <c r="BE279" s="156">
        <f t="shared" si="44"/>
        <v>0</v>
      </c>
      <c r="BF279" s="156">
        <f t="shared" si="45"/>
        <v>0</v>
      </c>
      <c r="BG279" s="156">
        <f t="shared" si="46"/>
        <v>0</v>
      </c>
      <c r="BH279" s="156">
        <f t="shared" si="47"/>
        <v>0</v>
      </c>
      <c r="BI279" s="156">
        <f t="shared" si="48"/>
        <v>0</v>
      </c>
      <c r="BJ279" s="17" t="s">
        <v>89</v>
      </c>
      <c r="BK279" s="156">
        <f t="shared" si="49"/>
        <v>0</v>
      </c>
      <c r="BL279" s="17" t="s">
        <v>663</v>
      </c>
      <c r="BM279" s="155" t="s">
        <v>1878</v>
      </c>
    </row>
    <row r="280" spans="2:65" s="11" customFormat="1" ht="22.9" customHeight="1">
      <c r="B280" s="131"/>
      <c r="D280" s="132" t="s">
        <v>75</v>
      </c>
      <c r="E280" s="141" t="s">
        <v>4262</v>
      </c>
      <c r="F280" s="141" t="s">
        <v>4263</v>
      </c>
      <c r="I280" s="134"/>
      <c r="J280" s="142">
        <f>BK280</f>
        <v>0</v>
      </c>
      <c r="L280" s="131"/>
      <c r="M280" s="136"/>
      <c r="P280" s="137">
        <f>SUM(P281:P299)</f>
        <v>0</v>
      </c>
      <c r="R280" s="137">
        <f>SUM(R281:R299)</f>
        <v>0</v>
      </c>
      <c r="T280" s="138">
        <f>SUM(T281:T299)</f>
        <v>0</v>
      </c>
      <c r="AR280" s="132" t="s">
        <v>83</v>
      </c>
      <c r="AT280" s="139" t="s">
        <v>75</v>
      </c>
      <c r="AU280" s="139" t="s">
        <v>83</v>
      </c>
      <c r="AY280" s="132" t="s">
        <v>225</v>
      </c>
      <c r="BK280" s="140">
        <f>SUM(BK281:BK299)</f>
        <v>0</v>
      </c>
    </row>
    <row r="281" spans="2:65" s="1" customFormat="1" ht="33" customHeight="1">
      <c r="B281" s="32"/>
      <c r="C281" s="179" t="s">
        <v>1153</v>
      </c>
      <c r="D281" s="179" t="s">
        <v>304</v>
      </c>
      <c r="E281" s="180" t="s">
        <v>4264</v>
      </c>
      <c r="F281" s="181" t="s">
        <v>4265</v>
      </c>
      <c r="G281" s="182" t="s">
        <v>414</v>
      </c>
      <c r="H281" s="183">
        <v>36</v>
      </c>
      <c r="I281" s="184"/>
      <c r="J281" s="185">
        <f t="shared" ref="J281:J299" si="50">ROUND(I281*H281,2)</f>
        <v>0</v>
      </c>
      <c r="K281" s="186"/>
      <c r="L281" s="187"/>
      <c r="M281" s="188" t="s">
        <v>1</v>
      </c>
      <c r="N281" s="189" t="s">
        <v>42</v>
      </c>
      <c r="P281" s="153">
        <f t="shared" ref="P281:P299" si="51">O281*H281</f>
        <v>0</v>
      </c>
      <c r="Q281" s="153">
        <v>0</v>
      </c>
      <c r="R281" s="153">
        <f t="shared" ref="R281:R299" si="52">Q281*H281</f>
        <v>0</v>
      </c>
      <c r="S281" s="153">
        <v>0</v>
      </c>
      <c r="T281" s="154">
        <f t="shared" ref="T281:T299" si="53">S281*H281</f>
        <v>0</v>
      </c>
      <c r="AR281" s="155" t="s">
        <v>1853</v>
      </c>
      <c r="AT281" s="155" t="s">
        <v>304</v>
      </c>
      <c r="AU281" s="155" t="s">
        <v>89</v>
      </c>
      <c r="AY281" s="17" t="s">
        <v>225</v>
      </c>
      <c r="BE281" s="156">
        <f t="shared" ref="BE281:BE299" si="54">IF(N281="základná",J281,0)</f>
        <v>0</v>
      </c>
      <c r="BF281" s="156">
        <f t="shared" ref="BF281:BF299" si="55">IF(N281="znížená",J281,0)</f>
        <v>0</v>
      </c>
      <c r="BG281" s="156">
        <f t="shared" ref="BG281:BG299" si="56">IF(N281="zákl. prenesená",J281,0)</f>
        <v>0</v>
      </c>
      <c r="BH281" s="156">
        <f t="shared" ref="BH281:BH299" si="57">IF(N281="zníž. prenesená",J281,0)</f>
        <v>0</v>
      </c>
      <c r="BI281" s="156">
        <f t="shared" ref="BI281:BI299" si="58">IF(N281="nulová",J281,0)</f>
        <v>0</v>
      </c>
      <c r="BJ281" s="17" t="s">
        <v>89</v>
      </c>
      <c r="BK281" s="156">
        <f t="shared" ref="BK281:BK299" si="59">ROUND(I281*H281,2)</f>
        <v>0</v>
      </c>
      <c r="BL281" s="17" t="s">
        <v>663</v>
      </c>
      <c r="BM281" s="155" t="s">
        <v>1886</v>
      </c>
    </row>
    <row r="282" spans="2:65" s="1" customFormat="1" ht="16.5" customHeight="1">
      <c r="B282" s="32"/>
      <c r="C282" s="179" t="s">
        <v>1162</v>
      </c>
      <c r="D282" s="179" t="s">
        <v>304</v>
      </c>
      <c r="E282" s="180" t="s">
        <v>4266</v>
      </c>
      <c r="F282" s="181" t="s">
        <v>4267</v>
      </c>
      <c r="G282" s="182" t="s">
        <v>414</v>
      </c>
      <c r="H282" s="183">
        <v>36</v>
      </c>
      <c r="I282" s="184"/>
      <c r="J282" s="185">
        <f t="shared" si="50"/>
        <v>0</v>
      </c>
      <c r="K282" s="186"/>
      <c r="L282" s="187"/>
      <c r="M282" s="188" t="s">
        <v>1</v>
      </c>
      <c r="N282" s="189" t="s">
        <v>42</v>
      </c>
      <c r="P282" s="153">
        <f t="shared" si="51"/>
        <v>0</v>
      </c>
      <c r="Q282" s="153">
        <v>0</v>
      </c>
      <c r="R282" s="153">
        <f t="shared" si="52"/>
        <v>0</v>
      </c>
      <c r="S282" s="153">
        <v>0</v>
      </c>
      <c r="T282" s="154">
        <f t="shared" si="53"/>
        <v>0</v>
      </c>
      <c r="AR282" s="155" t="s">
        <v>1853</v>
      </c>
      <c r="AT282" s="155" t="s">
        <v>304</v>
      </c>
      <c r="AU282" s="155" t="s">
        <v>89</v>
      </c>
      <c r="AY282" s="17" t="s">
        <v>225</v>
      </c>
      <c r="BE282" s="156">
        <f t="shared" si="54"/>
        <v>0</v>
      </c>
      <c r="BF282" s="156">
        <f t="shared" si="55"/>
        <v>0</v>
      </c>
      <c r="BG282" s="156">
        <f t="shared" si="56"/>
        <v>0</v>
      </c>
      <c r="BH282" s="156">
        <f t="shared" si="57"/>
        <v>0</v>
      </c>
      <c r="BI282" s="156">
        <f t="shared" si="58"/>
        <v>0</v>
      </c>
      <c r="BJ282" s="17" t="s">
        <v>89</v>
      </c>
      <c r="BK282" s="156">
        <f t="shared" si="59"/>
        <v>0</v>
      </c>
      <c r="BL282" s="17" t="s">
        <v>663</v>
      </c>
      <c r="BM282" s="155" t="s">
        <v>1894</v>
      </c>
    </row>
    <row r="283" spans="2:65" s="1" customFormat="1" ht="33" customHeight="1">
      <c r="B283" s="32"/>
      <c r="C283" s="179" t="s">
        <v>1168</v>
      </c>
      <c r="D283" s="179" t="s">
        <v>304</v>
      </c>
      <c r="E283" s="180" t="s">
        <v>4268</v>
      </c>
      <c r="F283" s="181" t="s">
        <v>4269</v>
      </c>
      <c r="G283" s="182" t="s">
        <v>414</v>
      </c>
      <c r="H283" s="183">
        <v>210</v>
      </c>
      <c r="I283" s="184"/>
      <c r="J283" s="185">
        <f t="shared" si="50"/>
        <v>0</v>
      </c>
      <c r="K283" s="186"/>
      <c r="L283" s="187"/>
      <c r="M283" s="188" t="s">
        <v>1</v>
      </c>
      <c r="N283" s="189" t="s">
        <v>42</v>
      </c>
      <c r="P283" s="153">
        <f t="shared" si="51"/>
        <v>0</v>
      </c>
      <c r="Q283" s="153">
        <v>0</v>
      </c>
      <c r="R283" s="153">
        <f t="shared" si="52"/>
        <v>0</v>
      </c>
      <c r="S283" s="153">
        <v>0</v>
      </c>
      <c r="T283" s="154">
        <f t="shared" si="53"/>
        <v>0</v>
      </c>
      <c r="AR283" s="155" t="s">
        <v>1853</v>
      </c>
      <c r="AT283" s="155" t="s">
        <v>304</v>
      </c>
      <c r="AU283" s="155" t="s">
        <v>89</v>
      </c>
      <c r="AY283" s="17" t="s">
        <v>225</v>
      </c>
      <c r="BE283" s="156">
        <f t="shared" si="54"/>
        <v>0</v>
      </c>
      <c r="BF283" s="156">
        <f t="shared" si="55"/>
        <v>0</v>
      </c>
      <c r="BG283" s="156">
        <f t="shared" si="56"/>
        <v>0</v>
      </c>
      <c r="BH283" s="156">
        <f t="shared" si="57"/>
        <v>0</v>
      </c>
      <c r="BI283" s="156">
        <f t="shared" si="58"/>
        <v>0</v>
      </c>
      <c r="BJ283" s="17" t="s">
        <v>89</v>
      </c>
      <c r="BK283" s="156">
        <f t="shared" si="59"/>
        <v>0</v>
      </c>
      <c r="BL283" s="17" t="s">
        <v>663</v>
      </c>
      <c r="BM283" s="155" t="s">
        <v>1902</v>
      </c>
    </row>
    <row r="284" spans="2:65" s="1" customFormat="1" ht="16.5" customHeight="1">
      <c r="B284" s="32"/>
      <c r="C284" s="179" t="s">
        <v>1175</v>
      </c>
      <c r="D284" s="179" t="s">
        <v>304</v>
      </c>
      <c r="E284" s="180" t="s">
        <v>4270</v>
      </c>
      <c r="F284" s="181" t="s">
        <v>4271</v>
      </c>
      <c r="G284" s="182" t="s">
        <v>414</v>
      </c>
      <c r="H284" s="183">
        <v>210</v>
      </c>
      <c r="I284" s="184"/>
      <c r="J284" s="185">
        <f t="shared" si="50"/>
        <v>0</v>
      </c>
      <c r="K284" s="186"/>
      <c r="L284" s="187"/>
      <c r="M284" s="188" t="s">
        <v>1</v>
      </c>
      <c r="N284" s="189" t="s">
        <v>42</v>
      </c>
      <c r="P284" s="153">
        <f t="shared" si="51"/>
        <v>0</v>
      </c>
      <c r="Q284" s="153">
        <v>0</v>
      </c>
      <c r="R284" s="153">
        <f t="shared" si="52"/>
        <v>0</v>
      </c>
      <c r="S284" s="153">
        <v>0</v>
      </c>
      <c r="T284" s="154">
        <f t="shared" si="53"/>
        <v>0</v>
      </c>
      <c r="AR284" s="155" t="s">
        <v>1853</v>
      </c>
      <c r="AT284" s="155" t="s">
        <v>304</v>
      </c>
      <c r="AU284" s="155" t="s">
        <v>89</v>
      </c>
      <c r="AY284" s="17" t="s">
        <v>225</v>
      </c>
      <c r="BE284" s="156">
        <f t="shared" si="54"/>
        <v>0</v>
      </c>
      <c r="BF284" s="156">
        <f t="shared" si="55"/>
        <v>0</v>
      </c>
      <c r="BG284" s="156">
        <f t="shared" si="56"/>
        <v>0</v>
      </c>
      <c r="BH284" s="156">
        <f t="shared" si="57"/>
        <v>0</v>
      </c>
      <c r="BI284" s="156">
        <f t="shared" si="58"/>
        <v>0</v>
      </c>
      <c r="BJ284" s="17" t="s">
        <v>89</v>
      </c>
      <c r="BK284" s="156">
        <f t="shared" si="59"/>
        <v>0</v>
      </c>
      <c r="BL284" s="17" t="s">
        <v>663</v>
      </c>
      <c r="BM284" s="155" t="s">
        <v>1910</v>
      </c>
    </row>
    <row r="285" spans="2:65" s="1" customFormat="1" ht="24.2" customHeight="1">
      <c r="B285" s="32"/>
      <c r="C285" s="179" t="s">
        <v>1184</v>
      </c>
      <c r="D285" s="179" t="s">
        <v>304</v>
      </c>
      <c r="E285" s="180" t="s">
        <v>4272</v>
      </c>
      <c r="F285" s="181" t="s">
        <v>4273</v>
      </c>
      <c r="G285" s="182" t="s">
        <v>519</v>
      </c>
      <c r="H285" s="183">
        <v>387</v>
      </c>
      <c r="I285" s="184"/>
      <c r="J285" s="185">
        <f t="shared" si="50"/>
        <v>0</v>
      </c>
      <c r="K285" s="186"/>
      <c r="L285" s="187"/>
      <c r="M285" s="188" t="s">
        <v>1</v>
      </c>
      <c r="N285" s="189" t="s">
        <v>42</v>
      </c>
      <c r="P285" s="153">
        <f t="shared" si="51"/>
        <v>0</v>
      </c>
      <c r="Q285" s="153">
        <v>0</v>
      </c>
      <c r="R285" s="153">
        <f t="shared" si="52"/>
        <v>0</v>
      </c>
      <c r="S285" s="153">
        <v>0</v>
      </c>
      <c r="T285" s="154">
        <f t="shared" si="53"/>
        <v>0</v>
      </c>
      <c r="AR285" s="155" t="s">
        <v>1853</v>
      </c>
      <c r="AT285" s="155" t="s">
        <v>304</v>
      </c>
      <c r="AU285" s="155" t="s">
        <v>89</v>
      </c>
      <c r="AY285" s="17" t="s">
        <v>225</v>
      </c>
      <c r="BE285" s="156">
        <f t="shared" si="54"/>
        <v>0</v>
      </c>
      <c r="BF285" s="156">
        <f t="shared" si="55"/>
        <v>0</v>
      </c>
      <c r="BG285" s="156">
        <f t="shared" si="56"/>
        <v>0</v>
      </c>
      <c r="BH285" s="156">
        <f t="shared" si="57"/>
        <v>0</v>
      </c>
      <c r="BI285" s="156">
        <f t="shared" si="58"/>
        <v>0</v>
      </c>
      <c r="BJ285" s="17" t="s">
        <v>89</v>
      </c>
      <c r="BK285" s="156">
        <f t="shared" si="59"/>
        <v>0</v>
      </c>
      <c r="BL285" s="17" t="s">
        <v>663</v>
      </c>
      <c r="BM285" s="155" t="s">
        <v>1922</v>
      </c>
    </row>
    <row r="286" spans="2:65" s="1" customFormat="1" ht="21.75" customHeight="1">
      <c r="B286" s="32"/>
      <c r="C286" s="179" t="s">
        <v>1192</v>
      </c>
      <c r="D286" s="179" t="s">
        <v>304</v>
      </c>
      <c r="E286" s="180" t="s">
        <v>4274</v>
      </c>
      <c r="F286" s="181" t="s">
        <v>4275</v>
      </c>
      <c r="G286" s="182" t="s">
        <v>519</v>
      </c>
      <c r="H286" s="183">
        <v>492</v>
      </c>
      <c r="I286" s="184"/>
      <c r="J286" s="185">
        <f t="shared" si="50"/>
        <v>0</v>
      </c>
      <c r="K286" s="186"/>
      <c r="L286" s="187"/>
      <c r="M286" s="188" t="s">
        <v>1</v>
      </c>
      <c r="N286" s="189" t="s">
        <v>42</v>
      </c>
      <c r="P286" s="153">
        <f t="shared" si="51"/>
        <v>0</v>
      </c>
      <c r="Q286" s="153">
        <v>0</v>
      </c>
      <c r="R286" s="153">
        <f t="shared" si="52"/>
        <v>0</v>
      </c>
      <c r="S286" s="153">
        <v>0</v>
      </c>
      <c r="T286" s="154">
        <f t="shared" si="53"/>
        <v>0</v>
      </c>
      <c r="AR286" s="155" t="s">
        <v>1853</v>
      </c>
      <c r="AT286" s="155" t="s">
        <v>304</v>
      </c>
      <c r="AU286" s="155" t="s">
        <v>89</v>
      </c>
      <c r="AY286" s="17" t="s">
        <v>225</v>
      </c>
      <c r="BE286" s="156">
        <f t="shared" si="54"/>
        <v>0</v>
      </c>
      <c r="BF286" s="156">
        <f t="shared" si="55"/>
        <v>0</v>
      </c>
      <c r="BG286" s="156">
        <f t="shared" si="56"/>
        <v>0</v>
      </c>
      <c r="BH286" s="156">
        <f t="shared" si="57"/>
        <v>0</v>
      </c>
      <c r="BI286" s="156">
        <f t="shared" si="58"/>
        <v>0</v>
      </c>
      <c r="BJ286" s="17" t="s">
        <v>89</v>
      </c>
      <c r="BK286" s="156">
        <f t="shared" si="59"/>
        <v>0</v>
      </c>
      <c r="BL286" s="17" t="s">
        <v>663</v>
      </c>
      <c r="BM286" s="155" t="s">
        <v>1931</v>
      </c>
    </row>
    <row r="287" spans="2:65" s="1" customFormat="1" ht="33" customHeight="1">
      <c r="B287" s="32"/>
      <c r="C287" s="179" t="s">
        <v>1197</v>
      </c>
      <c r="D287" s="179" t="s">
        <v>304</v>
      </c>
      <c r="E287" s="180" t="s">
        <v>4276</v>
      </c>
      <c r="F287" s="181" t="s">
        <v>4277</v>
      </c>
      <c r="G287" s="182" t="s">
        <v>519</v>
      </c>
      <c r="H287" s="183">
        <v>15</v>
      </c>
      <c r="I287" s="184"/>
      <c r="J287" s="185">
        <f t="shared" si="50"/>
        <v>0</v>
      </c>
      <c r="K287" s="186"/>
      <c r="L287" s="187"/>
      <c r="M287" s="188" t="s">
        <v>1</v>
      </c>
      <c r="N287" s="189" t="s">
        <v>42</v>
      </c>
      <c r="P287" s="153">
        <f t="shared" si="51"/>
        <v>0</v>
      </c>
      <c r="Q287" s="153">
        <v>0</v>
      </c>
      <c r="R287" s="153">
        <f t="shared" si="52"/>
        <v>0</v>
      </c>
      <c r="S287" s="153">
        <v>0</v>
      </c>
      <c r="T287" s="154">
        <f t="shared" si="53"/>
        <v>0</v>
      </c>
      <c r="AR287" s="155" t="s">
        <v>1853</v>
      </c>
      <c r="AT287" s="155" t="s">
        <v>304</v>
      </c>
      <c r="AU287" s="155" t="s">
        <v>89</v>
      </c>
      <c r="AY287" s="17" t="s">
        <v>225</v>
      </c>
      <c r="BE287" s="156">
        <f t="shared" si="54"/>
        <v>0</v>
      </c>
      <c r="BF287" s="156">
        <f t="shared" si="55"/>
        <v>0</v>
      </c>
      <c r="BG287" s="156">
        <f t="shared" si="56"/>
        <v>0</v>
      </c>
      <c r="BH287" s="156">
        <f t="shared" si="57"/>
        <v>0</v>
      </c>
      <c r="BI287" s="156">
        <f t="shared" si="58"/>
        <v>0</v>
      </c>
      <c r="BJ287" s="17" t="s">
        <v>89</v>
      </c>
      <c r="BK287" s="156">
        <f t="shared" si="59"/>
        <v>0</v>
      </c>
      <c r="BL287" s="17" t="s">
        <v>663</v>
      </c>
      <c r="BM287" s="155" t="s">
        <v>1944</v>
      </c>
    </row>
    <row r="288" spans="2:65" s="1" customFormat="1" ht="33" customHeight="1">
      <c r="B288" s="32"/>
      <c r="C288" s="179" t="s">
        <v>1203</v>
      </c>
      <c r="D288" s="179" t="s">
        <v>304</v>
      </c>
      <c r="E288" s="180" t="s">
        <v>4278</v>
      </c>
      <c r="F288" s="181" t="s">
        <v>4279</v>
      </c>
      <c r="G288" s="182" t="s">
        <v>519</v>
      </c>
      <c r="H288" s="183">
        <v>12</v>
      </c>
      <c r="I288" s="184"/>
      <c r="J288" s="185">
        <f t="shared" si="50"/>
        <v>0</v>
      </c>
      <c r="K288" s="186"/>
      <c r="L288" s="187"/>
      <c r="M288" s="188" t="s">
        <v>1</v>
      </c>
      <c r="N288" s="189" t="s">
        <v>42</v>
      </c>
      <c r="P288" s="153">
        <f t="shared" si="51"/>
        <v>0</v>
      </c>
      <c r="Q288" s="153">
        <v>0</v>
      </c>
      <c r="R288" s="153">
        <f t="shared" si="52"/>
        <v>0</v>
      </c>
      <c r="S288" s="153">
        <v>0</v>
      </c>
      <c r="T288" s="154">
        <f t="shared" si="53"/>
        <v>0</v>
      </c>
      <c r="AR288" s="155" t="s">
        <v>1853</v>
      </c>
      <c r="AT288" s="155" t="s">
        <v>304</v>
      </c>
      <c r="AU288" s="155" t="s">
        <v>89</v>
      </c>
      <c r="AY288" s="17" t="s">
        <v>225</v>
      </c>
      <c r="BE288" s="156">
        <f t="shared" si="54"/>
        <v>0</v>
      </c>
      <c r="BF288" s="156">
        <f t="shared" si="55"/>
        <v>0</v>
      </c>
      <c r="BG288" s="156">
        <f t="shared" si="56"/>
        <v>0</v>
      </c>
      <c r="BH288" s="156">
        <f t="shared" si="57"/>
        <v>0</v>
      </c>
      <c r="BI288" s="156">
        <f t="shared" si="58"/>
        <v>0</v>
      </c>
      <c r="BJ288" s="17" t="s">
        <v>89</v>
      </c>
      <c r="BK288" s="156">
        <f t="shared" si="59"/>
        <v>0</v>
      </c>
      <c r="BL288" s="17" t="s">
        <v>663</v>
      </c>
      <c r="BM288" s="155" t="s">
        <v>1949</v>
      </c>
    </row>
    <row r="289" spans="2:65" s="1" customFormat="1" ht="33" customHeight="1">
      <c r="B289" s="32"/>
      <c r="C289" s="179" t="s">
        <v>1211</v>
      </c>
      <c r="D289" s="179" t="s">
        <v>304</v>
      </c>
      <c r="E289" s="180" t="s">
        <v>4280</v>
      </c>
      <c r="F289" s="181" t="s">
        <v>4281</v>
      </c>
      <c r="G289" s="182" t="s">
        <v>519</v>
      </c>
      <c r="H289" s="183">
        <v>44</v>
      </c>
      <c r="I289" s="184"/>
      <c r="J289" s="185">
        <f t="shared" si="50"/>
        <v>0</v>
      </c>
      <c r="K289" s="186"/>
      <c r="L289" s="187"/>
      <c r="M289" s="188" t="s">
        <v>1</v>
      </c>
      <c r="N289" s="189" t="s">
        <v>42</v>
      </c>
      <c r="P289" s="153">
        <f t="shared" si="51"/>
        <v>0</v>
      </c>
      <c r="Q289" s="153">
        <v>0</v>
      </c>
      <c r="R289" s="153">
        <f t="shared" si="52"/>
        <v>0</v>
      </c>
      <c r="S289" s="153">
        <v>0</v>
      </c>
      <c r="T289" s="154">
        <f t="shared" si="53"/>
        <v>0</v>
      </c>
      <c r="AR289" s="155" t="s">
        <v>1853</v>
      </c>
      <c r="AT289" s="155" t="s">
        <v>304</v>
      </c>
      <c r="AU289" s="155" t="s">
        <v>89</v>
      </c>
      <c r="AY289" s="17" t="s">
        <v>225</v>
      </c>
      <c r="BE289" s="156">
        <f t="shared" si="54"/>
        <v>0</v>
      </c>
      <c r="BF289" s="156">
        <f t="shared" si="55"/>
        <v>0</v>
      </c>
      <c r="BG289" s="156">
        <f t="shared" si="56"/>
        <v>0</v>
      </c>
      <c r="BH289" s="156">
        <f t="shared" si="57"/>
        <v>0</v>
      </c>
      <c r="BI289" s="156">
        <f t="shared" si="58"/>
        <v>0</v>
      </c>
      <c r="BJ289" s="17" t="s">
        <v>89</v>
      </c>
      <c r="BK289" s="156">
        <f t="shared" si="59"/>
        <v>0</v>
      </c>
      <c r="BL289" s="17" t="s">
        <v>663</v>
      </c>
      <c r="BM289" s="155" t="s">
        <v>1957</v>
      </c>
    </row>
    <row r="290" spans="2:65" s="1" customFormat="1" ht="24.2" customHeight="1">
      <c r="B290" s="32"/>
      <c r="C290" s="179" t="s">
        <v>1220</v>
      </c>
      <c r="D290" s="179" t="s">
        <v>304</v>
      </c>
      <c r="E290" s="180" t="s">
        <v>4282</v>
      </c>
      <c r="F290" s="181" t="s">
        <v>4283</v>
      </c>
      <c r="G290" s="182" t="s">
        <v>519</v>
      </c>
      <c r="H290" s="183">
        <v>116</v>
      </c>
      <c r="I290" s="184"/>
      <c r="J290" s="185">
        <f t="shared" si="50"/>
        <v>0</v>
      </c>
      <c r="K290" s="186"/>
      <c r="L290" s="187"/>
      <c r="M290" s="188" t="s">
        <v>1</v>
      </c>
      <c r="N290" s="189" t="s">
        <v>42</v>
      </c>
      <c r="P290" s="153">
        <f t="shared" si="51"/>
        <v>0</v>
      </c>
      <c r="Q290" s="153">
        <v>0</v>
      </c>
      <c r="R290" s="153">
        <f t="shared" si="52"/>
        <v>0</v>
      </c>
      <c r="S290" s="153">
        <v>0</v>
      </c>
      <c r="T290" s="154">
        <f t="shared" si="53"/>
        <v>0</v>
      </c>
      <c r="AR290" s="155" t="s">
        <v>1853</v>
      </c>
      <c r="AT290" s="155" t="s">
        <v>304</v>
      </c>
      <c r="AU290" s="155" t="s">
        <v>89</v>
      </c>
      <c r="AY290" s="17" t="s">
        <v>225</v>
      </c>
      <c r="BE290" s="156">
        <f t="shared" si="54"/>
        <v>0</v>
      </c>
      <c r="BF290" s="156">
        <f t="shared" si="55"/>
        <v>0</v>
      </c>
      <c r="BG290" s="156">
        <f t="shared" si="56"/>
        <v>0</v>
      </c>
      <c r="BH290" s="156">
        <f t="shared" si="57"/>
        <v>0</v>
      </c>
      <c r="BI290" s="156">
        <f t="shared" si="58"/>
        <v>0</v>
      </c>
      <c r="BJ290" s="17" t="s">
        <v>89</v>
      </c>
      <c r="BK290" s="156">
        <f t="shared" si="59"/>
        <v>0</v>
      </c>
      <c r="BL290" s="17" t="s">
        <v>663</v>
      </c>
      <c r="BM290" s="155" t="s">
        <v>1965</v>
      </c>
    </row>
    <row r="291" spans="2:65" s="1" customFormat="1" ht="24.2" customHeight="1">
      <c r="B291" s="32"/>
      <c r="C291" s="179" t="s">
        <v>1225</v>
      </c>
      <c r="D291" s="179" t="s">
        <v>304</v>
      </c>
      <c r="E291" s="180" t="s">
        <v>4284</v>
      </c>
      <c r="F291" s="181" t="s">
        <v>4285</v>
      </c>
      <c r="G291" s="182" t="s">
        <v>519</v>
      </c>
      <c r="H291" s="183">
        <v>131</v>
      </c>
      <c r="I291" s="184"/>
      <c r="J291" s="185">
        <f t="shared" si="50"/>
        <v>0</v>
      </c>
      <c r="K291" s="186"/>
      <c r="L291" s="187"/>
      <c r="M291" s="188" t="s">
        <v>1</v>
      </c>
      <c r="N291" s="189" t="s">
        <v>42</v>
      </c>
      <c r="P291" s="153">
        <f t="shared" si="51"/>
        <v>0</v>
      </c>
      <c r="Q291" s="153">
        <v>0</v>
      </c>
      <c r="R291" s="153">
        <f t="shared" si="52"/>
        <v>0</v>
      </c>
      <c r="S291" s="153">
        <v>0</v>
      </c>
      <c r="T291" s="154">
        <f t="shared" si="53"/>
        <v>0</v>
      </c>
      <c r="AR291" s="155" t="s">
        <v>1853</v>
      </c>
      <c r="AT291" s="155" t="s">
        <v>304</v>
      </c>
      <c r="AU291" s="155" t="s">
        <v>89</v>
      </c>
      <c r="AY291" s="17" t="s">
        <v>225</v>
      </c>
      <c r="BE291" s="156">
        <f t="shared" si="54"/>
        <v>0</v>
      </c>
      <c r="BF291" s="156">
        <f t="shared" si="55"/>
        <v>0</v>
      </c>
      <c r="BG291" s="156">
        <f t="shared" si="56"/>
        <v>0</v>
      </c>
      <c r="BH291" s="156">
        <f t="shared" si="57"/>
        <v>0</v>
      </c>
      <c r="BI291" s="156">
        <f t="shared" si="58"/>
        <v>0</v>
      </c>
      <c r="BJ291" s="17" t="s">
        <v>89</v>
      </c>
      <c r="BK291" s="156">
        <f t="shared" si="59"/>
        <v>0</v>
      </c>
      <c r="BL291" s="17" t="s">
        <v>663</v>
      </c>
      <c r="BM291" s="155" t="s">
        <v>1975</v>
      </c>
    </row>
    <row r="292" spans="2:65" s="1" customFormat="1" ht="21.75" customHeight="1">
      <c r="B292" s="32"/>
      <c r="C292" s="179" t="s">
        <v>1230</v>
      </c>
      <c r="D292" s="179" t="s">
        <v>304</v>
      </c>
      <c r="E292" s="180" t="s">
        <v>4286</v>
      </c>
      <c r="F292" s="181" t="s">
        <v>4287</v>
      </c>
      <c r="G292" s="182" t="s">
        <v>519</v>
      </c>
      <c r="H292" s="183">
        <v>42</v>
      </c>
      <c r="I292" s="184"/>
      <c r="J292" s="185">
        <f t="shared" si="50"/>
        <v>0</v>
      </c>
      <c r="K292" s="186"/>
      <c r="L292" s="187"/>
      <c r="M292" s="188" t="s">
        <v>1</v>
      </c>
      <c r="N292" s="189" t="s">
        <v>42</v>
      </c>
      <c r="P292" s="153">
        <f t="shared" si="51"/>
        <v>0</v>
      </c>
      <c r="Q292" s="153">
        <v>0</v>
      </c>
      <c r="R292" s="153">
        <f t="shared" si="52"/>
        <v>0</v>
      </c>
      <c r="S292" s="153">
        <v>0</v>
      </c>
      <c r="T292" s="154">
        <f t="shared" si="53"/>
        <v>0</v>
      </c>
      <c r="AR292" s="155" t="s">
        <v>1853</v>
      </c>
      <c r="AT292" s="155" t="s">
        <v>304</v>
      </c>
      <c r="AU292" s="155" t="s">
        <v>89</v>
      </c>
      <c r="AY292" s="17" t="s">
        <v>225</v>
      </c>
      <c r="BE292" s="156">
        <f t="shared" si="54"/>
        <v>0</v>
      </c>
      <c r="BF292" s="156">
        <f t="shared" si="55"/>
        <v>0</v>
      </c>
      <c r="BG292" s="156">
        <f t="shared" si="56"/>
        <v>0</v>
      </c>
      <c r="BH292" s="156">
        <f t="shared" si="57"/>
        <v>0</v>
      </c>
      <c r="BI292" s="156">
        <f t="shared" si="58"/>
        <v>0</v>
      </c>
      <c r="BJ292" s="17" t="s">
        <v>89</v>
      </c>
      <c r="BK292" s="156">
        <f t="shared" si="59"/>
        <v>0</v>
      </c>
      <c r="BL292" s="17" t="s">
        <v>663</v>
      </c>
      <c r="BM292" s="155" t="s">
        <v>1986</v>
      </c>
    </row>
    <row r="293" spans="2:65" s="1" customFormat="1" ht="21.75" customHeight="1">
      <c r="B293" s="32"/>
      <c r="C293" s="179" t="s">
        <v>1235</v>
      </c>
      <c r="D293" s="179" t="s">
        <v>304</v>
      </c>
      <c r="E293" s="180" t="s">
        <v>4288</v>
      </c>
      <c r="F293" s="181" t="s">
        <v>4289</v>
      </c>
      <c r="G293" s="182" t="s">
        <v>519</v>
      </c>
      <c r="H293" s="183">
        <v>42</v>
      </c>
      <c r="I293" s="184"/>
      <c r="J293" s="185">
        <f t="shared" si="50"/>
        <v>0</v>
      </c>
      <c r="K293" s="186"/>
      <c r="L293" s="187"/>
      <c r="M293" s="188" t="s">
        <v>1</v>
      </c>
      <c r="N293" s="189" t="s">
        <v>42</v>
      </c>
      <c r="P293" s="153">
        <f t="shared" si="51"/>
        <v>0</v>
      </c>
      <c r="Q293" s="153">
        <v>0</v>
      </c>
      <c r="R293" s="153">
        <f t="shared" si="52"/>
        <v>0</v>
      </c>
      <c r="S293" s="153">
        <v>0</v>
      </c>
      <c r="T293" s="154">
        <f t="shared" si="53"/>
        <v>0</v>
      </c>
      <c r="AR293" s="155" t="s">
        <v>1853</v>
      </c>
      <c r="AT293" s="155" t="s">
        <v>304</v>
      </c>
      <c r="AU293" s="155" t="s">
        <v>89</v>
      </c>
      <c r="AY293" s="17" t="s">
        <v>225</v>
      </c>
      <c r="BE293" s="156">
        <f t="shared" si="54"/>
        <v>0</v>
      </c>
      <c r="BF293" s="156">
        <f t="shared" si="55"/>
        <v>0</v>
      </c>
      <c r="BG293" s="156">
        <f t="shared" si="56"/>
        <v>0</v>
      </c>
      <c r="BH293" s="156">
        <f t="shared" si="57"/>
        <v>0</v>
      </c>
      <c r="BI293" s="156">
        <f t="shared" si="58"/>
        <v>0</v>
      </c>
      <c r="BJ293" s="17" t="s">
        <v>89</v>
      </c>
      <c r="BK293" s="156">
        <f t="shared" si="59"/>
        <v>0</v>
      </c>
      <c r="BL293" s="17" t="s">
        <v>663</v>
      </c>
      <c r="BM293" s="155" t="s">
        <v>1996</v>
      </c>
    </row>
    <row r="294" spans="2:65" s="1" customFormat="1" ht="33" customHeight="1">
      <c r="B294" s="32"/>
      <c r="C294" s="179" t="s">
        <v>1242</v>
      </c>
      <c r="D294" s="179" t="s">
        <v>304</v>
      </c>
      <c r="E294" s="180" t="s">
        <v>4290</v>
      </c>
      <c r="F294" s="181" t="s">
        <v>4291</v>
      </c>
      <c r="G294" s="182" t="s">
        <v>519</v>
      </c>
      <c r="H294" s="183">
        <v>50</v>
      </c>
      <c r="I294" s="184"/>
      <c r="J294" s="185">
        <f t="shared" si="50"/>
        <v>0</v>
      </c>
      <c r="K294" s="186"/>
      <c r="L294" s="187"/>
      <c r="M294" s="188" t="s">
        <v>1</v>
      </c>
      <c r="N294" s="189" t="s">
        <v>42</v>
      </c>
      <c r="P294" s="153">
        <f t="shared" si="51"/>
        <v>0</v>
      </c>
      <c r="Q294" s="153">
        <v>0</v>
      </c>
      <c r="R294" s="153">
        <f t="shared" si="52"/>
        <v>0</v>
      </c>
      <c r="S294" s="153">
        <v>0</v>
      </c>
      <c r="T294" s="154">
        <f t="shared" si="53"/>
        <v>0</v>
      </c>
      <c r="AR294" s="155" t="s">
        <v>1853</v>
      </c>
      <c r="AT294" s="155" t="s">
        <v>304</v>
      </c>
      <c r="AU294" s="155" t="s">
        <v>89</v>
      </c>
      <c r="AY294" s="17" t="s">
        <v>225</v>
      </c>
      <c r="BE294" s="156">
        <f t="shared" si="54"/>
        <v>0</v>
      </c>
      <c r="BF294" s="156">
        <f t="shared" si="55"/>
        <v>0</v>
      </c>
      <c r="BG294" s="156">
        <f t="shared" si="56"/>
        <v>0</v>
      </c>
      <c r="BH294" s="156">
        <f t="shared" si="57"/>
        <v>0</v>
      </c>
      <c r="BI294" s="156">
        <f t="shared" si="58"/>
        <v>0</v>
      </c>
      <c r="BJ294" s="17" t="s">
        <v>89</v>
      </c>
      <c r="BK294" s="156">
        <f t="shared" si="59"/>
        <v>0</v>
      </c>
      <c r="BL294" s="17" t="s">
        <v>663</v>
      </c>
      <c r="BM294" s="155" t="s">
        <v>2007</v>
      </c>
    </row>
    <row r="295" spans="2:65" s="1" customFormat="1" ht="21.75" customHeight="1">
      <c r="B295" s="32"/>
      <c r="C295" s="179" t="s">
        <v>1247</v>
      </c>
      <c r="D295" s="179" t="s">
        <v>304</v>
      </c>
      <c r="E295" s="180" t="s">
        <v>4292</v>
      </c>
      <c r="F295" s="181" t="s">
        <v>4293</v>
      </c>
      <c r="G295" s="182" t="s">
        <v>519</v>
      </c>
      <c r="H295" s="183">
        <v>2</v>
      </c>
      <c r="I295" s="184"/>
      <c r="J295" s="185">
        <f t="shared" si="50"/>
        <v>0</v>
      </c>
      <c r="K295" s="186"/>
      <c r="L295" s="187"/>
      <c r="M295" s="188" t="s">
        <v>1</v>
      </c>
      <c r="N295" s="189" t="s">
        <v>42</v>
      </c>
      <c r="P295" s="153">
        <f t="shared" si="51"/>
        <v>0</v>
      </c>
      <c r="Q295" s="153">
        <v>0</v>
      </c>
      <c r="R295" s="153">
        <f t="shared" si="52"/>
        <v>0</v>
      </c>
      <c r="S295" s="153">
        <v>0</v>
      </c>
      <c r="T295" s="154">
        <f t="shared" si="53"/>
        <v>0</v>
      </c>
      <c r="AR295" s="155" t="s">
        <v>1853</v>
      </c>
      <c r="AT295" s="155" t="s">
        <v>304</v>
      </c>
      <c r="AU295" s="155" t="s">
        <v>89</v>
      </c>
      <c r="AY295" s="17" t="s">
        <v>225</v>
      </c>
      <c r="BE295" s="156">
        <f t="shared" si="54"/>
        <v>0</v>
      </c>
      <c r="BF295" s="156">
        <f t="shared" si="55"/>
        <v>0</v>
      </c>
      <c r="BG295" s="156">
        <f t="shared" si="56"/>
        <v>0</v>
      </c>
      <c r="BH295" s="156">
        <f t="shared" si="57"/>
        <v>0</v>
      </c>
      <c r="BI295" s="156">
        <f t="shared" si="58"/>
        <v>0</v>
      </c>
      <c r="BJ295" s="17" t="s">
        <v>89</v>
      </c>
      <c r="BK295" s="156">
        <f t="shared" si="59"/>
        <v>0</v>
      </c>
      <c r="BL295" s="17" t="s">
        <v>663</v>
      </c>
      <c r="BM295" s="155" t="s">
        <v>2015</v>
      </c>
    </row>
    <row r="296" spans="2:65" s="1" customFormat="1" ht="24.2" customHeight="1">
      <c r="B296" s="32"/>
      <c r="C296" s="179" t="s">
        <v>1255</v>
      </c>
      <c r="D296" s="179" t="s">
        <v>304</v>
      </c>
      <c r="E296" s="180" t="s">
        <v>4294</v>
      </c>
      <c r="F296" s="181" t="s">
        <v>4295</v>
      </c>
      <c r="G296" s="182" t="s">
        <v>4296</v>
      </c>
      <c r="H296" s="183">
        <v>1</v>
      </c>
      <c r="I296" s="184"/>
      <c r="J296" s="185">
        <f t="shared" si="50"/>
        <v>0</v>
      </c>
      <c r="K296" s="186"/>
      <c r="L296" s="187"/>
      <c r="M296" s="188" t="s">
        <v>1</v>
      </c>
      <c r="N296" s="189" t="s">
        <v>42</v>
      </c>
      <c r="P296" s="153">
        <f t="shared" si="51"/>
        <v>0</v>
      </c>
      <c r="Q296" s="153">
        <v>0</v>
      </c>
      <c r="R296" s="153">
        <f t="shared" si="52"/>
        <v>0</v>
      </c>
      <c r="S296" s="153">
        <v>0</v>
      </c>
      <c r="T296" s="154">
        <f t="shared" si="53"/>
        <v>0</v>
      </c>
      <c r="AR296" s="155" t="s">
        <v>1853</v>
      </c>
      <c r="AT296" s="155" t="s">
        <v>304</v>
      </c>
      <c r="AU296" s="155" t="s">
        <v>89</v>
      </c>
      <c r="AY296" s="17" t="s">
        <v>225</v>
      </c>
      <c r="BE296" s="156">
        <f t="shared" si="54"/>
        <v>0</v>
      </c>
      <c r="BF296" s="156">
        <f t="shared" si="55"/>
        <v>0</v>
      </c>
      <c r="BG296" s="156">
        <f t="shared" si="56"/>
        <v>0</v>
      </c>
      <c r="BH296" s="156">
        <f t="shared" si="57"/>
        <v>0</v>
      </c>
      <c r="BI296" s="156">
        <f t="shared" si="58"/>
        <v>0</v>
      </c>
      <c r="BJ296" s="17" t="s">
        <v>89</v>
      </c>
      <c r="BK296" s="156">
        <f t="shared" si="59"/>
        <v>0</v>
      </c>
      <c r="BL296" s="17" t="s">
        <v>663</v>
      </c>
      <c r="BM296" s="155" t="s">
        <v>2024</v>
      </c>
    </row>
    <row r="297" spans="2:65" s="1" customFormat="1" ht="24.2" customHeight="1">
      <c r="B297" s="32"/>
      <c r="C297" s="179" t="s">
        <v>1260</v>
      </c>
      <c r="D297" s="179" t="s">
        <v>304</v>
      </c>
      <c r="E297" s="180" t="s">
        <v>4297</v>
      </c>
      <c r="F297" s="181" t="s">
        <v>4298</v>
      </c>
      <c r="G297" s="182" t="s">
        <v>4296</v>
      </c>
      <c r="H297" s="183">
        <v>1</v>
      </c>
      <c r="I297" s="184"/>
      <c r="J297" s="185">
        <f t="shared" si="50"/>
        <v>0</v>
      </c>
      <c r="K297" s="186"/>
      <c r="L297" s="187"/>
      <c r="M297" s="188" t="s">
        <v>1</v>
      </c>
      <c r="N297" s="189" t="s">
        <v>42</v>
      </c>
      <c r="P297" s="153">
        <f t="shared" si="51"/>
        <v>0</v>
      </c>
      <c r="Q297" s="153">
        <v>0</v>
      </c>
      <c r="R297" s="153">
        <f t="shared" si="52"/>
        <v>0</v>
      </c>
      <c r="S297" s="153">
        <v>0</v>
      </c>
      <c r="T297" s="154">
        <f t="shared" si="53"/>
        <v>0</v>
      </c>
      <c r="AR297" s="155" t="s">
        <v>1853</v>
      </c>
      <c r="AT297" s="155" t="s">
        <v>304</v>
      </c>
      <c r="AU297" s="155" t="s">
        <v>89</v>
      </c>
      <c r="AY297" s="17" t="s">
        <v>225</v>
      </c>
      <c r="BE297" s="156">
        <f t="shared" si="54"/>
        <v>0</v>
      </c>
      <c r="BF297" s="156">
        <f t="shared" si="55"/>
        <v>0</v>
      </c>
      <c r="BG297" s="156">
        <f t="shared" si="56"/>
        <v>0</v>
      </c>
      <c r="BH297" s="156">
        <f t="shared" si="57"/>
        <v>0</v>
      </c>
      <c r="BI297" s="156">
        <f t="shared" si="58"/>
        <v>0</v>
      </c>
      <c r="BJ297" s="17" t="s">
        <v>89</v>
      </c>
      <c r="BK297" s="156">
        <f t="shared" si="59"/>
        <v>0</v>
      </c>
      <c r="BL297" s="17" t="s">
        <v>663</v>
      </c>
      <c r="BM297" s="155" t="s">
        <v>2032</v>
      </c>
    </row>
    <row r="298" spans="2:65" s="1" customFormat="1" ht="16.5" customHeight="1">
      <c r="B298" s="32"/>
      <c r="C298" s="179" t="s">
        <v>1264</v>
      </c>
      <c r="D298" s="179" t="s">
        <v>304</v>
      </c>
      <c r="E298" s="180" t="s">
        <v>4299</v>
      </c>
      <c r="F298" s="181" t="s">
        <v>4156</v>
      </c>
      <c r="G298" s="182" t="s">
        <v>4157</v>
      </c>
      <c r="H298" s="183">
        <v>1</v>
      </c>
      <c r="I298" s="184"/>
      <c r="J298" s="185">
        <f t="shared" si="50"/>
        <v>0</v>
      </c>
      <c r="K298" s="186"/>
      <c r="L298" s="187"/>
      <c r="M298" s="188" t="s">
        <v>1</v>
      </c>
      <c r="N298" s="189" t="s">
        <v>42</v>
      </c>
      <c r="P298" s="153">
        <f t="shared" si="51"/>
        <v>0</v>
      </c>
      <c r="Q298" s="153">
        <v>0</v>
      </c>
      <c r="R298" s="153">
        <f t="shared" si="52"/>
        <v>0</v>
      </c>
      <c r="S298" s="153">
        <v>0</v>
      </c>
      <c r="T298" s="154">
        <f t="shared" si="53"/>
        <v>0</v>
      </c>
      <c r="AR298" s="155" t="s">
        <v>1853</v>
      </c>
      <c r="AT298" s="155" t="s">
        <v>304</v>
      </c>
      <c r="AU298" s="155" t="s">
        <v>89</v>
      </c>
      <c r="AY298" s="17" t="s">
        <v>225</v>
      </c>
      <c r="BE298" s="156">
        <f t="shared" si="54"/>
        <v>0</v>
      </c>
      <c r="BF298" s="156">
        <f t="shared" si="55"/>
        <v>0</v>
      </c>
      <c r="BG298" s="156">
        <f t="shared" si="56"/>
        <v>0</v>
      </c>
      <c r="BH298" s="156">
        <f t="shared" si="57"/>
        <v>0</v>
      </c>
      <c r="BI298" s="156">
        <f t="shared" si="58"/>
        <v>0</v>
      </c>
      <c r="BJ298" s="17" t="s">
        <v>89</v>
      </c>
      <c r="BK298" s="156">
        <f t="shared" si="59"/>
        <v>0</v>
      </c>
      <c r="BL298" s="17" t="s">
        <v>663</v>
      </c>
      <c r="BM298" s="155" t="s">
        <v>2040</v>
      </c>
    </row>
    <row r="299" spans="2:65" s="1" customFormat="1" ht="16.5" customHeight="1">
      <c r="B299" s="32"/>
      <c r="C299" s="143" t="s">
        <v>1269</v>
      </c>
      <c r="D299" s="143" t="s">
        <v>227</v>
      </c>
      <c r="E299" s="144" t="s">
        <v>4300</v>
      </c>
      <c r="F299" s="145" t="s">
        <v>4301</v>
      </c>
      <c r="G299" s="146" t="s">
        <v>2068</v>
      </c>
      <c r="H299" s="147">
        <v>1</v>
      </c>
      <c r="I299" s="148"/>
      <c r="J299" s="149">
        <f t="shared" si="50"/>
        <v>0</v>
      </c>
      <c r="K299" s="150"/>
      <c r="L299" s="32"/>
      <c r="M299" s="151" t="s">
        <v>1</v>
      </c>
      <c r="N299" s="152" t="s">
        <v>42</v>
      </c>
      <c r="P299" s="153">
        <f t="shared" si="51"/>
        <v>0</v>
      </c>
      <c r="Q299" s="153">
        <v>0</v>
      </c>
      <c r="R299" s="153">
        <f t="shared" si="52"/>
        <v>0</v>
      </c>
      <c r="S299" s="153">
        <v>0</v>
      </c>
      <c r="T299" s="154">
        <f t="shared" si="53"/>
        <v>0</v>
      </c>
      <c r="AR299" s="155" t="s">
        <v>663</v>
      </c>
      <c r="AT299" s="155" t="s">
        <v>227</v>
      </c>
      <c r="AU299" s="155" t="s">
        <v>89</v>
      </c>
      <c r="AY299" s="17" t="s">
        <v>225</v>
      </c>
      <c r="BE299" s="156">
        <f t="shared" si="54"/>
        <v>0</v>
      </c>
      <c r="BF299" s="156">
        <f t="shared" si="55"/>
        <v>0</v>
      </c>
      <c r="BG299" s="156">
        <f t="shared" si="56"/>
        <v>0</v>
      </c>
      <c r="BH299" s="156">
        <f t="shared" si="57"/>
        <v>0</v>
      </c>
      <c r="BI299" s="156">
        <f t="shared" si="58"/>
        <v>0</v>
      </c>
      <c r="BJ299" s="17" t="s">
        <v>89</v>
      </c>
      <c r="BK299" s="156">
        <f t="shared" si="59"/>
        <v>0</v>
      </c>
      <c r="BL299" s="17" t="s">
        <v>663</v>
      </c>
      <c r="BM299" s="155" t="s">
        <v>2048</v>
      </c>
    </row>
    <row r="300" spans="2:65" s="11" customFormat="1" ht="22.9" customHeight="1">
      <c r="B300" s="131"/>
      <c r="D300" s="132" t="s">
        <v>75</v>
      </c>
      <c r="E300" s="141" t="s">
        <v>4302</v>
      </c>
      <c r="F300" s="141" t="s">
        <v>4303</v>
      </c>
      <c r="I300" s="134"/>
      <c r="J300" s="142">
        <f>BK300</f>
        <v>0</v>
      </c>
      <c r="L300" s="131"/>
      <c r="M300" s="136"/>
      <c r="P300" s="137">
        <f>SUM(P301:P318)</f>
        <v>0</v>
      </c>
      <c r="R300" s="137">
        <f>SUM(R301:R318)</f>
        <v>0</v>
      </c>
      <c r="T300" s="138">
        <f>SUM(T301:T318)</f>
        <v>0</v>
      </c>
      <c r="AR300" s="132" t="s">
        <v>83</v>
      </c>
      <c r="AT300" s="139" t="s">
        <v>75</v>
      </c>
      <c r="AU300" s="139" t="s">
        <v>83</v>
      </c>
      <c r="AY300" s="132" t="s">
        <v>225</v>
      </c>
      <c r="BK300" s="140">
        <f>SUM(BK301:BK318)</f>
        <v>0</v>
      </c>
    </row>
    <row r="301" spans="2:65" s="1" customFormat="1" ht="24.2" customHeight="1">
      <c r="B301" s="32"/>
      <c r="C301" s="179" t="s">
        <v>1274</v>
      </c>
      <c r="D301" s="179" t="s">
        <v>304</v>
      </c>
      <c r="E301" s="180" t="s">
        <v>4304</v>
      </c>
      <c r="F301" s="181" t="s">
        <v>4305</v>
      </c>
      <c r="G301" s="182" t="s">
        <v>519</v>
      </c>
      <c r="H301" s="183">
        <v>1</v>
      </c>
      <c r="I301" s="184"/>
      <c r="J301" s="185">
        <f>ROUND(I301*H301,2)</f>
        <v>0</v>
      </c>
      <c r="K301" s="186"/>
      <c r="L301" s="187"/>
      <c r="M301" s="188" t="s">
        <v>1</v>
      </c>
      <c r="N301" s="189" t="s">
        <v>42</v>
      </c>
      <c r="P301" s="153">
        <f>O301*H301</f>
        <v>0</v>
      </c>
      <c r="Q301" s="153">
        <v>0</v>
      </c>
      <c r="R301" s="153">
        <f>Q301*H301</f>
        <v>0</v>
      </c>
      <c r="S301" s="153">
        <v>0</v>
      </c>
      <c r="T301" s="154">
        <f>S301*H301</f>
        <v>0</v>
      </c>
      <c r="AR301" s="155" t="s">
        <v>1853</v>
      </c>
      <c r="AT301" s="155" t="s">
        <v>304</v>
      </c>
      <c r="AU301" s="155" t="s">
        <v>89</v>
      </c>
      <c r="AY301" s="17" t="s">
        <v>225</v>
      </c>
      <c r="BE301" s="156">
        <f>IF(N301="základná",J301,0)</f>
        <v>0</v>
      </c>
      <c r="BF301" s="156">
        <f>IF(N301="znížená",J301,0)</f>
        <v>0</v>
      </c>
      <c r="BG301" s="156">
        <f>IF(N301="zákl. prenesená",J301,0)</f>
        <v>0</v>
      </c>
      <c r="BH301" s="156">
        <f>IF(N301="zníž. prenesená",J301,0)</f>
        <v>0</v>
      </c>
      <c r="BI301" s="156">
        <f>IF(N301="nulová",J301,0)</f>
        <v>0</v>
      </c>
      <c r="BJ301" s="17" t="s">
        <v>89</v>
      </c>
      <c r="BK301" s="156">
        <f>ROUND(I301*H301,2)</f>
        <v>0</v>
      </c>
      <c r="BL301" s="17" t="s">
        <v>663</v>
      </c>
      <c r="BM301" s="155" t="s">
        <v>2056</v>
      </c>
    </row>
    <row r="302" spans="2:65" s="15" customFormat="1" ht="22.5">
      <c r="B302" s="190"/>
      <c r="D302" s="158" t="s">
        <v>233</v>
      </c>
      <c r="E302" s="191" t="s">
        <v>1</v>
      </c>
      <c r="F302" s="192" t="s">
        <v>4306</v>
      </c>
      <c r="H302" s="191" t="s">
        <v>1</v>
      </c>
      <c r="I302" s="193"/>
      <c r="L302" s="190"/>
      <c r="M302" s="194"/>
      <c r="T302" s="195"/>
      <c r="AT302" s="191" t="s">
        <v>233</v>
      </c>
      <c r="AU302" s="191" t="s">
        <v>89</v>
      </c>
      <c r="AV302" s="15" t="s">
        <v>83</v>
      </c>
      <c r="AW302" s="15" t="s">
        <v>31</v>
      </c>
      <c r="AX302" s="15" t="s">
        <v>76</v>
      </c>
      <c r="AY302" s="191" t="s">
        <v>225</v>
      </c>
    </row>
    <row r="303" spans="2:65" s="15" customFormat="1" ht="22.5">
      <c r="B303" s="190"/>
      <c r="D303" s="158" t="s">
        <v>233</v>
      </c>
      <c r="E303" s="191" t="s">
        <v>1</v>
      </c>
      <c r="F303" s="192" t="s">
        <v>4307</v>
      </c>
      <c r="H303" s="191" t="s">
        <v>1</v>
      </c>
      <c r="I303" s="193"/>
      <c r="L303" s="190"/>
      <c r="M303" s="194"/>
      <c r="T303" s="195"/>
      <c r="AT303" s="191" t="s">
        <v>233</v>
      </c>
      <c r="AU303" s="191" t="s">
        <v>89</v>
      </c>
      <c r="AV303" s="15" t="s">
        <v>83</v>
      </c>
      <c r="AW303" s="15" t="s">
        <v>31</v>
      </c>
      <c r="AX303" s="15" t="s">
        <v>76</v>
      </c>
      <c r="AY303" s="191" t="s">
        <v>225</v>
      </c>
    </row>
    <row r="304" spans="2:65" s="15" customFormat="1" ht="22.5">
      <c r="B304" s="190"/>
      <c r="D304" s="158" t="s">
        <v>233</v>
      </c>
      <c r="E304" s="191" t="s">
        <v>1</v>
      </c>
      <c r="F304" s="192" t="s">
        <v>4308</v>
      </c>
      <c r="H304" s="191" t="s">
        <v>1</v>
      </c>
      <c r="I304" s="193"/>
      <c r="L304" s="190"/>
      <c r="M304" s="194"/>
      <c r="T304" s="195"/>
      <c r="AT304" s="191" t="s">
        <v>233</v>
      </c>
      <c r="AU304" s="191" t="s">
        <v>89</v>
      </c>
      <c r="AV304" s="15" t="s">
        <v>83</v>
      </c>
      <c r="AW304" s="15" t="s">
        <v>31</v>
      </c>
      <c r="AX304" s="15" t="s">
        <v>76</v>
      </c>
      <c r="AY304" s="191" t="s">
        <v>225</v>
      </c>
    </row>
    <row r="305" spans="2:65" s="15" customFormat="1" ht="22.5">
      <c r="B305" s="190"/>
      <c r="D305" s="158" t="s">
        <v>233</v>
      </c>
      <c r="E305" s="191" t="s">
        <v>1</v>
      </c>
      <c r="F305" s="192" t="s">
        <v>4309</v>
      </c>
      <c r="H305" s="191" t="s">
        <v>1</v>
      </c>
      <c r="I305" s="193"/>
      <c r="L305" s="190"/>
      <c r="M305" s="194"/>
      <c r="T305" s="195"/>
      <c r="AT305" s="191" t="s">
        <v>233</v>
      </c>
      <c r="AU305" s="191" t="s">
        <v>89</v>
      </c>
      <c r="AV305" s="15" t="s">
        <v>83</v>
      </c>
      <c r="AW305" s="15" t="s">
        <v>31</v>
      </c>
      <c r="AX305" s="15" t="s">
        <v>76</v>
      </c>
      <c r="AY305" s="191" t="s">
        <v>225</v>
      </c>
    </row>
    <row r="306" spans="2:65" s="15" customFormat="1" ht="11.25">
      <c r="B306" s="190"/>
      <c r="D306" s="158" t="s">
        <v>233</v>
      </c>
      <c r="E306" s="191" t="s">
        <v>1</v>
      </c>
      <c r="F306" s="192" t="s">
        <v>4310</v>
      </c>
      <c r="H306" s="191" t="s">
        <v>1</v>
      </c>
      <c r="I306" s="193"/>
      <c r="L306" s="190"/>
      <c r="M306" s="194"/>
      <c r="T306" s="195"/>
      <c r="AT306" s="191" t="s">
        <v>233</v>
      </c>
      <c r="AU306" s="191" t="s">
        <v>89</v>
      </c>
      <c r="AV306" s="15" t="s">
        <v>83</v>
      </c>
      <c r="AW306" s="15" t="s">
        <v>31</v>
      </c>
      <c r="AX306" s="15" t="s">
        <v>76</v>
      </c>
      <c r="AY306" s="191" t="s">
        <v>225</v>
      </c>
    </row>
    <row r="307" spans="2:65" s="15" customFormat="1" ht="22.5">
      <c r="B307" s="190"/>
      <c r="D307" s="158" t="s">
        <v>233</v>
      </c>
      <c r="E307" s="191" t="s">
        <v>1</v>
      </c>
      <c r="F307" s="192" t="s">
        <v>4311</v>
      </c>
      <c r="H307" s="191" t="s">
        <v>1</v>
      </c>
      <c r="I307" s="193"/>
      <c r="L307" s="190"/>
      <c r="M307" s="194"/>
      <c r="T307" s="195"/>
      <c r="AT307" s="191" t="s">
        <v>233</v>
      </c>
      <c r="AU307" s="191" t="s">
        <v>89</v>
      </c>
      <c r="AV307" s="15" t="s">
        <v>83</v>
      </c>
      <c r="AW307" s="15" t="s">
        <v>31</v>
      </c>
      <c r="AX307" s="15" t="s">
        <v>76</v>
      </c>
      <c r="AY307" s="191" t="s">
        <v>225</v>
      </c>
    </row>
    <row r="308" spans="2:65" s="15" customFormat="1" ht="22.5">
      <c r="B308" s="190"/>
      <c r="D308" s="158" t="s">
        <v>233</v>
      </c>
      <c r="E308" s="191" t="s">
        <v>1</v>
      </c>
      <c r="F308" s="192" t="s">
        <v>4312</v>
      </c>
      <c r="H308" s="191" t="s">
        <v>1</v>
      </c>
      <c r="I308" s="193"/>
      <c r="L308" s="190"/>
      <c r="M308" s="194"/>
      <c r="T308" s="195"/>
      <c r="AT308" s="191" t="s">
        <v>233</v>
      </c>
      <c r="AU308" s="191" t="s">
        <v>89</v>
      </c>
      <c r="AV308" s="15" t="s">
        <v>83</v>
      </c>
      <c r="AW308" s="15" t="s">
        <v>31</v>
      </c>
      <c r="AX308" s="15" t="s">
        <v>76</v>
      </c>
      <c r="AY308" s="191" t="s">
        <v>225</v>
      </c>
    </row>
    <row r="309" spans="2:65" s="12" customFormat="1" ht="11.25">
      <c r="B309" s="157"/>
      <c r="D309" s="158" t="s">
        <v>233</v>
      </c>
      <c r="E309" s="159" t="s">
        <v>1</v>
      </c>
      <c r="F309" s="160" t="s">
        <v>83</v>
      </c>
      <c r="H309" s="161">
        <v>1</v>
      </c>
      <c r="I309" s="162"/>
      <c r="L309" s="157"/>
      <c r="M309" s="163"/>
      <c r="T309" s="164"/>
      <c r="AT309" s="159" t="s">
        <v>233</v>
      </c>
      <c r="AU309" s="159" t="s">
        <v>89</v>
      </c>
      <c r="AV309" s="12" t="s">
        <v>89</v>
      </c>
      <c r="AW309" s="12" t="s">
        <v>31</v>
      </c>
      <c r="AX309" s="12" t="s">
        <v>83</v>
      </c>
      <c r="AY309" s="159" t="s">
        <v>225</v>
      </c>
    </row>
    <row r="310" spans="2:65" s="1" customFormat="1" ht="33" customHeight="1">
      <c r="B310" s="32"/>
      <c r="C310" s="179" t="s">
        <v>1278</v>
      </c>
      <c r="D310" s="179" t="s">
        <v>304</v>
      </c>
      <c r="E310" s="180" t="s">
        <v>4313</v>
      </c>
      <c r="F310" s="181" t="s">
        <v>4314</v>
      </c>
      <c r="G310" s="182" t="s">
        <v>414</v>
      </c>
      <c r="H310" s="183">
        <v>2300</v>
      </c>
      <c r="I310" s="184"/>
      <c r="J310" s="185">
        <f t="shared" ref="J310:J318" si="60">ROUND(I310*H310,2)</f>
        <v>0</v>
      </c>
      <c r="K310" s="186"/>
      <c r="L310" s="187"/>
      <c r="M310" s="188" t="s">
        <v>1</v>
      </c>
      <c r="N310" s="189" t="s">
        <v>42</v>
      </c>
      <c r="P310" s="153">
        <f t="shared" ref="P310:P318" si="61">O310*H310</f>
        <v>0</v>
      </c>
      <c r="Q310" s="153">
        <v>0</v>
      </c>
      <c r="R310" s="153">
        <f t="shared" ref="R310:R318" si="62">Q310*H310</f>
        <v>0</v>
      </c>
      <c r="S310" s="153">
        <v>0</v>
      </c>
      <c r="T310" s="154">
        <f t="shared" ref="T310:T318" si="63">S310*H310</f>
        <v>0</v>
      </c>
      <c r="AR310" s="155" t="s">
        <v>1853</v>
      </c>
      <c r="AT310" s="155" t="s">
        <v>304</v>
      </c>
      <c r="AU310" s="155" t="s">
        <v>89</v>
      </c>
      <c r="AY310" s="17" t="s">
        <v>225</v>
      </c>
      <c r="BE310" s="156">
        <f t="shared" ref="BE310:BE318" si="64">IF(N310="základná",J310,0)</f>
        <v>0</v>
      </c>
      <c r="BF310" s="156">
        <f t="shared" ref="BF310:BF318" si="65">IF(N310="znížená",J310,0)</f>
        <v>0</v>
      </c>
      <c r="BG310" s="156">
        <f t="shared" ref="BG310:BG318" si="66">IF(N310="zákl. prenesená",J310,0)</f>
        <v>0</v>
      </c>
      <c r="BH310" s="156">
        <f t="shared" ref="BH310:BH318" si="67">IF(N310="zníž. prenesená",J310,0)</f>
        <v>0</v>
      </c>
      <c r="BI310" s="156">
        <f t="shared" ref="BI310:BI318" si="68">IF(N310="nulová",J310,0)</f>
        <v>0</v>
      </c>
      <c r="BJ310" s="17" t="s">
        <v>89</v>
      </c>
      <c r="BK310" s="156">
        <f t="shared" ref="BK310:BK318" si="69">ROUND(I310*H310,2)</f>
        <v>0</v>
      </c>
      <c r="BL310" s="17" t="s">
        <v>663</v>
      </c>
      <c r="BM310" s="155" t="s">
        <v>2065</v>
      </c>
    </row>
    <row r="311" spans="2:65" s="1" customFormat="1" ht="16.5" customHeight="1">
      <c r="B311" s="32"/>
      <c r="C311" s="143" t="s">
        <v>1282</v>
      </c>
      <c r="D311" s="143" t="s">
        <v>227</v>
      </c>
      <c r="E311" s="144" t="s">
        <v>4315</v>
      </c>
      <c r="F311" s="145" t="s">
        <v>4316</v>
      </c>
      <c r="G311" s="146" t="s">
        <v>414</v>
      </c>
      <c r="H311" s="147">
        <v>2300</v>
      </c>
      <c r="I311" s="148"/>
      <c r="J311" s="149">
        <f t="shared" si="60"/>
        <v>0</v>
      </c>
      <c r="K311" s="150"/>
      <c r="L311" s="32"/>
      <c r="M311" s="151" t="s">
        <v>1</v>
      </c>
      <c r="N311" s="152" t="s">
        <v>42</v>
      </c>
      <c r="P311" s="153">
        <f t="shared" si="61"/>
        <v>0</v>
      </c>
      <c r="Q311" s="153">
        <v>0</v>
      </c>
      <c r="R311" s="153">
        <f t="shared" si="62"/>
        <v>0</v>
      </c>
      <c r="S311" s="153">
        <v>0</v>
      </c>
      <c r="T311" s="154">
        <f t="shared" si="63"/>
        <v>0</v>
      </c>
      <c r="AR311" s="155" t="s">
        <v>663</v>
      </c>
      <c r="AT311" s="155" t="s">
        <v>227</v>
      </c>
      <c r="AU311" s="155" t="s">
        <v>89</v>
      </c>
      <c r="AY311" s="17" t="s">
        <v>225</v>
      </c>
      <c r="BE311" s="156">
        <f t="shared" si="64"/>
        <v>0</v>
      </c>
      <c r="BF311" s="156">
        <f t="shared" si="65"/>
        <v>0</v>
      </c>
      <c r="BG311" s="156">
        <f t="shared" si="66"/>
        <v>0</v>
      </c>
      <c r="BH311" s="156">
        <f t="shared" si="67"/>
        <v>0</v>
      </c>
      <c r="BI311" s="156">
        <f t="shared" si="68"/>
        <v>0</v>
      </c>
      <c r="BJ311" s="17" t="s">
        <v>89</v>
      </c>
      <c r="BK311" s="156">
        <f t="shared" si="69"/>
        <v>0</v>
      </c>
      <c r="BL311" s="17" t="s">
        <v>663</v>
      </c>
      <c r="BM311" s="155" t="s">
        <v>2076</v>
      </c>
    </row>
    <row r="312" spans="2:65" s="1" customFormat="1" ht="33" customHeight="1">
      <c r="B312" s="32"/>
      <c r="C312" s="179" t="s">
        <v>1286</v>
      </c>
      <c r="D312" s="179" t="s">
        <v>304</v>
      </c>
      <c r="E312" s="180" t="s">
        <v>4317</v>
      </c>
      <c r="F312" s="181" t="s">
        <v>4318</v>
      </c>
      <c r="G312" s="182" t="s">
        <v>414</v>
      </c>
      <c r="H312" s="183">
        <v>100</v>
      </c>
      <c r="I312" s="184"/>
      <c r="J312" s="185">
        <f t="shared" si="60"/>
        <v>0</v>
      </c>
      <c r="K312" s="186"/>
      <c r="L312" s="187"/>
      <c r="M312" s="188" t="s">
        <v>1</v>
      </c>
      <c r="N312" s="189" t="s">
        <v>42</v>
      </c>
      <c r="P312" s="153">
        <f t="shared" si="61"/>
        <v>0</v>
      </c>
      <c r="Q312" s="153">
        <v>0</v>
      </c>
      <c r="R312" s="153">
        <f t="shared" si="62"/>
        <v>0</v>
      </c>
      <c r="S312" s="153">
        <v>0</v>
      </c>
      <c r="T312" s="154">
        <f t="shared" si="63"/>
        <v>0</v>
      </c>
      <c r="AR312" s="155" t="s">
        <v>1853</v>
      </c>
      <c r="AT312" s="155" t="s">
        <v>304</v>
      </c>
      <c r="AU312" s="155" t="s">
        <v>89</v>
      </c>
      <c r="AY312" s="17" t="s">
        <v>225</v>
      </c>
      <c r="BE312" s="156">
        <f t="shared" si="64"/>
        <v>0</v>
      </c>
      <c r="BF312" s="156">
        <f t="shared" si="65"/>
        <v>0</v>
      </c>
      <c r="BG312" s="156">
        <f t="shared" si="66"/>
        <v>0</v>
      </c>
      <c r="BH312" s="156">
        <f t="shared" si="67"/>
        <v>0</v>
      </c>
      <c r="BI312" s="156">
        <f t="shared" si="68"/>
        <v>0</v>
      </c>
      <c r="BJ312" s="17" t="s">
        <v>89</v>
      </c>
      <c r="BK312" s="156">
        <f t="shared" si="69"/>
        <v>0</v>
      </c>
      <c r="BL312" s="17" t="s">
        <v>663</v>
      </c>
      <c r="BM312" s="155" t="s">
        <v>2091</v>
      </c>
    </row>
    <row r="313" spans="2:65" s="1" customFormat="1" ht="16.5" customHeight="1">
      <c r="B313" s="32"/>
      <c r="C313" s="143" t="s">
        <v>1291</v>
      </c>
      <c r="D313" s="143" t="s">
        <v>227</v>
      </c>
      <c r="E313" s="144" t="s">
        <v>4319</v>
      </c>
      <c r="F313" s="145" t="s">
        <v>4320</v>
      </c>
      <c r="G313" s="146" t="s">
        <v>414</v>
      </c>
      <c r="H313" s="147">
        <v>100</v>
      </c>
      <c r="I313" s="148"/>
      <c r="J313" s="149">
        <f t="shared" si="60"/>
        <v>0</v>
      </c>
      <c r="K313" s="150"/>
      <c r="L313" s="32"/>
      <c r="M313" s="151" t="s">
        <v>1</v>
      </c>
      <c r="N313" s="152" t="s">
        <v>42</v>
      </c>
      <c r="P313" s="153">
        <f t="shared" si="61"/>
        <v>0</v>
      </c>
      <c r="Q313" s="153">
        <v>0</v>
      </c>
      <c r="R313" s="153">
        <f t="shared" si="62"/>
        <v>0</v>
      </c>
      <c r="S313" s="153">
        <v>0</v>
      </c>
      <c r="T313" s="154">
        <f t="shared" si="63"/>
        <v>0</v>
      </c>
      <c r="AR313" s="155" t="s">
        <v>663</v>
      </c>
      <c r="AT313" s="155" t="s">
        <v>227</v>
      </c>
      <c r="AU313" s="155" t="s">
        <v>89</v>
      </c>
      <c r="AY313" s="17" t="s">
        <v>225</v>
      </c>
      <c r="BE313" s="156">
        <f t="shared" si="64"/>
        <v>0</v>
      </c>
      <c r="BF313" s="156">
        <f t="shared" si="65"/>
        <v>0</v>
      </c>
      <c r="BG313" s="156">
        <f t="shared" si="66"/>
        <v>0</v>
      </c>
      <c r="BH313" s="156">
        <f t="shared" si="67"/>
        <v>0</v>
      </c>
      <c r="BI313" s="156">
        <f t="shared" si="68"/>
        <v>0</v>
      </c>
      <c r="BJ313" s="17" t="s">
        <v>89</v>
      </c>
      <c r="BK313" s="156">
        <f t="shared" si="69"/>
        <v>0</v>
      </c>
      <c r="BL313" s="17" t="s">
        <v>663</v>
      </c>
      <c r="BM313" s="155" t="s">
        <v>2104</v>
      </c>
    </row>
    <row r="314" spans="2:65" s="1" customFormat="1" ht="24.2" customHeight="1">
      <c r="B314" s="32"/>
      <c r="C314" s="179" t="s">
        <v>1295</v>
      </c>
      <c r="D314" s="179" t="s">
        <v>304</v>
      </c>
      <c r="E314" s="180" t="s">
        <v>4321</v>
      </c>
      <c r="F314" s="181" t="s">
        <v>4322</v>
      </c>
      <c r="G314" s="182" t="s">
        <v>519</v>
      </c>
      <c r="H314" s="183">
        <v>15</v>
      </c>
      <c r="I314" s="184"/>
      <c r="J314" s="185">
        <f t="shared" si="60"/>
        <v>0</v>
      </c>
      <c r="K314" s="186"/>
      <c r="L314" s="187"/>
      <c r="M314" s="188" t="s">
        <v>1</v>
      </c>
      <c r="N314" s="189" t="s">
        <v>42</v>
      </c>
      <c r="P314" s="153">
        <f t="shared" si="61"/>
        <v>0</v>
      </c>
      <c r="Q314" s="153">
        <v>0</v>
      </c>
      <c r="R314" s="153">
        <f t="shared" si="62"/>
        <v>0</v>
      </c>
      <c r="S314" s="153">
        <v>0</v>
      </c>
      <c r="T314" s="154">
        <f t="shared" si="63"/>
        <v>0</v>
      </c>
      <c r="AR314" s="155" t="s">
        <v>1853</v>
      </c>
      <c r="AT314" s="155" t="s">
        <v>304</v>
      </c>
      <c r="AU314" s="155" t="s">
        <v>89</v>
      </c>
      <c r="AY314" s="17" t="s">
        <v>225</v>
      </c>
      <c r="BE314" s="156">
        <f t="shared" si="64"/>
        <v>0</v>
      </c>
      <c r="BF314" s="156">
        <f t="shared" si="65"/>
        <v>0</v>
      </c>
      <c r="BG314" s="156">
        <f t="shared" si="66"/>
        <v>0</v>
      </c>
      <c r="BH314" s="156">
        <f t="shared" si="67"/>
        <v>0</v>
      </c>
      <c r="BI314" s="156">
        <f t="shared" si="68"/>
        <v>0</v>
      </c>
      <c r="BJ314" s="17" t="s">
        <v>89</v>
      </c>
      <c r="BK314" s="156">
        <f t="shared" si="69"/>
        <v>0</v>
      </c>
      <c r="BL314" s="17" t="s">
        <v>663</v>
      </c>
      <c r="BM314" s="155" t="s">
        <v>2115</v>
      </c>
    </row>
    <row r="315" spans="2:65" s="1" customFormat="1" ht="24.2" customHeight="1">
      <c r="B315" s="32"/>
      <c r="C315" s="179" t="s">
        <v>1299</v>
      </c>
      <c r="D315" s="179" t="s">
        <v>304</v>
      </c>
      <c r="E315" s="180" t="s">
        <v>4323</v>
      </c>
      <c r="F315" s="181" t="s">
        <v>4324</v>
      </c>
      <c r="G315" s="182" t="s">
        <v>519</v>
      </c>
      <c r="H315" s="183">
        <v>4</v>
      </c>
      <c r="I315" s="184"/>
      <c r="J315" s="185">
        <f t="shared" si="60"/>
        <v>0</v>
      </c>
      <c r="K315" s="186"/>
      <c r="L315" s="187"/>
      <c r="M315" s="188" t="s">
        <v>1</v>
      </c>
      <c r="N315" s="189" t="s">
        <v>42</v>
      </c>
      <c r="P315" s="153">
        <f t="shared" si="61"/>
        <v>0</v>
      </c>
      <c r="Q315" s="153">
        <v>0</v>
      </c>
      <c r="R315" s="153">
        <f t="shared" si="62"/>
        <v>0</v>
      </c>
      <c r="S315" s="153">
        <v>0</v>
      </c>
      <c r="T315" s="154">
        <f t="shared" si="63"/>
        <v>0</v>
      </c>
      <c r="AR315" s="155" t="s">
        <v>1853</v>
      </c>
      <c r="AT315" s="155" t="s">
        <v>304</v>
      </c>
      <c r="AU315" s="155" t="s">
        <v>89</v>
      </c>
      <c r="AY315" s="17" t="s">
        <v>225</v>
      </c>
      <c r="BE315" s="156">
        <f t="shared" si="64"/>
        <v>0</v>
      </c>
      <c r="BF315" s="156">
        <f t="shared" si="65"/>
        <v>0</v>
      </c>
      <c r="BG315" s="156">
        <f t="shared" si="66"/>
        <v>0</v>
      </c>
      <c r="BH315" s="156">
        <f t="shared" si="67"/>
        <v>0</v>
      </c>
      <c r="BI315" s="156">
        <f t="shared" si="68"/>
        <v>0</v>
      </c>
      <c r="BJ315" s="17" t="s">
        <v>89</v>
      </c>
      <c r="BK315" s="156">
        <f t="shared" si="69"/>
        <v>0</v>
      </c>
      <c r="BL315" s="17" t="s">
        <v>663</v>
      </c>
      <c r="BM315" s="155" t="s">
        <v>2128</v>
      </c>
    </row>
    <row r="316" spans="2:65" s="1" customFormat="1" ht="16.5" customHeight="1">
      <c r="B316" s="32"/>
      <c r="C316" s="143" t="s">
        <v>1303</v>
      </c>
      <c r="D316" s="143" t="s">
        <v>227</v>
      </c>
      <c r="E316" s="144" t="s">
        <v>4325</v>
      </c>
      <c r="F316" s="145" t="s">
        <v>4326</v>
      </c>
      <c r="G316" s="146" t="s">
        <v>519</v>
      </c>
      <c r="H316" s="147">
        <v>19</v>
      </c>
      <c r="I316" s="148"/>
      <c r="J316" s="149">
        <f t="shared" si="60"/>
        <v>0</v>
      </c>
      <c r="K316" s="150"/>
      <c r="L316" s="32"/>
      <c r="M316" s="151" t="s">
        <v>1</v>
      </c>
      <c r="N316" s="152" t="s">
        <v>42</v>
      </c>
      <c r="P316" s="153">
        <f t="shared" si="61"/>
        <v>0</v>
      </c>
      <c r="Q316" s="153">
        <v>0</v>
      </c>
      <c r="R316" s="153">
        <f t="shared" si="62"/>
        <v>0</v>
      </c>
      <c r="S316" s="153">
        <v>0</v>
      </c>
      <c r="T316" s="154">
        <f t="shared" si="63"/>
        <v>0</v>
      </c>
      <c r="AR316" s="155" t="s">
        <v>663</v>
      </c>
      <c r="AT316" s="155" t="s">
        <v>227</v>
      </c>
      <c r="AU316" s="155" t="s">
        <v>89</v>
      </c>
      <c r="AY316" s="17" t="s">
        <v>225</v>
      </c>
      <c r="BE316" s="156">
        <f t="shared" si="64"/>
        <v>0</v>
      </c>
      <c r="BF316" s="156">
        <f t="shared" si="65"/>
        <v>0</v>
      </c>
      <c r="BG316" s="156">
        <f t="shared" si="66"/>
        <v>0</v>
      </c>
      <c r="BH316" s="156">
        <f t="shared" si="67"/>
        <v>0</v>
      </c>
      <c r="BI316" s="156">
        <f t="shared" si="68"/>
        <v>0</v>
      </c>
      <c r="BJ316" s="17" t="s">
        <v>89</v>
      </c>
      <c r="BK316" s="156">
        <f t="shared" si="69"/>
        <v>0</v>
      </c>
      <c r="BL316" s="17" t="s">
        <v>663</v>
      </c>
      <c r="BM316" s="155" t="s">
        <v>2138</v>
      </c>
    </row>
    <row r="317" spans="2:65" s="1" customFormat="1" ht="16.5" customHeight="1">
      <c r="B317" s="32"/>
      <c r="C317" s="143" t="s">
        <v>1307</v>
      </c>
      <c r="D317" s="143" t="s">
        <v>227</v>
      </c>
      <c r="E317" s="144" t="s">
        <v>4327</v>
      </c>
      <c r="F317" s="145" t="s">
        <v>4328</v>
      </c>
      <c r="G317" s="146" t="s">
        <v>519</v>
      </c>
      <c r="H317" s="147">
        <v>23</v>
      </c>
      <c r="I317" s="148"/>
      <c r="J317" s="149">
        <f t="shared" si="60"/>
        <v>0</v>
      </c>
      <c r="K317" s="150"/>
      <c r="L317" s="32"/>
      <c r="M317" s="151" t="s">
        <v>1</v>
      </c>
      <c r="N317" s="152" t="s">
        <v>42</v>
      </c>
      <c r="P317" s="153">
        <f t="shared" si="61"/>
        <v>0</v>
      </c>
      <c r="Q317" s="153">
        <v>0</v>
      </c>
      <c r="R317" s="153">
        <f t="shared" si="62"/>
        <v>0</v>
      </c>
      <c r="S317" s="153">
        <v>0</v>
      </c>
      <c r="T317" s="154">
        <f t="shared" si="63"/>
        <v>0</v>
      </c>
      <c r="AR317" s="155" t="s">
        <v>663</v>
      </c>
      <c r="AT317" s="155" t="s">
        <v>227</v>
      </c>
      <c r="AU317" s="155" t="s">
        <v>89</v>
      </c>
      <c r="AY317" s="17" t="s">
        <v>225</v>
      </c>
      <c r="BE317" s="156">
        <f t="shared" si="64"/>
        <v>0</v>
      </c>
      <c r="BF317" s="156">
        <f t="shared" si="65"/>
        <v>0</v>
      </c>
      <c r="BG317" s="156">
        <f t="shared" si="66"/>
        <v>0</v>
      </c>
      <c r="BH317" s="156">
        <f t="shared" si="67"/>
        <v>0</v>
      </c>
      <c r="BI317" s="156">
        <f t="shared" si="68"/>
        <v>0</v>
      </c>
      <c r="BJ317" s="17" t="s">
        <v>89</v>
      </c>
      <c r="BK317" s="156">
        <f t="shared" si="69"/>
        <v>0</v>
      </c>
      <c r="BL317" s="17" t="s">
        <v>663</v>
      </c>
      <c r="BM317" s="155" t="s">
        <v>2147</v>
      </c>
    </row>
    <row r="318" spans="2:65" s="1" customFormat="1" ht="16.5" customHeight="1">
      <c r="B318" s="32"/>
      <c r="C318" s="179" t="s">
        <v>1311</v>
      </c>
      <c r="D318" s="179" t="s">
        <v>304</v>
      </c>
      <c r="E318" s="180" t="s">
        <v>4329</v>
      </c>
      <c r="F318" s="181" t="s">
        <v>4156</v>
      </c>
      <c r="G318" s="182" t="s">
        <v>4157</v>
      </c>
      <c r="H318" s="183">
        <v>1</v>
      </c>
      <c r="I318" s="184"/>
      <c r="J318" s="185">
        <f t="shared" si="60"/>
        <v>0</v>
      </c>
      <c r="K318" s="186"/>
      <c r="L318" s="187"/>
      <c r="M318" s="188" t="s">
        <v>1</v>
      </c>
      <c r="N318" s="189" t="s">
        <v>42</v>
      </c>
      <c r="P318" s="153">
        <f t="shared" si="61"/>
        <v>0</v>
      </c>
      <c r="Q318" s="153">
        <v>0</v>
      </c>
      <c r="R318" s="153">
        <f t="shared" si="62"/>
        <v>0</v>
      </c>
      <c r="S318" s="153">
        <v>0</v>
      </c>
      <c r="T318" s="154">
        <f t="shared" si="63"/>
        <v>0</v>
      </c>
      <c r="AR318" s="155" t="s">
        <v>1853</v>
      </c>
      <c r="AT318" s="155" t="s">
        <v>304</v>
      </c>
      <c r="AU318" s="155" t="s">
        <v>89</v>
      </c>
      <c r="AY318" s="17" t="s">
        <v>225</v>
      </c>
      <c r="BE318" s="156">
        <f t="shared" si="64"/>
        <v>0</v>
      </c>
      <c r="BF318" s="156">
        <f t="shared" si="65"/>
        <v>0</v>
      </c>
      <c r="BG318" s="156">
        <f t="shared" si="66"/>
        <v>0</v>
      </c>
      <c r="BH318" s="156">
        <f t="shared" si="67"/>
        <v>0</v>
      </c>
      <c r="BI318" s="156">
        <f t="shared" si="68"/>
        <v>0</v>
      </c>
      <c r="BJ318" s="17" t="s">
        <v>89</v>
      </c>
      <c r="BK318" s="156">
        <f t="shared" si="69"/>
        <v>0</v>
      </c>
      <c r="BL318" s="17" t="s">
        <v>663</v>
      </c>
      <c r="BM318" s="155" t="s">
        <v>2159</v>
      </c>
    </row>
    <row r="319" spans="2:65" s="11" customFormat="1" ht="22.9" customHeight="1">
      <c r="B319" s="131"/>
      <c r="D319" s="132" t="s">
        <v>75</v>
      </c>
      <c r="E319" s="141" t="s">
        <v>4330</v>
      </c>
      <c r="F319" s="141" t="s">
        <v>4331</v>
      </c>
      <c r="I319" s="134"/>
      <c r="J319" s="142">
        <f>BK319</f>
        <v>0</v>
      </c>
      <c r="L319" s="131"/>
      <c r="M319" s="136"/>
      <c r="P319" s="137">
        <f>SUM(P320:P358)</f>
        <v>0</v>
      </c>
      <c r="R319" s="137">
        <f>SUM(R320:R358)</f>
        <v>0</v>
      </c>
      <c r="T319" s="138">
        <f>SUM(T320:T358)</f>
        <v>0</v>
      </c>
      <c r="AR319" s="132" t="s">
        <v>83</v>
      </c>
      <c r="AT319" s="139" t="s">
        <v>75</v>
      </c>
      <c r="AU319" s="139" t="s">
        <v>83</v>
      </c>
      <c r="AY319" s="132" t="s">
        <v>225</v>
      </c>
      <c r="BK319" s="140">
        <f>SUM(BK320:BK358)</f>
        <v>0</v>
      </c>
    </row>
    <row r="320" spans="2:65" s="1" customFormat="1" ht="44.25" customHeight="1">
      <c r="B320" s="32"/>
      <c r="C320" s="179" t="s">
        <v>1315</v>
      </c>
      <c r="D320" s="179" t="s">
        <v>304</v>
      </c>
      <c r="E320" s="180" t="s">
        <v>4332</v>
      </c>
      <c r="F320" s="181" t="s">
        <v>4333</v>
      </c>
      <c r="G320" s="182" t="s">
        <v>519</v>
      </c>
      <c r="H320" s="183">
        <v>4</v>
      </c>
      <c r="I320" s="184"/>
      <c r="J320" s="185">
        <f t="shared" ref="J320:J358" si="70">ROUND(I320*H320,2)</f>
        <v>0</v>
      </c>
      <c r="K320" s="186"/>
      <c r="L320" s="187"/>
      <c r="M320" s="188" t="s">
        <v>1</v>
      </c>
      <c r="N320" s="189" t="s">
        <v>42</v>
      </c>
      <c r="P320" s="153">
        <f t="shared" ref="P320:P358" si="71">O320*H320</f>
        <v>0</v>
      </c>
      <c r="Q320" s="153">
        <v>0</v>
      </c>
      <c r="R320" s="153">
        <f t="shared" ref="R320:R358" si="72">Q320*H320</f>
        <v>0</v>
      </c>
      <c r="S320" s="153">
        <v>0</v>
      </c>
      <c r="T320" s="154">
        <f t="shared" ref="T320:T358" si="73">S320*H320</f>
        <v>0</v>
      </c>
      <c r="AR320" s="155" t="s">
        <v>1853</v>
      </c>
      <c r="AT320" s="155" t="s">
        <v>304</v>
      </c>
      <c r="AU320" s="155" t="s">
        <v>89</v>
      </c>
      <c r="AY320" s="17" t="s">
        <v>225</v>
      </c>
      <c r="BE320" s="156">
        <f t="shared" ref="BE320:BE358" si="74">IF(N320="základná",J320,0)</f>
        <v>0</v>
      </c>
      <c r="BF320" s="156">
        <f t="shared" ref="BF320:BF358" si="75">IF(N320="znížená",J320,0)</f>
        <v>0</v>
      </c>
      <c r="BG320" s="156">
        <f t="shared" ref="BG320:BG358" si="76">IF(N320="zákl. prenesená",J320,0)</f>
        <v>0</v>
      </c>
      <c r="BH320" s="156">
        <f t="shared" ref="BH320:BH358" si="77">IF(N320="zníž. prenesená",J320,0)</f>
        <v>0</v>
      </c>
      <c r="BI320" s="156">
        <f t="shared" ref="BI320:BI358" si="78">IF(N320="nulová",J320,0)</f>
        <v>0</v>
      </c>
      <c r="BJ320" s="17" t="s">
        <v>89</v>
      </c>
      <c r="BK320" s="156">
        <f t="shared" ref="BK320:BK358" si="79">ROUND(I320*H320,2)</f>
        <v>0</v>
      </c>
      <c r="BL320" s="17" t="s">
        <v>663</v>
      </c>
      <c r="BM320" s="155" t="s">
        <v>2173</v>
      </c>
    </row>
    <row r="321" spans="2:65" s="1" customFormat="1" ht="44.25" customHeight="1">
      <c r="B321" s="32"/>
      <c r="C321" s="179" t="s">
        <v>1320</v>
      </c>
      <c r="D321" s="179" t="s">
        <v>304</v>
      </c>
      <c r="E321" s="180" t="s">
        <v>4334</v>
      </c>
      <c r="F321" s="181" t="s">
        <v>4335</v>
      </c>
      <c r="G321" s="182" t="s">
        <v>519</v>
      </c>
      <c r="H321" s="183">
        <v>12</v>
      </c>
      <c r="I321" s="184"/>
      <c r="J321" s="185">
        <f t="shared" si="70"/>
        <v>0</v>
      </c>
      <c r="K321" s="186"/>
      <c r="L321" s="187"/>
      <c r="M321" s="188" t="s">
        <v>1</v>
      </c>
      <c r="N321" s="189" t="s">
        <v>42</v>
      </c>
      <c r="P321" s="153">
        <f t="shared" si="71"/>
        <v>0</v>
      </c>
      <c r="Q321" s="153">
        <v>0</v>
      </c>
      <c r="R321" s="153">
        <f t="shared" si="72"/>
        <v>0</v>
      </c>
      <c r="S321" s="153">
        <v>0</v>
      </c>
      <c r="T321" s="154">
        <f t="shared" si="73"/>
        <v>0</v>
      </c>
      <c r="AR321" s="155" t="s">
        <v>1853</v>
      </c>
      <c r="AT321" s="155" t="s">
        <v>304</v>
      </c>
      <c r="AU321" s="155" t="s">
        <v>89</v>
      </c>
      <c r="AY321" s="17" t="s">
        <v>225</v>
      </c>
      <c r="BE321" s="156">
        <f t="shared" si="74"/>
        <v>0</v>
      </c>
      <c r="BF321" s="156">
        <f t="shared" si="75"/>
        <v>0</v>
      </c>
      <c r="BG321" s="156">
        <f t="shared" si="76"/>
        <v>0</v>
      </c>
      <c r="BH321" s="156">
        <f t="shared" si="77"/>
        <v>0</v>
      </c>
      <c r="BI321" s="156">
        <f t="shared" si="78"/>
        <v>0</v>
      </c>
      <c r="BJ321" s="17" t="s">
        <v>89</v>
      </c>
      <c r="BK321" s="156">
        <f t="shared" si="79"/>
        <v>0</v>
      </c>
      <c r="BL321" s="17" t="s">
        <v>663</v>
      </c>
      <c r="BM321" s="155" t="s">
        <v>2184</v>
      </c>
    </row>
    <row r="322" spans="2:65" s="1" customFormat="1" ht="44.25" customHeight="1">
      <c r="B322" s="32"/>
      <c r="C322" s="179" t="s">
        <v>1328</v>
      </c>
      <c r="D322" s="179" t="s">
        <v>304</v>
      </c>
      <c r="E322" s="180" t="s">
        <v>4336</v>
      </c>
      <c r="F322" s="181" t="s">
        <v>4337</v>
      </c>
      <c r="G322" s="182" t="s">
        <v>519</v>
      </c>
      <c r="H322" s="183">
        <v>3</v>
      </c>
      <c r="I322" s="184"/>
      <c r="J322" s="185">
        <f t="shared" si="70"/>
        <v>0</v>
      </c>
      <c r="K322" s="186"/>
      <c r="L322" s="187"/>
      <c r="M322" s="188" t="s">
        <v>1</v>
      </c>
      <c r="N322" s="189" t="s">
        <v>42</v>
      </c>
      <c r="P322" s="153">
        <f t="shared" si="71"/>
        <v>0</v>
      </c>
      <c r="Q322" s="153">
        <v>0</v>
      </c>
      <c r="R322" s="153">
        <f t="shared" si="72"/>
        <v>0</v>
      </c>
      <c r="S322" s="153">
        <v>0</v>
      </c>
      <c r="T322" s="154">
        <f t="shared" si="73"/>
        <v>0</v>
      </c>
      <c r="AR322" s="155" t="s">
        <v>1853</v>
      </c>
      <c r="AT322" s="155" t="s">
        <v>304</v>
      </c>
      <c r="AU322" s="155" t="s">
        <v>89</v>
      </c>
      <c r="AY322" s="17" t="s">
        <v>225</v>
      </c>
      <c r="BE322" s="156">
        <f t="shared" si="74"/>
        <v>0</v>
      </c>
      <c r="BF322" s="156">
        <f t="shared" si="75"/>
        <v>0</v>
      </c>
      <c r="BG322" s="156">
        <f t="shared" si="76"/>
        <v>0</v>
      </c>
      <c r="BH322" s="156">
        <f t="shared" si="77"/>
        <v>0</v>
      </c>
      <c r="BI322" s="156">
        <f t="shared" si="78"/>
        <v>0</v>
      </c>
      <c r="BJ322" s="17" t="s">
        <v>89</v>
      </c>
      <c r="BK322" s="156">
        <f t="shared" si="79"/>
        <v>0</v>
      </c>
      <c r="BL322" s="17" t="s">
        <v>663</v>
      </c>
      <c r="BM322" s="155" t="s">
        <v>2198</v>
      </c>
    </row>
    <row r="323" spans="2:65" s="1" customFormat="1" ht="44.25" customHeight="1">
      <c r="B323" s="32"/>
      <c r="C323" s="179" t="s">
        <v>1334</v>
      </c>
      <c r="D323" s="179" t="s">
        <v>304</v>
      </c>
      <c r="E323" s="180" t="s">
        <v>4338</v>
      </c>
      <c r="F323" s="181" t="s">
        <v>4339</v>
      </c>
      <c r="G323" s="182" t="s">
        <v>519</v>
      </c>
      <c r="H323" s="183">
        <v>6</v>
      </c>
      <c r="I323" s="184"/>
      <c r="J323" s="185">
        <f t="shared" si="70"/>
        <v>0</v>
      </c>
      <c r="K323" s="186"/>
      <c r="L323" s="187"/>
      <c r="M323" s="188" t="s">
        <v>1</v>
      </c>
      <c r="N323" s="189" t="s">
        <v>42</v>
      </c>
      <c r="P323" s="153">
        <f t="shared" si="71"/>
        <v>0</v>
      </c>
      <c r="Q323" s="153">
        <v>0</v>
      </c>
      <c r="R323" s="153">
        <f t="shared" si="72"/>
        <v>0</v>
      </c>
      <c r="S323" s="153">
        <v>0</v>
      </c>
      <c r="T323" s="154">
        <f t="shared" si="73"/>
        <v>0</v>
      </c>
      <c r="AR323" s="155" t="s">
        <v>1853</v>
      </c>
      <c r="AT323" s="155" t="s">
        <v>304</v>
      </c>
      <c r="AU323" s="155" t="s">
        <v>89</v>
      </c>
      <c r="AY323" s="17" t="s">
        <v>225</v>
      </c>
      <c r="BE323" s="156">
        <f t="shared" si="74"/>
        <v>0</v>
      </c>
      <c r="BF323" s="156">
        <f t="shared" si="75"/>
        <v>0</v>
      </c>
      <c r="BG323" s="156">
        <f t="shared" si="76"/>
        <v>0</v>
      </c>
      <c r="BH323" s="156">
        <f t="shared" si="77"/>
        <v>0</v>
      </c>
      <c r="BI323" s="156">
        <f t="shared" si="78"/>
        <v>0</v>
      </c>
      <c r="BJ323" s="17" t="s">
        <v>89</v>
      </c>
      <c r="BK323" s="156">
        <f t="shared" si="79"/>
        <v>0</v>
      </c>
      <c r="BL323" s="17" t="s">
        <v>663</v>
      </c>
      <c r="BM323" s="155" t="s">
        <v>2210</v>
      </c>
    </row>
    <row r="324" spans="2:65" s="1" customFormat="1" ht="37.9" customHeight="1">
      <c r="B324" s="32"/>
      <c r="C324" s="179" t="s">
        <v>1343</v>
      </c>
      <c r="D324" s="179" t="s">
        <v>304</v>
      </c>
      <c r="E324" s="180" t="s">
        <v>4340</v>
      </c>
      <c r="F324" s="181" t="s">
        <v>4341</v>
      </c>
      <c r="G324" s="182" t="s">
        <v>519</v>
      </c>
      <c r="H324" s="183">
        <v>2</v>
      </c>
      <c r="I324" s="184"/>
      <c r="J324" s="185">
        <f t="shared" si="70"/>
        <v>0</v>
      </c>
      <c r="K324" s="186"/>
      <c r="L324" s="187"/>
      <c r="M324" s="188" t="s">
        <v>1</v>
      </c>
      <c r="N324" s="189" t="s">
        <v>42</v>
      </c>
      <c r="P324" s="153">
        <f t="shared" si="71"/>
        <v>0</v>
      </c>
      <c r="Q324" s="153">
        <v>0</v>
      </c>
      <c r="R324" s="153">
        <f t="shared" si="72"/>
        <v>0</v>
      </c>
      <c r="S324" s="153">
        <v>0</v>
      </c>
      <c r="T324" s="154">
        <f t="shared" si="73"/>
        <v>0</v>
      </c>
      <c r="AR324" s="155" t="s">
        <v>1853</v>
      </c>
      <c r="AT324" s="155" t="s">
        <v>304</v>
      </c>
      <c r="AU324" s="155" t="s">
        <v>89</v>
      </c>
      <c r="AY324" s="17" t="s">
        <v>225</v>
      </c>
      <c r="BE324" s="156">
        <f t="shared" si="74"/>
        <v>0</v>
      </c>
      <c r="BF324" s="156">
        <f t="shared" si="75"/>
        <v>0</v>
      </c>
      <c r="BG324" s="156">
        <f t="shared" si="76"/>
        <v>0</v>
      </c>
      <c r="BH324" s="156">
        <f t="shared" si="77"/>
        <v>0</v>
      </c>
      <c r="BI324" s="156">
        <f t="shared" si="78"/>
        <v>0</v>
      </c>
      <c r="BJ324" s="17" t="s">
        <v>89</v>
      </c>
      <c r="BK324" s="156">
        <f t="shared" si="79"/>
        <v>0</v>
      </c>
      <c r="BL324" s="17" t="s">
        <v>663</v>
      </c>
      <c r="BM324" s="155" t="s">
        <v>2219</v>
      </c>
    </row>
    <row r="325" spans="2:65" s="1" customFormat="1" ht="16.5" customHeight="1">
      <c r="B325" s="32"/>
      <c r="C325" s="143" t="s">
        <v>1348</v>
      </c>
      <c r="D325" s="143" t="s">
        <v>227</v>
      </c>
      <c r="E325" s="144" t="s">
        <v>4342</v>
      </c>
      <c r="F325" s="145" t="s">
        <v>4343</v>
      </c>
      <c r="G325" s="146" t="s">
        <v>519</v>
      </c>
      <c r="H325" s="147">
        <v>27</v>
      </c>
      <c r="I325" s="148"/>
      <c r="J325" s="149">
        <f t="shared" si="70"/>
        <v>0</v>
      </c>
      <c r="K325" s="150"/>
      <c r="L325" s="32"/>
      <c r="M325" s="151" t="s">
        <v>1</v>
      </c>
      <c r="N325" s="152" t="s">
        <v>42</v>
      </c>
      <c r="P325" s="153">
        <f t="shared" si="71"/>
        <v>0</v>
      </c>
      <c r="Q325" s="153">
        <v>0</v>
      </c>
      <c r="R325" s="153">
        <f t="shared" si="72"/>
        <v>0</v>
      </c>
      <c r="S325" s="153">
        <v>0</v>
      </c>
      <c r="T325" s="154">
        <f t="shared" si="73"/>
        <v>0</v>
      </c>
      <c r="AR325" s="155" t="s">
        <v>663</v>
      </c>
      <c r="AT325" s="155" t="s">
        <v>227</v>
      </c>
      <c r="AU325" s="155" t="s">
        <v>89</v>
      </c>
      <c r="AY325" s="17" t="s">
        <v>225</v>
      </c>
      <c r="BE325" s="156">
        <f t="shared" si="74"/>
        <v>0</v>
      </c>
      <c r="BF325" s="156">
        <f t="shared" si="75"/>
        <v>0</v>
      </c>
      <c r="BG325" s="156">
        <f t="shared" si="76"/>
        <v>0</v>
      </c>
      <c r="BH325" s="156">
        <f t="shared" si="77"/>
        <v>0</v>
      </c>
      <c r="BI325" s="156">
        <f t="shared" si="78"/>
        <v>0</v>
      </c>
      <c r="BJ325" s="17" t="s">
        <v>89</v>
      </c>
      <c r="BK325" s="156">
        <f t="shared" si="79"/>
        <v>0</v>
      </c>
      <c r="BL325" s="17" t="s">
        <v>663</v>
      </c>
      <c r="BM325" s="155" t="s">
        <v>2228</v>
      </c>
    </row>
    <row r="326" spans="2:65" s="1" customFormat="1" ht="24.2" customHeight="1">
      <c r="B326" s="32"/>
      <c r="C326" s="179" t="s">
        <v>1353</v>
      </c>
      <c r="D326" s="179" t="s">
        <v>304</v>
      </c>
      <c r="E326" s="180" t="s">
        <v>4344</v>
      </c>
      <c r="F326" s="181" t="s">
        <v>4345</v>
      </c>
      <c r="G326" s="182" t="s">
        <v>519</v>
      </c>
      <c r="H326" s="183">
        <v>5</v>
      </c>
      <c r="I326" s="184"/>
      <c r="J326" s="185">
        <f t="shared" si="70"/>
        <v>0</v>
      </c>
      <c r="K326" s="186"/>
      <c r="L326" s="187"/>
      <c r="M326" s="188" t="s">
        <v>1</v>
      </c>
      <c r="N326" s="189" t="s">
        <v>42</v>
      </c>
      <c r="P326" s="153">
        <f t="shared" si="71"/>
        <v>0</v>
      </c>
      <c r="Q326" s="153">
        <v>0</v>
      </c>
      <c r="R326" s="153">
        <f t="shared" si="72"/>
        <v>0</v>
      </c>
      <c r="S326" s="153">
        <v>0</v>
      </c>
      <c r="T326" s="154">
        <f t="shared" si="73"/>
        <v>0</v>
      </c>
      <c r="AR326" s="155" t="s">
        <v>1853</v>
      </c>
      <c r="AT326" s="155" t="s">
        <v>304</v>
      </c>
      <c r="AU326" s="155" t="s">
        <v>89</v>
      </c>
      <c r="AY326" s="17" t="s">
        <v>225</v>
      </c>
      <c r="BE326" s="156">
        <f t="shared" si="74"/>
        <v>0</v>
      </c>
      <c r="BF326" s="156">
        <f t="shared" si="75"/>
        <v>0</v>
      </c>
      <c r="BG326" s="156">
        <f t="shared" si="76"/>
        <v>0</v>
      </c>
      <c r="BH326" s="156">
        <f t="shared" si="77"/>
        <v>0</v>
      </c>
      <c r="BI326" s="156">
        <f t="shared" si="78"/>
        <v>0</v>
      </c>
      <c r="BJ326" s="17" t="s">
        <v>89</v>
      </c>
      <c r="BK326" s="156">
        <f t="shared" si="79"/>
        <v>0</v>
      </c>
      <c r="BL326" s="17" t="s">
        <v>663</v>
      </c>
      <c r="BM326" s="155" t="s">
        <v>2237</v>
      </c>
    </row>
    <row r="327" spans="2:65" s="1" customFormat="1" ht="24.2" customHeight="1">
      <c r="B327" s="32"/>
      <c r="C327" s="179" t="s">
        <v>1358</v>
      </c>
      <c r="D327" s="179" t="s">
        <v>304</v>
      </c>
      <c r="E327" s="180" t="s">
        <v>4346</v>
      </c>
      <c r="F327" s="181" t="s">
        <v>4347</v>
      </c>
      <c r="G327" s="182" t="s">
        <v>519</v>
      </c>
      <c r="H327" s="183">
        <v>38</v>
      </c>
      <c r="I327" s="184"/>
      <c r="J327" s="185">
        <f t="shared" si="70"/>
        <v>0</v>
      </c>
      <c r="K327" s="186"/>
      <c r="L327" s="187"/>
      <c r="M327" s="188" t="s">
        <v>1</v>
      </c>
      <c r="N327" s="189" t="s">
        <v>42</v>
      </c>
      <c r="P327" s="153">
        <f t="shared" si="71"/>
        <v>0</v>
      </c>
      <c r="Q327" s="153">
        <v>0</v>
      </c>
      <c r="R327" s="153">
        <f t="shared" si="72"/>
        <v>0</v>
      </c>
      <c r="S327" s="153">
        <v>0</v>
      </c>
      <c r="T327" s="154">
        <f t="shared" si="73"/>
        <v>0</v>
      </c>
      <c r="AR327" s="155" t="s">
        <v>1853</v>
      </c>
      <c r="AT327" s="155" t="s">
        <v>304</v>
      </c>
      <c r="AU327" s="155" t="s">
        <v>89</v>
      </c>
      <c r="AY327" s="17" t="s">
        <v>225</v>
      </c>
      <c r="BE327" s="156">
        <f t="shared" si="74"/>
        <v>0</v>
      </c>
      <c r="BF327" s="156">
        <f t="shared" si="75"/>
        <v>0</v>
      </c>
      <c r="BG327" s="156">
        <f t="shared" si="76"/>
        <v>0</v>
      </c>
      <c r="BH327" s="156">
        <f t="shared" si="77"/>
        <v>0</v>
      </c>
      <c r="BI327" s="156">
        <f t="shared" si="78"/>
        <v>0</v>
      </c>
      <c r="BJ327" s="17" t="s">
        <v>89</v>
      </c>
      <c r="BK327" s="156">
        <f t="shared" si="79"/>
        <v>0</v>
      </c>
      <c r="BL327" s="17" t="s">
        <v>663</v>
      </c>
      <c r="BM327" s="155" t="s">
        <v>2247</v>
      </c>
    </row>
    <row r="328" spans="2:65" s="1" customFormat="1" ht="24.2" customHeight="1">
      <c r="B328" s="32"/>
      <c r="C328" s="179" t="s">
        <v>1363</v>
      </c>
      <c r="D328" s="179" t="s">
        <v>304</v>
      </c>
      <c r="E328" s="180" t="s">
        <v>4348</v>
      </c>
      <c r="F328" s="181" t="s">
        <v>4349</v>
      </c>
      <c r="G328" s="182" t="s">
        <v>519</v>
      </c>
      <c r="H328" s="183">
        <v>2</v>
      </c>
      <c r="I328" s="184"/>
      <c r="J328" s="185">
        <f t="shared" si="70"/>
        <v>0</v>
      </c>
      <c r="K328" s="186"/>
      <c r="L328" s="187"/>
      <c r="M328" s="188" t="s">
        <v>1</v>
      </c>
      <c r="N328" s="189" t="s">
        <v>42</v>
      </c>
      <c r="P328" s="153">
        <f t="shared" si="71"/>
        <v>0</v>
      </c>
      <c r="Q328" s="153">
        <v>0</v>
      </c>
      <c r="R328" s="153">
        <f t="shared" si="72"/>
        <v>0</v>
      </c>
      <c r="S328" s="153">
        <v>0</v>
      </c>
      <c r="T328" s="154">
        <f t="shared" si="73"/>
        <v>0</v>
      </c>
      <c r="AR328" s="155" t="s">
        <v>1853</v>
      </c>
      <c r="AT328" s="155" t="s">
        <v>304</v>
      </c>
      <c r="AU328" s="155" t="s">
        <v>89</v>
      </c>
      <c r="AY328" s="17" t="s">
        <v>225</v>
      </c>
      <c r="BE328" s="156">
        <f t="shared" si="74"/>
        <v>0</v>
      </c>
      <c r="BF328" s="156">
        <f t="shared" si="75"/>
        <v>0</v>
      </c>
      <c r="BG328" s="156">
        <f t="shared" si="76"/>
        <v>0</v>
      </c>
      <c r="BH328" s="156">
        <f t="shared" si="77"/>
        <v>0</v>
      </c>
      <c r="BI328" s="156">
        <f t="shared" si="78"/>
        <v>0</v>
      </c>
      <c r="BJ328" s="17" t="s">
        <v>89</v>
      </c>
      <c r="BK328" s="156">
        <f t="shared" si="79"/>
        <v>0</v>
      </c>
      <c r="BL328" s="17" t="s">
        <v>663</v>
      </c>
      <c r="BM328" s="155" t="s">
        <v>2255</v>
      </c>
    </row>
    <row r="329" spans="2:65" s="1" customFormat="1" ht="33" customHeight="1">
      <c r="B329" s="32"/>
      <c r="C329" s="179" t="s">
        <v>1367</v>
      </c>
      <c r="D329" s="179" t="s">
        <v>304</v>
      </c>
      <c r="E329" s="180" t="s">
        <v>4350</v>
      </c>
      <c r="F329" s="181" t="s">
        <v>4351</v>
      </c>
      <c r="G329" s="182" t="s">
        <v>519</v>
      </c>
      <c r="H329" s="183">
        <v>16</v>
      </c>
      <c r="I329" s="184"/>
      <c r="J329" s="185">
        <f t="shared" si="70"/>
        <v>0</v>
      </c>
      <c r="K329" s="186"/>
      <c r="L329" s="187"/>
      <c r="M329" s="188" t="s">
        <v>1</v>
      </c>
      <c r="N329" s="189" t="s">
        <v>42</v>
      </c>
      <c r="P329" s="153">
        <f t="shared" si="71"/>
        <v>0</v>
      </c>
      <c r="Q329" s="153">
        <v>0</v>
      </c>
      <c r="R329" s="153">
        <f t="shared" si="72"/>
        <v>0</v>
      </c>
      <c r="S329" s="153">
        <v>0</v>
      </c>
      <c r="T329" s="154">
        <f t="shared" si="73"/>
        <v>0</v>
      </c>
      <c r="AR329" s="155" t="s">
        <v>1853</v>
      </c>
      <c r="AT329" s="155" t="s">
        <v>304</v>
      </c>
      <c r="AU329" s="155" t="s">
        <v>89</v>
      </c>
      <c r="AY329" s="17" t="s">
        <v>225</v>
      </c>
      <c r="BE329" s="156">
        <f t="shared" si="74"/>
        <v>0</v>
      </c>
      <c r="BF329" s="156">
        <f t="shared" si="75"/>
        <v>0</v>
      </c>
      <c r="BG329" s="156">
        <f t="shared" si="76"/>
        <v>0</v>
      </c>
      <c r="BH329" s="156">
        <f t="shared" si="77"/>
        <v>0</v>
      </c>
      <c r="BI329" s="156">
        <f t="shared" si="78"/>
        <v>0</v>
      </c>
      <c r="BJ329" s="17" t="s">
        <v>89</v>
      </c>
      <c r="BK329" s="156">
        <f t="shared" si="79"/>
        <v>0</v>
      </c>
      <c r="BL329" s="17" t="s">
        <v>663</v>
      </c>
      <c r="BM329" s="155" t="s">
        <v>2267</v>
      </c>
    </row>
    <row r="330" spans="2:65" s="1" customFormat="1" ht="33" customHeight="1">
      <c r="B330" s="32"/>
      <c r="C330" s="179" t="s">
        <v>1372</v>
      </c>
      <c r="D330" s="179" t="s">
        <v>304</v>
      </c>
      <c r="E330" s="180" t="s">
        <v>4352</v>
      </c>
      <c r="F330" s="181" t="s">
        <v>4353</v>
      </c>
      <c r="G330" s="182" t="s">
        <v>519</v>
      </c>
      <c r="H330" s="183">
        <v>5</v>
      </c>
      <c r="I330" s="184"/>
      <c r="J330" s="185">
        <f t="shared" si="70"/>
        <v>0</v>
      </c>
      <c r="K330" s="186"/>
      <c r="L330" s="187"/>
      <c r="M330" s="188" t="s">
        <v>1</v>
      </c>
      <c r="N330" s="189" t="s">
        <v>42</v>
      </c>
      <c r="P330" s="153">
        <f t="shared" si="71"/>
        <v>0</v>
      </c>
      <c r="Q330" s="153">
        <v>0</v>
      </c>
      <c r="R330" s="153">
        <f t="shared" si="72"/>
        <v>0</v>
      </c>
      <c r="S330" s="153">
        <v>0</v>
      </c>
      <c r="T330" s="154">
        <f t="shared" si="73"/>
        <v>0</v>
      </c>
      <c r="AR330" s="155" t="s">
        <v>1853</v>
      </c>
      <c r="AT330" s="155" t="s">
        <v>304</v>
      </c>
      <c r="AU330" s="155" t="s">
        <v>89</v>
      </c>
      <c r="AY330" s="17" t="s">
        <v>225</v>
      </c>
      <c r="BE330" s="156">
        <f t="shared" si="74"/>
        <v>0</v>
      </c>
      <c r="BF330" s="156">
        <f t="shared" si="75"/>
        <v>0</v>
      </c>
      <c r="BG330" s="156">
        <f t="shared" si="76"/>
        <v>0</v>
      </c>
      <c r="BH330" s="156">
        <f t="shared" si="77"/>
        <v>0</v>
      </c>
      <c r="BI330" s="156">
        <f t="shared" si="78"/>
        <v>0</v>
      </c>
      <c r="BJ330" s="17" t="s">
        <v>89</v>
      </c>
      <c r="BK330" s="156">
        <f t="shared" si="79"/>
        <v>0</v>
      </c>
      <c r="BL330" s="17" t="s">
        <v>663</v>
      </c>
      <c r="BM330" s="155" t="s">
        <v>2288</v>
      </c>
    </row>
    <row r="331" spans="2:65" s="1" customFormat="1" ht="33" customHeight="1">
      <c r="B331" s="32"/>
      <c r="C331" s="179" t="s">
        <v>1378</v>
      </c>
      <c r="D331" s="179" t="s">
        <v>304</v>
      </c>
      <c r="E331" s="180" t="s">
        <v>4354</v>
      </c>
      <c r="F331" s="181" t="s">
        <v>4355</v>
      </c>
      <c r="G331" s="182" t="s">
        <v>519</v>
      </c>
      <c r="H331" s="183">
        <v>5</v>
      </c>
      <c r="I331" s="184"/>
      <c r="J331" s="185">
        <f t="shared" si="70"/>
        <v>0</v>
      </c>
      <c r="K331" s="186"/>
      <c r="L331" s="187"/>
      <c r="M331" s="188" t="s">
        <v>1</v>
      </c>
      <c r="N331" s="189" t="s">
        <v>42</v>
      </c>
      <c r="P331" s="153">
        <f t="shared" si="71"/>
        <v>0</v>
      </c>
      <c r="Q331" s="153">
        <v>0</v>
      </c>
      <c r="R331" s="153">
        <f t="shared" si="72"/>
        <v>0</v>
      </c>
      <c r="S331" s="153">
        <v>0</v>
      </c>
      <c r="T331" s="154">
        <f t="shared" si="73"/>
        <v>0</v>
      </c>
      <c r="AR331" s="155" t="s">
        <v>1853</v>
      </c>
      <c r="AT331" s="155" t="s">
        <v>304</v>
      </c>
      <c r="AU331" s="155" t="s">
        <v>89</v>
      </c>
      <c r="AY331" s="17" t="s">
        <v>225</v>
      </c>
      <c r="BE331" s="156">
        <f t="shared" si="74"/>
        <v>0</v>
      </c>
      <c r="BF331" s="156">
        <f t="shared" si="75"/>
        <v>0</v>
      </c>
      <c r="BG331" s="156">
        <f t="shared" si="76"/>
        <v>0</v>
      </c>
      <c r="BH331" s="156">
        <f t="shared" si="77"/>
        <v>0</v>
      </c>
      <c r="BI331" s="156">
        <f t="shared" si="78"/>
        <v>0</v>
      </c>
      <c r="BJ331" s="17" t="s">
        <v>89</v>
      </c>
      <c r="BK331" s="156">
        <f t="shared" si="79"/>
        <v>0</v>
      </c>
      <c r="BL331" s="17" t="s">
        <v>663</v>
      </c>
      <c r="BM331" s="155" t="s">
        <v>2299</v>
      </c>
    </row>
    <row r="332" spans="2:65" s="1" customFormat="1" ht="24.2" customHeight="1">
      <c r="B332" s="32"/>
      <c r="C332" s="179" t="s">
        <v>1383</v>
      </c>
      <c r="D332" s="179" t="s">
        <v>304</v>
      </c>
      <c r="E332" s="180" t="s">
        <v>4356</v>
      </c>
      <c r="F332" s="181" t="s">
        <v>4357</v>
      </c>
      <c r="G332" s="182" t="s">
        <v>519</v>
      </c>
      <c r="H332" s="183">
        <v>12</v>
      </c>
      <c r="I332" s="184"/>
      <c r="J332" s="185">
        <f t="shared" si="70"/>
        <v>0</v>
      </c>
      <c r="K332" s="186"/>
      <c r="L332" s="187"/>
      <c r="M332" s="188" t="s">
        <v>1</v>
      </c>
      <c r="N332" s="189" t="s">
        <v>42</v>
      </c>
      <c r="P332" s="153">
        <f t="shared" si="71"/>
        <v>0</v>
      </c>
      <c r="Q332" s="153">
        <v>0</v>
      </c>
      <c r="R332" s="153">
        <f t="shared" si="72"/>
        <v>0</v>
      </c>
      <c r="S332" s="153">
        <v>0</v>
      </c>
      <c r="T332" s="154">
        <f t="shared" si="73"/>
        <v>0</v>
      </c>
      <c r="AR332" s="155" t="s">
        <v>1853</v>
      </c>
      <c r="AT332" s="155" t="s">
        <v>304</v>
      </c>
      <c r="AU332" s="155" t="s">
        <v>89</v>
      </c>
      <c r="AY332" s="17" t="s">
        <v>225</v>
      </c>
      <c r="BE332" s="156">
        <f t="shared" si="74"/>
        <v>0</v>
      </c>
      <c r="BF332" s="156">
        <f t="shared" si="75"/>
        <v>0</v>
      </c>
      <c r="BG332" s="156">
        <f t="shared" si="76"/>
        <v>0</v>
      </c>
      <c r="BH332" s="156">
        <f t="shared" si="77"/>
        <v>0</v>
      </c>
      <c r="BI332" s="156">
        <f t="shared" si="78"/>
        <v>0</v>
      </c>
      <c r="BJ332" s="17" t="s">
        <v>89</v>
      </c>
      <c r="BK332" s="156">
        <f t="shared" si="79"/>
        <v>0</v>
      </c>
      <c r="BL332" s="17" t="s">
        <v>663</v>
      </c>
      <c r="BM332" s="155" t="s">
        <v>2309</v>
      </c>
    </row>
    <row r="333" spans="2:65" s="1" customFormat="1" ht="24.2" customHeight="1">
      <c r="B333" s="32"/>
      <c r="C333" s="179" t="s">
        <v>1393</v>
      </c>
      <c r="D333" s="179" t="s">
        <v>304</v>
      </c>
      <c r="E333" s="180" t="s">
        <v>4358</v>
      </c>
      <c r="F333" s="181" t="s">
        <v>4359</v>
      </c>
      <c r="G333" s="182" t="s">
        <v>519</v>
      </c>
      <c r="H333" s="183">
        <v>6</v>
      </c>
      <c r="I333" s="184"/>
      <c r="J333" s="185">
        <f t="shared" si="70"/>
        <v>0</v>
      </c>
      <c r="K333" s="186"/>
      <c r="L333" s="187"/>
      <c r="M333" s="188" t="s">
        <v>1</v>
      </c>
      <c r="N333" s="189" t="s">
        <v>42</v>
      </c>
      <c r="P333" s="153">
        <f t="shared" si="71"/>
        <v>0</v>
      </c>
      <c r="Q333" s="153">
        <v>0</v>
      </c>
      <c r="R333" s="153">
        <f t="shared" si="72"/>
        <v>0</v>
      </c>
      <c r="S333" s="153">
        <v>0</v>
      </c>
      <c r="T333" s="154">
        <f t="shared" si="73"/>
        <v>0</v>
      </c>
      <c r="AR333" s="155" t="s">
        <v>1853</v>
      </c>
      <c r="AT333" s="155" t="s">
        <v>304</v>
      </c>
      <c r="AU333" s="155" t="s">
        <v>89</v>
      </c>
      <c r="AY333" s="17" t="s">
        <v>225</v>
      </c>
      <c r="BE333" s="156">
        <f t="shared" si="74"/>
        <v>0</v>
      </c>
      <c r="BF333" s="156">
        <f t="shared" si="75"/>
        <v>0</v>
      </c>
      <c r="BG333" s="156">
        <f t="shared" si="76"/>
        <v>0</v>
      </c>
      <c r="BH333" s="156">
        <f t="shared" si="77"/>
        <v>0</v>
      </c>
      <c r="BI333" s="156">
        <f t="shared" si="78"/>
        <v>0</v>
      </c>
      <c r="BJ333" s="17" t="s">
        <v>89</v>
      </c>
      <c r="BK333" s="156">
        <f t="shared" si="79"/>
        <v>0</v>
      </c>
      <c r="BL333" s="17" t="s">
        <v>663</v>
      </c>
      <c r="BM333" s="155" t="s">
        <v>4360</v>
      </c>
    </row>
    <row r="334" spans="2:65" s="1" customFormat="1" ht="24.2" customHeight="1">
      <c r="B334" s="32"/>
      <c r="C334" s="179" t="s">
        <v>1409</v>
      </c>
      <c r="D334" s="179" t="s">
        <v>304</v>
      </c>
      <c r="E334" s="180" t="s">
        <v>4361</v>
      </c>
      <c r="F334" s="181" t="s">
        <v>4362</v>
      </c>
      <c r="G334" s="182" t="s">
        <v>519</v>
      </c>
      <c r="H334" s="183">
        <v>8</v>
      </c>
      <c r="I334" s="184"/>
      <c r="J334" s="185">
        <f t="shared" si="70"/>
        <v>0</v>
      </c>
      <c r="K334" s="186"/>
      <c r="L334" s="187"/>
      <c r="M334" s="188" t="s">
        <v>1</v>
      </c>
      <c r="N334" s="189" t="s">
        <v>42</v>
      </c>
      <c r="P334" s="153">
        <f t="shared" si="71"/>
        <v>0</v>
      </c>
      <c r="Q334" s="153">
        <v>0</v>
      </c>
      <c r="R334" s="153">
        <f t="shared" si="72"/>
        <v>0</v>
      </c>
      <c r="S334" s="153">
        <v>0</v>
      </c>
      <c r="T334" s="154">
        <f t="shared" si="73"/>
        <v>0</v>
      </c>
      <c r="AR334" s="155" t="s">
        <v>1853</v>
      </c>
      <c r="AT334" s="155" t="s">
        <v>304</v>
      </c>
      <c r="AU334" s="155" t="s">
        <v>89</v>
      </c>
      <c r="AY334" s="17" t="s">
        <v>225</v>
      </c>
      <c r="BE334" s="156">
        <f t="shared" si="74"/>
        <v>0</v>
      </c>
      <c r="BF334" s="156">
        <f t="shared" si="75"/>
        <v>0</v>
      </c>
      <c r="BG334" s="156">
        <f t="shared" si="76"/>
        <v>0</v>
      </c>
      <c r="BH334" s="156">
        <f t="shared" si="77"/>
        <v>0</v>
      </c>
      <c r="BI334" s="156">
        <f t="shared" si="78"/>
        <v>0</v>
      </c>
      <c r="BJ334" s="17" t="s">
        <v>89</v>
      </c>
      <c r="BK334" s="156">
        <f t="shared" si="79"/>
        <v>0</v>
      </c>
      <c r="BL334" s="17" t="s">
        <v>663</v>
      </c>
      <c r="BM334" s="155" t="s">
        <v>4363</v>
      </c>
    </row>
    <row r="335" spans="2:65" s="1" customFormat="1" ht="24.2" customHeight="1">
      <c r="B335" s="32"/>
      <c r="C335" s="179" t="s">
        <v>1416</v>
      </c>
      <c r="D335" s="179" t="s">
        <v>304</v>
      </c>
      <c r="E335" s="180" t="s">
        <v>4364</v>
      </c>
      <c r="F335" s="181" t="s">
        <v>4365</v>
      </c>
      <c r="G335" s="182" t="s">
        <v>519</v>
      </c>
      <c r="H335" s="183">
        <v>8</v>
      </c>
      <c r="I335" s="184"/>
      <c r="J335" s="185">
        <f t="shared" si="70"/>
        <v>0</v>
      </c>
      <c r="K335" s="186"/>
      <c r="L335" s="187"/>
      <c r="M335" s="188" t="s">
        <v>1</v>
      </c>
      <c r="N335" s="189" t="s">
        <v>42</v>
      </c>
      <c r="P335" s="153">
        <f t="shared" si="71"/>
        <v>0</v>
      </c>
      <c r="Q335" s="153">
        <v>0</v>
      </c>
      <c r="R335" s="153">
        <f t="shared" si="72"/>
        <v>0</v>
      </c>
      <c r="S335" s="153">
        <v>0</v>
      </c>
      <c r="T335" s="154">
        <f t="shared" si="73"/>
        <v>0</v>
      </c>
      <c r="AR335" s="155" t="s">
        <v>1853</v>
      </c>
      <c r="AT335" s="155" t="s">
        <v>304</v>
      </c>
      <c r="AU335" s="155" t="s">
        <v>89</v>
      </c>
      <c r="AY335" s="17" t="s">
        <v>225</v>
      </c>
      <c r="BE335" s="156">
        <f t="shared" si="74"/>
        <v>0</v>
      </c>
      <c r="BF335" s="156">
        <f t="shared" si="75"/>
        <v>0</v>
      </c>
      <c r="BG335" s="156">
        <f t="shared" si="76"/>
        <v>0</v>
      </c>
      <c r="BH335" s="156">
        <f t="shared" si="77"/>
        <v>0</v>
      </c>
      <c r="BI335" s="156">
        <f t="shared" si="78"/>
        <v>0</v>
      </c>
      <c r="BJ335" s="17" t="s">
        <v>89</v>
      </c>
      <c r="BK335" s="156">
        <f t="shared" si="79"/>
        <v>0</v>
      </c>
      <c r="BL335" s="17" t="s">
        <v>663</v>
      </c>
      <c r="BM335" s="155" t="s">
        <v>4366</v>
      </c>
    </row>
    <row r="336" spans="2:65" s="1" customFormat="1" ht="24.2" customHeight="1">
      <c r="B336" s="32"/>
      <c r="C336" s="179" t="s">
        <v>1420</v>
      </c>
      <c r="D336" s="179" t="s">
        <v>304</v>
      </c>
      <c r="E336" s="180" t="s">
        <v>4367</v>
      </c>
      <c r="F336" s="181" t="s">
        <v>4368</v>
      </c>
      <c r="G336" s="182" t="s">
        <v>519</v>
      </c>
      <c r="H336" s="183">
        <v>2</v>
      </c>
      <c r="I336" s="184"/>
      <c r="J336" s="185">
        <f t="shared" si="70"/>
        <v>0</v>
      </c>
      <c r="K336" s="186"/>
      <c r="L336" s="187"/>
      <c r="M336" s="188" t="s">
        <v>1</v>
      </c>
      <c r="N336" s="189" t="s">
        <v>42</v>
      </c>
      <c r="P336" s="153">
        <f t="shared" si="71"/>
        <v>0</v>
      </c>
      <c r="Q336" s="153">
        <v>0</v>
      </c>
      <c r="R336" s="153">
        <f t="shared" si="72"/>
        <v>0</v>
      </c>
      <c r="S336" s="153">
        <v>0</v>
      </c>
      <c r="T336" s="154">
        <f t="shared" si="73"/>
        <v>0</v>
      </c>
      <c r="AR336" s="155" t="s">
        <v>1853</v>
      </c>
      <c r="AT336" s="155" t="s">
        <v>304</v>
      </c>
      <c r="AU336" s="155" t="s">
        <v>89</v>
      </c>
      <c r="AY336" s="17" t="s">
        <v>225</v>
      </c>
      <c r="BE336" s="156">
        <f t="shared" si="74"/>
        <v>0</v>
      </c>
      <c r="BF336" s="156">
        <f t="shared" si="75"/>
        <v>0</v>
      </c>
      <c r="BG336" s="156">
        <f t="shared" si="76"/>
        <v>0</v>
      </c>
      <c r="BH336" s="156">
        <f t="shared" si="77"/>
        <v>0</v>
      </c>
      <c r="BI336" s="156">
        <f t="shared" si="78"/>
        <v>0</v>
      </c>
      <c r="BJ336" s="17" t="s">
        <v>89</v>
      </c>
      <c r="BK336" s="156">
        <f t="shared" si="79"/>
        <v>0</v>
      </c>
      <c r="BL336" s="17" t="s">
        <v>663</v>
      </c>
      <c r="BM336" s="155" t="s">
        <v>4369</v>
      </c>
    </row>
    <row r="337" spans="2:65" s="1" customFormat="1" ht="24.2" customHeight="1">
      <c r="B337" s="32"/>
      <c r="C337" s="179" t="s">
        <v>1429</v>
      </c>
      <c r="D337" s="179" t="s">
        <v>304</v>
      </c>
      <c r="E337" s="180" t="s">
        <v>4370</v>
      </c>
      <c r="F337" s="181" t="s">
        <v>4371</v>
      </c>
      <c r="G337" s="182" t="s">
        <v>519</v>
      </c>
      <c r="H337" s="183">
        <v>13</v>
      </c>
      <c r="I337" s="184"/>
      <c r="J337" s="185">
        <f t="shared" si="70"/>
        <v>0</v>
      </c>
      <c r="K337" s="186"/>
      <c r="L337" s="187"/>
      <c r="M337" s="188" t="s">
        <v>1</v>
      </c>
      <c r="N337" s="189" t="s">
        <v>42</v>
      </c>
      <c r="P337" s="153">
        <f t="shared" si="71"/>
        <v>0</v>
      </c>
      <c r="Q337" s="153">
        <v>0</v>
      </c>
      <c r="R337" s="153">
        <f t="shared" si="72"/>
        <v>0</v>
      </c>
      <c r="S337" s="153">
        <v>0</v>
      </c>
      <c r="T337" s="154">
        <f t="shared" si="73"/>
        <v>0</v>
      </c>
      <c r="AR337" s="155" t="s">
        <v>1853</v>
      </c>
      <c r="AT337" s="155" t="s">
        <v>304</v>
      </c>
      <c r="AU337" s="155" t="s">
        <v>89</v>
      </c>
      <c r="AY337" s="17" t="s">
        <v>225</v>
      </c>
      <c r="BE337" s="156">
        <f t="shared" si="74"/>
        <v>0</v>
      </c>
      <c r="BF337" s="156">
        <f t="shared" si="75"/>
        <v>0</v>
      </c>
      <c r="BG337" s="156">
        <f t="shared" si="76"/>
        <v>0</v>
      </c>
      <c r="BH337" s="156">
        <f t="shared" si="77"/>
        <v>0</v>
      </c>
      <c r="BI337" s="156">
        <f t="shared" si="78"/>
        <v>0</v>
      </c>
      <c r="BJ337" s="17" t="s">
        <v>89</v>
      </c>
      <c r="BK337" s="156">
        <f t="shared" si="79"/>
        <v>0</v>
      </c>
      <c r="BL337" s="17" t="s">
        <v>663</v>
      </c>
      <c r="BM337" s="155" t="s">
        <v>4372</v>
      </c>
    </row>
    <row r="338" spans="2:65" s="1" customFormat="1" ht="24.2" customHeight="1">
      <c r="B338" s="32"/>
      <c r="C338" s="143" t="s">
        <v>1434</v>
      </c>
      <c r="D338" s="143" t="s">
        <v>227</v>
      </c>
      <c r="E338" s="144" t="s">
        <v>4373</v>
      </c>
      <c r="F338" s="145" t="s">
        <v>4374</v>
      </c>
      <c r="G338" s="146" t="s">
        <v>519</v>
      </c>
      <c r="H338" s="147">
        <v>120</v>
      </c>
      <c r="I338" s="148"/>
      <c r="J338" s="149">
        <f t="shared" si="70"/>
        <v>0</v>
      </c>
      <c r="K338" s="150"/>
      <c r="L338" s="32"/>
      <c r="M338" s="151" t="s">
        <v>1</v>
      </c>
      <c r="N338" s="152" t="s">
        <v>42</v>
      </c>
      <c r="P338" s="153">
        <f t="shared" si="71"/>
        <v>0</v>
      </c>
      <c r="Q338" s="153">
        <v>0</v>
      </c>
      <c r="R338" s="153">
        <f t="shared" si="72"/>
        <v>0</v>
      </c>
      <c r="S338" s="153">
        <v>0</v>
      </c>
      <c r="T338" s="154">
        <f t="shared" si="73"/>
        <v>0</v>
      </c>
      <c r="AR338" s="155" t="s">
        <v>663</v>
      </c>
      <c r="AT338" s="155" t="s">
        <v>227</v>
      </c>
      <c r="AU338" s="155" t="s">
        <v>89</v>
      </c>
      <c r="AY338" s="17" t="s">
        <v>225</v>
      </c>
      <c r="BE338" s="156">
        <f t="shared" si="74"/>
        <v>0</v>
      </c>
      <c r="BF338" s="156">
        <f t="shared" si="75"/>
        <v>0</v>
      </c>
      <c r="BG338" s="156">
        <f t="shared" si="76"/>
        <v>0</v>
      </c>
      <c r="BH338" s="156">
        <f t="shared" si="77"/>
        <v>0</v>
      </c>
      <c r="BI338" s="156">
        <f t="shared" si="78"/>
        <v>0</v>
      </c>
      <c r="BJ338" s="17" t="s">
        <v>89</v>
      </c>
      <c r="BK338" s="156">
        <f t="shared" si="79"/>
        <v>0</v>
      </c>
      <c r="BL338" s="17" t="s">
        <v>663</v>
      </c>
      <c r="BM338" s="155" t="s">
        <v>4375</v>
      </c>
    </row>
    <row r="339" spans="2:65" s="1" customFormat="1" ht="24.2" customHeight="1">
      <c r="B339" s="32"/>
      <c r="C339" s="179" t="s">
        <v>1438</v>
      </c>
      <c r="D339" s="179" t="s">
        <v>304</v>
      </c>
      <c r="E339" s="180" t="s">
        <v>4376</v>
      </c>
      <c r="F339" s="181" t="s">
        <v>4377</v>
      </c>
      <c r="G339" s="182" t="s">
        <v>519</v>
      </c>
      <c r="H339" s="183">
        <v>186</v>
      </c>
      <c r="I339" s="184"/>
      <c r="J339" s="185">
        <f t="shared" si="70"/>
        <v>0</v>
      </c>
      <c r="K339" s="186"/>
      <c r="L339" s="187"/>
      <c r="M339" s="188" t="s">
        <v>1</v>
      </c>
      <c r="N339" s="189" t="s">
        <v>42</v>
      </c>
      <c r="P339" s="153">
        <f t="shared" si="71"/>
        <v>0</v>
      </c>
      <c r="Q339" s="153">
        <v>0</v>
      </c>
      <c r="R339" s="153">
        <f t="shared" si="72"/>
        <v>0</v>
      </c>
      <c r="S339" s="153">
        <v>0</v>
      </c>
      <c r="T339" s="154">
        <f t="shared" si="73"/>
        <v>0</v>
      </c>
      <c r="AR339" s="155" t="s">
        <v>1853</v>
      </c>
      <c r="AT339" s="155" t="s">
        <v>304</v>
      </c>
      <c r="AU339" s="155" t="s">
        <v>89</v>
      </c>
      <c r="AY339" s="17" t="s">
        <v>225</v>
      </c>
      <c r="BE339" s="156">
        <f t="shared" si="74"/>
        <v>0</v>
      </c>
      <c r="BF339" s="156">
        <f t="shared" si="75"/>
        <v>0</v>
      </c>
      <c r="BG339" s="156">
        <f t="shared" si="76"/>
        <v>0</v>
      </c>
      <c r="BH339" s="156">
        <f t="shared" si="77"/>
        <v>0</v>
      </c>
      <c r="BI339" s="156">
        <f t="shared" si="78"/>
        <v>0</v>
      </c>
      <c r="BJ339" s="17" t="s">
        <v>89</v>
      </c>
      <c r="BK339" s="156">
        <f t="shared" si="79"/>
        <v>0</v>
      </c>
      <c r="BL339" s="17" t="s">
        <v>663</v>
      </c>
      <c r="BM339" s="155" t="s">
        <v>4378</v>
      </c>
    </row>
    <row r="340" spans="2:65" s="1" customFormat="1" ht="24.2" customHeight="1">
      <c r="B340" s="32"/>
      <c r="C340" s="179" t="s">
        <v>1443</v>
      </c>
      <c r="D340" s="179" t="s">
        <v>304</v>
      </c>
      <c r="E340" s="180" t="s">
        <v>4379</v>
      </c>
      <c r="F340" s="181" t="s">
        <v>4380</v>
      </c>
      <c r="G340" s="182" t="s">
        <v>519</v>
      </c>
      <c r="H340" s="183">
        <v>124</v>
      </c>
      <c r="I340" s="184"/>
      <c r="J340" s="185">
        <f t="shared" si="70"/>
        <v>0</v>
      </c>
      <c r="K340" s="186"/>
      <c r="L340" s="187"/>
      <c r="M340" s="188" t="s">
        <v>1</v>
      </c>
      <c r="N340" s="189" t="s">
        <v>42</v>
      </c>
      <c r="P340" s="153">
        <f t="shared" si="71"/>
        <v>0</v>
      </c>
      <c r="Q340" s="153">
        <v>0</v>
      </c>
      <c r="R340" s="153">
        <f t="shared" si="72"/>
        <v>0</v>
      </c>
      <c r="S340" s="153">
        <v>0</v>
      </c>
      <c r="T340" s="154">
        <f t="shared" si="73"/>
        <v>0</v>
      </c>
      <c r="AR340" s="155" t="s">
        <v>1853</v>
      </c>
      <c r="AT340" s="155" t="s">
        <v>304</v>
      </c>
      <c r="AU340" s="155" t="s">
        <v>89</v>
      </c>
      <c r="AY340" s="17" t="s">
        <v>225</v>
      </c>
      <c r="BE340" s="156">
        <f t="shared" si="74"/>
        <v>0</v>
      </c>
      <c r="BF340" s="156">
        <f t="shared" si="75"/>
        <v>0</v>
      </c>
      <c r="BG340" s="156">
        <f t="shared" si="76"/>
        <v>0</v>
      </c>
      <c r="BH340" s="156">
        <f t="shared" si="77"/>
        <v>0</v>
      </c>
      <c r="BI340" s="156">
        <f t="shared" si="78"/>
        <v>0</v>
      </c>
      <c r="BJ340" s="17" t="s">
        <v>89</v>
      </c>
      <c r="BK340" s="156">
        <f t="shared" si="79"/>
        <v>0</v>
      </c>
      <c r="BL340" s="17" t="s">
        <v>663</v>
      </c>
      <c r="BM340" s="155" t="s">
        <v>4381</v>
      </c>
    </row>
    <row r="341" spans="2:65" s="1" customFormat="1" ht="24.2" customHeight="1">
      <c r="B341" s="32"/>
      <c r="C341" s="179" t="s">
        <v>1447</v>
      </c>
      <c r="D341" s="179" t="s">
        <v>304</v>
      </c>
      <c r="E341" s="180" t="s">
        <v>4382</v>
      </c>
      <c r="F341" s="181" t="s">
        <v>4383</v>
      </c>
      <c r="G341" s="182" t="s">
        <v>519</v>
      </c>
      <c r="H341" s="183">
        <v>5</v>
      </c>
      <c r="I341" s="184"/>
      <c r="J341" s="185">
        <f t="shared" si="70"/>
        <v>0</v>
      </c>
      <c r="K341" s="186"/>
      <c r="L341" s="187"/>
      <c r="M341" s="188" t="s">
        <v>1</v>
      </c>
      <c r="N341" s="189" t="s">
        <v>42</v>
      </c>
      <c r="P341" s="153">
        <f t="shared" si="71"/>
        <v>0</v>
      </c>
      <c r="Q341" s="153">
        <v>0</v>
      </c>
      <c r="R341" s="153">
        <f t="shared" si="72"/>
        <v>0</v>
      </c>
      <c r="S341" s="153">
        <v>0</v>
      </c>
      <c r="T341" s="154">
        <f t="shared" si="73"/>
        <v>0</v>
      </c>
      <c r="AR341" s="155" t="s">
        <v>1853</v>
      </c>
      <c r="AT341" s="155" t="s">
        <v>304</v>
      </c>
      <c r="AU341" s="155" t="s">
        <v>89</v>
      </c>
      <c r="AY341" s="17" t="s">
        <v>225</v>
      </c>
      <c r="BE341" s="156">
        <f t="shared" si="74"/>
        <v>0</v>
      </c>
      <c r="BF341" s="156">
        <f t="shared" si="75"/>
        <v>0</v>
      </c>
      <c r="BG341" s="156">
        <f t="shared" si="76"/>
        <v>0</v>
      </c>
      <c r="BH341" s="156">
        <f t="shared" si="77"/>
        <v>0</v>
      </c>
      <c r="BI341" s="156">
        <f t="shared" si="78"/>
        <v>0</v>
      </c>
      <c r="BJ341" s="17" t="s">
        <v>89</v>
      </c>
      <c r="BK341" s="156">
        <f t="shared" si="79"/>
        <v>0</v>
      </c>
      <c r="BL341" s="17" t="s">
        <v>663</v>
      </c>
      <c r="BM341" s="155" t="s">
        <v>4384</v>
      </c>
    </row>
    <row r="342" spans="2:65" s="1" customFormat="1" ht="24.2" customHeight="1">
      <c r="B342" s="32"/>
      <c r="C342" s="179" t="s">
        <v>1453</v>
      </c>
      <c r="D342" s="179" t="s">
        <v>304</v>
      </c>
      <c r="E342" s="180" t="s">
        <v>4385</v>
      </c>
      <c r="F342" s="181" t="s">
        <v>4386</v>
      </c>
      <c r="G342" s="182" t="s">
        <v>519</v>
      </c>
      <c r="H342" s="183">
        <v>5</v>
      </c>
      <c r="I342" s="184"/>
      <c r="J342" s="185">
        <f t="shared" si="70"/>
        <v>0</v>
      </c>
      <c r="K342" s="186"/>
      <c r="L342" s="187"/>
      <c r="M342" s="188" t="s">
        <v>1</v>
      </c>
      <c r="N342" s="189" t="s">
        <v>42</v>
      </c>
      <c r="P342" s="153">
        <f t="shared" si="71"/>
        <v>0</v>
      </c>
      <c r="Q342" s="153">
        <v>0</v>
      </c>
      <c r="R342" s="153">
        <f t="shared" si="72"/>
        <v>0</v>
      </c>
      <c r="S342" s="153">
        <v>0</v>
      </c>
      <c r="T342" s="154">
        <f t="shared" si="73"/>
        <v>0</v>
      </c>
      <c r="AR342" s="155" t="s">
        <v>1853</v>
      </c>
      <c r="AT342" s="155" t="s">
        <v>304</v>
      </c>
      <c r="AU342" s="155" t="s">
        <v>89</v>
      </c>
      <c r="AY342" s="17" t="s">
        <v>225</v>
      </c>
      <c r="BE342" s="156">
        <f t="shared" si="74"/>
        <v>0</v>
      </c>
      <c r="BF342" s="156">
        <f t="shared" si="75"/>
        <v>0</v>
      </c>
      <c r="BG342" s="156">
        <f t="shared" si="76"/>
        <v>0</v>
      </c>
      <c r="BH342" s="156">
        <f t="shared" si="77"/>
        <v>0</v>
      </c>
      <c r="BI342" s="156">
        <f t="shared" si="78"/>
        <v>0</v>
      </c>
      <c r="BJ342" s="17" t="s">
        <v>89</v>
      </c>
      <c r="BK342" s="156">
        <f t="shared" si="79"/>
        <v>0</v>
      </c>
      <c r="BL342" s="17" t="s">
        <v>663</v>
      </c>
      <c r="BM342" s="155" t="s">
        <v>4387</v>
      </c>
    </row>
    <row r="343" spans="2:65" s="1" customFormat="1" ht="24.2" customHeight="1">
      <c r="B343" s="32"/>
      <c r="C343" s="143" t="s">
        <v>1457</v>
      </c>
      <c r="D343" s="143" t="s">
        <v>227</v>
      </c>
      <c r="E343" s="144" t="s">
        <v>4388</v>
      </c>
      <c r="F343" s="145" t="s">
        <v>4389</v>
      </c>
      <c r="G343" s="146" t="s">
        <v>519</v>
      </c>
      <c r="H343" s="147">
        <v>320</v>
      </c>
      <c r="I343" s="148"/>
      <c r="J343" s="149">
        <f t="shared" si="70"/>
        <v>0</v>
      </c>
      <c r="K343" s="150"/>
      <c r="L343" s="32"/>
      <c r="M343" s="151" t="s">
        <v>1</v>
      </c>
      <c r="N343" s="152" t="s">
        <v>42</v>
      </c>
      <c r="P343" s="153">
        <f t="shared" si="71"/>
        <v>0</v>
      </c>
      <c r="Q343" s="153">
        <v>0</v>
      </c>
      <c r="R343" s="153">
        <f t="shared" si="72"/>
        <v>0</v>
      </c>
      <c r="S343" s="153">
        <v>0</v>
      </c>
      <c r="T343" s="154">
        <f t="shared" si="73"/>
        <v>0</v>
      </c>
      <c r="AR343" s="155" t="s">
        <v>663</v>
      </c>
      <c r="AT343" s="155" t="s">
        <v>227</v>
      </c>
      <c r="AU343" s="155" t="s">
        <v>89</v>
      </c>
      <c r="AY343" s="17" t="s">
        <v>225</v>
      </c>
      <c r="BE343" s="156">
        <f t="shared" si="74"/>
        <v>0</v>
      </c>
      <c r="BF343" s="156">
        <f t="shared" si="75"/>
        <v>0</v>
      </c>
      <c r="BG343" s="156">
        <f t="shared" si="76"/>
        <v>0</v>
      </c>
      <c r="BH343" s="156">
        <f t="shared" si="77"/>
        <v>0</v>
      </c>
      <c r="BI343" s="156">
        <f t="shared" si="78"/>
        <v>0</v>
      </c>
      <c r="BJ343" s="17" t="s">
        <v>89</v>
      </c>
      <c r="BK343" s="156">
        <f t="shared" si="79"/>
        <v>0</v>
      </c>
      <c r="BL343" s="17" t="s">
        <v>663</v>
      </c>
      <c r="BM343" s="155" t="s">
        <v>4390</v>
      </c>
    </row>
    <row r="344" spans="2:65" s="1" customFormat="1" ht="24.2" customHeight="1">
      <c r="B344" s="32"/>
      <c r="C344" s="179" t="s">
        <v>1461</v>
      </c>
      <c r="D344" s="179" t="s">
        <v>304</v>
      </c>
      <c r="E344" s="180" t="s">
        <v>4391</v>
      </c>
      <c r="F344" s="181" t="s">
        <v>4392</v>
      </c>
      <c r="G344" s="182" t="s">
        <v>519</v>
      </c>
      <c r="H344" s="183">
        <v>10</v>
      </c>
      <c r="I344" s="184"/>
      <c r="J344" s="185">
        <f t="shared" si="70"/>
        <v>0</v>
      </c>
      <c r="K344" s="186"/>
      <c r="L344" s="187"/>
      <c r="M344" s="188" t="s">
        <v>1</v>
      </c>
      <c r="N344" s="189" t="s">
        <v>42</v>
      </c>
      <c r="P344" s="153">
        <f t="shared" si="71"/>
        <v>0</v>
      </c>
      <c r="Q344" s="153">
        <v>0</v>
      </c>
      <c r="R344" s="153">
        <f t="shared" si="72"/>
        <v>0</v>
      </c>
      <c r="S344" s="153">
        <v>0</v>
      </c>
      <c r="T344" s="154">
        <f t="shared" si="73"/>
        <v>0</v>
      </c>
      <c r="AR344" s="155" t="s">
        <v>1853</v>
      </c>
      <c r="AT344" s="155" t="s">
        <v>304</v>
      </c>
      <c r="AU344" s="155" t="s">
        <v>89</v>
      </c>
      <c r="AY344" s="17" t="s">
        <v>225</v>
      </c>
      <c r="BE344" s="156">
        <f t="shared" si="74"/>
        <v>0</v>
      </c>
      <c r="BF344" s="156">
        <f t="shared" si="75"/>
        <v>0</v>
      </c>
      <c r="BG344" s="156">
        <f t="shared" si="76"/>
        <v>0</v>
      </c>
      <c r="BH344" s="156">
        <f t="shared" si="77"/>
        <v>0</v>
      </c>
      <c r="BI344" s="156">
        <f t="shared" si="78"/>
        <v>0</v>
      </c>
      <c r="BJ344" s="17" t="s">
        <v>89</v>
      </c>
      <c r="BK344" s="156">
        <f t="shared" si="79"/>
        <v>0</v>
      </c>
      <c r="BL344" s="17" t="s">
        <v>663</v>
      </c>
      <c r="BM344" s="155" t="s">
        <v>4393</v>
      </c>
    </row>
    <row r="345" spans="2:65" s="1" customFormat="1" ht="24.2" customHeight="1">
      <c r="B345" s="32"/>
      <c r="C345" s="143" t="s">
        <v>1466</v>
      </c>
      <c r="D345" s="143" t="s">
        <v>227</v>
      </c>
      <c r="E345" s="144" t="s">
        <v>4394</v>
      </c>
      <c r="F345" s="145" t="s">
        <v>4395</v>
      </c>
      <c r="G345" s="146" t="s">
        <v>519</v>
      </c>
      <c r="H345" s="147">
        <v>10</v>
      </c>
      <c r="I345" s="148"/>
      <c r="J345" s="149">
        <f t="shared" si="70"/>
        <v>0</v>
      </c>
      <c r="K345" s="150"/>
      <c r="L345" s="32"/>
      <c r="M345" s="151" t="s">
        <v>1</v>
      </c>
      <c r="N345" s="152" t="s">
        <v>42</v>
      </c>
      <c r="P345" s="153">
        <f t="shared" si="71"/>
        <v>0</v>
      </c>
      <c r="Q345" s="153">
        <v>0</v>
      </c>
      <c r="R345" s="153">
        <f t="shared" si="72"/>
        <v>0</v>
      </c>
      <c r="S345" s="153">
        <v>0</v>
      </c>
      <c r="T345" s="154">
        <f t="shared" si="73"/>
        <v>0</v>
      </c>
      <c r="AR345" s="155" t="s">
        <v>663</v>
      </c>
      <c r="AT345" s="155" t="s">
        <v>227</v>
      </c>
      <c r="AU345" s="155" t="s">
        <v>89</v>
      </c>
      <c r="AY345" s="17" t="s">
        <v>225</v>
      </c>
      <c r="BE345" s="156">
        <f t="shared" si="74"/>
        <v>0</v>
      </c>
      <c r="BF345" s="156">
        <f t="shared" si="75"/>
        <v>0</v>
      </c>
      <c r="BG345" s="156">
        <f t="shared" si="76"/>
        <v>0</v>
      </c>
      <c r="BH345" s="156">
        <f t="shared" si="77"/>
        <v>0</v>
      </c>
      <c r="BI345" s="156">
        <f t="shared" si="78"/>
        <v>0</v>
      </c>
      <c r="BJ345" s="17" t="s">
        <v>89</v>
      </c>
      <c r="BK345" s="156">
        <f t="shared" si="79"/>
        <v>0</v>
      </c>
      <c r="BL345" s="17" t="s">
        <v>663</v>
      </c>
      <c r="BM345" s="155" t="s">
        <v>4396</v>
      </c>
    </row>
    <row r="346" spans="2:65" s="1" customFormat="1" ht="24.2" customHeight="1">
      <c r="B346" s="32"/>
      <c r="C346" s="179" t="s">
        <v>1471</v>
      </c>
      <c r="D346" s="179" t="s">
        <v>304</v>
      </c>
      <c r="E346" s="180" t="s">
        <v>4397</v>
      </c>
      <c r="F346" s="181" t="s">
        <v>4398</v>
      </c>
      <c r="G346" s="182" t="s">
        <v>519</v>
      </c>
      <c r="H346" s="183">
        <v>122</v>
      </c>
      <c r="I346" s="184"/>
      <c r="J346" s="185">
        <f t="shared" si="70"/>
        <v>0</v>
      </c>
      <c r="K346" s="186"/>
      <c r="L346" s="187"/>
      <c r="M346" s="188" t="s">
        <v>1</v>
      </c>
      <c r="N346" s="189" t="s">
        <v>42</v>
      </c>
      <c r="P346" s="153">
        <f t="shared" si="71"/>
        <v>0</v>
      </c>
      <c r="Q346" s="153">
        <v>0</v>
      </c>
      <c r="R346" s="153">
        <f t="shared" si="72"/>
        <v>0</v>
      </c>
      <c r="S346" s="153">
        <v>0</v>
      </c>
      <c r="T346" s="154">
        <f t="shared" si="73"/>
        <v>0</v>
      </c>
      <c r="AR346" s="155" t="s">
        <v>1853</v>
      </c>
      <c r="AT346" s="155" t="s">
        <v>304</v>
      </c>
      <c r="AU346" s="155" t="s">
        <v>89</v>
      </c>
      <c r="AY346" s="17" t="s">
        <v>225</v>
      </c>
      <c r="BE346" s="156">
        <f t="shared" si="74"/>
        <v>0</v>
      </c>
      <c r="BF346" s="156">
        <f t="shared" si="75"/>
        <v>0</v>
      </c>
      <c r="BG346" s="156">
        <f t="shared" si="76"/>
        <v>0</v>
      </c>
      <c r="BH346" s="156">
        <f t="shared" si="77"/>
        <v>0</v>
      </c>
      <c r="BI346" s="156">
        <f t="shared" si="78"/>
        <v>0</v>
      </c>
      <c r="BJ346" s="17" t="s">
        <v>89</v>
      </c>
      <c r="BK346" s="156">
        <f t="shared" si="79"/>
        <v>0</v>
      </c>
      <c r="BL346" s="17" t="s">
        <v>663</v>
      </c>
      <c r="BM346" s="155" t="s">
        <v>4399</v>
      </c>
    </row>
    <row r="347" spans="2:65" s="1" customFormat="1" ht="24.2" customHeight="1">
      <c r="B347" s="32"/>
      <c r="C347" s="179" t="s">
        <v>1476</v>
      </c>
      <c r="D347" s="179" t="s">
        <v>304</v>
      </c>
      <c r="E347" s="180" t="s">
        <v>4400</v>
      </c>
      <c r="F347" s="181" t="s">
        <v>4401</v>
      </c>
      <c r="G347" s="182" t="s">
        <v>519</v>
      </c>
      <c r="H347" s="183">
        <v>72</v>
      </c>
      <c r="I347" s="184"/>
      <c r="J347" s="185">
        <f t="shared" si="70"/>
        <v>0</v>
      </c>
      <c r="K347" s="186"/>
      <c r="L347" s="187"/>
      <c r="M347" s="188" t="s">
        <v>1</v>
      </c>
      <c r="N347" s="189" t="s">
        <v>42</v>
      </c>
      <c r="P347" s="153">
        <f t="shared" si="71"/>
        <v>0</v>
      </c>
      <c r="Q347" s="153">
        <v>0</v>
      </c>
      <c r="R347" s="153">
        <f t="shared" si="72"/>
        <v>0</v>
      </c>
      <c r="S347" s="153">
        <v>0</v>
      </c>
      <c r="T347" s="154">
        <f t="shared" si="73"/>
        <v>0</v>
      </c>
      <c r="AR347" s="155" t="s">
        <v>1853</v>
      </c>
      <c r="AT347" s="155" t="s">
        <v>304</v>
      </c>
      <c r="AU347" s="155" t="s">
        <v>89</v>
      </c>
      <c r="AY347" s="17" t="s">
        <v>225</v>
      </c>
      <c r="BE347" s="156">
        <f t="shared" si="74"/>
        <v>0</v>
      </c>
      <c r="BF347" s="156">
        <f t="shared" si="75"/>
        <v>0</v>
      </c>
      <c r="BG347" s="156">
        <f t="shared" si="76"/>
        <v>0</v>
      </c>
      <c r="BH347" s="156">
        <f t="shared" si="77"/>
        <v>0</v>
      </c>
      <c r="BI347" s="156">
        <f t="shared" si="78"/>
        <v>0</v>
      </c>
      <c r="BJ347" s="17" t="s">
        <v>89</v>
      </c>
      <c r="BK347" s="156">
        <f t="shared" si="79"/>
        <v>0</v>
      </c>
      <c r="BL347" s="17" t="s">
        <v>663</v>
      </c>
      <c r="BM347" s="155" t="s">
        <v>4402</v>
      </c>
    </row>
    <row r="348" spans="2:65" s="1" customFormat="1" ht="24.2" customHeight="1">
      <c r="B348" s="32"/>
      <c r="C348" s="179" t="s">
        <v>1481</v>
      </c>
      <c r="D348" s="179" t="s">
        <v>304</v>
      </c>
      <c r="E348" s="180" t="s">
        <v>4403</v>
      </c>
      <c r="F348" s="181" t="s">
        <v>4404</v>
      </c>
      <c r="G348" s="182" t="s">
        <v>519</v>
      </c>
      <c r="H348" s="183">
        <v>14</v>
      </c>
      <c r="I348" s="184"/>
      <c r="J348" s="185">
        <f t="shared" si="70"/>
        <v>0</v>
      </c>
      <c r="K348" s="186"/>
      <c r="L348" s="187"/>
      <c r="M348" s="188" t="s">
        <v>1</v>
      </c>
      <c r="N348" s="189" t="s">
        <v>42</v>
      </c>
      <c r="P348" s="153">
        <f t="shared" si="71"/>
        <v>0</v>
      </c>
      <c r="Q348" s="153">
        <v>0</v>
      </c>
      <c r="R348" s="153">
        <f t="shared" si="72"/>
        <v>0</v>
      </c>
      <c r="S348" s="153">
        <v>0</v>
      </c>
      <c r="T348" s="154">
        <f t="shared" si="73"/>
        <v>0</v>
      </c>
      <c r="AR348" s="155" t="s">
        <v>1853</v>
      </c>
      <c r="AT348" s="155" t="s">
        <v>304</v>
      </c>
      <c r="AU348" s="155" t="s">
        <v>89</v>
      </c>
      <c r="AY348" s="17" t="s">
        <v>225</v>
      </c>
      <c r="BE348" s="156">
        <f t="shared" si="74"/>
        <v>0</v>
      </c>
      <c r="BF348" s="156">
        <f t="shared" si="75"/>
        <v>0</v>
      </c>
      <c r="BG348" s="156">
        <f t="shared" si="76"/>
        <v>0</v>
      </c>
      <c r="BH348" s="156">
        <f t="shared" si="77"/>
        <v>0</v>
      </c>
      <c r="BI348" s="156">
        <f t="shared" si="78"/>
        <v>0</v>
      </c>
      <c r="BJ348" s="17" t="s">
        <v>89</v>
      </c>
      <c r="BK348" s="156">
        <f t="shared" si="79"/>
        <v>0</v>
      </c>
      <c r="BL348" s="17" t="s">
        <v>663</v>
      </c>
      <c r="BM348" s="155" t="s">
        <v>4405</v>
      </c>
    </row>
    <row r="349" spans="2:65" s="1" customFormat="1" ht="24.2" customHeight="1">
      <c r="B349" s="32"/>
      <c r="C349" s="179" t="s">
        <v>1486</v>
      </c>
      <c r="D349" s="179" t="s">
        <v>304</v>
      </c>
      <c r="E349" s="180" t="s">
        <v>4406</v>
      </c>
      <c r="F349" s="181" t="s">
        <v>4407</v>
      </c>
      <c r="G349" s="182" t="s">
        <v>519</v>
      </c>
      <c r="H349" s="183">
        <v>5</v>
      </c>
      <c r="I349" s="184"/>
      <c r="J349" s="185">
        <f t="shared" si="70"/>
        <v>0</v>
      </c>
      <c r="K349" s="186"/>
      <c r="L349" s="187"/>
      <c r="M349" s="188" t="s">
        <v>1</v>
      </c>
      <c r="N349" s="189" t="s">
        <v>42</v>
      </c>
      <c r="P349" s="153">
        <f t="shared" si="71"/>
        <v>0</v>
      </c>
      <c r="Q349" s="153">
        <v>0</v>
      </c>
      <c r="R349" s="153">
        <f t="shared" si="72"/>
        <v>0</v>
      </c>
      <c r="S349" s="153">
        <v>0</v>
      </c>
      <c r="T349" s="154">
        <f t="shared" si="73"/>
        <v>0</v>
      </c>
      <c r="AR349" s="155" t="s">
        <v>1853</v>
      </c>
      <c r="AT349" s="155" t="s">
        <v>304</v>
      </c>
      <c r="AU349" s="155" t="s">
        <v>89</v>
      </c>
      <c r="AY349" s="17" t="s">
        <v>225</v>
      </c>
      <c r="BE349" s="156">
        <f t="shared" si="74"/>
        <v>0</v>
      </c>
      <c r="BF349" s="156">
        <f t="shared" si="75"/>
        <v>0</v>
      </c>
      <c r="BG349" s="156">
        <f t="shared" si="76"/>
        <v>0</v>
      </c>
      <c r="BH349" s="156">
        <f t="shared" si="77"/>
        <v>0</v>
      </c>
      <c r="BI349" s="156">
        <f t="shared" si="78"/>
        <v>0</v>
      </c>
      <c r="BJ349" s="17" t="s">
        <v>89</v>
      </c>
      <c r="BK349" s="156">
        <f t="shared" si="79"/>
        <v>0</v>
      </c>
      <c r="BL349" s="17" t="s">
        <v>663</v>
      </c>
      <c r="BM349" s="155" t="s">
        <v>4408</v>
      </c>
    </row>
    <row r="350" spans="2:65" s="1" customFormat="1" ht="24.2" customHeight="1">
      <c r="B350" s="32"/>
      <c r="C350" s="179" t="s">
        <v>1491</v>
      </c>
      <c r="D350" s="179" t="s">
        <v>304</v>
      </c>
      <c r="E350" s="180" t="s">
        <v>4409</v>
      </c>
      <c r="F350" s="181" t="s">
        <v>4410</v>
      </c>
      <c r="G350" s="182" t="s">
        <v>519</v>
      </c>
      <c r="H350" s="183">
        <v>4</v>
      </c>
      <c r="I350" s="184"/>
      <c r="J350" s="185">
        <f t="shared" si="70"/>
        <v>0</v>
      </c>
      <c r="K350" s="186"/>
      <c r="L350" s="187"/>
      <c r="M350" s="188" t="s">
        <v>1</v>
      </c>
      <c r="N350" s="189" t="s">
        <v>42</v>
      </c>
      <c r="P350" s="153">
        <f t="shared" si="71"/>
        <v>0</v>
      </c>
      <c r="Q350" s="153">
        <v>0</v>
      </c>
      <c r="R350" s="153">
        <f t="shared" si="72"/>
        <v>0</v>
      </c>
      <c r="S350" s="153">
        <v>0</v>
      </c>
      <c r="T350" s="154">
        <f t="shared" si="73"/>
        <v>0</v>
      </c>
      <c r="AR350" s="155" t="s">
        <v>1853</v>
      </c>
      <c r="AT350" s="155" t="s">
        <v>304</v>
      </c>
      <c r="AU350" s="155" t="s">
        <v>89</v>
      </c>
      <c r="AY350" s="17" t="s">
        <v>225</v>
      </c>
      <c r="BE350" s="156">
        <f t="shared" si="74"/>
        <v>0</v>
      </c>
      <c r="BF350" s="156">
        <f t="shared" si="75"/>
        <v>0</v>
      </c>
      <c r="BG350" s="156">
        <f t="shared" si="76"/>
        <v>0</v>
      </c>
      <c r="BH350" s="156">
        <f t="shared" si="77"/>
        <v>0</v>
      </c>
      <c r="BI350" s="156">
        <f t="shared" si="78"/>
        <v>0</v>
      </c>
      <c r="BJ350" s="17" t="s">
        <v>89</v>
      </c>
      <c r="BK350" s="156">
        <f t="shared" si="79"/>
        <v>0</v>
      </c>
      <c r="BL350" s="17" t="s">
        <v>663</v>
      </c>
      <c r="BM350" s="155" t="s">
        <v>4411</v>
      </c>
    </row>
    <row r="351" spans="2:65" s="1" customFormat="1" ht="16.5" customHeight="1">
      <c r="B351" s="32"/>
      <c r="C351" s="143" t="s">
        <v>1494</v>
      </c>
      <c r="D351" s="143" t="s">
        <v>227</v>
      </c>
      <c r="E351" s="144" t="s">
        <v>4412</v>
      </c>
      <c r="F351" s="145" t="s">
        <v>4413</v>
      </c>
      <c r="G351" s="146" t="s">
        <v>519</v>
      </c>
      <c r="H351" s="147">
        <v>217</v>
      </c>
      <c r="I351" s="148"/>
      <c r="J351" s="149">
        <f t="shared" si="70"/>
        <v>0</v>
      </c>
      <c r="K351" s="150"/>
      <c r="L351" s="32"/>
      <c r="M351" s="151" t="s">
        <v>1</v>
      </c>
      <c r="N351" s="152" t="s">
        <v>42</v>
      </c>
      <c r="P351" s="153">
        <f t="shared" si="71"/>
        <v>0</v>
      </c>
      <c r="Q351" s="153">
        <v>0</v>
      </c>
      <c r="R351" s="153">
        <f t="shared" si="72"/>
        <v>0</v>
      </c>
      <c r="S351" s="153">
        <v>0</v>
      </c>
      <c r="T351" s="154">
        <f t="shared" si="73"/>
        <v>0</v>
      </c>
      <c r="AR351" s="155" t="s">
        <v>663</v>
      </c>
      <c r="AT351" s="155" t="s">
        <v>227</v>
      </c>
      <c r="AU351" s="155" t="s">
        <v>89</v>
      </c>
      <c r="AY351" s="17" t="s">
        <v>225</v>
      </c>
      <c r="BE351" s="156">
        <f t="shared" si="74"/>
        <v>0</v>
      </c>
      <c r="BF351" s="156">
        <f t="shared" si="75"/>
        <v>0</v>
      </c>
      <c r="BG351" s="156">
        <f t="shared" si="76"/>
        <v>0</v>
      </c>
      <c r="BH351" s="156">
        <f t="shared" si="77"/>
        <v>0</v>
      </c>
      <c r="BI351" s="156">
        <f t="shared" si="78"/>
        <v>0</v>
      </c>
      <c r="BJ351" s="17" t="s">
        <v>89</v>
      </c>
      <c r="BK351" s="156">
        <f t="shared" si="79"/>
        <v>0</v>
      </c>
      <c r="BL351" s="17" t="s">
        <v>663</v>
      </c>
      <c r="BM351" s="155" t="s">
        <v>4414</v>
      </c>
    </row>
    <row r="352" spans="2:65" s="1" customFormat="1" ht="33" customHeight="1">
      <c r="B352" s="32"/>
      <c r="C352" s="179" t="s">
        <v>1499</v>
      </c>
      <c r="D352" s="179" t="s">
        <v>304</v>
      </c>
      <c r="E352" s="180" t="s">
        <v>4415</v>
      </c>
      <c r="F352" s="181" t="s">
        <v>4416</v>
      </c>
      <c r="G352" s="182" t="s">
        <v>519</v>
      </c>
      <c r="H352" s="183">
        <v>1</v>
      </c>
      <c r="I352" s="184"/>
      <c r="J352" s="185">
        <f t="shared" si="70"/>
        <v>0</v>
      </c>
      <c r="K352" s="186"/>
      <c r="L352" s="187"/>
      <c r="M352" s="188" t="s">
        <v>1</v>
      </c>
      <c r="N352" s="189" t="s">
        <v>42</v>
      </c>
      <c r="P352" s="153">
        <f t="shared" si="71"/>
        <v>0</v>
      </c>
      <c r="Q352" s="153">
        <v>0</v>
      </c>
      <c r="R352" s="153">
        <f t="shared" si="72"/>
        <v>0</v>
      </c>
      <c r="S352" s="153">
        <v>0</v>
      </c>
      <c r="T352" s="154">
        <f t="shared" si="73"/>
        <v>0</v>
      </c>
      <c r="AR352" s="155" t="s">
        <v>1853</v>
      </c>
      <c r="AT352" s="155" t="s">
        <v>304</v>
      </c>
      <c r="AU352" s="155" t="s">
        <v>89</v>
      </c>
      <c r="AY352" s="17" t="s">
        <v>225</v>
      </c>
      <c r="BE352" s="156">
        <f t="shared" si="74"/>
        <v>0</v>
      </c>
      <c r="BF352" s="156">
        <f t="shared" si="75"/>
        <v>0</v>
      </c>
      <c r="BG352" s="156">
        <f t="shared" si="76"/>
        <v>0</v>
      </c>
      <c r="BH352" s="156">
        <f t="shared" si="77"/>
        <v>0</v>
      </c>
      <c r="BI352" s="156">
        <f t="shared" si="78"/>
        <v>0</v>
      </c>
      <c r="BJ352" s="17" t="s">
        <v>89</v>
      </c>
      <c r="BK352" s="156">
        <f t="shared" si="79"/>
        <v>0</v>
      </c>
      <c r="BL352" s="17" t="s">
        <v>663</v>
      </c>
      <c r="BM352" s="155" t="s">
        <v>4417</v>
      </c>
    </row>
    <row r="353" spans="2:65" s="1" customFormat="1" ht="24.2" customHeight="1">
      <c r="B353" s="32"/>
      <c r="C353" s="143" t="s">
        <v>1504</v>
      </c>
      <c r="D353" s="143" t="s">
        <v>227</v>
      </c>
      <c r="E353" s="144" t="s">
        <v>4418</v>
      </c>
      <c r="F353" s="145" t="s">
        <v>4419</v>
      </c>
      <c r="G353" s="146" t="s">
        <v>519</v>
      </c>
      <c r="H353" s="147">
        <v>1</v>
      </c>
      <c r="I353" s="148"/>
      <c r="J353" s="149">
        <f t="shared" si="70"/>
        <v>0</v>
      </c>
      <c r="K353" s="150"/>
      <c r="L353" s="32"/>
      <c r="M353" s="151" t="s">
        <v>1</v>
      </c>
      <c r="N353" s="152" t="s">
        <v>42</v>
      </c>
      <c r="P353" s="153">
        <f t="shared" si="71"/>
        <v>0</v>
      </c>
      <c r="Q353" s="153">
        <v>0</v>
      </c>
      <c r="R353" s="153">
        <f t="shared" si="72"/>
        <v>0</v>
      </c>
      <c r="S353" s="153">
        <v>0</v>
      </c>
      <c r="T353" s="154">
        <f t="shared" si="73"/>
        <v>0</v>
      </c>
      <c r="AR353" s="155" t="s">
        <v>663</v>
      </c>
      <c r="AT353" s="155" t="s">
        <v>227</v>
      </c>
      <c r="AU353" s="155" t="s">
        <v>89</v>
      </c>
      <c r="AY353" s="17" t="s">
        <v>225</v>
      </c>
      <c r="BE353" s="156">
        <f t="shared" si="74"/>
        <v>0</v>
      </c>
      <c r="BF353" s="156">
        <f t="shared" si="75"/>
        <v>0</v>
      </c>
      <c r="BG353" s="156">
        <f t="shared" si="76"/>
        <v>0</v>
      </c>
      <c r="BH353" s="156">
        <f t="shared" si="77"/>
        <v>0</v>
      </c>
      <c r="BI353" s="156">
        <f t="shared" si="78"/>
        <v>0</v>
      </c>
      <c r="BJ353" s="17" t="s">
        <v>89</v>
      </c>
      <c r="BK353" s="156">
        <f t="shared" si="79"/>
        <v>0</v>
      </c>
      <c r="BL353" s="17" t="s">
        <v>663</v>
      </c>
      <c r="BM353" s="155" t="s">
        <v>4420</v>
      </c>
    </row>
    <row r="354" spans="2:65" s="1" customFormat="1" ht="37.9" customHeight="1">
      <c r="B354" s="32"/>
      <c r="C354" s="179" t="s">
        <v>1508</v>
      </c>
      <c r="D354" s="179" t="s">
        <v>304</v>
      </c>
      <c r="E354" s="180" t="s">
        <v>4421</v>
      </c>
      <c r="F354" s="181" t="s">
        <v>4422</v>
      </c>
      <c r="G354" s="182" t="s">
        <v>519</v>
      </c>
      <c r="H354" s="183">
        <v>2</v>
      </c>
      <c r="I354" s="184"/>
      <c r="J354" s="185">
        <f t="shared" si="70"/>
        <v>0</v>
      </c>
      <c r="K354" s="186"/>
      <c r="L354" s="187"/>
      <c r="M354" s="188" t="s">
        <v>1</v>
      </c>
      <c r="N354" s="189" t="s">
        <v>42</v>
      </c>
      <c r="P354" s="153">
        <f t="shared" si="71"/>
        <v>0</v>
      </c>
      <c r="Q354" s="153">
        <v>0</v>
      </c>
      <c r="R354" s="153">
        <f t="shared" si="72"/>
        <v>0</v>
      </c>
      <c r="S354" s="153">
        <v>0</v>
      </c>
      <c r="T354" s="154">
        <f t="shared" si="73"/>
        <v>0</v>
      </c>
      <c r="AR354" s="155" t="s">
        <v>1853</v>
      </c>
      <c r="AT354" s="155" t="s">
        <v>304</v>
      </c>
      <c r="AU354" s="155" t="s">
        <v>89</v>
      </c>
      <c r="AY354" s="17" t="s">
        <v>225</v>
      </c>
      <c r="BE354" s="156">
        <f t="shared" si="74"/>
        <v>0</v>
      </c>
      <c r="BF354" s="156">
        <f t="shared" si="75"/>
        <v>0</v>
      </c>
      <c r="BG354" s="156">
        <f t="shared" si="76"/>
        <v>0</v>
      </c>
      <c r="BH354" s="156">
        <f t="shared" si="77"/>
        <v>0</v>
      </c>
      <c r="BI354" s="156">
        <f t="shared" si="78"/>
        <v>0</v>
      </c>
      <c r="BJ354" s="17" t="s">
        <v>89</v>
      </c>
      <c r="BK354" s="156">
        <f t="shared" si="79"/>
        <v>0</v>
      </c>
      <c r="BL354" s="17" t="s">
        <v>663</v>
      </c>
      <c r="BM354" s="155" t="s">
        <v>4423</v>
      </c>
    </row>
    <row r="355" spans="2:65" s="1" customFormat="1" ht="24.2" customHeight="1">
      <c r="B355" s="32"/>
      <c r="C355" s="179" t="s">
        <v>1513</v>
      </c>
      <c r="D355" s="179" t="s">
        <v>304</v>
      </c>
      <c r="E355" s="180" t="s">
        <v>4424</v>
      </c>
      <c r="F355" s="181" t="s">
        <v>4425</v>
      </c>
      <c r="G355" s="182" t="s">
        <v>519</v>
      </c>
      <c r="H355" s="183">
        <v>6</v>
      </c>
      <c r="I355" s="184"/>
      <c r="J355" s="185">
        <f t="shared" si="70"/>
        <v>0</v>
      </c>
      <c r="K355" s="186"/>
      <c r="L355" s="187"/>
      <c r="M355" s="188" t="s">
        <v>1</v>
      </c>
      <c r="N355" s="189" t="s">
        <v>42</v>
      </c>
      <c r="P355" s="153">
        <f t="shared" si="71"/>
        <v>0</v>
      </c>
      <c r="Q355" s="153">
        <v>0</v>
      </c>
      <c r="R355" s="153">
        <f t="shared" si="72"/>
        <v>0</v>
      </c>
      <c r="S355" s="153">
        <v>0</v>
      </c>
      <c r="T355" s="154">
        <f t="shared" si="73"/>
        <v>0</v>
      </c>
      <c r="AR355" s="155" t="s">
        <v>1853</v>
      </c>
      <c r="AT355" s="155" t="s">
        <v>304</v>
      </c>
      <c r="AU355" s="155" t="s">
        <v>89</v>
      </c>
      <c r="AY355" s="17" t="s">
        <v>225</v>
      </c>
      <c r="BE355" s="156">
        <f t="shared" si="74"/>
        <v>0</v>
      </c>
      <c r="BF355" s="156">
        <f t="shared" si="75"/>
        <v>0</v>
      </c>
      <c r="BG355" s="156">
        <f t="shared" si="76"/>
        <v>0</v>
      </c>
      <c r="BH355" s="156">
        <f t="shared" si="77"/>
        <v>0</v>
      </c>
      <c r="BI355" s="156">
        <f t="shared" si="78"/>
        <v>0</v>
      </c>
      <c r="BJ355" s="17" t="s">
        <v>89</v>
      </c>
      <c r="BK355" s="156">
        <f t="shared" si="79"/>
        <v>0</v>
      </c>
      <c r="BL355" s="17" t="s">
        <v>663</v>
      </c>
      <c r="BM355" s="155" t="s">
        <v>4426</v>
      </c>
    </row>
    <row r="356" spans="2:65" s="1" customFormat="1" ht="16.5" customHeight="1">
      <c r="B356" s="32"/>
      <c r="C356" s="143" t="s">
        <v>1518</v>
      </c>
      <c r="D356" s="143" t="s">
        <v>227</v>
      </c>
      <c r="E356" s="144" t="s">
        <v>4427</v>
      </c>
      <c r="F356" s="145" t="s">
        <v>4428</v>
      </c>
      <c r="G356" s="146" t="s">
        <v>519</v>
      </c>
      <c r="H356" s="147">
        <v>8</v>
      </c>
      <c r="I356" s="148"/>
      <c r="J356" s="149">
        <f t="shared" si="70"/>
        <v>0</v>
      </c>
      <c r="K356" s="150"/>
      <c r="L356" s="32"/>
      <c r="M356" s="151" t="s">
        <v>1</v>
      </c>
      <c r="N356" s="152" t="s">
        <v>42</v>
      </c>
      <c r="P356" s="153">
        <f t="shared" si="71"/>
        <v>0</v>
      </c>
      <c r="Q356" s="153">
        <v>0</v>
      </c>
      <c r="R356" s="153">
        <f t="shared" si="72"/>
        <v>0</v>
      </c>
      <c r="S356" s="153">
        <v>0</v>
      </c>
      <c r="T356" s="154">
        <f t="shared" si="73"/>
        <v>0</v>
      </c>
      <c r="AR356" s="155" t="s">
        <v>663</v>
      </c>
      <c r="AT356" s="155" t="s">
        <v>227</v>
      </c>
      <c r="AU356" s="155" t="s">
        <v>89</v>
      </c>
      <c r="AY356" s="17" t="s">
        <v>225</v>
      </c>
      <c r="BE356" s="156">
        <f t="shared" si="74"/>
        <v>0</v>
      </c>
      <c r="BF356" s="156">
        <f t="shared" si="75"/>
        <v>0</v>
      </c>
      <c r="BG356" s="156">
        <f t="shared" si="76"/>
        <v>0</v>
      </c>
      <c r="BH356" s="156">
        <f t="shared" si="77"/>
        <v>0</v>
      </c>
      <c r="BI356" s="156">
        <f t="shared" si="78"/>
        <v>0</v>
      </c>
      <c r="BJ356" s="17" t="s">
        <v>89</v>
      </c>
      <c r="BK356" s="156">
        <f t="shared" si="79"/>
        <v>0</v>
      </c>
      <c r="BL356" s="17" t="s">
        <v>663</v>
      </c>
      <c r="BM356" s="155" t="s">
        <v>4429</v>
      </c>
    </row>
    <row r="357" spans="2:65" s="1" customFormat="1" ht="16.5" customHeight="1">
      <c r="B357" s="32"/>
      <c r="C357" s="143" t="s">
        <v>1523</v>
      </c>
      <c r="D357" s="143" t="s">
        <v>227</v>
      </c>
      <c r="E357" s="144" t="s">
        <v>4430</v>
      </c>
      <c r="F357" s="145" t="s">
        <v>4431</v>
      </c>
      <c r="G357" s="146" t="s">
        <v>519</v>
      </c>
      <c r="H357" s="147">
        <v>2</v>
      </c>
      <c r="I357" s="148"/>
      <c r="J357" s="149">
        <f t="shared" si="70"/>
        <v>0</v>
      </c>
      <c r="K357" s="150"/>
      <c r="L357" s="32"/>
      <c r="M357" s="151" t="s">
        <v>1</v>
      </c>
      <c r="N357" s="152" t="s">
        <v>42</v>
      </c>
      <c r="P357" s="153">
        <f t="shared" si="71"/>
        <v>0</v>
      </c>
      <c r="Q357" s="153">
        <v>0</v>
      </c>
      <c r="R357" s="153">
        <f t="shared" si="72"/>
        <v>0</v>
      </c>
      <c r="S357" s="153">
        <v>0</v>
      </c>
      <c r="T357" s="154">
        <f t="shared" si="73"/>
        <v>0</v>
      </c>
      <c r="AR357" s="155" t="s">
        <v>663</v>
      </c>
      <c r="AT357" s="155" t="s">
        <v>227</v>
      </c>
      <c r="AU357" s="155" t="s">
        <v>89</v>
      </c>
      <c r="AY357" s="17" t="s">
        <v>225</v>
      </c>
      <c r="BE357" s="156">
        <f t="shared" si="74"/>
        <v>0</v>
      </c>
      <c r="BF357" s="156">
        <f t="shared" si="75"/>
        <v>0</v>
      </c>
      <c r="BG357" s="156">
        <f t="shared" si="76"/>
        <v>0</v>
      </c>
      <c r="BH357" s="156">
        <f t="shared" si="77"/>
        <v>0</v>
      </c>
      <c r="BI357" s="156">
        <f t="shared" si="78"/>
        <v>0</v>
      </c>
      <c r="BJ357" s="17" t="s">
        <v>89</v>
      </c>
      <c r="BK357" s="156">
        <f t="shared" si="79"/>
        <v>0</v>
      </c>
      <c r="BL357" s="17" t="s">
        <v>663</v>
      </c>
      <c r="BM357" s="155" t="s">
        <v>4432</v>
      </c>
    </row>
    <row r="358" spans="2:65" s="1" customFormat="1" ht="16.5" customHeight="1">
      <c r="B358" s="32"/>
      <c r="C358" s="143" t="s">
        <v>1529</v>
      </c>
      <c r="D358" s="143" t="s">
        <v>227</v>
      </c>
      <c r="E358" s="144" t="s">
        <v>4433</v>
      </c>
      <c r="F358" s="145" t="s">
        <v>4434</v>
      </c>
      <c r="G358" s="146" t="s">
        <v>519</v>
      </c>
      <c r="H358" s="147">
        <v>18</v>
      </c>
      <c r="I358" s="148"/>
      <c r="J358" s="149">
        <f t="shared" si="70"/>
        <v>0</v>
      </c>
      <c r="K358" s="150"/>
      <c r="L358" s="32"/>
      <c r="M358" s="151" t="s">
        <v>1</v>
      </c>
      <c r="N358" s="152" t="s">
        <v>42</v>
      </c>
      <c r="P358" s="153">
        <f t="shared" si="71"/>
        <v>0</v>
      </c>
      <c r="Q358" s="153">
        <v>0</v>
      </c>
      <c r="R358" s="153">
        <f t="shared" si="72"/>
        <v>0</v>
      </c>
      <c r="S358" s="153">
        <v>0</v>
      </c>
      <c r="T358" s="154">
        <f t="shared" si="73"/>
        <v>0</v>
      </c>
      <c r="AR358" s="155" t="s">
        <v>663</v>
      </c>
      <c r="AT358" s="155" t="s">
        <v>227</v>
      </c>
      <c r="AU358" s="155" t="s">
        <v>89</v>
      </c>
      <c r="AY358" s="17" t="s">
        <v>225</v>
      </c>
      <c r="BE358" s="156">
        <f t="shared" si="74"/>
        <v>0</v>
      </c>
      <c r="BF358" s="156">
        <f t="shared" si="75"/>
        <v>0</v>
      </c>
      <c r="BG358" s="156">
        <f t="shared" si="76"/>
        <v>0</v>
      </c>
      <c r="BH358" s="156">
        <f t="shared" si="77"/>
        <v>0</v>
      </c>
      <c r="BI358" s="156">
        <f t="shared" si="78"/>
        <v>0</v>
      </c>
      <c r="BJ358" s="17" t="s">
        <v>89</v>
      </c>
      <c r="BK358" s="156">
        <f t="shared" si="79"/>
        <v>0</v>
      </c>
      <c r="BL358" s="17" t="s">
        <v>663</v>
      </c>
      <c r="BM358" s="155" t="s">
        <v>4435</v>
      </c>
    </row>
    <row r="359" spans="2:65" s="11" customFormat="1" ht="22.9" customHeight="1">
      <c r="B359" s="131"/>
      <c r="D359" s="132" t="s">
        <v>75</v>
      </c>
      <c r="E359" s="141" t="s">
        <v>4436</v>
      </c>
      <c r="F359" s="141" t="s">
        <v>4437</v>
      </c>
      <c r="I359" s="134"/>
      <c r="J359" s="142">
        <f>BK359</f>
        <v>0</v>
      </c>
      <c r="L359" s="131"/>
      <c r="M359" s="136"/>
      <c r="P359" s="137">
        <f>SUM(P360:P372)</f>
        <v>0</v>
      </c>
      <c r="R359" s="137">
        <f>SUM(R360:R372)</f>
        <v>0</v>
      </c>
      <c r="T359" s="138">
        <f>SUM(T360:T372)</f>
        <v>0</v>
      </c>
      <c r="AR359" s="132" t="s">
        <v>83</v>
      </c>
      <c r="AT359" s="139" t="s">
        <v>75</v>
      </c>
      <c r="AU359" s="139" t="s">
        <v>83</v>
      </c>
      <c r="AY359" s="132" t="s">
        <v>225</v>
      </c>
      <c r="BK359" s="140">
        <f>SUM(BK360:BK372)</f>
        <v>0</v>
      </c>
    </row>
    <row r="360" spans="2:65" s="1" customFormat="1" ht="49.15" customHeight="1">
      <c r="B360" s="32"/>
      <c r="C360" s="179" t="s">
        <v>1534</v>
      </c>
      <c r="D360" s="179" t="s">
        <v>304</v>
      </c>
      <c r="E360" s="180" t="s">
        <v>4438</v>
      </c>
      <c r="F360" s="181" t="s">
        <v>4439</v>
      </c>
      <c r="G360" s="182" t="s">
        <v>519</v>
      </c>
      <c r="H360" s="183">
        <v>45</v>
      </c>
      <c r="I360" s="184"/>
      <c r="J360" s="185">
        <f t="shared" ref="J360:J372" si="80">ROUND(I360*H360,2)</f>
        <v>0</v>
      </c>
      <c r="K360" s="186"/>
      <c r="L360" s="187"/>
      <c r="M360" s="188" t="s">
        <v>1</v>
      </c>
      <c r="N360" s="189" t="s">
        <v>42</v>
      </c>
      <c r="P360" s="153">
        <f t="shared" ref="P360:P372" si="81">O360*H360</f>
        <v>0</v>
      </c>
      <c r="Q360" s="153">
        <v>0</v>
      </c>
      <c r="R360" s="153">
        <f t="shared" ref="R360:R372" si="82">Q360*H360</f>
        <v>0</v>
      </c>
      <c r="S360" s="153">
        <v>0</v>
      </c>
      <c r="T360" s="154">
        <f t="shared" ref="T360:T372" si="83">S360*H360</f>
        <v>0</v>
      </c>
      <c r="AR360" s="155" t="s">
        <v>1853</v>
      </c>
      <c r="AT360" s="155" t="s">
        <v>304</v>
      </c>
      <c r="AU360" s="155" t="s">
        <v>89</v>
      </c>
      <c r="AY360" s="17" t="s">
        <v>225</v>
      </c>
      <c r="BE360" s="156">
        <f t="shared" ref="BE360:BE372" si="84">IF(N360="základná",J360,0)</f>
        <v>0</v>
      </c>
      <c r="BF360" s="156">
        <f t="shared" ref="BF360:BF372" si="85">IF(N360="znížená",J360,0)</f>
        <v>0</v>
      </c>
      <c r="BG360" s="156">
        <f t="shared" ref="BG360:BG372" si="86">IF(N360="zákl. prenesená",J360,0)</f>
        <v>0</v>
      </c>
      <c r="BH360" s="156">
        <f t="shared" ref="BH360:BH372" si="87">IF(N360="zníž. prenesená",J360,0)</f>
        <v>0</v>
      </c>
      <c r="BI360" s="156">
        <f t="shared" ref="BI360:BI372" si="88">IF(N360="nulová",J360,0)</f>
        <v>0</v>
      </c>
      <c r="BJ360" s="17" t="s">
        <v>89</v>
      </c>
      <c r="BK360" s="156">
        <f t="shared" ref="BK360:BK372" si="89">ROUND(I360*H360,2)</f>
        <v>0</v>
      </c>
      <c r="BL360" s="17" t="s">
        <v>663</v>
      </c>
      <c r="BM360" s="155" t="s">
        <v>4440</v>
      </c>
    </row>
    <row r="361" spans="2:65" s="1" customFormat="1" ht="49.15" customHeight="1">
      <c r="B361" s="32"/>
      <c r="C361" s="179" t="s">
        <v>1540</v>
      </c>
      <c r="D361" s="179" t="s">
        <v>304</v>
      </c>
      <c r="E361" s="180" t="s">
        <v>4441</v>
      </c>
      <c r="F361" s="181" t="s">
        <v>4442</v>
      </c>
      <c r="G361" s="182" t="s">
        <v>519</v>
      </c>
      <c r="H361" s="183">
        <v>23</v>
      </c>
      <c r="I361" s="184"/>
      <c r="J361" s="185">
        <f t="shared" si="80"/>
        <v>0</v>
      </c>
      <c r="K361" s="186"/>
      <c r="L361" s="187"/>
      <c r="M361" s="188" t="s">
        <v>1</v>
      </c>
      <c r="N361" s="189" t="s">
        <v>42</v>
      </c>
      <c r="P361" s="153">
        <f t="shared" si="81"/>
        <v>0</v>
      </c>
      <c r="Q361" s="153">
        <v>0</v>
      </c>
      <c r="R361" s="153">
        <f t="shared" si="82"/>
        <v>0</v>
      </c>
      <c r="S361" s="153">
        <v>0</v>
      </c>
      <c r="T361" s="154">
        <f t="shared" si="83"/>
        <v>0</v>
      </c>
      <c r="AR361" s="155" t="s">
        <v>1853</v>
      </c>
      <c r="AT361" s="155" t="s">
        <v>304</v>
      </c>
      <c r="AU361" s="155" t="s">
        <v>89</v>
      </c>
      <c r="AY361" s="17" t="s">
        <v>225</v>
      </c>
      <c r="BE361" s="156">
        <f t="shared" si="84"/>
        <v>0</v>
      </c>
      <c r="BF361" s="156">
        <f t="shared" si="85"/>
        <v>0</v>
      </c>
      <c r="BG361" s="156">
        <f t="shared" si="86"/>
        <v>0</v>
      </c>
      <c r="BH361" s="156">
        <f t="shared" si="87"/>
        <v>0</v>
      </c>
      <c r="BI361" s="156">
        <f t="shared" si="88"/>
        <v>0</v>
      </c>
      <c r="BJ361" s="17" t="s">
        <v>89</v>
      </c>
      <c r="BK361" s="156">
        <f t="shared" si="89"/>
        <v>0</v>
      </c>
      <c r="BL361" s="17" t="s">
        <v>663</v>
      </c>
      <c r="BM361" s="155" t="s">
        <v>4443</v>
      </c>
    </row>
    <row r="362" spans="2:65" s="1" customFormat="1" ht="49.15" customHeight="1">
      <c r="B362" s="32"/>
      <c r="C362" s="179" t="s">
        <v>1545</v>
      </c>
      <c r="D362" s="179" t="s">
        <v>304</v>
      </c>
      <c r="E362" s="180" t="s">
        <v>4444</v>
      </c>
      <c r="F362" s="181" t="s">
        <v>4445</v>
      </c>
      <c r="G362" s="182" t="s">
        <v>519</v>
      </c>
      <c r="H362" s="183">
        <v>7</v>
      </c>
      <c r="I362" s="184"/>
      <c r="J362" s="185">
        <f t="shared" si="80"/>
        <v>0</v>
      </c>
      <c r="K362" s="186"/>
      <c r="L362" s="187"/>
      <c r="M362" s="188" t="s">
        <v>1</v>
      </c>
      <c r="N362" s="189" t="s">
        <v>42</v>
      </c>
      <c r="P362" s="153">
        <f t="shared" si="81"/>
        <v>0</v>
      </c>
      <c r="Q362" s="153">
        <v>0</v>
      </c>
      <c r="R362" s="153">
        <f t="shared" si="82"/>
        <v>0</v>
      </c>
      <c r="S362" s="153">
        <v>0</v>
      </c>
      <c r="T362" s="154">
        <f t="shared" si="83"/>
        <v>0</v>
      </c>
      <c r="AR362" s="155" t="s">
        <v>1853</v>
      </c>
      <c r="AT362" s="155" t="s">
        <v>304</v>
      </c>
      <c r="AU362" s="155" t="s">
        <v>89</v>
      </c>
      <c r="AY362" s="17" t="s">
        <v>225</v>
      </c>
      <c r="BE362" s="156">
        <f t="shared" si="84"/>
        <v>0</v>
      </c>
      <c r="BF362" s="156">
        <f t="shared" si="85"/>
        <v>0</v>
      </c>
      <c r="BG362" s="156">
        <f t="shared" si="86"/>
        <v>0</v>
      </c>
      <c r="BH362" s="156">
        <f t="shared" si="87"/>
        <v>0</v>
      </c>
      <c r="BI362" s="156">
        <f t="shared" si="88"/>
        <v>0</v>
      </c>
      <c r="BJ362" s="17" t="s">
        <v>89</v>
      </c>
      <c r="BK362" s="156">
        <f t="shared" si="89"/>
        <v>0</v>
      </c>
      <c r="BL362" s="17" t="s">
        <v>663</v>
      </c>
      <c r="BM362" s="155" t="s">
        <v>4446</v>
      </c>
    </row>
    <row r="363" spans="2:65" s="1" customFormat="1" ht="49.15" customHeight="1">
      <c r="B363" s="32"/>
      <c r="C363" s="179" t="s">
        <v>1550</v>
      </c>
      <c r="D363" s="179" t="s">
        <v>304</v>
      </c>
      <c r="E363" s="180" t="s">
        <v>4447</v>
      </c>
      <c r="F363" s="181" t="s">
        <v>4448</v>
      </c>
      <c r="G363" s="182" t="s">
        <v>519</v>
      </c>
      <c r="H363" s="183">
        <v>101</v>
      </c>
      <c r="I363" s="184"/>
      <c r="J363" s="185">
        <f t="shared" si="80"/>
        <v>0</v>
      </c>
      <c r="K363" s="186"/>
      <c r="L363" s="187"/>
      <c r="M363" s="188" t="s">
        <v>1</v>
      </c>
      <c r="N363" s="189" t="s">
        <v>42</v>
      </c>
      <c r="P363" s="153">
        <f t="shared" si="81"/>
        <v>0</v>
      </c>
      <c r="Q363" s="153">
        <v>0</v>
      </c>
      <c r="R363" s="153">
        <f t="shared" si="82"/>
        <v>0</v>
      </c>
      <c r="S363" s="153">
        <v>0</v>
      </c>
      <c r="T363" s="154">
        <f t="shared" si="83"/>
        <v>0</v>
      </c>
      <c r="AR363" s="155" t="s">
        <v>1853</v>
      </c>
      <c r="AT363" s="155" t="s">
        <v>304</v>
      </c>
      <c r="AU363" s="155" t="s">
        <v>89</v>
      </c>
      <c r="AY363" s="17" t="s">
        <v>225</v>
      </c>
      <c r="BE363" s="156">
        <f t="shared" si="84"/>
        <v>0</v>
      </c>
      <c r="BF363" s="156">
        <f t="shared" si="85"/>
        <v>0</v>
      </c>
      <c r="BG363" s="156">
        <f t="shared" si="86"/>
        <v>0</v>
      </c>
      <c r="BH363" s="156">
        <f t="shared" si="87"/>
        <v>0</v>
      </c>
      <c r="BI363" s="156">
        <f t="shared" si="88"/>
        <v>0</v>
      </c>
      <c r="BJ363" s="17" t="s">
        <v>89</v>
      </c>
      <c r="BK363" s="156">
        <f t="shared" si="89"/>
        <v>0</v>
      </c>
      <c r="BL363" s="17" t="s">
        <v>663</v>
      </c>
      <c r="BM363" s="155" t="s">
        <v>4449</v>
      </c>
    </row>
    <row r="364" spans="2:65" s="1" customFormat="1" ht="49.15" customHeight="1">
      <c r="B364" s="32"/>
      <c r="C364" s="179" t="s">
        <v>1555</v>
      </c>
      <c r="D364" s="179" t="s">
        <v>304</v>
      </c>
      <c r="E364" s="180" t="s">
        <v>4450</v>
      </c>
      <c r="F364" s="181" t="s">
        <v>4451</v>
      </c>
      <c r="G364" s="182" t="s">
        <v>519</v>
      </c>
      <c r="H364" s="183">
        <v>17</v>
      </c>
      <c r="I364" s="184"/>
      <c r="J364" s="185">
        <f t="shared" si="80"/>
        <v>0</v>
      </c>
      <c r="K364" s="186"/>
      <c r="L364" s="187"/>
      <c r="M364" s="188" t="s">
        <v>1</v>
      </c>
      <c r="N364" s="189" t="s">
        <v>42</v>
      </c>
      <c r="P364" s="153">
        <f t="shared" si="81"/>
        <v>0</v>
      </c>
      <c r="Q364" s="153">
        <v>0</v>
      </c>
      <c r="R364" s="153">
        <f t="shared" si="82"/>
        <v>0</v>
      </c>
      <c r="S364" s="153">
        <v>0</v>
      </c>
      <c r="T364" s="154">
        <f t="shared" si="83"/>
        <v>0</v>
      </c>
      <c r="AR364" s="155" t="s">
        <v>1853</v>
      </c>
      <c r="AT364" s="155" t="s">
        <v>304</v>
      </c>
      <c r="AU364" s="155" t="s">
        <v>89</v>
      </c>
      <c r="AY364" s="17" t="s">
        <v>225</v>
      </c>
      <c r="BE364" s="156">
        <f t="shared" si="84"/>
        <v>0</v>
      </c>
      <c r="BF364" s="156">
        <f t="shared" si="85"/>
        <v>0</v>
      </c>
      <c r="BG364" s="156">
        <f t="shared" si="86"/>
        <v>0</v>
      </c>
      <c r="BH364" s="156">
        <f t="shared" si="87"/>
        <v>0</v>
      </c>
      <c r="BI364" s="156">
        <f t="shared" si="88"/>
        <v>0</v>
      </c>
      <c r="BJ364" s="17" t="s">
        <v>89</v>
      </c>
      <c r="BK364" s="156">
        <f t="shared" si="89"/>
        <v>0</v>
      </c>
      <c r="BL364" s="17" t="s">
        <v>663</v>
      </c>
      <c r="BM364" s="155" t="s">
        <v>4452</v>
      </c>
    </row>
    <row r="365" spans="2:65" s="1" customFormat="1" ht="44.25" customHeight="1">
      <c r="B365" s="32"/>
      <c r="C365" s="179" t="s">
        <v>1560</v>
      </c>
      <c r="D365" s="179" t="s">
        <v>304</v>
      </c>
      <c r="E365" s="180" t="s">
        <v>4453</v>
      </c>
      <c r="F365" s="181" t="s">
        <v>4454</v>
      </c>
      <c r="G365" s="182" t="s">
        <v>519</v>
      </c>
      <c r="H365" s="183">
        <v>78</v>
      </c>
      <c r="I365" s="184"/>
      <c r="J365" s="185">
        <f t="shared" si="80"/>
        <v>0</v>
      </c>
      <c r="K365" s="186"/>
      <c r="L365" s="187"/>
      <c r="M365" s="188" t="s">
        <v>1</v>
      </c>
      <c r="N365" s="189" t="s">
        <v>42</v>
      </c>
      <c r="P365" s="153">
        <f t="shared" si="81"/>
        <v>0</v>
      </c>
      <c r="Q365" s="153">
        <v>0</v>
      </c>
      <c r="R365" s="153">
        <f t="shared" si="82"/>
        <v>0</v>
      </c>
      <c r="S365" s="153">
        <v>0</v>
      </c>
      <c r="T365" s="154">
        <f t="shared" si="83"/>
        <v>0</v>
      </c>
      <c r="AR365" s="155" t="s">
        <v>1853</v>
      </c>
      <c r="AT365" s="155" t="s">
        <v>304</v>
      </c>
      <c r="AU365" s="155" t="s">
        <v>89</v>
      </c>
      <c r="AY365" s="17" t="s">
        <v>225</v>
      </c>
      <c r="BE365" s="156">
        <f t="shared" si="84"/>
        <v>0</v>
      </c>
      <c r="BF365" s="156">
        <f t="shared" si="85"/>
        <v>0</v>
      </c>
      <c r="BG365" s="156">
        <f t="shared" si="86"/>
        <v>0</v>
      </c>
      <c r="BH365" s="156">
        <f t="shared" si="87"/>
        <v>0</v>
      </c>
      <c r="BI365" s="156">
        <f t="shared" si="88"/>
        <v>0</v>
      </c>
      <c r="BJ365" s="17" t="s">
        <v>89</v>
      </c>
      <c r="BK365" s="156">
        <f t="shared" si="89"/>
        <v>0</v>
      </c>
      <c r="BL365" s="17" t="s">
        <v>663</v>
      </c>
      <c r="BM365" s="155" t="s">
        <v>4455</v>
      </c>
    </row>
    <row r="366" spans="2:65" s="1" customFormat="1" ht="37.9" customHeight="1">
      <c r="B366" s="32"/>
      <c r="C366" s="179" t="s">
        <v>1565</v>
      </c>
      <c r="D366" s="179" t="s">
        <v>304</v>
      </c>
      <c r="E366" s="180" t="s">
        <v>4456</v>
      </c>
      <c r="F366" s="181" t="s">
        <v>4457</v>
      </c>
      <c r="G366" s="182" t="s">
        <v>519</v>
      </c>
      <c r="H366" s="183">
        <v>14</v>
      </c>
      <c r="I366" s="184"/>
      <c r="J366" s="185">
        <f t="shared" si="80"/>
        <v>0</v>
      </c>
      <c r="K366" s="186"/>
      <c r="L366" s="187"/>
      <c r="M366" s="188" t="s">
        <v>1</v>
      </c>
      <c r="N366" s="189" t="s">
        <v>42</v>
      </c>
      <c r="P366" s="153">
        <f t="shared" si="81"/>
        <v>0</v>
      </c>
      <c r="Q366" s="153">
        <v>0</v>
      </c>
      <c r="R366" s="153">
        <f t="shared" si="82"/>
        <v>0</v>
      </c>
      <c r="S366" s="153">
        <v>0</v>
      </c>
      <c r="T366" s="154">
        <f t="shared" si="83"/>
        <v>0</v>
      </c>
      <c r="AR366" s="155" t="s">
        <v>1853</v>
      </c>
      <c r="AT366" s="155" t="s">
        <v>304</v>
      </c>
      <c r="AU366" s="155" t="s">
        <v>89</v>
      </c>
      <c r="AY366" s="17" t="s">
        <v>225</v>
      </c>
      <c r="BE366" s="156">
        <f t="shared" si="84"/>
        <v>0</v>
      </c>
      <c r="BF366" s="156">
        <f t="shared" si="85"/>
        <v>0</v>
      </c>
      <c r="BG366" s="156">
        <f t="shared" si="86"/>
        <v>0</v>
      </c>
      <c r="BH366" s="156">
        <f t="shared" si="87"/>
        <v>0</v>
      </c>
      <c r="BI366" s="156">
        <f t="shared" si="88"/>
        <v>0</v>
      </c>
      <c r="BJ366" s="17" t="s">
        <v>89</v>
      </c>
      <c r="BK366" s="156">
        <f t="shared" si="89"/>
        <v>0</v>
      </c>
      <c r="BL366" s="17" t="s">
        <v>663</v>
      </c>
      <c r="BM366" s="155" t="s">
        <v>4458</v>
      </c>
    </row>
    <row r="367" spans="2:65" s="1" customFormat="1" ht="44.25" customHeight="1">
      <c r="B367" s="32"/>
      <c r="C367" s="179" t="s">
        <v>1570</v>
      </c>
      <c r="D367" s="179" t="s">
        <v>304</v>
      </c>
      <c r="E367" s="180" t="s">
        <v>4459</v>
      </c>
      <c r="F367" s="181" t="s">
        <v>4460</v>
      </c>
      <c r="G367" s="182" t="s">
        <v>519</v>
      </c>
      <c r="H367" s="183">
        <v>26</v>
      </c>
      <c r="I367" s="184"/>
      <c r="J367" s="185">
        <f t="shared" si="80"/>
        <v>0</v>
      </c>
      <c r="K367" s="186"/>
      <c r="L367" s="187"/>
      <c r="M367" s="188" t="s">
        <v>1</v>
      </c>
      <c r="N367" s="189" t="s">
        <v>42</v>
      </c>
      <c r="P367" s="153">
        <f t="shared" si="81"/>
        <v>0</v>
      </c>
      <c r="Q367" s="153">
        <v>0</v>
      </c>
      <c r="R367" s="153">
        <f t="shared" si="82"/>
        <v>0</v>
      </c>
      <c r="S367" s="153">
        <v>0</v>
      </c>
      <c r="T367" s="154">
        <f t="shared" si="83"/>
        <v>0</v>
      </c>
      <c r="AR367" s="155" t="s">
        <v>1853</v>
      </c>
      <c r="AT367" s="155" t="s">
        <v>304</v>
      </c>
      <c r="AU367" s="155" t="s">
        <v>89</v>
      </c>
      <c r="AY367" s="17" t="s">
        <v>225</v>
      </c>
      <c r="BE367" s="156">
        <f t="shared" si="84"/>
        <v>0</v>
      </c>
      <c r="BF367" s="156">
        <f t="shared" si="85"/>
        <v>0</v>
      </c>
      <c r="BG367" s="156">
        <f t="shared" si="86"/>
        <v>0</v>
      </c>
      <c r="BH367" s="156">
        <f t="shared" si="87"/>
        <v>0</v>
      </c>
      <c r="BI367" s="156">
        <f t="shared" si="88"/>
        <v>0</v>
      </c>
      <c r="BJ367" s="17" t="s">
        <v>89</v>
      </c>
      <c r="BK367" s="156">
        <f t="shared" si="89"/>
        <v>0</v>
      </c>
      <c r="BL367" s="17" t="s">
        <v>663</v>
      </c>
      <c r="BM367" s="155" t="s">
        <v>4461</v>
      </c>
    </row>
    <row r="368" spans="2:65" s="1" customFormat="1" ht="44.25" customHeight="1">
      <c r="B368" s="32"/>
      <c r="C368" s="179" t="s">
        <v>1575</v>
      </c>
      <c r="D368" s="179" t="s">
        <v>304</v>
      </c>
      <c r="E368" s="180" t="s">
        <v>4462</v>
      </c>
      <c r="F368" s="181" t="s">
        <v>4463</v>
      </c>
      <c r="G368" s="182" t="s">
        <v>519</v>
      </c>
      <c r="H368" s="183">
        <v>18</v>
      </c>
      <c r="I368" s="184"/>
      <c r="J368" s="185">
        <f t="shared" si="80"/>
        <v>0</v>
      </c>
      <c r="K368" s="186"/>
      <c r="L368" s="187"/>
      <c r="M368" s="188" t="s">
        <v>1</v>
      </c>
      <c r="N368" s="189" t="s">
        <v>42</v>
      </c>
      <c r="P368" s="153">
        <f t="shared" si="81"/>
        <v>0</v>
      </c>
      <c r="Q368" s="153">
        <v>0</v>
      </c>
      <c r="R368" s="153">
        <f t="shared" si="82"/>
        <v>0</v>
      </c>
      <c r="S368" s="153">
        <v>0</v>
      </c>
      <c r="T368" s="154">
        <f t="shared" si="83"/>
        <v>0</v>
      </c>
      <c r="AR368" s="155" t="s">
        <v>1853</v>
      </c>
      <c r="AT368" s="155" t="s">
        <v>304</v>
      </c>
      <c r="AU368" s="155" t="s">
        <v>89</v>
      </c>
      <c r="AY368" s="17" t="s">
        <v>225</v>
      </c>
      <c r="BE368" s="156">
        <f t="shared" si="84"/>
        <v>0</v>
      </c>
      <c r="BF368" s="156">
        <f t="shared" si="85"/>
        <v>0</v>
      </c>
      <c r="BG368" s="156">
        <f t="shared" si="86"/>
        <v>0</v>
      </c>
      <c r="BH368" s="156">
        <f t="shared" si="87"/>
        <v>0</v>
      </c>
      <c r="BI368" s="156">
        <f t="shared" si="88"/>
        <v>0</v>
      </c>
      <c r="BJ368" s="17" t="s">
        <v>89</v>
      </c>
      <c r="BK368" s="156">
        <f t="shared" si="89"/>
        <v>0</v>
      </c>
      <c r="BL368" s="17" t="s">
        <v>663</v>
      </c>
      <c r="BM368" s="155" t="s">
        <v>4464</v>
      </c>
    </row>
    <row r="369" spans="2:65" s="1" customFormat="1" ht="55.5" customHeight="1">
      <c r="B369" s="32"/>
      <c r="C369" s="179" t="s">
        <v>1580</v>
      </c>
      <c r="D369" s="179" t="s">
        <v>304</v>
      </c>
      <c r="E369" s="180" t="s">
        <v>4465</v>
      </c>
      <c r="F369" s="181" t="s">
        <v>4466</v>
      </c>
      <c r="G369" s="182" t="s">
        <v>519</v>
      </c>
      <c r="H369" s="183">
        <v>17</v>
      </c>
      <c r="I369" s="184"/>
      <c r="J369" s="185">
        <f t="shared" si="80"/>
        <v>0</v>
      </c>
      <c r="K369" s="186"/>
      <c r="L369" s="187"/>
      <c r="M369" s="188" t="s">
        <v>1</v>
      </c>
      <c r="N369" s="189" t="s">
        <v>42</v>
      </c>
      <c r="P369" s="153">
        <f t="shared" si="81"/>
        <v>0</v>
      </c>
      <c r="Q369" s="153">
        <v>0</v>
      </c>
      <c r="R369" s="153">
        <f t="shared" si="82"/>
        <v>0</v>
      </c>
      <c r="S369" s="153">
        <v>0</v>
      </c>
      <c r="T369" s="154">
        <f t="shared" si="83"/>
        <v>0</v>
      </c>
      <c r="AR369" s="155" t="s">
        <v>1853</v>
      </c>
      <c r="AT369" s="155" t="s">
        <v>304</v>
      </c>
      <c r="AU369" s="155" t="s">
        <v>89</v>
      </c>
      <c r="AY369" s="17" t="s">
        <v>225</v>
      </c>
      <c r="BE369" s="156">
        <f t="shared" si="84"/>
        <v>0</v>
      </c>
      <c r="BF369" s="156">
        <f t="shared" si="85"/>
        <v>0</v>
      </c>
      <c r="BG369" s="156">
        <f t="shared" si="86"/>
        <v>0</v>
      </c>
      <c r="BH369" s="156">
        <f t="shared" si="87"/>
        <v>0</v>
      </c>
      <c r="BI369" s="156">
        <f t="shared" si="88"/>
        <v>0</v>
      </c>
      <c r="BJ369" s="17" t="s">
        <v>89</v>
      </c>
      <c r="BK369" s="156">
        <f t="shared" si="89"/>
        <v>0</v>
      </c>
      <c r="BL369" s="17" t="s">
        <v>663</v>
      </c>
      <c r="BM369" s="155" t="s">
        <v>4467</v>
      </c>
    </row>
    <row r="370" spans="2:65" s="1" customFormat="1" ht="55.5" customHeight="1">
      <c r="B370" s="32"/>
      <c r="C370" s="179" t="s">
        <v>1588</v>
      </c>
      <c r="D370" s="179" t="s">
        <v>304</v>
      </c>
      <c r="E370" s="180" t="s">
        <v>4468</v>
      </c>
      <c r="F370" s="181" t="s">
        <v>4469</v>
      </c>
      <c r="G370" s="182" t="s">
        <v>519</v>
      </c>
      <c r="H370" s="183">
        <v>4</v>
      </c>
      <c r="I370" s="184"/>
      <c r="J370" s="185">
        <f t="shared" si="80"/>
        <v>0</v>
      </c>
      <c r="K370" s="186"/>
      <c r="L370" s="187"/>
      <c r="M370" s="188" t="s">
        <v>1</v>
      </c>
      <c r="N370" s="189" t="s">
        <v>42</v>
      </c>
      <c r="P370" s="153">
        <f t="shared" si="81"/>
        <v>0</v>
      </c>
      <c r="Q370" s="153">
        <v>0</v>
      </c>
      <c r="R370" s="153">
        <f t="shared" si="82"/>
        <v>0</v>
      </c>
      <c r="S370" s="153">
        <v>0</v>
      </c>
      <c r="T370" s="154">
        <f t="shared" si="83"/>
        <v>0</v>
      </c>
      <c r="AR370" s="155" t="s">
        <v>1853</v>
      </c>
      <c r="AT370" s="155" t="s">
        <v>304</v>
      </c>
      <c r="AU370" s="155" t="s">
        <v>89</v>
      </c>
      <c r="AY370" s="17" t="s">
        <v>225</v>
      </c>
      <c r="BE370" s="156">
        <f t="shared" si="84"/>
        <v>0</v>
      </c>
      <c r="BF370" s="156">
        <f t="shared" si="85"/>
        <v>0</v>
      </c>
      <c r="BG370" s="156">
        <f t="shared" si="86"/>
        <v>0</v>
      </c>
      <c r="BH370" s="156">
        <f t="shared" si="87"/>
        <v>0</v>
      </c>
      <c r="BI370" s="156">
        <f t="shared" si="88"/>
        <v>0</v>
      </c>
      <c r="BJ370" s="17" t="s">
        <v>89</v>
      </c>
      <c r="BK370" s="156">
        <f t="shared" si="89"/>
        <v>0</v>
      </c>
      <c r="BL370" s="17" t="s">
        <v>663</v>
      </c>
      <c r="BM370" s="155" t="s">
        <v>4470</v>
      </c>
    </row>
    <row r="371" spans="2:65" s="1" customFormat="1" ht="55.5" customHeight="1">
      <c r="B371" s="32"/>
      <c r="C371" s="179" t="s">
        <v>1593</v>
      </c>
      <c r="D371" s="179" t="s">
        <v>304</v>
      </c>
      <c r="E371" s="180" t="s">
        <v>4471</v>
      </c>
      <c r="F371" s="181" t="s">
        <v>4472</v>
      </c>
      <c r="G371" s="182" t="s">
        <v>519</v>
      </c>
      <c r="H371" s="183">
        <v>13</v>
      </c>
      <c r="I371" s="184"/>
      <c r="J371" s="185">
        <f t="shared" si="80"/>
        <v>0</v>
      </c>
      <c r="K371" s="186"/>
      <c r="L371" s="187"/>
      <c r="M371" s="188" t="s">
        <v>1</v>
      </c>
      <c r="N371" s="189" t="s">
        <v>42</v>
      </c>
      <c r="P371" s="153">
        <f t="shared" si="81"/>
        <v>0</v>
      </c>
      <c r="Q371" s="153">
        <v>0</v>
      </c>
      <c r="R371" s="153">
        <f t="shared" si="82"/>
        <v>0</v>
      </c>
      <c r="S371" s="153">
        <v>0</v>
      </c>
      <c r="T371" s="154">
        <f t="shared" si="83"/>
        <v>0</v>
      </c>
      <c r="AR371" s="155" t="s">
        <v>1853</v>
      </c>
      <c r="AT371" s="155" t="s">
        <v>304</v>
      </c>
      <c r="AU371" s="155" t="s">
        <v>89</v>
      </c>
      <c r="AY371" s="17" t="s">
        <v>225</v>
      </c>
      <c r="BE371" s="156">
        <f t="shared" si="84"/>
        <v>0</v>
      </c>
      <c r="BF371" s="156">
        <f t="shared" si="85"/>
        <v>0</v>
      </c>
      <c r="BG371" s="156">
        <f t="shared" si="86"/>
        <v>0</v>
      </c>
      <c r="BH371" s="156">
        <f t="shared" si="87"/>
        <v>0</v>
      </c>
      <c r="BI371" s="156">
        <f t="shared" si="88"/>
        <v>0</v>
      </c>
      <c r="BJ371" s="17" t="s">
        <v>89</v>
      </c>
      <c r="BK371" s="156">
        <f t="shared" si="89"/>
        <v>0</v>
      </c>
      <c r="BL371" s="17" t="s">
        <v>663</v>
      </c>
      <c r="BM371" s="155" t="s">
        <v>4473</v>
      </c>
    </row>
    <row r="372" spans="2:65" s="1" customFormat="1" ht="16.5" customHeight="1">
      <c r="B372" s="32"/>
      <c r="C372" s="143" t="s">
        <v>1599</v>
      </c>
      <c r="D372" s="143" t="s">
        <v>227</v>
      </c>
      <c r="E372" s="144" t="s">
        <v>4474</v>
      </c>
      <c r="F372" s="145" t="s">
        <v>4475</v>
      </c>
      <c r="G372" s="146" t="s">
        <v>519</v>
      </c>
      <c r="H372" s="147">
        <v>363</v>
      </c>
      <c r="I372" s="148"/>
      <c r="J372" s="149">
        <f t="shared" si="80"/>
        <v>0</v>
      </c>
      <c r="K372" s="150"/>
      <c r="L372" s="32"/>
      <c r="M372" s="151" t="s">
        <v>1</v>
      </c>
      <c r="N372" s="152" t="s">
        <v>42</v>
      </c>
      <c r="P372" s="153">
        <f t="shared" si="81"/>
        <v>0</v>
      </c>
      <c r="Q372" s="153">
        <v>0</v>
      </c>
      <c r="R372" s="153">
        <f t="shared" si="82"/>
        <v>0</v>
      </c>
      <c r="S372" s="153">
        <v>0</v>
      </c>
      <c r="T372" s="154">
        <f t="shared" si="83"/>
        <v>0</v>
      </c>
      <c r="AR372" s="155" t="s">
        <v>663</v>
      </c>
      <c r="AT372" s="155" t="s">
        <v>227</v>
      </c>
      <c r="AU372" s="155" t="s">
        <v>89</v>
      </c>
      <c r="AY372" s="17" t="s">
        <v>225</v>
      </c>
      <c r="BE372" s="156">
        <f t="shared" si="84"/>
        <v>0</v>
      </c>
      <c r="BF372" s="156">
        <f t="shared" si="85"/>
        <v>0</v>
      </c>
      <c r="BG372" s="156">
        <f t="shared" si="86"/>
        <v>0</v>
      </c>
      <c r="BH372" s="156">
        <f t="shared" si="87"/>
        <v>0</v>
      </c>
      <c r="BI372" s="156">
        <f t="shared" si="88"/>
        <v>0</v>
      </c>
      <c r="BJ372" s="17" t="s">
        <v>89</v>
      </c>
      <c r="BK372" s="156">
        <f t="shared" si="89"/>
        <v>0</v>
      </c>
      <c r="BL372" s="17" t="s">
        <v>663</v>
      </c>
      <c r="BM372" s="155" t="s">
        <v>4476</v>
      </c>
    </row>
    <row r="373" spans="2:65" s="11" customFormat="1" ht="22.9" customHeight="1">
      <c r="B373" s="131"/>
      <c r="D373" s="132" t="s">
        <v>75</v>
      </c>
      <c r="E373" s="141" t="s">
        <v>4477</v>
      </c>
      <c r="F373" s="141" t="s">
        <v>4478</v>
      </c>
      <c r="I373" s="134"/>
      <c r="J373" s="142">
        <f>BK373</f>
        <v>0</v>
      </c>
      <c r="L373" s="131"/>
      <c r="M373" s="136"/>
      <c r="P373" s="137">
        <f>SUM(P374:P383)</f>
        <v>0</v>
      </c>
      <c r="R373" s="137">
        <f>SUM(R374:R383)</f>
        <v>0</v>
      </c>
      <c r="T373" s="138">
        <f>SUM(T374:T383)</f>
        <v>0</v>
      </c>
      <c r="AR373" s="132" t="s">
        <v>83</v>
      </c>
      <c r="AT373" s="139" t="s">
        <v>75</v>
      </c>
      <c r="AU373" s="139" t="s">
        <v>83</v>
      </c>
      <c r="AY373" s="132" t="s">
        <v>225</v>
      </c>
      <c r="BK373" s="140">
        <f>SUM(BK374:BK383)</f>
        <v>0</v>
      </c>
    </row>
    <row r="374" spans="2:65" s="1" customFormat="1" ht="55.5" customHeight="1">
      <c r="B374" s="32"/>
      <c r="C374" s="179" t="s">
        <v>1604</v>
      </c>
      <c r="D374" s="179" t="s">
        <v>304</v>
      </c>
      <c r="E374" s="180" t="s">
        <v>4479</v>
      </c>
      <c r="F374" s="181" t="s">
        <v>4480</v>
      </c>
      <c r="G374" s="182" t="s">
        <v>519</v>
      </c>
      <c r="H374" s="183">
        <v>18</v>
      </c>
      <c r="I374" s="184"/>
      <c r="J374" s="185">
        <f t="shared" ref="J374:J379" si="90">ROUND(I374*H374,2)</f>
        <v>0</v>
      </c>
      <c r="K374" s="186"/>
      <c r="L374" s="187"/>
      <c r="M374" s="188" t="s">
        <v>1</v>
      </c>
      <c r="N374" s="189" t="s">
        <v>42</v>
      </c>
      <c r="P374" s="153">
        <f t="shared" ref="P374:P379" si="91">O374*H374</f>
        <v>0</v>
      </c>
      <c r="Q374" s="153">
        <v>0</v>
      </c>
      <c r="R374" s="153">
        <f t="shared" ref="R374:R379" si="92">Q374*H374</f>
        <v>0</v>
      </c>
      <c r="S374" s="153">
        <v>0</v>
      </c>
      <c r="T374" s="154">
        <f t="shared" ref="T374:T379" si="93">S374*H374</f>
        <v>0</v>
      </c>
      <c r="AR374" s="155" t="s">
        <v>1853</v>
      </c>
      <c r="AT374" s="155" t="s">
        <v>304</v>
      </c>
      <c r="AU374" s="155" t="s">
        <v>89</v>
      </c>
      <c r="AY374" s="17" t="s">
        <v>225</v>
      </c>
      <c r="BE374" s="156">
        <f t="shared" ref="BE374:BE379" si="94">IF(N374="základná",J374,0)</f>
        <v>0</v>
      </c>
      <c r="BF374" s="156">
        <f t="shared" ref="BF374:BF379" si="95">IF(N374="znížená",J374,0)</f>
        <v>0</v>
      </c>
      <c r="BG374" s="156">
        <f t="shared" ref="BG374:BG379" si="96">IF(N374="zákl. prenesená",J374,0)</f>
        <v>0</v>
      </c>
      <c r="BH374" s="156">
        <f t="shared" ref="BH374:BH379" si="97">IF(N374="zníž. prenesená",J374,0)</f>
        <v>0</v>
      </c>
      <c r="BI374" s="156">
        <f t="shared" ref="BI374:BI379" si="98">IF(N374="nulová",J374,0)</f>
        <v>0</v>
      </c>
      <c r="BJ374" s="17" t="s">
        <v>89</v>
      </c>
      <c r="BK374" s="156">
        <f t="shared" ref="BK374:BK379" si="99">ROUND(I374*H374,2)</f>
        <v>0</v>
      </c>
      <c r="BL374" s="17" t="s">
        <v>663</v>
      </c>
      <c r="BM374" s="155" t="s">
        <v>4481</v>
      </c>
    </row>
    <row r="375" spans="2:65" s="1" customFormat="1" ht="55.5" customHeight="1">
      <c r="B375" s="32"/>
      <c r="C375" s="179" t="s">
        <v>1610</v>
      </c>
      <c r="D375" s="179" t="s">
        <v>304</v>
      </c>
      <c r="E375" s="180" t="s">
        <v>4482</v>
      </c>
      <c r="F375" s="181" t="s">
        <v>4483</v>
      </c>
      <c r="G375" s="182" t="s">
        <v>519</v>
      </c>
      <c r="H375" s="183">
        <v>56</v>
      </c>
      <c r="I375" s="184"/>
      <c r="J375" s="185">
        <f t="shared" si="90"/>
        <v>0</v>
      </c>
      <c r="K375" s="186"/>
      <c r="L375" s="187"/>
      <c r="M375" s="188" t="s">
        <v>1</v>
      </c>
      <c r="N375" s="189" t="s">
        <v>42</v>
      </c>
      <c r="P375" s="153">
        <f t="shared" si="91"/>
        <v>0</v>
      </c>
      <c r="Q375" s="153">
        <v>0</v>
      </c>
      <c r="R375" s="153">
        <f t="shared" si="92"/>
        <v>0</v>
      </c>
      <c r="S375" s="153">
        <v>0</v>
      </c>
      <c r="T375" s="154">
        <f t="shared" si="93"/>
        <v>0</v>
      </c>
      <c r="AR375" s="155" t="s">
        <v>1853</v>
      </c>
      <c r="AT375" s="155" t="s">
        <v>304</v>
      </c>
      <c r="AU375" s="155" t="s">
        <v>89</v>
      </c>
      <c r="AY375" s="17" t="s">
        <v>225</v>
      </c>
      <c r="BE375" s="156">
        <f t="shared" si="94"/>
        <v>0</v>
      </c>
      <c r="BF375" s="156">
        <f t="shared" si="95"/>
        <v>0</v>
      </c>
      <c r="BG375" s="156">
        <f t="shared" si="96"/>
        <v>0</v>
      </c>
      <c r="BH375" s="156">
        <f t="shared" si="97"/>
        <v>0</v>
      </c>
      <c r="BI375" s="156">
        <f t="shared" si="98"/>
        <v>0</v>
      </c>
      <c r="BJ375" s="17" t="s">
        <v>89</v>
      </c>
      <c r="BK375" s="156">
        <f t="shared" si="99"/>
        <v>0</v>
      </c>
      <c r="BL375" s="17" t="s">
        <v>663</v>
      </c>
      <c r="BM375" s="155" t="s">
        <v>4484</v>
      </c>
    </row>
    <row r="376" spans="2:65" s="1" customFormat="1" ht="49.15" customHeight="1">
      <c r="B376" s="32"/>
      <c r="C376" s="179" t="s">
        <v>1615</v>
      </c>
      <c r="D376" s="179" t="s">
        <v>304</v>
      </c>
      <c r="E376" s="180" t="s">
        <v>4485</v>
      </c>
      <c r="F376" s="181" t="s">
        <v>4486</v>
      </c>
      <c r="G376" s="182" t="s">
        <v>519</v>
      </c>
      <c r="H376" s="183">
        <v>10</v>
      </c>
      <c r="I376" s="184"/>
      <c r="J376" s="185">
        <f t="shared" si="90"/>
        <v>0</v>
      </c>
      <c r="K376" s="186"/>
      <c r="L376" s="187"/>
      <c r="M376" s="188" t="s">
        <v>1</v>
      </c>
      <c r="N376" s="189" t="s">
        <v>42</v>
      </c>
      <c r="P376" s="153">
        <f t="shared" si="91"/>
        <v>0</v>
      </c>
      <c r="Q376" s="153">
        <v>0</v>
      </c>
      <c r="R376" s="153">
        <f t="shared" si="92"/>
        <v>0</v>
      </c>
      <c r="S376" s="153">
        <v>0</v>
      </c>
      <c r="T376" s="154">
        <f t="shared" si="93"/>
        <v>0</v>
      </c>
      <c r="AR376" s="155" t="s">
        <v>1853</v>
      </c>
      <c r="AT376" s="155" t="s">
        <v>304</v>
      </c>
      <c r="AU376" s="155" t="s">
        <v>89</v>
      </c>
      <c r="AY376" s="17" t="s">
        <v>225</v>
      </c>
      <c r="BE376" s="156">
        <f t="shared" si="94"/>
        <v>0</v>
      </c>
      <c r="BF376" s="156">
        <f t="shared" si="95"/>
        <v>0</v>
      </c>
      <c r="BG376" s="156">
        <f t="shared" si="96"/>
        <v>0</v>
      </c>
      <c r="BH376" s="156">
        <f t="shared" si="97"/>
        <v>0</v>
      </c>
      <c r="BI376" s="156">
        <f t="shared" si="98"/>
        <v>0</v>
      </c>
      <c r="BJ376" s="17" t="s">
        <v>89</v>
      </c>
      <c r="BK376" s="156">
        <f t="shared" si="99"/>
        <v>0</v>
      </c>
      <c r="BL376" s="17" t="s">
        <v>663</v>
      </c>
      <c r="BM376" s="155" t="s">
        <v>4487</v>
      </c>
    </row>
    <row r="377" spans="2:65" s="1" customFormat="1" ht="49.15" customHeight="1">
      <c r="B377" s="32"/>
      <c r="C377" s="179" t="s">
        <v>1619</v>
      </c>
      <c r="D377" s="179" t="s">
        <v>304</v>
      </c>
      <c r="E377" s="180" t="s">
        <v>4488</v>
      </c>
      <c r="F377" s="181" t="s">
        <v>4489</v>
      </c>
      <c r="G377" s="182" t="s">
        <v>519</v>
      </c>
      <c r="H377" s="183">
        <v>5</v>
      </c>
      <c r="I377" s="184"/>
      <c r="J377" s="185">
        <f t="shared" si="90"/>
        <v>0</v>
      </c>
      <c r="K377" s="186"/>
      <c r="L377" s="187"/>
      <c r="M377" s="188" t="s">
        <v>1</v>
      </c>
      <c r="N377" s="189" t="s">
        <v>42</v>
      </c>
      <c r="P377" s="153">
        <f t="shared" si="91"/>
        <v>0</v>
      </c>
      <c r="Q377" s="153">
        <v>0</v>
      </c>
      <c r="R377" s="153">
        <f t="shared" si="92"/>
        <v>0</v>
      </c>
      <c r="S377" s="153">
        <v>0</v>
      </c>
      <c r="T377" s="154">
        <f t="shared" si="93"/>
        <v>0</v>
      </c>
      <c r="AR377" s="155" t="s">
        <v>1853</v>
      </c>
      <c r="AT377" s="155" t="s">
        <v>304</v>
      </c>
      <c r="AU377" s="155" t="s">
        <v>89</v>
      </c>
      <c r="AY377" s="17" t="s">
        <v>225</v>
      </c>
      <c r="BE377" s="156">
        <f t="shared" si="94"/>
        <v>0</v>
      </c>
      <c r="BF377" s="156">
        <f t="shared" si="95"/>
        <v>0</v>
      </c>
      <c r="BG377" s="156">
        <f t="shared" si="96"/>
        <v>0</v>
      </c>
      <c r="BH377" s="156">
        <f t="shared" si="97"/>
        <v>0</v>
      </c>
      <c r="BI377" s="156">
        <f t="shared" si="98"/>
        <v>0</v>
      </c>
      <c r="BJ377" s="17" t="s">
        <v>89</v>
      </c>
      <c r="BK377" s="156">
        <f t="shared" si="99"/>
        <v>0</v>
      </c>
      <c r="BL377" s="17" t="s">
        <v>663</v>
      </c>
      <c r="BM377" s="155" t="s">
        <v>4490</v>
      </c>
    </row>
    <row r="378" spans="2:65" s="1" customFormat="1" ht="49.15" customHeight="1">
      <c r="B378" s="32"/>
      <c r="C378" s="179" t="s">
        <v>1623</v>
      </c>
      <c r="D378" s="179" t="s">
        <v>304</v>
      </c>
      <c r="E378" s="180" t="s">
        <v>4491</v>
      </c>
      <c r="F378" s="181" t="s">
        <v>4492</v>
      </c>
      <c r="G378" s="182" t="s">
        <v>519</v>
      </c>
      <c r="H378" s="183">
        <v>3</v>
      </c>
      <c r="I378" s="184"/>
      <c r="J378" s="185">
        <f t="shared" si="90"/>
        <v>0</v>
      </c>
      <c r="K378" s="186"/>
      <c r="L378" s="187"/>
      <c r="M378" s="188" t="s">
        <v>1</v>
      </c>
      <c r="N378" s="189" t="s">
        <v>42</v>
      </c>
      <c r="P378" s="153">
        <f t="shared" si="91"/>
        <v>0</v>
      </c>
      <c r="Q378" s="153">
        <v>0</v>
      </c>
      <c r="R378" s="153">
        <f t="shared" si="92"/>
        <v>0</v>
      </c>
      <c r="S378" s="153">
        <v>0</v>
      </c>
      <c r="T378" s="154">
        <f t="shared" si="93"/>
        <v>0</v>
      </c>
      <c r="AR378" s="155" t="s">
        <v>1853</v>
      </c>
      <c r="AT378" s="155" t="s">
        <v>304</v>
      </c>
      <c r="AU378" s="155" t="s">
        <v>89</v>
      </c>
      <c r="AY378" s="17" t="s">
        <v>225</v>
      </c>
      <c r="BE378" s="156">
        <f t="shared" si="94"/>
        <v>0</v>
      </c>
      <c r="BF378" s="156">
        <f t="shared" si="95"/>
        <v>0</v>
      </c>
      <c r="BG378" s="156">
        <f t="shared" si="96"/>
        <v>0</v>
      </c>
      <c r="BH378" s="156">
        <f t="shared" si="97"/>
        <v>0</v>
      </c>
      <c r="BI378" s="156">
        <f t="shared" si="98"/>
        <v>0</v>
      </c>
      <c r="BJ378" s="17" t="s">
        <v>89</v>
      </c>
      <c r="BK378" s="156">
        <f t="shared" si="99"/>
        <v>0</v>
      </c>
      <c r="BL378" s="17" t="s">
        <v>663</v>
      </c>
      <c r="BM378" s="155" t="s">
        <v>4493</v>
      </c>
    </row>
    <row r="379" spans="2:65" s="1" customFormat="1" ht="66.75" customHeight="1">
      <c r="B379" s="32"/>
      <c r="C379" s="179" t="s">
        <v>1627</v>
      </c>
      <c r="D379" s="179" t="s">
        <v>304</v>
      </c>
      <c r="E379" s="180" t="s">
        <v>4494</v>
      </c>
      <c r="F379" s="181" t="s">
        <v>4495</v>
      </c>
      <c r="G379" s="182" t="s">
        <v>2068</v>
      </c>
      <c r="H379" s="183">
        <v>1</v>
      </c>
      <c r="I379" s="184"/>
      <c r="J379" s="185">
        <f t="shared" si="90"/>
        <v>0</v>
      </c>
      <c r="K379" s="186"/>
      <c r="L379" s="187"/>
      <c r="M379" s="188" t="s">
        <v>1</v>
      </c>
      <c r="N379" s="189" t="s">
        <v>42</v>
      </c>
      <c r="P379" s="153">
        <f t="shared" si="91"/>
        <v>0</v>
      </c>
      <c r="Q379" s="153">
        <v>0</v>
      </c>
      <c r="R379" s="153">
        <f t="shared" si="92"/>
        <v>0</v>
      </c>
      <c r="S379" s="153">
        <v>0</v>
      </c>
      <c r="T379" s="154">
        <f t="shared" si="93"/>
        <v>0</v>
      </c>
      <c r="AR379" s="155" t="s">
        <v>1853</v>
      </c>
      <c r="AT379" s="155" t="s">
        <v>304</v>
      </c>
      <c r="AU379" s="155" t="s">
        <v>89</v>
      </c>
      <c r="AY379" s="17" t="s">
        <v>225</v>
      </c>
      <c r="BE379" s="156">
        <f t="shared" si="94"/>
        <v>0</v>
      </c>
      <c r="BF379" s="156">
        <f t="shared" si="95"/>
        <v>0</v>
      </c>
      <c r="BG379" s="156">
        <f t="shared" si="96"/>
        <v>0</v>
      </c>
      <c r="BH379" s="156">
        <f t="shared" si="97"/>
        <v>0</v>
      </c>
      <c r="BI379" s="156">
        <f t="shared" si="98"/>
        <v>0</v>
      </c>
      <c r="BJ379" s="17" t="s">
        <v>89</v>
      </c>
      <c r="BK379" s="156">
        <f t="shared" si="99"/>
        <v>0</v>
      </c>
      <c r="BL379" s="17" t="s">
        <v>663</v>
      </c>
      <c r="BM379" s="155" t="s">
        <v>4496</v>
      </c>
    </row>
    <row r="380" spans="2:65" s="15" customFormat="1" ht="11.25">
      <c r="B380" s="190"/>
      <c r="D380" s="158" t="s">
        <v>233</v>
      </c>
      <c r="E380" s="191" t="s">
        <v>1</v>
      </c>
      <c r="F380" s="192" t="s">
        <v>4497</v>
      </c>
      <c r="H380" s="191" t="s">
        <v>1</v>
      </c>
      <c r="I380" s="193"/>
      <c r="L380" s="190"/>
      <c r="M380" s="194"/>
      <c r="T380" s="195"/>
      <c r="AT380" s="191" t="s">
        <v>233</v>
      </c>
      <c r="AU380" s="191" t="s">
        <v>89</v>
      </c>
      <c r="AV380" s="15" t="s">
        <v>83</v>
      </c>
      <c r="AW380" s="15" t="s">
        <v>31</v>
      </c>
      <c r="AX380" s="15" t="s">
        <v>76</v>
      </c>
      <c r="AY380" s="191" t="s">
        <v>225</v>
      </c>
    </row>
    <row r="381" spans="2:65" s="15" customFormat="1" ht="22.5">
      <c r="B381" s="190"/>
      <c r="D381" s="158" t="s">
        <v>233</v>
      </c>
      <c r="E381" s="191" t="s">
        <v>1</v>
      </c>
      <c r="F381" s="192" t="s">
        <v>4498</v>
      </c>
      <c r="H381" s="191" t="s">
        <v>1</v>
      </c>
      <c r="I381" s="193"/>
      <c r="L381" s="190"/>
      <c r="M381" s="194"/>
      <c r="T381" s="195"/>
      <c r="AT381" s="191" t="s">
        <v>233</v>
      </c>
      <c r="AU381" s="191" t="s">
        <v>89</v>
      </c>
      <c r="AV381" s="15" t="s">
        <v>83</v>
      </c>
      <c r="AW381" s="15" t="s">
        <v>31</v>
      </c>
      <c r="AX381" s="15" t="s">
        <v>76</v>
      </c>
      <c r="AY381" s="191" t="s">
        <v>225</v>
      </c>
    </row>
    <row r="382" spans="2:65" s="12" customFormat="1" ht="11.25">
      <c r="B382" s="157"/>
      <c r="D382" s="158" t="s">
        <v>233</v>
      </c>
      <c r="E382" s="159" t="s">
        <v>1</v>
      </c>
      <c r="F382" s="160" t="s">
        <v>83</v>
      </c>
      <c r="H382" s="161">
        <v>1</v>
      </c>
      <c r="I382" s="162"/>
      <c r="L382" s="157"/>
      <c r="M382" s="163"/>
      <c r="T382" s="164"/>
      <c r="AT382" s="159" t="s">
        <v>233</v>
      </c>
      <c r="AU382" s="159" t="s">
        <v>89</v>
      </c>
      <c r="AV382" s="12" t="s">
        <v>89</v>
      </c>
      <c r="AW382" s="12" t="s">
        <v>31</v>
      </c>
      <c r="AX382" s="12" t="s">
        <v>83</v>
      </c>
      <c r="AY382" s="159" t="s">
        <v>225</v>
      </c>
    </row>
    <row r="383" spans="2:65" s="1" customFormat="1" ht="21.75" customHeight="1">
      <c r="B383" s="32"/>
      <c r="C383" s="143" t="s">
        <v>1631</v>
      </c>
      <c r="D383" s="143" t="s">
        <v>227</v>
      </c>
      <c r="E383" s="144" t="s">
        <v>4499</v>
      </c>
      <c r="F383" s="145" t="s">
        <v>4500</v>
      </c>
      <c r="G383" s="146" t="s">
        <v>519</v>
      </c>
      <c r="H383" s="147">
        <v>92</v>
      </c>
      <c r="I383" s="148"/>
      <c r="J383" s="149">
        <f>ROUND(I383*H383,2)</f>
        <v>0</v>
      </c>
      <c r="K383" s="150"/>
      <c r="L383" s="32"/>
      <c r="M383" s="151" t="s">
        <v>1</v>
      </c>
      <c r="N383" s="152" t="s">
        <v>42</v>
      </c>
      <c r="P383" s="153">
        <f>O383*H383</f>
        <v>0</v>
      </c>
      <c r="Q383" s="153">
        <v>0</v>
      </c>
      <c r="R383" s="153">
        <f>Q383*H383</f>
        <v>0</v>
      </c>
      <c r="S383" s="153">
        <v>0</v>
      </c>
      <c r="T383" s="154">
        <f>S383*H383</f>
        <v>0</v>
      </c>
      <c r="AR383" s="155" t="s">
        <v>663</v>
      </c>
      <c r="AT383" s="155" t="s">
        <v>227</v>
      </c>
      <c r="AU383" s="155" t="s">
        <v>89</v>
      </c>
      <c r="AY383" s="17" t="s">
        <v>225</v>
      </c>
      <c r="BE383" s="156">
        <f>IF(N383="základná",J383,0)</f>
        <v>0</v>
      </c>
      <c r="BF383" s="156">
        <f>IF(N383="znížená",J383,0)</f>
        <v>0</v>
      </c>
      <c r="BG383" s="156">
        <f>IF(N383="zákl. prenesená",J383,0)</f>
        <v>0</v>
      </c>
      <c r="BH383" s="156">
        <f>IF(N383="zníž. prenesená",J383,0)</f>
        <v>0</v>
      </c>
      <c r="BI383" s="156">
        <f>IF(N383="nulová",J383,0)</f>
        <v>0</v>
      </c>
      <c r="BJ383" s="17" t="s">
        <v>89</v>
      </c>
      <c r="BK383" s="156">
        <f>ROUND(I383*H383,2)</f>
        <v>0</v>
      </c>
      <c r="BL383" s="17" t="s">
        <v>663</v>
      </c>
      <c r="BM383" s="155" t="s">
        <v>4501</v>
      </c>
    </row>
    <row r="384" spans="2:65" s="11" customFormat="1" ht="22.9" customHeight="1">
      <c r="B384" s="131"/>
      <c r="D384" s="132" t="s">
        <v>75</v>
      </c>
      <c r="E384" s="141" t="s">
        <v>4502</v>
      </c>
      <c r="F384" s="141" t="s">
        <v>4503</v>
      </c>
      <c r="I384" s="134"/>
      <c r="J384" s="142">
        <f>BK384</f>
        <v>0</v>
      </c>
      <c r="L384" s="131"/>
      <c r="M384" s="136"/>
      <c r="P384" s="137">
        <f>SUM(P385:P400)</f>
        <v>0</v>
      </c>
      <c r="R384" s="137">
        <f>SUM(R385:R400)</f>
        <v>0</v>
      </c>
      <c r="T384" s="138">
        <f>SUM(T385:T400)</f>
        <v>0</v>
      </c>
      <c r="AR384" s="132" t="s">
        <v>83</v>
      </c>
      <c r="AT384" s="139" t="s">
        <v>75</v>
      </c>
      <c r="AU384" s="139" t="s">
        <v>83</v>
      </c>
      <c r="AY384" s="132" t="s">
        <v>225</v>
      </c>
      <c r="BK384" s="140">
        <f>SUM(BK385:BK400)</f>
        <v>0</v>
      </c>
    </row>
    <row r="385" spans="2:65" s="1" customFormat="1" ht="49.15" customHeight="1">
      <c r="B385" s="32"/>
      <c r="C385" s="179" t="s">
        <v>1636</v>
      </c>
      <c r="D385" s="179" t="s">
        <v>304</v>
      </c>
      <c r="E385" s="180" t="s">
        <v>4504</v>
      </c>
      <c r="F385" s="181" t="s">
        <v>4505</v>
      </c>
      <c r="G385" s="182" t="s">
        <v>519</v>
      </c>
      <c r="H385" s="183">
        <v>1</v>
      </c>
      <c r="I385" s="184"/>
      <c r="J385" s="185">
        <f>ROUND(I385*H385,2)</f>
        <v>0</v>
      </c>
      <c r="K385" s="186"/>
      <c r="L385" s="187"/>
      <c r="M385" s="188" t="s">
        <v>1</v>
      </c>
      <c r="N385" s="189" t="s">
        <v>42</v>
      </c>
      <c r="P385" s="153">
        <f>O385*H385</f>
        <v>0</v>
      </c>
      <c r="Q385" s="153">
        <v>0</v>
      </c>
      <c r="R385" s="153">
        <f>Q385*H385</f>
        <v>0</v>
      </c>
      <c r="S385" s="153">
        <v>0</v>
      </c>
      <c r="T385" s="154">
        <f>S385*H385</f>
        <v>0</v>
      </c>
      <c r="AR385" s="155" t="s">
        <v>1853</v>
      </c>
      <c r="AT385" s="155" t="s">
        <v>304</v>
      </c>
      <c r="AU385" s="155" t="s">
        <v>89</v>
      </c>
      <c r="AY385" s="17" t="s">
        <v>225</v>
      </c>
      <c r="BE385" s="156">
        <f>IF(N385="základná",J385,0)</f>
        <v>0</v>
      </c>
      <c r="BF385" s="156">
        <f>IF(N385="znížená",J385,0)</f>
        <v>0</v>
      </c>
      <c r="BG385" s="156">
        <f>IF(N385="zákl. prenesená",J385,0)</f>
        <v>0</v>
      </c>
      <c r="BH385" s="156">
        <f>IF(N385="zníž. prenesená",J385,0)</f>
        <v>0</v>
      </c>
      <c r="BI385" s="156">
        <f>IF(N385="nulová",J385,0)</f>
        <v>0</v>
      </c>
      <c r="BJ385" s="17" t="s">
        <v>89</v>
      </c>
      <c r="BK385" s="156">
        <f>ROUND(I385*H385,2)</f>
        <v>0</v>
      </c>
      <c r="BL385" s="17" t="s">
        <v>663</v>
      </c>
      <c r="BM385" s="155" t="s">
        <v>4506</v>
      </c>
    </row>
    <row r="386" spans="2:65" s="15" customFormat="1" ht="11.25">
      <c r="B386" s="190"/>
      <c r="D386" s="158" t="s">
        <v>233</v>
      </c>
      <c r="E386" s="191" t="s">
        <v>1</v>
      </c>
      <c r="F386" s="192" t="s">
        <v>4507</v>
      </c>
      <c r="H386" s="191" t="s">
        <v>1</v>
      </c>
      <c r="I386" s="193"/>
      <c r="L386" s="190"/>
      <c r="M386" s="194"/>
      <c r="T386" s="195"/>
      <c r="AT386" s="191" t="s">
        <v>233</v>
      </c>
      <c r="AU386" s="191" t="s">
        <v>89</v>
      </c>
      <c r="AV386" s="15" t="s">
        <v>83</v>
      </c>
      <c r="AW386" s="15" t="s">
        <v>31</v>
      </c>
      <c r="AX386" s="15" t="s">
        <v>76</v>
      </c>
      <c r="AY386" s="191" t="s">
        <v>225</v>
      </c>
    </row>
    <row r="387" spans="2:65" s="15" customFormat="1" ht="33.75">
      <c r="B387" s="190"/>
      <c r="D387" s="158" t="s">
        <v>233</v>
      </c>
      <c r="E387" s="191" t="s">
        <v>1</v>
      </c>
      <c r="F387" s="192" t="s">
        <v>4508</v>
      </c>
      <c r="H387" s="191" t="s">
        <v>1</v>
      </c>
      <c r="I387" s="193"/>
      <c r="L387" s="190"/>
      <c r="M387" s="194"/>
      <c r="T387" s="195"/>
      <c r="AT387" s="191" t="s">
        <v>233</v>
      </c>
      <c r="AU387" s="191" t="s">
        <v>89</v>
      </c>
      <c r="AV387" s="15" t="s">
        <v>83</v>
      </c>
      <c r="AW387" s="15" t="s">
        <v>31</v>
      </c>
      <c r="AX387" s="15" t="s">
        <v>76</v>
      </c>
      <c r="AY387" s="191" t="s">
        <v>225</v>
      </c>
    </row>
    <row r="388" spans="2:65" s="15" customFormat="1" ht="22.5">
      <c r="B388" s="190"/>
      <c r="D388" s="158" t="s">
        <v>233</v>
      </c>
      <c r="E388" s="191" t="s">
        <v>1</v>
      </c>
      <c r="F388" s="192" t="s">
        <v>4509</v>
      </c>
      <c r="H388" s="191" t="s">
        <v>1</v>
      </c>
      <c r="I388" s="193"/>
      <c r="L388" s="190"/>
      <c r="M388" s="194"/>
      <c r="T388" s="195"/>
      <c r="AT388" s="191" t="s">
        <v>233</v>
      </c>
      <c r="AU388" s="191" t="s">
        <v>89</v>
      </c>
      <c r="AV388" s="15" t="s">
        <v>83</v>
      </c>
      <c r="AW388" s="15" t="s">
        <v>31</v>
      </c>
      <c r="AX388" s="15" t="s">
        <v>76</v>
      </c>
      <c r="AY388" s="191" t="s">
        <v>225</v>
      </c>
    </row>
    <row r="389" spans="2:65" s="15" customFormat="1" ht="22.5">
      <c r="B389" s="190"/>
      <c r="D389" s="158" t="s">
        <v>233</v>
      </c>
      <c r="E389" s="191" t="s">
        <v>1</v>
      </c>
      <c r="F389" s="192" t="s">
        <v>4510</v>
      </c>
      <c r="H389" s="191" t="s">
        <v>1</v>
      </c>
      <c r="I389" s="193"/>
      <c r="L389" s="190"/>
      <c r="M389" s="194"/>
      <c r="T389" s="195"/>
      <c r="AT389" s="191" t="s">
        <v>233</v>
      </c>
      <c r="AU389" s="191" t="s">
        <v>89</v>
      </c>
      <c r="AV389" s="15" t="s">
        <v>83</v>
      </c>
      <c r="AW389" s="15" t="s">
        <v>31</v>
      </c>
      <c r="AX389" s="15" t="s">
        <v>76</v>
      </c>
      <c r="AY389" s="191" t="s">
        <v>225</v>
      </c>
    </row>
    <row r="390" spans="2:65" s="15" customFormat="1" ht="22.5">
      <c r="B390" s="190"/>
      <c r="D390" s="158" t="s">
        <v>233</v>
      </c>
      <c r="E390" s="191" t="s">
        <v>1</v>
      </c>
      <c r="F390" s="192" t="s">
        <v>4511</v>
      </c>
      <c r="H390" s="191" t="s">
        <v>1</v>
      </c>
      <c r="I390" s="193"/>
      <c r="L390" s="190"/>
      <c r="M390" s="194"/>
      <c r="T390" s="195"/>
      <c r="AT390" s="191" t="s">
        <v>233</v>
      </c>
      <c r="AU390" s="191" t="s">
        <v>89</v>
      </c>
      <c r="AV390" s="15" t="s">
        <v>83</v>
      </c>
      <c r="AW390" s="15" t="s">
        <v>31</v>
      </c>
      <c r="AX390" s="15" t="s">
        <v>76</v>
      </c>
      <c r="AY390" s="191" t="s">
        <v>225</v>
      </c>
    </row>
    <row r="391" spans="2:65" s="15" customFormat="1" ht="11.25">
      <c r="B391" s="190"/>
      <c r="D391" s="158" t="s">
        <v>233</v>
      </c>
      <c r="E391" s="191" t="s">
        <v>1</v>
      </c>
      <c r="F391" s="192" t="s">
        <v>4512</v>
      </c>
      <c r="H391" s="191" t="s">
        <v>1</v>
      </c>
      <c r="I391" s="193"/>
      <c r="L391" s="190"/>
      <c r="M391" s="194"/>
      <c r="T391" s="195"/>
      <c r="AT391" s="191" t="s">
        <v>233</v>
      </c>
      <c r="AU391" s="191" t="s">
        <v>89</v>
      </c>
      <c r="AV391" s="15" t="s">
        <v>83</v>
      </c>
      <c r="AW391" s="15" t="s">
        <v>31</v>
      </c>
      <c r="AX391" s="15" t="s">
        <v>76</v>
      </c>
      <c r="AY391" s="191" t="s">
        <v>225</v>
      </c>
    </row>
    <row r="392" spans="2:65" s="12" customFormat="1" ht="11.25">
      <c r="B392" s="157"/>
      <c r="D392" s="158" t="s">
        <v>233</v>
      </c>
      <c r="E392" s="159" t="s">
        <v>1</v>
      </c>
      <c r="F392" s="160" t="s">
        <v>83</v>
      </c>
      <c r="H392" s="161">
        <v>1</v>
      </c>
      <c r="I392" s="162"/>
      <c r="L392" s="157"/>
      <c r="M392" s="163"/>
      <c r="T392" s="164"/>
      <c r="AT392" s="159" t="s">
        <v>233</v>
      </c>
      <c r="AU392" s="159" t="s">
        <v>89</v>
      </c>
      <c r="AV392" s="12" t="s">
        <v>89</v>
      </c>
      <c r="AW392" s="12" t="s">
        <v>31</v>
      </c>
      <c r="AX392" s="12" t="s">
        <v>83</v>
      </c>
      <c r="AY392" s="159" t="s">
        <v>225</v>
      </c>
    </row>
    <row r="393" spans="2:65" s="1" customFormat="1" ht="66.75" customHeight="1">
      <c r="B393" s="32"/>
      <c r="C393" s="179" t="s">
        <v>1640</v>
      </c>
      <c r="D393" s="179" t="s">
        <v>304</v>
      </c>
      <c r="E393" s="180" t="s">
        <v>4513</v>
      </c>
      <c r="F393" s="181" t="s">
        <v>4514</v>
      </c>
      <c r="G393" s="182" t="s">
        <v>4515</v>
      </c>
      <c r="H393" s="183">
        <v>1</v>
      </c>
      <c r="I393" s="184"/>
      <c r="J393" s="185">
        <f>ROUND(I393*H393,2)</f>
        <v>0</v>
      </c>
      <c r="K393" s="186"/>
      <c r="L393" s="187"/>
      <c r="M393" s="188" t="s">
        <v>1</v>
      </c>
      <c r="N393" s="189" t="s">
        <v>42</v>
      </c>
      <c r="P393" s="153">
        <f>O393*H393</f>
        <v>0</v>
      </c>
      <c r="Q393" s="153">
        <v>0</v>
      </c>
      <c r="R393" s="153">
        <f>Q393*H393</f>
        <v>0</v>
      </c>
      <c r="S393" s="153">
        <v>0</v>
      </c>
      <c r="T393" s="154">
        <f>S393*H393</f>
        <v>0</v>
      </c>
      <c r="AR393" s="155" t="s">
        <v>1853</v>
      </c>
      <c r="AT393" s="155" t="s">
        <v>304</v>
      </c>
      <c r="AU393" s="155" t="s">
        <v>89</v>
      </c>
      <c r="AY393" s="17" t="s">
        <v>225</v>
      </c>
      <c r="BE393" s="156">
        <f>IF(N393="základná",J393,0)</f>
        <v>0</v>
      </c>
      <c r="BF393" s="156">
        <f>IF(N393="znížená",J393,0)</f>
        <v>0</v>
      </c>
      <c r="BG393" s="156">
        <f>IF(N393="zákl. prenesená",J393,0)</f>
        <v>0</v>
      </c>
      <c r="BH393" s="156">
        <f>IF(N393="zníž. prenesená",J393,0)</f>
        <v>0</v>
      </c>
      <c r="BI393" s="156">
        <f>IF(N393="nulová",J393,0)</f>
        <v>0</v>
      </c>
      <c r="BJ393" s="17" t="s">
        <v>89</v>
      </c>
      <c r="BK393" s="156">
        <f>ROUND(I393*H393,2)</f>
        <v>0</v>
      </c>
      <c r="BL393" s="17" t="s">
        <v>663</v>
      </c>
      <c r="BM393" s="155" t="s">
        <v>4516</v>
      </c>
    </row>
    <row r="394" spans="2:65" s="1" customFormat="1" ht="66.75" customHeight="1">
      <c r="B394" s="32"/>
      <c r="C394" s="179" t="s">
        <v>1644</v>
      </c>
      <c r="D394" s="179" t="s">
        <v>304</v>
      </c>
      <c r="E394" s="180" t="s">
        <v>4517</v>
      </c>
      <c r="F394" s="181" t="s">
        <v>4518</v>
      </c>
      <c r="G394" s="182" t="s">
        <v>4515</v>
      </c>
      <c r="H394" s="183">
        <v>2</v>
      </c>
      <c r="I394" s="184"/>
      <c r="J394" s="185">
        <f>ROUND(I394*H394,2)</f>
        <v>0</v>
      </c>
      <c r="K394" s="186"/>
      <c r="L394" s="187"/>
      <c r="M394" s="188" t="s">
        <v>1</v>
      </c>
      <c r="N394" s="189" t="s">
        <v>42</v>
      </c>
      <c r="P394" s="153">
        <f>O394*H394</f>
        <v>0</v>
      </c>
      <c r="Q394" s="153">
        <v>0</v>
      </c>
      <c r="R394" s="153">
        <f>Q394*H394</f>
        <v>0</v>
      </c>
      <c r="S394" s="153">
        <v>0</v>
      </c>
      <c r="T394" s="154">
        <f>S394*H394</f>
        <v>0</v>
      </c>
      <c r="AR394" s="155" t="s">
        <v>1853</v>
      </c>
      <c r="AT394" s="155" t="s">
        <v>304</v>
      </c>
      <c r="AU394" s="155" t="s">
        <v>89</v>
      </c>
      <c r="AY394" s="17" t="s">
        <v>225</v>
      </c>
      <c r="BE394" s="156">
        <f>IF(N394="základná",J394,0)</f>
        <v>0</v>
      </c>
      <c r="BF394" s="156">
        <f>IF(N394="znížená",J394,0)</f>
        <v>0</v>
      </c>
      <c r="BG394" s="156">
        <f>IF(N394="zákl. prenesená",J394,0)</f>
        <v>0</v>
      </c>
      <c r="BH394" s="156">
        <f>IF(N394="zníž. prenesená",J394,0)</f>
        <v>0</v>
      </c>
      <c r="BI394" s="156">
        <f>IF(N394="nulová",J394,0)</f>
        <v>0</v>
      </c>
      <c r="BJ394" s="17" t="s">
        <v>89</v>
      </c>
      <c r="BK394" s="156">
        <f>ROUND(I394*H394,2)</f>
        <v>0</v>
      </c>
      <c r="BL394" s="17" t="s">
        <v>663</v>
      </c>
      <c r="BM394" s="155" t="s">
        <v>4519</v>
      </c>
    </row>
    <row r="395" spans="2:65" s="1" customFormat="1" ht="33" customHeight="1">
      <c r="B395" s="32"/>
      <c r="C395" s="179" t="s">
        <v>1648</v>
      </c>
      <c r="D395" s="179" t="s">
        <v>304</v>
      </c>
      <c r="E395" s="180" t="s">
        <v>4520</v>
      </c>
      <c r="F395" s="181" t="s">
        <v>4521</v>
      </c>
      <c r="G395" s="182" t="s">
        <v>4515</v>
      </c>
      <c r="H395" s="183">
        <v>1</v>
      </c>
      <c r="I395" s="184"/>
      <c r="J395" s="185">
        <f>ROUND(I395*H395,2)</f>
        <v>0</v>
      </c>
      <c r="K395" s="186"/>
      <c r="L395" s="187"/>
      <c r="M395" s="188" t="s">
        <v>1</v>
      </c>
      <c r="N395" s="189" t="s">
        <v>42</v>
      </c>
      <c r="P395" s="153">
        <f>O395*H395</f>
        <v>0</v>
      </c>
      <c r="Q395" s="153">
        <v>0</v>
      </c>
      <c r="R395" s="153">
        <f>Q395*H395</f>
        <v>0</v>
      </c>
      <c r="S395" s="153">
        <v>0</v>
      </c>
      <c r="T395" s="154">
        <f>S395*H395</f>
        <v>0</v>
      </c>
      <c r="AR395" s="155" t="s">
        <v>1853</v>
      </c>
      <c r="AT395" s="155" t="s">
        <v>304</v>
      </c>
      <c r="AU395" s="155" t="s">
        <v>89</v>
      </c>
      <c r="AY395" s="17" t="s">
        <v>225</v>
      </c>
      <c r="BE395" s="156">
        <f>IF(N395="základná",J395,0)</f>
        <v>0</v>
      </c>
      <c r="BF395" s="156">
        <f>IF(N395="znížená",J395,0)</f>
        <v>0</v>
      </c>
      <c r="BG395" s="156">
        <f>IF(N395="zákl. prenesená",J395,0)</f>
        <v>0</v>
      </c>
      <c r="BH395" s="156">
        <f>IF(N395="zníž. prenesená",J395,0)</f>
        <v>0</v>
      </c>
      <c r="BI395" s="156">
        <f>IF(N395="nulová",J395,0)</f>
        <v>0</v>
      </c>
      <c r="BJ395" s="17" t="s">
        <v>89</v>
      </c>
      <c r="BK395" s="156">
        <f>ROUND(I395*H395,2)</f>
        <v>0</v>
      </c>
      <c r="BL395" s="17" t="s">
        <v>663</v>
      </c>
      <c r="BM395" s="155" t="s">
        <v>4522</v>
      </c>
    </row>
    <row r="396" spans="2:65" s="1" customFormat="1" ht="49.15" customHeight="1">
      <c r="B396" s="32"/>
      <c r="C396" s="179" t="s">
        <v>1652</v>
      </c>
      <c r="D396" s="179" t="s">
        <v>304</v>
      </c>
      <c r="E396" s="180" t="s">
        <v>4523</v>
      </c>
      <c r="F396" s="181" t="s">
        <v>4524</v>
      </c>
      <c r="G396" s="182" t="s">
        <v>4515</v>
      </c>
      <c r="H396" s="183">
        <v>1</v>
      </c>
      <c r="I396" s="184"/>
      <c r="J396" s="185">
        <f>ROUND(I396*H396,2)</f>
        <v>0</v>
      </c>
      <c r="K396" s="186"/>
      <c r="L396" s="187"/>
      <c r="M396" s="188" t="s">
        <v>1</v>
      </c>
      <c r="N396" s="189" t="s">
        <v>42</v>
      </c>
      <c r="P396" s="153">
        <f>O396*H396</f>
        <v>0</v>
      </c>
      <c r="Q396" s="153">
        <v>0</v>
      </c>
      <c r="R396" s="153">
        <f>Q396*H396</f>
        <v>0</v>
      </c>
      <c r="S396" s="153">
        <v>0</v>
      </c>
      <c r="T396" s="154">
        <f>S396*H396</f>
        <v>0</v>
      </c>
      <c r="AR396" s="155" t="s">
        <v>1853</v>
      </c>
      <c r="AT396" s="155" t="s">
        <v>304</v>
      </c>
      <c r="AU396" s="155" t="s">
        <v>89</v>
      </c>
      <c r="AY396" s="17" t="s">
        <v>225</v>
      </c>
      <c r="BE396" s="156">
        <f>IF(N396="základná",J396,0)</f>
        <v>0</v>
      </c>
      <c r="BF396" s="156">
        <f>IF(N396="znížená",J396,0)</f>
        <v>0</v>
      </c>
      <c r="BG396" s="156">
        <f>IF(N396="zákl. prenesená",J396,0)</f>
        <v>0</v>
      </c>
      <c r="BH396" s="156">
        <f>IF(N396="zníž. prenesená",J396,0)</f>
        <v>0</v>
      </c>
      <c r="BI396" s="156">
        <f>IF(N396="nulová",J396,0)</f>
        <v>0</v>
      </c>
      <c r="BJ396" s="17" t="s">
        <v>89</v>
      </c>
      <c r="BK396" s="156">
        <f>ROUND(I396*H396,2)</f>
        <v>0</v>
      </c>
      <c r="BL396" s="17" t="s">
        <v>663</v>
      </c>
      <c r="BM396" s="155" t="s">
        <v>4525</v>
      </c>
    </row>
    <row r="397" spans="2:65" s="1" customFormat="1" ht="66.75" customHeight="1">
      <c r="B397" s="32"/>
      <c r="C397" s="179" t="s">
        <v>1656</v>
      </c>
      <c r="D397" s="179" t="s">
        <v>304</v>
      </c>
      <c r="E397" s="180" t="s">
        <v>4526</v>
      </c>
      <c r="F397" s="181" t="s">
        <v>4527</v>
      </c>
      <c r="G397" s="182" t="s">
        <v>4515</v>
      </c>
      <c r="H397" s="183">
        <v>1</v>
      </c>
      <c r="I397" s="184"/>
      <c r="J397" s="185">
        <f>ROUND(I397*H397,2)</f>
        <v>0</v>
      </c>
      <c r="K397" s="186"/>
      <c r="L397" s="187"/>
      <c r="M397" s="188" t="s">
        <v>1</v>
      </c>
      <c r="N397" s="189" t="s">
        <v>42</v>
      </c>
      <c r="P397" s="153">
        <f>O397*H397</f>
        <v>0</v>
      </c>
      <c r="Q397" s="153">
        <v>0</v>
      </c>
      <c r="R397" s="153">
        <f>Q397*H397</f>
        <v>0</v>
      </c>
      <c r="S397" s="153">
        <v>0</v>
      </c>
      <c r="T397" s="154">
        <f>S397*H397</f>
        <v>0</v>
      </c>
      <c r="AR397" s="155" t="s">
        <v>1853</v>
      </c>
      <c r="AT397" s="155" t="s">
        <v>304</v>
      </c>
      <c r="AU397" s="155" t="s">
        <v>89</v>
      </c>
      <c r="AY397" s="17" t="s">
        <v>225</v>
      </c>
      <c r="BE397" s="156">
        <f>IF(N397="základná",J397,0)</f>
        <v>0</v>
      </c>
      <c r="BF397" s="156">
        <f>IF(N397="znížená",J397,0)</f>
        <v>0</v>
      </c>
      <c r="BG397" s="156">
        <f>IF(N397="zákl. prenesená",J397,0)</f>
        <v>0</v>
      </c>
      <c r="BH397" s="156">
        <f>IF(N397="zníž. prenesená",J397,0)</f>
        <v>0</v>
      </c>
      <c r="BI397" s="156">
        <f>IF(N397="nulová",J397,0)</f>
        <v>0</v>
      </c>
      <c r="BJ397" s="17" t="s">
        <v>89</v>
      </c>
      <c r="BK397" s="156">
        <f>ROUND(I397*H397,2)</f>
        <v>0</v>
      </c>
      <c r="BL397" s="17" t="s">
        <v>663</v>
      </c>
      <c r="BM397" s="155" t="s">
        <v>4528</v>
      </c>
    </row>
    <row r="398" spans="2:65" s="12" customFormat="1" ht="22.5">
      <c r="B398" s="157"/>
      <c r="D398" s="158" t="s">
        <v>233</v>
      </c>
      <c r="E398" s="159" t="s">
        <v>1</v>
      </c>
      <c r="F398" s="160" t="s">
        <v>4529</v>
      </c>
      <c r="H398" s="161">
        <v>1</v>
      </c>
      <c r="I398" s="162"/>
      <c r="L398" s="157"/>
      <c r="M398" s="163"/>
      <c r="T398" s="164"/>
      <c r="AT398" s="159" t="s">
        <v>233</v>
      </c>
      <c r="AU398" s="159" t="s">
        <v>89</v>
      </c>
      <c r="AV398" s="12" t="s">
        <v>89</v>
      </c>
      <c r="AW398" s="12" t="s">
        <v>31</v>
      </c>
      <c r="AX398" s="12" t="s">
        <v>83</v>
      </c>
      <c r="AY398" s="159" t="s">
        <v>225</v>
      </c>
    </row>
    <row r="399" spans="2:65" s="1" customFormat="1" ht="37.9" customHeight="1">
      <c r="B399" s="32"/>
      <c r="C399" s="179" t="s">
        <v>1662</v>
      </c>
      <c r="D399" s="179" t="s">
        <v>304</v>
      </c>
      <c r="E399" s="180" t="s">
        <v>4530</v>
      </c>
      <c r="F399" s="181" t="s">
        <v>4531</v>
      </c>
      <c r="G399" s="182" t="s">
        <v>4515</v>
      </c>
      <c r="H399" s="183">
        <v>30</v>
      </c>
      <c r="I399" s="184"/>
      <c r="J399" s="185">
        <f>ROUND(I399*H399,2)</f>
        <v>0</v>
      </c>
      <c r="K399" s="186"/>
      <c r="L399" s="187"/>
      <c r="M399" s="188" t="s">
        <v>1</v>
      </c>
      <c r="N399" s="189" t="s">
        <v>42</v>
      </c>
      <c r="P399" s="153">
        <f>O399*H399</f>
        <v>0</v>
      </c>
      <c r="Q399" s="153">
        <v>0</v>
      </c>
      <c r="R399" s="153">
        <f>Q399*H399</f>
        <v>0</v>
      </c>
      <c r="S399" s="153">
        <v>0</v>
      </c>
      <c r="T399" s="154">
        <f>S399*H399</f>
        <v>0</v>
      </c>
      <c r="AR399" s="155" t="s">
        <v>1853</v>
      </c>
      <c r="AT399" s="155" t="s">
        <v>304</v>
      </c>
      <c r="AU399" s="155" t="s">
        <v>89</v>
      </c>
      <c r="AY399" s="17" t="s">
        <v>225</v>
      </c>
      <c r="BE399" s="156">
        <f>IF(N399="základná",J399,0)</f>
        <v>0</v>
      </c>
      <c r="BF399" s="156">
        <f>IF(N399="znížená",J399,0)</f>
        <v>0</v>
      </c>
      <c r="BG399" s="156">
        <f>IF(N399="zákl. prenesená",J399,0)</f>
        <v>0</v>
      </c>
      <c r="BH399" s="156">
        <f>IF(N399="zníž. prenesená",J399,0)</f>
        <v>0</v>
      </c>
      <c r="BI399" s="156">
        <f>IF(N399="nulová",J399,0)</f>
        <v>0</v>
      </c>
      <c r="BJ399" s="17" t="s">
        <v>89</v>
      </c>
      <c r="BK399" s="156">
        <f>ROUND(I399*H399,2)</f>
        <v>0</v>
      </c>
      <c r="BL399" s="17" t="s">
        <v>663</v>
      </c>
      <c r="BM399" s="155" t="s">
        <v>4532</v>
      </c>
    </row>
    <row r="400" spans="2:65" s="1" customFormat="1" ht="37.9" customHeight="1">
      <c r="B400" s="32"/>
      <c r="C400" s="179" t="s">
        <v>1667</v>
      </c>
      <c r="D400" s="179" t="s">
        <v>304</v>
      </c>
      <c r="E400" s="180" t="s">
        <v>4533</v>
      </c>
      <c r="F400" s="181" t="s">
        <v>4534</v>
      </c>
      <c r="G400" s="182" t="s">
        <v>4515</v>
      </c>
      <c r="H400" s="183">
        <v>180</v>
      </c>
      <c r="I400" s="184"/>
      <c r="J400" s="185">
        <f>ROUND(I400*H400,2)</f>
        <v>0</v>
      </c>
      <c r="K400" s="186"/>
      <c r="L400" s="187"/>
      <c r="M400" s="188" t="s">
        <v>1</v>
      </c>
      <c r="N400" s="189" t="s">
        <v>42</v>
      </c>
      <c r="P400" s="153">
        <f>O400*H400</f>
        <v>0</v>
      </c>
      <c r="Q400" s="153">
        <v>0</v>
      </c>
      <c r="R400" s="153">
        <f>Q400*H400</f>
        <v>0</v>
      </c>
      <c r="S400" s="153">
        <v>0</v>
      </c>
      <c r="T400" s="154">
        <f>S400*H400</f>
        <v>0</v>
      </c>
      <c r="AR400" s="155" t="s">
        <v>1853</v>
      </c>
      <c r="AT400" s="155" t="s">
        <v>304</v>
      </c>
      <c r="AU400" s="155" t="s">
        <v>89</v>
      </c>
      <c r="AY400" s="17" t="s">
        <v>225</v>
      </c>
      <c r="BE400" s="156">
        <f>IF(N400="základná",J400,0)</f>
        <v>0</v>
      </c>
      <c r="BF400" s="156">
        <f>IF(N400="znížená",J400,0)</f>
        <v>0</v>
      </c>
      <c r="BG400" s="156">
        <f>IF(N400="zákl. prenesená",J400,0)</f>
        <v>0</v>
      </c>
      <c r="BH400" s="156">
        <f>IF(N400="zníž. prenesená",J400,0)</f>
        <v>0</v>
      </c>
      <c r="BI400" s="156">
        <f>IF(N400="nulová",J400,0)</f>
        <v>0</v>
      </c>
      <c r="BJ400" s="17" t="s">
        <v>89</v>
      </c>
      <c r="BK400" s="156">
        <f>ROUND(I400*H400,2)</f>
        <v>0</v>
      </c>
      <c r="BL400" s="17" t="s">
        <v>663</v>
      </c>
      <c r="BM400" s="155" t="s">
        <v>4535</v>
      </c>
    </row>
    <row r="401" spans="2:65" s="11" customFormat="1" ht="22.9" customHeight="1">
      <c r="B401" s="131"/>
      <c r="D401" s="132" t="s">
        <v>75</v>
      </c>
      <c r="E401" s="141" t="s">
        <v>4536</v>
      </c>
      <c r="F401" s="141" t="s">
        <v>4537</v>
      </c>
      <c r="I401" s="134"/>
      <c r="J401" s="142">
        <f>BK401</f>
        <v>0</v>
      </c>
      <c r="L401" s="131"/>
      <c r="M401" s="136"/>
      <c r="P401" s="137">
        <f>SUM(P402:P410)</f>
        <v>0</v>
      </c>
      <c r="R401" s="137">
        <f>SUM(R402:R410)</f>
        <v>0</v>
      </c>
      <c r="T401" s="138">
        <f>SUM(T402:T410)</f>
        <v>0</v>
      </c>
      <c r="AR401" s="132" t="s">
        <v>83</v>
      </c>
      <c r="AT401" s="139" t="s">
        <v>75</v>
      </c>
      <c r="AU401" s="139" t="s">
        <v>83</v>
      </c>
      <c r="AY401" s="132" t="s">
        <v>225</v>
      </c>
      <c r="BK401" s="140">
        <f>SUM(BK402:BK410)</f>
        <v>0</v>
      </c>
    </row>
    <row r="402" spans="2:65" s="1" customFormat="1" ht="21.75" customHeight="1">
      <c r="B402" s="32"/>
      <c r="C402" s="143" t="s">
        <v>1671</v>
      </c>
      <c r="D402" s="143" t="s">
        <v>227</v>
      </c>
      <c r="E402" s="144" t="s">
        <v>4538</v>
      </c>
      <c r="F402" s="145" t="s">
        <v>4539</v>
      </c>
      <c r="G402" s="146" t="s">
        <v>414</v>
      </c>
      <c r="H402" s="147">
        <v>3.1</v>
      </c>
      <c r="I402" s="148"/>
      <c r="J402" s="149">
        <f t="shared" ref="J402:J410" si="100">ROUND(I402*H402,2)</f>
        <v>0</v>
      </c>
      <c r="K402" s="150"/>
      <c r="L402" s="32"/>
      <c r="M402" s="151" t="s">
        <v>1</v>
      </c>
      <c r="N402" s="152" t="s">
        <v>42</v>
      </c>
      <c r="P402" s="153">
        <f t="shared" ref="P402:P410" si="101">O402*H402</f>
        <v>0</v>
      </c>
      <c r="Q402" s="153">
        <v>0</v>
      </c>
      <c r="R402" s="153">
        <f t="shared" ref="R402:R410" si="102">Q402*H402</f>
        <v>0</v>
      </c>
      <c r="S402" s="153">
        <v>0</v>
      </c>
      <c r="T402" s="154">
        <f t="shared" ref="T402:T410" si="103">S402*H402</f>
        <v>0</v>
      </c>
      <c r="AR402" s="155" t="s">
        <v>231</v>
      </c>
      <c r="AT402" s="155" t="s">
        <v>227</v>
      </c>
      <c r="AU402" s="155" t="s">
        <v>89</v>
      </c>
      <c r="AY402" s="17" t="s">
        <v>225</v>
      </c>
      <c r="BE402" s="156">
        <f t="shared" ref="BE402:BE410" si="104">IF(N402="základná",J402,0)</f>
        <v>0</v>
      </c>
      <c r="BF402" s="156">
        <f t="shared" ref="BF402:BF410" si="105">IF(N402="znížená",J402,0)</f>
        <v>0</v>
      </c>
      <c r="BG402" s="156">
        <f t="shared" ref="BG402:BG410" si="106">IF(N402="zákl. prenesená",J402,0)</f>
        <v>0</v>
      </c>
      <c r="BH402" s="156">
        <f t="shared" ref="BH402:BH410" si="107">IF(N402="zníž. prenesená",J402,0)</f>
        <v>0</v>
      </c>
      <c r="BI402" s="156">
        <f t="shared" ref="BI402:BI410" si="108">IF(N402="nulová",J402,0)</f>
        <v>0</v>
      </c>
      <c r="BJ402" s="17" t="s">
        <v>89</v>
      </c>
      <c r="BK402" s="156">
        <f t="shared" ref="BK402:BK410" si="109">ROUND(I402*H402,2)</f>
        <v>0</v>
      </c>
      <c r="BL402" s="17" t="s">
        <v>231</v>
      </c>
      <c r="BM402" s="155" t="s">
        <v>4540</v>
      </c>
    </row>
    <row r="403" spans="2:65" s="1" customFormat="1" ht="24.2" customHeight="1">
      <c r="B403" s="32"/>
      <c r="C403" s="143" t="s">
        <v>1677</v>
      </c>
      <c r="D403" s="143" t="s">
        <v>227</v>
      </c>
      <c r="E403" s="144" t="s">
        <v>4541</v>
      </c>
      <c r="F403" s="145" t="s">
        <v>4542</v>
      </c>
      <c r="G403" s="146" t="s">
        <v>414</v>
      </c>
      <c r="H403" s="147">
        <v>1</v>
      </c>
      <c r="I403" s="148"/>
      <c r="J403" s="149">
        <f t="shared" si="100"/>
        <v>0</v>
      </c>
      <c r="K403" s="150"/>
      <c r="L403" s="32"/>
      <c r="M403" s="151" t="s">
        <v>1</v>
      </c>
      <c r="N403" s="152" t="s">
        <v>42</v>
      </c>
      <c r="P403" s="153">
        <f t="shared" si="101"/>
        <v>0</v>
      </c>
      <c r="Q403" s="153">
        <v>0</v>
      </c>
      <c r="R403" s="153">
        <f t="shared" si="102"/>
        <v>0</v>
      </c>
      <c r="S403" s="153">
        <v>0</v>
      </c>
      <c r="T403" s="154">
        <f t="shared" si="103"/>
        <v>0</v>
      </c>
      <c r="AR403" s="155" t="s">
        <v>231</v>
      </c>
      <c r="AT403" s="155" t="s">
        <v>227</v>
      </c>
      <c r="AU403" s="155" t="s">
        <v>89</v>
      </c>
      <c r="AY403" s="17" t="s">
        <v>225</v>
      </c>
      <c r="BE403" s="156">
        <f t="shared" si="104"/>
        <v>0</v>
      </c>
      <c r="BF403" s="156">
        <f t="shared" si="105"/>
        <v>0</v>
      </c>
      <c r="BG403" s="156">
        <f t="shared" si="106"/>
        <v>0</v>
      </c>
      <c r="BH403" s="156">
        <f t="shared" si="107"/>
        <v>0</v>
      </c>
      <c r="BI403" s="156">
        <f t="shared" si="108"/>
        <v>0</v>
      </c>
      <c r="BJ403" s="17" t="s">
        <v>89</v>
      </c>
      <c r="BK403" s="156">
        <f t="shared" si="109"/>
        <v>0</v>
      </c>
      <c r="BL403" s="17" t="s">
        <v>231</v>
      </c>
      <c r="BM403" s="155" t="s">
        <v>4543</v>
      </c>
    </row>
    <row r="404" spans="2:65" s="1" customFormat="1" ht="21.75" customHeight="1">
      <c r="B404" s="32"/>
      <c r="C404" s="143" t="s">
        <v>1682</v>
      </c>
      <c r="D404" s="143" t="s">
        <v>227</v>
      </c>
      <c r="E404" s="144" t="s">
        <v>4544</v>
      </c>
      <c r="F404" s="145" t="s">
        <v>4545</v>
      </c>
      <c r="G404" s="146" t="s">
        <v>414</v>
      </c>
      <c r="H404" s="147">
        <v>2.1</v>
      </c>
      <c r="I404" s="148"/>
      <c r="J404" s="149">
        <f t="shared" si="100"/>
        <v>0</v>
      </c>
      <c r="K404" s="150"/>
      <c r="L404" s="32"/>
      <c r="M404" s="151" t="s">
        <v>1</v>
      </c>
      <c r="N404" s="152" t="s">
        <v>42</v>
      </c>
      <c r="P404" s="153">
        <f t="shared" si="101"/>
        <v>0</v>
      </c>
      <c r="Q404" s="153">
        <v>0</v>
      </c>
      <c r="R404" s="153">
        <f t="shared" si="102"/>
        <v>0</v>
      </c>
      <c r="S404" s="153">
        <v>0</v>
      </c>
      <c r="T404" s="154">
        <f t="shared" si="103"/>
        <v>0</v>
      </c>
      <c r="AR404" s="155" t="s">
        <v>231</v>
      </c>
      <c r="AT404" s="155" t="s">
        <v>227</v>
      </c>
      <c r="AU404" s="155" t="s">
        <v>89</v>
      </c>
      <c r="AY404" s="17" t="s">
        <v>225</v>
      </c>
      <c r="BE404" s="156">
        <f t="shared" si="104"/>
        <v>0</v>
      </c>
      <c r="BF404" s="156">
        <f t="shared" si="105"/>
        <v>0</v>
      </c>
      <c r="BG404" s="156">
        <f t="shared" si="106"/>
        <v>0</v>
      </c>
      <c r="BH404" s="156">
        <f t="shared" si="107"/>
        <v>0</v>
      </c>
      <c r="BI404" s="156">
        <f t="shared" si="108"/>
        <v>0</v>
      </c>
      <c r="BJ404" s="17" t="s">
        <v>89</v>
      </c>
      <c r="BK404" s="156">
        <f t="shared" si="109"/>
        <v>0</v>
      </c>
      <c r="BL404" s="17" t="s">
        <v>231</v>
      </c>
      <c r="BM404" s="155" t="s">
        <v>4546</v>
      </c>
    </row>
    <row r="405" spans="2:65" s="1" customFormat="1" ht="24.2" customHeight="1">
      <c r="B405" s="32"/>
      <c r="C405" s="143" t="s">
        <v>1685</v>
      </c>
      <c r="D405" s="143" t="s">
        <v>227</v>
      </c>
      <c r="E405" s="144" t="s">
        <v>4547</v>
      </c>
      <c r="F405" s="145" t="s">
        <v>4548</v>
      </c>
      <c r="G405" s="146" t="s">
        <v>414</v>
      </c>
      <c r="H405" s="147">
        <v>1</v>
      </c>
      <c r="I405" s="148"/>
      <c r="J405" s="149">
        <f t="shared" si="100"/>
        <v>0</v>
      </c>
      <c r="K405" s="150"/>
      <c r="L405" s="32"/>
      <c r="M405" s="151" t="s">
        <v>1</v>
      </c>
      <c r="N405" s="152" t="s">
        <v>42</v>
      </c>
      <c r="P405" s="153">
        <f t="shared" si="101"/>
        <v>0</v>
      </c>
      <c r="Q405" s="153">
        <v>0</v>
      </c>
      <c r="R405" s="153">
        <f t="shared" si="102"/>
        <v>0</v>
      </c>
      <c r="S405" s="153">
        <v>0</v>
      </c>
      <c r="T405" s="154">
        <f t="shared" si="103"/>
        <v>0</v>
      </c>
      <c r="AR405" s="155" t="s">
        <v>231</v>
      </c>
      <c r="AT405" s="155" t="s">
        <v>227</v>
      </c>
      <c r="AU405" s="155" t="s">
        <v>89</v>
      </c>
      <c r="AY405" s="17" t="s">
        <v>225</v>
      </c>
      <c r="BE405" s="156">
        <f t="shared" si="104"/>
        <v>0</v>
      </c>
      <c r="BF405" s="156">
        <f t="shared" si="105"/>
        <v>0</v>
      </c>
      <c r="BG405" s="156">
        <f t="shared" si="106"/>
        <v>0</v>
      </c>
      <c r="BH405" s="156">
        <f t="shared" si="107"/>
        <v>0</v>
      </c>
      <c r="BI405" s="156">
        <f t="shared" si="108"/>
        <v>0</v>
      </c>
      <c r="BJ405" s="17" t="s">
        <v>89</v>
      </c>
      <c r="BK405" s="156">
        <f t="shared" si="109"/>
        <v>0</v>
      </c>
      <c r="BL405" s="17" t="s">
        <v>231</v>
      </c>
      <c r="BM405" s="155" t="s">
        <v>4549</v>
      </c>
    </row>
    <row r="406" spans="2:65" s="1" customFormat="1" ht="16.5" customHeight="1">
      <c r="B406" s="32"/>
      <c r="C406" s="143" t="s">
        <v>1690</v>
      </c>
      <c r="D406" s="143" t="s">
        <v>227</v>
      </c>
      <c r="E406" s="144" t="s">
        <v>4550</v>
      </c>
      <c r="F406" s="145" t="s">
        <v>4551</v>
      </c>
      <c r="G406" s="146" t="s">
        <v>519</v>
      </c>
      <c r="H406" s="147">
        <v>16</v>
      </c>
      <c r="I406" s="148"/>
      <c r="J406" s="149">
        <f t="shared" si="100"/>
        <v>0</v>
      </c>
      <c r="K406" s="150"/>
      <c r="L406" s="32"/>
      <c r="M406" s="151" t="s">
        <v>1</v>
      </c>
      <c r="N406" s="152" t="s">
        <v>42</v>
      </c>
      <c r="P406" s="153">
        <f t="shared" si="101"/>
        <v>0</v>
      </c>
      <c r="Q406" s="153">
        <v>0</v>
      </c>
      <c r="R406" s="153">
        <f t="shared" si="102"/>
        <v>0</v>
      </c>
      <c r="S406" s="153">
        <v>0</v>
      </c>
      <c r="T406" s="154">
        <f t="shared" si="103"/>
        <v>0</v>
      </c>
      <c r="AR406" s="155" t="s">
        <v>231</v>
      </c>
      <c r="AT406" s="155" t="s">
        <v>227</v>
      </c>
      <c r="AU406" s="155" t="s">
        <v>89</v>
      </c>
      <c r="AY406" s="17" t="s">
        <v>225</v>
      </c>
      <c r="BE406" s="156">
        <f t="shared" si="104"/>
        <v>0</v>
      </c>
      <c r="BF406" s="156">
        <f t="shared" si="105"/>
        <v>0</v>
      </c>
      <c r="BG406" s="156">
        <f t="shared" si="106"/>
        <v>0</v>
      </c>
      <c r="BH406" s="156">
        <f t="shared" si="107"/>
        <v>0</v>
      </c>
      <c r="BI406" s="156">
        <f t="shared" si="108"/>
        <v>0</v>
      </c>
      <c r="BJ406" s="17" t="s">
        <v>89</v>
      </c>
      <c r="BK406" s="156">
        <f t="shared" si="109"/>
        <v>0</v>
      </c>
      <c r="BL406" s="17" t="s">
        <v>231</v>
      </c>
      <c r="BM406" s="155" t="s">
        <v>4552</v>
      </c>
    </row>
    <row r="407" spans="2:65" s="1" customFormat="1" ht="24.2" customHeight="1">
      <c r="B407" s="32"/>
      <c r="C407" s="143" t="s">
        <v>1695</v>
      </c>
      <c r="D407" s="143" t="s">
        <v>227</v>
      </c>
      <c r="E407" s="144" t="s">
        <v>4553</v>
      </c>
      <c r="F407" s="145" t="s">
        <v>4554</v>
      </c>
      <c r="G407" s="146" t="s">
        <v>519</v>
      </c>
      <c r="H407" s="147">
        <v>6</v>
      </c>
      <c r="I407" s="148"/>
      <c r="J407" s="149">
        <f t="shared" si="100"/>
        <v>0</v>
      </c>
      <c r="K407" s="150"/>
      <c r="L407" s="32"/>
      <c r="M407" s="151" t="s">
        <v>1</v>
      </c>
      <c r="N407" s="152" t="s">
        <v>42</v>
      </c>
      <c r="P407" s="153">
        <f t="shared" si="101"/>
        <v>0</v>
      </c>
      <c r="Q407" s="153">
        <v>0</v>
      </c>
      <c r="R407" s="153">
        <f t="shared" si="102"/>
        <v>0</v>
      </c>
      <c r="S407" s="153">
        <v>0</v>
      </c>
      <c r="T407" s="154">
        <f t="shared" si="103"/>
        <v>0</v>
      </c>
      <c r="AR407" s="155" t="s">
        <v>231</v>
      </c>
      <c r="AT407" s="155" t="s">
        <v>227</v>
      </c>
      <c r="AU407" s="155" t="s">
        <v>89</v>
      </c>
      <c r="AY407" s="17" t="s">
        <v>225</v>
      </c>
      <c r="BE407" s="156">
        <f t="shared" si="104"/>
        <v>0</v>
      </c>
      <c r="BF407" s="156">
        <f t="shared" si="105"/>
        <v>0</v>
      </c>
      <c r="BG407" s="156">
        <f t="shared" si="106"/>
        <v>0</v>
      </c>
      <c r="BH407" s="156">
        <f t="shared" si="107"/>
        <v>0</v>
      </c>
      <c r="BI407" s="156">
        <f t="shared" si="108"/>
        <v>0</v>
      </c>
      <c r="BJ407" s="17" t="s">
        <v>89</v>
      </c>
      <c r="BK407" s="156">
        <f t="shared" si="109"/>
        <v>0</v>
      </c>
      <c r="BL407" s="17" t="s">
        <v>231</v>
      </c>
      <c r="BM407" s="155" t="s">
        <v>4555</v>
      </c>
    </row>
    <row r="408" spans="2:65" s="1" customFormat="1" ht="16.5" customHeight="1">
      <c r="B408" s="32"/>
      <c r="C408" s="143" t="s">
        <v>1700</v>
      </c>
      <c r="D408" s="143" t="s">
        <v>227</v>
      </c>
      <c r="E408" s="144" t="s">
        <v>4556</v>
      </c>
      <c r="F408" s="145" t="s">
        <v>4557</v>
      </c>
      <c r="G408" s="146" t="s">
        <v>414</v>
      </c>
      <c r="H408" s="147">
        <v>1150</v>
      </c>
      <c r="I408" s="148"/>
      <c r="J408" s="149">
        <f t="shared" si="100"/>
        <v>0</v>
      </c>
      <c r="K408" s="150"/>
      <c r="L408" s="32"/>
      <c r="M408" s="151" t="s">
        <v>1</v>
      </c>
      <c r="N408" s="152" t="s">
        <v>42</v>
      </c>
      <c r="P408" s="153">
        <f t="shared" si="101"/>
        <v>0</v>
      </c>
      <c r="Q408" s="153">
        <v>0</v>
      </c>
      <c r="R408" s="153">
        <f t="shared" si="102"/>
        <v>0</v>
      </c>
      <c r="S408" s="153">
        <v>0</v>
      </c>
      <c r="T408" s="154">
        <f t="shared" si="103"/>
        <v>0</v>
      </c>
      <c r="AR408" s="155" t="s">
        <v>231</v>
      </c>
      <c r="AT408" s="155" t="s">
        <v>227</v>
      </c>
      <c r="AU408" s="155" t="s">
        <v>89</v>
      </c>
      <c r="AY408" s="17" t="s">
        <v>225</v>
      </c>
      <c r="BE408" s="156">
        <f t="shared" si="104"/>
        <v>0</v>
      </c>
      <c r="BF408" s="156">
        <f t="shared" si="105"/>
        <v>0</v>
      </c>
      <c r="BG408" s="156">
        <f t="shared" si="106"/>
        <v>0</v>
      </c>
      <c r="BH408" s="156">
        <f t="shared" si="107"/>
        <v>0</v>
      </c>
      <c r="BI408" s="156">
        <f t="shared" si="108"/>
        <v>0</v>
      </c>
      <c r="BJ408" s="17" t="s">
        <v>89</v>
      </c>
      <c r="BK408" s="156">
        <f t="shared" si="109"/>
        <v>0</v>
      </c>
      <c r="BL408" s="17" t="s">
        <v>231</v>
      </c>
      <c r="BM408" s="155" t="s">
        <v>4558</v>
      </c>
    </row>
    <row r="409" spans="2:65" s="1" customFormat="1" ht="16.5" customHeight="1">
      <c r="B409" s="32"/>
      <c r="C409" s="143" t="s">
        <v>1705</v>
      </c>
      <c r="D409" s="143" t="s">
        <v>227</v>
      </c>
      <c r="E409" s="144" t="s">
        <v>4559</v>
      </c>
      <c r="F409" s="145" t="s">
        <v>4560</v>
      </c>
      <c r="G409" s="146" t="s">
        <v>414</v>
      </c>
      <c r="H409" s="147">
        <v>1150</v>
      </c>
      <c r="I409" s="148"/>
      <c r="J409" s="149">
        <f t="shared" si="100"/>
        <v>0</v>
      </c>
      <c r="K409" s="150"/>
      <c r="L409" s="32"/>
      <c r="M409" s="151" t="s">
        <v>1</v>
      </c>
      <c r="N409" s="152" t="s">
        <v>42</v>
      </c>
      <c r="P409" s="153">
        <f t="shared" si="101"/>
        <v>0</v>
      </c>
      <c r="Q409" s="153">
        <v>0</v>
      </c>
      <c r="R409" s="153">
        <f t="shared" si="102"/>
        <v>0</v>
      </c>
      <c r="S409" s="153">
        <v>0</v>
      </c>
      <c r="T409" s="154">
        <f t="shared" si="103"/>
        <v>0</v>
      </c>
      <c r="AR409" s="155" t="s">
        <v>231</v>
      </c>
      <c r="AT409" s="155" t="s">
        <v>227</v>
      </c>
      <c r="AU409" s="155" t="s">
        <v>89</v>
      </c>
      <c r="AY409" s="17" t="s">
        <v>225</v>
      </c>
      <c r="BE409" s="156">
        <f t="shared" si="104"/>
        <v>0</v>
      </c>
      <c r="BF409" s="156">
        <f t="shared" si="105"/>
        <v>0</v>
      </c>
      <c r="BG409" s="156">
        <f t="shared" si="106"/>
        <v>0</v>
      </c>
      <c r="BH409" s="156">
        <f t="shared" si="107"/>
        <v>0</v>
      </c>
      <c r="BI409" s="156">
        <f t="shared" si="108"/>
        <v>0</v>
      </c>
      <c r="BJ409" s="17" t="s">
        <v>89</v>
      </c>
      <c r="BK409" s="156">
        <f t="shared" si="109"/>
        <v>0</v>
      </c>
      <c r="BL409" s="17" t="s">
        <v>231</v>
      </c>
      <c r="BM409" s="155" t="s">
        <v>4561</v>
      </c>
    </row>
    <row r="410" spans="2:65" s="1" customFormat="1" ht="24.2" customHeight="1">
      <c r="B410" s="32"/>
      <c r="C410" s="179" t="s">
        <v>1712</v>
      </c>
      <c r="D410" s="179" t="s">
        <v>304</v>
      </c>
      <c r="E410" s="180" t="s">
        <v>4562</v>
      </c>
      <c r="F410" s="181" t="s">
        <v>4563</v>
      </c>
      <c r="G410" s="182" t="s">
        <v>519</v>
      </c>
      <c r="H410" s="183">
        <v>15</v>
      </c>
      <c r="I410" s="184"/>
      <c r="J410" s="185">
        <f t="shared" si="100"/>
        <v>0</v>
      </c>
      <c r="K410" s="186"/>
      <c r="L410" s="187"/>
      <c r="M410" s="188" t="s">
        <v>1</v>
      </c>
      <c r="N410" s="189" t="s">
        <v>42</v>
      </c>
      <c r="P410" s="153">
        <f t="shared" si="101"/>
        <v>0</v>
      </c>
      <c r="Q410" s="153">
        <v>0</v>
      </c>
      <c r="R410" s="153">
        <f t="shared" si="102"/>
        <v>0</v>
      </c>
      <c r="S410" s="153">
        <v>0</v>
      </c>
      <c r="T410" s="154">
        <f t="shared" si="103"/>
        <v>0</v>
      </c>
      <c r="AR410" s="155" t="s">
        <v>263</v>
      </c>
      <c r="AT410" s="155" t="s">
        <v>304</v>
      </c>
      <c r="AU410" s="155" t="s">
        <v>89</v>
      </c>
      <c r="AY410" s="17" t="s">
        <v>225</v>
      </c>
      <c r="BE410" s="156">
        <f t="shared" si="104"/>
        <v>0</v>
      </c>
      <c r="BF410" s="156">
        <f t="shared" si="105"/>
        <v>0</v>
      </c>
      <c r="BG410" s="156">
        <f t="shared" si="106"/>
        <v>0</v>
      </c>
      <c r="BH410" s="156">
        <f t="shared" si="107"/>
        <v>0</v>
      </c>
      <c r="BI410" s="156">
        <f t="shared" si="108"/>
        <v>0</v>
      </c>
      <c r="BJ410" s="17" t="s">
        <v>89</v>
      </c>
      <c r="BK410" s="156">
        <f t="shared" si="109"/>
        <v>0</v>
      </c>
      <c r="BL410" s="17" t="s">
        <v>231</v>
      </c>
      <c r="BM410" s="155" t="s">
        <v>4564</v>
      </c>
    </row>
    <row r="411" spans="2:65" s="11" customFormat="1" ht="22.9" customHeight="1">
      <c r="B411" s="131"/>
      <c r="D411" s="132" t="s">
        <v>75</v>
      </c>
      <c r="E411" s="141" t="s">
        <v>4565</v>
      </c>
      <c r="F411" s="141" t="s">
        <v>4566</v>
      </c>
      <c r="I411" s="134"/>
      <c r="J411" s="142">
        <f>BK411</f>
        <v>0</v>
      </c>
      <c r="L411" s="131"/>
      <c r="M411" s="136"/>
      <c r="P411" s="137">
        <f>SUM(P412:P445)</f>
        <v>0</v>
      </c>
      <c r="R411" s="137">
        <f>SUM(R412:R445)</f>
        <v>0</v>
      </c>
      <c r="T411" s="138">
        <f>SUM(T412:T445)</f>
        <v>0</v>
      </c>
      <c r="AR411" s="132" t="s">
        <v>83</v>
      </c>
      <c r="AT411" s="139" t="s">
        <v>75</v>
      </c>
      <c r="AU411" s="139" t="s">
        <v>83</v>
      </c>
      <c r="AY411" s="132" t="s">
        <v>225</v>
      </c>
      <c r="BK411" s="140">
        <f>SUM(BK412:BK445)</f>
        <v>0</v>
      </c>
    </row>
    <row r="412" spans="2:65" s="1" customFormat="1" ht="16.5" customHeight="1">
      <c r="B412" s="32"/>
      <c r="C412" s="179" t="s">
        <v>1717</v>
      </c>
      <c r="D412" s="179" t="s">
        <v>304</v>
      </c>
      <c r="E412" s="180" t="s">
        <v>4567</v>
      </c>
      <c r="F412" s="181" t="s">
        <v>4568</v>
      </c>
      <c r="G412" s="182" t="s">
        <v>519</v>
      </c>
      <c r="H412" s="183">
        <v>188</v>
      </c>
      <c r="I412" s="184"/>
      <c r="J412" s="185">
        <f t="shared" ref="J412:J445" si="110">ROUND(I412*H412,2)</f>
        <v>0</v>
      </c>
      <c r="K412" s="186"/>
      <c r="L412" s="187"/>
      <c r="M412" s="188" t="s">
        <v>1</v>
      </c>
      <c r="N412" s="189" t="s">
        <v>42</v>
      </c>
      <c r="P412" s="153">
        <f t="shared" ref="P412:P445" si="111">O412*H412</f>
        <v>0</v>
      </c>
      <c r="Q412" s="153">
        <v>0</v>
      </c>
      <c r="R412" s="153">
        <f t="shared" ref="R412:R445" si="112">Q412*H412</f>
        <v>0</v>
      </c>
      <c r="S412" s="153">
        <v>0</v>
      </c>
      <c r="T412" s="154">
        <f t="shared" ref="T412:T445" si="113">S412*H412</f>
        <v>0</v>
      </c>
      <c r="AR412" s="155" t="s">
        <v>2312</v>
      </c>
      <c r="AT412" s="155" t="s">
        <v>304</v>
      </c>
      <c r="AU412" s="155" t="s">
        <v>89</v>
      </c>
      <c r="AY412" s="17" t="s">
        <v>225</v>
      </c>
      <c r="BE412" s="156">
        <f t="shared" ref="BE412:BE445" si="114">IF(N412="základná",J412,0)</f>
        <v>0</v>
      </c>
      <c r="BF412" s="156">
        <f t="shared" ref="BF412:BF445" si="115">IF(N412="znížená",J412,0)</f>
        <v>0</v>
      </c>
      <c r="BG412" s="156">
        <f t="shared" ref="BG412:BG445" si="116">IF(N412="zákl. prenesená",J412,0)</f>
        <v>0</v>
      </c>
      <c r="BH412" s="156">
        <f t="shared" ref="BH412:BH445" si="117">IF(N412="zníž. prenesená",J412,0)</f>
        <v>0</v>
      </c>
      <c r="BI412" s="156">
        <f t="shared" ref="BI412:BI445" si="118">IF(N412="nulová",J412,0)</f>
        <v>0</v>
      </c>
      <c r="BJ412" s="17" t="s">
        <v>89</v>
      </c>
      <c r="BK412" s="156">
        <f t="shared" ref="BK412:BK445" si="119">ROUND(I412*H412,2)</f>
        <v>0</v>
      </c>
      <c r="BL412" s="17" t="s">
        <v>2312</v>
      </c>
      <c r="BM412" s="155" t="s">
        <v>4569</v>
      </c>
    </row>
    <row r="413" spans="2:65" s="1" customFormat="1" ht="16.5" customHeight="1">
      <c r="B413" s="32"/>
      <c r="C413" s="143" t="s">
        <v>1723</v>
      </c>
      <c r="D413" s="143" t="s">
        <v>227</v>
      </c>
      <c r="E413" s="144" t="s">
        <v>4570</v>
      </c>
      <c r="F413" s="145" t="s">
        <v>4571</v>
      </c>
      <c r="G413" s="146" t="s">
        <v>519</v>
      </c>
      <c r="H413" s="147">
        <v>188</v>
      </c>
      <c r="I413" s="148"/>
      <c r="J413" s="149">
        <f t="shared" si="110"/>
        <v>0</v>
      </c>
      <c r="K413" s="150"/>
      <c r="L413" s="32"/>
      <c r="M413" s="151" t="s">
        <v>1</v>
      </c>
      <c r="N413" s="152" t="s">
        <v>42</v>
      </c>
      <c r="P413" s="153">
        <f t="shared" si="111"/>
        <v>0</v>
      </c>
      <c r="Q413" s="153">
        <v>0</v>
      </c>
      <c r="R413" s="153">
        <f t="shared" si="112"/>
        <v>0</v>
      </c>
      <c r="S413" s="153">
        <v>0</v>
      </c>
      <c r="T413" s="154">
        <f t="shared" si="113"/>
        <v>0</v>
      </c>
      <c r="AR413" s="155" t="s">
        <v>2312</v>
      </c>
      <c r="AT413" s="155" t="s">
        <v>227</v>
      </c>
      <c r="AU413" s="155" t="s">
        <v>89</v>
      </c>
      <c r="AY413" s="17" t="s">
        <v>225</v>
      </c>
      <c r="BE413" s="156">
        <f t="shared" si="114"/>
        <v>0</v>
      </c>
      <c r="BF413" s="156">
        <f t="shared" si="115"/>
        <v>0</v>
      </c>
      <c r="BG413" s="156">
        <f t="shared" si="116"/>
        <v>0</v>
      </c>
      <c r="BH413" s="156">
        <f t="shared" si="117"/>
        <v>0</v>
      </c>
      <c r="BI413" s="156">
        <f t="shared" si="118"/>
        <v>0</v>
      </c>
      <c r="BJ413" s="17" t="s">
        <v>89</v>
      </c>
      <c r="BK413" s="156">
        <f t="shared" si="119"/>
        <v>0</v>
      </c>
      <c r="BL413" s="17" t="s">
        <v>2312</v>
      </c>
      <c r="BM413" s="155" t="s">
        <v>4572</v>
      </c>
    </row>
    <row r="414" spans="2:65" s="1" customFormat="1" ht="16.5" customHeight="1">
      <c r="B414" s="32"/>
      <c r="C414" s="179" t="s">
        <v>1730</v>
      </c>
      <c r="D414" s="179" t="s">
        <v>304</v>
      </c>
      <c r="E414" s="180" t="s">
        <v>4573</v>
      </c>
      <c r="F414" s="181" t="s">
        <v>4574</v>
      </c>
      <c r="G414" s="182" t="s">
        <v>519</v>
      </c>
      <c r="H414" s="183">
        <v>81</v>
      </c>
      <c r="I414" s="184"/>
      <c r="J414" s="185">
        <f t="shared" si="110"/>
        <v>0</v>
      </c>
      <c r="K414" s="186"/>
      <c r="L414" s="187"/>
      <c r="M414" s="188" t="s">
        <v>1</v>
      </c>
      <c r="N414" s="189" t="s">
        <v>42</v>
      </c>
      <c r="P414" s="153">
        <f t="shared" si="111"/>
        <v>0</v>
      </c>
      <c r="Q414" s="153">
        <v>0</v>
      </c>
      <c r="R414" s="153">
        <f t="shared" si="112"/>
        <v>0</v>
      </c>
      <c r="S414" s="153">
        <v>0</v>
      </c>
      <c r="T414" s="154">
        <f t="shared" si="113"/>
        <v>0</v>
      </c>
      <c r="AR414" s="155" t="s">
        <v>2312</v>
      </c>
      <c r="AT414" s="155" t="s">
        <v>304</v>
      </c>
      <c r="AU414" s="155" t="s">
        <v>89</v>
      </c>
      <c r="AY414" s="17" t="s">
        <v>225</v>
      </c>
      <c r="BE414" s="156">
        <f t="shared" si="114"/>
        <v>0</v>
      </c>
      <c r="BF414" s="156">
        <f t="shared" si="115"/>
        <v>0</v>
      </c>
      <c r="BG414" s="156">
        <f t="shared" si="116"/>
        <v>0</v>
      </c>
      <c r="BH414" s="156">
        <f t="shared" si="117"/>
        <v>0</v>
      </c>
      <c r="BI414" s="156">
        <f t="shared" si="118"/>
        <v>0</v>
      </c>
      <c r="BJ414" s="17" t="s">
        <v>89</v>
      </c>
      <c r="BK414" s="156">
        <f t="shared" si="119"/>
        <v>0</v>
      </c>
      <c r="BL414" s="17" t="s">
        <v>2312</v>
      </c>
      <c r="BM414" s="155" t="s">
        <v>4575</v>
      </c>
    </row>
    <row r="415" spans="2:65" s="1" customFormat="1" ht="24.2" customHeight="1">
      <c r="B415" s="32"/>
      <c r="C415" s="143" t="s">
        <v>1737</v>
      </c>
      <c r="D415" s="143" t="s">
        <v>227</v>
      </c>
      <c r="E415" s="144" t="s">
        <v>4576</v>
      </c>
      <c r="F415" s="145" t="s">
        <v>4577</v>
      </c>
      <c r="G415" s="146" t="s">
        <v>519</v>
      </c>
      <c r="H415" s="147">
        <v>81</v>
      </c>
      <c r="I415" s="148"/>
      <c r="J415" s="149">
        <f t="shared" si="110"/>
        <v>0</v>
      </c>
      <c r="K415" s="150"/>
      <c r="L415" s="32"/>
      <c r="M415" s="151" t="s">
        <v>1</v>
      </c>
      <c r="N415" s="152" t="s">
        <v>42</v>
      </c>
      <c r="P415" s="153">
        <f t="shared" si="111"/>
        <v>0</v>
      </c>
      <c r="Q415" s="153">
        <v>0</v>
      </c>
      <c r="R415" s="153">
        <f t="shared" si="112"/>
        <v>0</v>
      </c>
      <c r="S415" s="153">
        <v>0</v>
      </c>
      <c r="T415" s="154">
        <f t="shared" si="113"/>
        <v>0</v>
      </c>
      <c r="AR415" s="155" t="s">
        <v>2312</v>
      </c>
      <c r="AT415" s="155" t="s">
        <v>227</v>
      </c>
      <c r="AU415" s="155" t="s">
        <v>89</v>
      </c>
      <c r="AY415" s="17" t="s">
        <v>225</v>
      </c>
      <c r="BE415" s="156">
        <f t="shared" si="114"/>
        <v>0</v>
      </c>
      <c r="BF415" s="156">
        <f t="shared" si="115"/>
        <v>0</v>
      </c>
      <c r="BG415" s="156">
        <f t="shared" si="116"/>
        <v>0</v>
      </c>
      <c r="BH415" s="156">
        <f t="shared" si="117"/>
        <v>0</v>
      </c>
      <c r="BI415" s="156">
        <f t="shared" si="118"/>
        <v>0</v>
      </c>
      <c r="BJ415" s="17" t="s">
        <v>89</v>
      </c>
      <c r="BK415" s="156">
        <f t="shared" si="119"/>
        <v>0</v>
      </c>
      <c r="BL415" s="17" t="s">
        <v>2312</v>
      </c>
      <c r="BM415" s="155" t="s">
        <v>4578</v>
      </c>
    </row>
    <row r="416" spans="2:65" s="1" customFormat="1" ht="16.5" customHeight="1">
      <c r="B416" s="32"/>
      <c r="C416" s="179" t="s">
        <v>1742</v>
      </c>
      <c r="D416" s="179" t="s">
        <v>304</v>
      </c>
      <c r="E416" s="180" t="s">
        <v>4579</v>
      </c>
      <c r="F416" s="181" t="s">
        <v>4580</v>
      </c>
      <c r="G416" s="182" t="s">
        <v>519</v>
      </c>
      <c r="H416" s="183">
        <v>8</v>
      </c>
      <c r="I416" s="184"/>
      <c r="J416" s="185">
        <f t="shared" si="110"/>
        <v>0</v>
      </c>
      <c r="K416" s="186"/>
      <c r="L416" s="187"/>
      <c r="M416" s="188" t="s">
        <v>1</v>
      </c>
      <c r="N416" s="189" t="s">
        <v>42</v>
      </c>
      <c r="P416" s="153">
        <f t="shared" si="111"/>
        <v>0</v>
      </c>
      <c r="Q416" s="153">
        <v>0</v>
      </c>
      <c r="R416" s="153">
        <f t="shared" si="112"/>
        <v>0</v>
      </c>
      <c r="S416" s="153">
        <v>0</v>
      </c>
      <c r="T416" s="154">
        <f t="shared" si="113"/>
        <v>0</v>
      </c>
      <c r="AR416" s="155" t="s">
        <v>2312</v>
      </c>
      <c r="AT416" s="155" t="s">
        <v>304</v>
      </c>
      <c r="AU416" s="155" t="s">
        <v>89</v>
      </c>
      <c r="AY416" s="17" t="s">
        <v>225</v>
      </c>
      <c r="BE416" s="156">
        <f t="shared" si="114"/>
        <v>0</v>
      </c>
      <c r="BF416" s="156">
        <f t="shared" si="115"/>
        <v>0</v>
      </c>
      <c r="BG416" s="156">
        <f t="shared" si="116"/>
        <v>0</v>
      </c>
      <c r="BH416" s="156">
        <f t="shared" si="117"/>
        <v>0</v>
      </c>
      <c r="BI416" s="156">
        <f t="shared" si="118"/>
        <v>0</v>
      </c>
      <c r="BJ416" s="17" t="s">
        <v>89</v>
      </c>
      <c r="BK416" s="156">
        <f t="shared" si="119"/>
        <v>0</v>
      </c>
      <c r="BL416" s="17" t="s">
        <v>2312</v>
      </c>
      <c r="BM416" s="155" t="s">
        <v>4581</v>
      </c>
    </row>
    <row r="417" spans="2:65" s="1" customFormat="1" ht="21.75" customHeight="1">
      <c r="B417" s="32"/>
      <c r="C417" s="143" t="s">
        <v>1767</v>
      </c>
      <c r="D417" s="143" t="s">
        <v>227</v>
      </c>
      <c r="E417" s="144" t="s">
        <v>4582</v>
      </c>
      <c r="F417" s="145" t="s">
        <v>4583</v>
      </c>
      <c r="G417" s="146" t="s">
        <v>519</v>
      </c>
      <c r="H417" s="147">
        <v>8</v>
      </c>
      <c r="I417" s="148"/>
      <c r="J417" s="149">
        <f t="shared" si="110"/>
        <v>0</v>
      </c>
      <c r="K417" s="150"/>
      <c r="L417" s="32"/>
      <c r="M417" s="151" t="s">
        <v>1</v>
      </c>
      <c r="N417" s="152" t="s">
        <v>42</v>
      </c>
      <c r="P417" s="153">
        <f t="shared" si="111"/>
        <v>0</v>
      </c>
      <c r="Q417" s="153">
        <v>0</v>
      </c>
      <c r="R417" s="153">
        <f t="shared" si="112"/>
        <v>0</v>
      </c>
      <c r="S417" s="153">
        <v>0</v>
      </c>
      <c r="T417" s="154">
        <f t="shared" si="113"/>
        <v>0</v>
      </c>
      <c r="AR417" s="155" t="s">
        <v>2312</v>
      </c>
      <c r="AT417" s="155" t="s">
        <v>227</v>
      </c>
      <c r="AU417" s="155" t="s">
        <v>89</v>
      </c>
      <c r="AY417" s="17" t="s">
        <v>225</v>
      </c>
      <c r="BE417" s="156">
        <f t="shared" si="114"/>
        <v>0</v>
      </c>
      <c r="BF417" s="156">
        <f t="shared" si="115"/>
        <v>0</v>
      </c>
      <c r="BG417" s="156">
        <f t="shared" si="116"/>
        <v>0</v>
      </c>
      <c r="BH417" s="156">
        <f t="shared" si="117"/>
        <v>0</v>
      </c>
      <c r="BI417" s="156">
        <f t="shared" si="118"/>
        <v>0</v>
      </c>
      <c r="BJ417" s="17" t="s">
        <v>89</v>
      </c>
      <c r="BK417" s="156">
        <f t="shared" si="119"/>
        <v>0</v>
      </c>
      <c r="BL417" s="17" t="s">
        <v>2312</v>
      </c>
      <c r="BM417" s="155" t="s">
        <v>4584</v>
      </c>
    </row>
    <row r="418" spans="2:65" s="1" customFormat="1" ht="24.2" customHeight="1">
      <c r="B418" s="32"/>
      <c r="C418" s="179" t="s">
        <v>1773</v>
      </c>
      <c r="D418" s="179" t="s">
        <v>304</v>
      </c>
      <c r="E418" s="180" t="s">
        <v>4585</v>
      </c>
      <c r="F418" s="181" t="s">
        <v>4586</v>
      </c>
      <c r="G418" s="182" t="s">
        <v>519</v>
      </c>
      <c r="H418" s="183">
        <v>163</v>
      </c>
      <c r="I418" s="184"/>
      <c r="J418" s="185">
        <f t="shared" si="110"/>
        <v>0</v>
      </c>
      <c r="K418" s="186"/>
      <c r="L418" s="187"/>
      <c r="M418" s="188" t="s">
        <v>1</v>
      </c>
      <c r="N418" s="189" t="s">
        <v>42</v>
      </c>
      <c r="P418" s="153">
        <f t="shared" si="111"/>
        <v>0</v>
      </c>
      <c r="Q418" s="153">
        <v>0</v>
      </c>
      <c r="R418" s="153">
        <f t="shared" si="112"/>
        <v>0</v>
      </c>
      <c r="S418" s="153">
        <v>0</v>
      </c>
      <c r="T418" s="154">
        <f t="shared" si="113"/>
        <v>0</v>
      </c>
      <c r="AR418" s="155" t="s">
        <v>2312</v>
      </c>
      <c r="AT418" s="155" t="s">
        <v>304</v>
      </c>
      <c r="AU418" s="155" t="s">
        <v>89</v>
      </c>
      <c r="AY418" s="17" t="s">
        <v>225</v>
      </c>
      <c r="BE418" s="156">
        <f t="shared" si="114"/>
        <v>0</v>
      </c>
      <c r="BF418" s="156">
        <f t="shared" si="115"/>
        <v>0</v>
      </c>
      <c r="BG418" s="156">
        <f t="shared" si="116"/>
        <v>0</v>
      </c>
      <c r="BH418" s="156">
        <f t="shared" si="117"/>
        <v>0</v>
      </c>
      <c r="BI418" s="156">
        <f t="shared" si="118"/>
        <v>0</v>
      </c>
      <c r="BJ418" s="17" t="s">
        <v>89</v>
      </c>
      <c r="BK418" s="156">
        <f t="shared" si="119"/>
        <v>0</v>
      </c>
      <c r="BL418" s="17" t="s">
        <v>2312</v>
      </c>
      <c r="BM418" s="155" t="s">
        <v>4587</v>
      </c>
    </row>
    <row r="419" spans="2:65" s="1" customFormat="1" ht="24.2" customHeight="1">
      <c r="B419" s="32"/>
      <c r="C419" s="143" t="s">
        <v>1778</v>
      </c>
      <c r="D419" s="143" t="s">
        <v>227</v>
      </c>
      <c r="E419" s="144" t="s">
        <v>4588</v>
      </c>
      <c r="F419" s="145" t="s">
        <v>4586</v>
      </c>
      <c r="G419" s="146" t="s">
        <v>519</v>
      </c>
      <c r="H419" s="147">
        <v>163</v>
      </c>
      <c r="I419" s="148"/>
      <c r="J419" s="149">
        <f t="shared" si="110"/>
        <v>0</v>
      </c>
      <c r="K419" s="150"/>
      <c r="L419" s="32"/>
      <c r="M419" s="151" t="s">
        <v>1</v>
      </c>
      <c r="N419" s="152" t="s">
        <v>42</v>
      </c>
      <c r="P419" s="153">
        <f t="shared" si="111"/>
        <v>0</v>
      </c>
      <c r="Q419" s="153">
        <v>0</v>
      </c>
      <c r="R419" s="153">
        <f t="shared" si="112"/>
        <v>0</v>
      </c>
      <c r="S419" s="153">
        <v>0</v>
      </c>
      <c r="T419" s="154">
        <f t="shared" si="113"/>
        <v>0</v>
      </c>
      <c r="AR419" s="155" t="s">
        <v>2312</v>
      </c>
      <c r="AT419" s="155" t="s">
        <v>227</v>
      </c>
      <c r="AU419" s="155" t="s">
        <v>89</v>
      </c>
      <c r="AY419" s="17" t="s">
        <v>225</v>
      </c>
      <c r="BE419" s="156">
        <f t="shared" si="114"/>
        <v>0</v>
      </c>
      <c r="BF419" s="156">
        <f t="shared" si="115"/>
        <v>0</v>
      </c>
      <c r="BG419" s="156">
        <f t="shared" si="116"/>
        <v>0</v>
      </c>
      <c r="BH419" s="156">
        <f t="shared" si="117"/>
        <v>0</v>
      </c>
      <c r="BI419" s="156">
        <f t="shared" si="118"/>
        <v>0</v>
      </c>
      <c r="BJ419" s="17" t="s">
        <v>89</v>
      </c>
      <c r="BK419" s="156">
        <f t="shared" si="119"/>
        <v>0</v>
      </c>
      <c r="BL419" s="17" t="s">
        <v>2312</v>
      </c>
      <c r="BM419" s="155" t="s">
        <v>4589</v>
      </c>
    </row>
    <row r="420" spans="2:65" s="1" customFormat="1" ht="24.2" customHeight="1">
      <c r="B420" s="32"/>
      <c r="C420" s="179" t="s">
        <v>1784</v>
      </c>
      <c r="D420" s="179" t="s">
        <v>304</v>
      </c>
      <c r="E420" s="180" t="s">
        <v>4590</v>
      </c>
      <c r="F420" s="181" t="s">
        <v>4591</v>
      </c>
      <c r="G420" s="182" t="s">
        <v>519</v>
      </c>
      <c r="H420" s="183">
        <v>43</v>
      </c>
      <c r="I420" s="184"/>
      <c r="J420" s="185">
        <f t="shared" si="110"/>
        <v>0</v>
      </c>
      <c r="K420" s="186"/>
      <c r="L420" s="187"/>
      <c r="M420" s="188" t="s">
        <v>1</v>
      </c>
      <c r="N420" s="189" t="s">
        <v>42</v>
      </c>
      <c r="P420" s="153">
        <f t="shared" si="111"/>
        <v>0</v>
      </c>
      <c r="Q420" s="153">
        <v>0</v>
      </c>
      <c r="R420" s="153">
        <f t="shared" si="112"/>
        <v>0</v>
      </c>
      <c r="S420" s="153">
        <v>0</v>
      </c>
      <c r="T420" s="154">
        <f t="shared" si="113"/>
        <v>0</v>
      </c>
      <c r="AR420" s="155" t="s">
        <v>2312</v>
      </c>
      <c r="AT420" s="155" t="s">
        <v>304</v>
      </c>
      <c r="AU420" s="155" t="s">
        <v>89</v>
      </c>
      <c r="AY420" s="17" t="s">
        <v>225</v>
      </c>
      <c r="BE420" s="156">
        <f t="shared" si="114"/>
        <v>0</v>
      </c>
      <c r="BF420" s="156">
        <f t="shared" si="115"/>
        <v>0</v>
      </c>
      <c r="BG420" s="156">
        <f t="shared" si="116"/>
        <v>0</v>
      </c>
      <c r="BH420" s="156">
        <f t="shared" si="117"/>
        <v>0</v>
      </c>
      <c r="BI420" s="156">
        <f t="shared" si="118"/>
        <v>0</v>
      </c>
      <c r="BJ420" s="17" t="s">
        <v>89</v>
      </c>
      <c r="BK420" s="156">
        <f t="shared" si="119"/>
        <v>0</v>
      </c>
      <c r="BL420" s="17" t="s">
        <v>2312</v>
      </c>
      <c r="BM420" s="155" t="s">
        <v>4592</v>
      </c>
    </row>
    <row r="421" spans="2:65" s="1" customFormat="1" ht="24.2" customHeight="1">
      <c r="B421" s="32"/>
      <c r="C421" s="143" t="s">
        <v>1789</v>
      </c>
      <c r="D421" s="143" t="s">
        <v>227</v>
      </c>
      <c r="E421" s="144" t="s">
        <v>4593</v>
      </c>
      <c r="F421" s="145" t="s">
        <v>4594</v>
      </c>
      <c r="G421" s="146" t="s">
        <v>519</v>
      </c>
      <c r="H421" s="147">
        <v>43</v>
      </c>
      <c r="I421" s="148"/>
      <c r="J421" s="149">
        <f t="shared" si="110"/>
        <v>0</v>
      </c>
      <c r="K421" s="150"/>
      <c r="L421" s="32"/>
      <c r="M421" s="151" t="s">
        <v>1</v>
      </c>
      <c r="N421" s="152" t="s">
        <v>42</v>
      </c>
      <c r="P421" s="153">
        <f t="shared" si="111"/>
        <v>0</v>
      </c>
      <c r="Q421" s="153">
        <v>0</v>
      </c>
      <c r="R421" s="153">
        <f t="shared" si="112"/>
        <v>0</v>
      </c>
      <c r="S421" s="153">
        <v>0</v>
      </c>
      <c r="T421" s="154">
        <f t="shared" si="113"/>
        <v>0</v>
      </c>
      <c r="AR421" s="155" t="s">
        <v>2312</v>
      </c>
      <c r="AT421" s="155" t="s">
        <v>227</v>
      </c>
      <c r="AU421" s="155" t="s">
        <v>89</v>
      </c>
      <c r="AY421" s="17" t="s">
        <v>225</v>
      </c>
      <c r="BE421" s="156">
        <f t="shared" si="114"/>
        <v>0</v>
      </c>
      <c r="BF421" s="156">
        <f t="shared" si="115"/>
        <v>0</v>
      </c>
      <c r="BG421" s="156">
        <f t="shared" si="116"/>
        <v>0</v>
      </c>
      <c r="BH421" s="156">
        <f t="shared" si="117"/>
        <v>0</v>
      </c>
      <c r="BI421" s="156">
        <f t="shared" si="118"/>
        <v>0</v>
      </c>
      <c r="BJ421" s="17" t="s">
        <v>89</v>
      </c>
      <c r="BK421" s="156">
        <f t="shared" si="119"/>
        <v>0</v>
      </c>
      <c r="BL421" s="17" t="s">
        <v>2312</v>
      </c>
      <c r="BM421" s="155" t="s">
        <v>4595</v>
      </c>
    </row>
    <row r="422" spans="2:65" s="1" customFormat="1" ht="16.5" customHeight="1">
      <c r="B422" s="32"/>
      <c r="C422" s="143" t="s">
        <v>1794</v>
      </c>
      <c r="D422" s="143" t="s">
        <v>227</v>
      </c>
      <c r="E422" s="144" t="s">
        <v>4596</v>
      </c>
      <c r="F422" s="145" t="s">
        <v>4597</v>
      </c>
      <c r="G422" s="146" t="s">
        <v>519</v>
      </c>
      <c r="H422" s="147">
        <v>2</v>
      </c>
      <c r="I422" s="148"/>
      <c r="J422" s="149">
        <f t="shared" si="110"/>
        <v>0</v>
      </c>
      <c r="K422" s="150"/>
      <c r="L422" s="32"/>
      <c r="M422" s="151" t="s">
        <v>1</v>
      </c>
      <c r="N422" s="152" t="s">
        <v>42</v>
      </c>
      <c r="P422" s="153">
        <f t="shared" si="111"/>
        <v>0</v>
      </c>
      <c r="Q422" s="153">
        <v>0</v>
      </c>
      <c r="R422" s="153">
        <f t="shared" si="112"/>
        <v>0</v>
      </c>
      <c r="S422" s="153">
        <v>0</v>
      </c>
      <c r="T422" s="154">
        <f t="shared" si="113"/>
        <v>0</v>
      </c>
      <c r="AR422" s="155" t="s">
        <v>2312</v>
      </c>
      <c r="AT422" s="155" t="s">
        <v>227</v>
      </c>
      <c r="AU422" s="155" t="s">
        <v>89</v>
      </c>
      <c r="AY422" s="17" t="s">
        <v>225</v>
      </c>
      <c r="BE422" s="156">
        <f t="shared" si="114"/>
        <v>0</v>
      </c>
      <c r="BF422" s="156">
        <f t="shared" si="115"/>
        <v>0</v>
      </c>
      <c r="BG422" s="156">
        <f t="shared" si="116"/>
        <v>0</v>
      </c>
      <c r="BH422" s="156">
        <f t="shared" si="117"/>
        <v>0</v>
      </c>
      <c r="BI422" s="156">
        <f t="shared" si="118"/>
        <v>0</v>
      </c>
      <c r="BJ422" s="17" t="s">
        <v>89</v>
      </c>
      <c r="BK422" s="156">
        <f t="shared" si="119"/>
        <v>0</v>
      </c>
      <c r="BL422" s="17" t="s">
        <v>2312</v>
      </c>
      <c r="BM422" s="155" t="s">
        <v>4598</v>
      </c>
    </row>
    <row r="423" spans="2:65" s="1" customFormat="1" ht="16.5" customHeight="1">
      <c r="B423" s="32"/>
      <c r="C423" s="143" t="s">
        <v>1799</v>
      </c>
      <c r="D423" s="143" t="s">
        <v>227</v>
      </c>
      <c r="E423" s="144" t="s">
        <v>4599</v>
      </c>
      <c r="F423" s="145" t="s">
        <v>4600</v>
      </c>
      <c r="G423" s="146" t="s">
        <v>519</v>
      </c>
      <c r="H423" s="147">
        <v>10</v>
      </c>
      <c r="I423" s="148"/>
      <c r="J423" s="149">
        <f t="shared" si="110"/>
        <v>0</v>
      </c>
      <c r="K423" s="150"/>
      <c r="L423" s="32"/>
      <c r="M423" s="151" t="s">
        <v>1</v>
      </c>
      <c r="N423" s="152" t="s">
        <v>42</v>
      </c>
      <c r="P423" s="153">
        <f t="shared" si="111"/>
        <v>0</v>
      </c>
      <c r="Q423" s="153">
        <v>0</v>
      </c>
      <c r="R423" s="153">
        <f t="shared" si="112"/>
        <v>0</v>
      </c>
      <c r="S423" s="153">
        <v>0</v>
      </c>
      <c r="T423" s="154">
        <f t="shared" si="113"/>
        <v>0</v>
      </c>
      <c r="AR423" s="155" t="s">
        <v>2312</v>
      </c>
      <c r="AT423" s="155" t="s">
        <v>227</v>
      </c>
      <c r="AU423" s="155" t="s">
        <v>89</v>
      </c>
      <c r="AY423" s="17" t="s">
        <v>225</v>
      </c>
      <c r="BE423" s="156">
        <f t="shared" si="114"/>
        <v>0</v>
      </c>
      <c r="BF423" s="156">
        <f t="shared" si="115"/>
        <v>0</v>
      </c>
      <c r="BG423" s="156">
        <f t="shared" si="116"/>
        <v>0</v>
      </c>
      <c r="BH423" s="156">
        <f t="shared" si="117"/>
        <v>0</v>
      </c>
      <c r="BI423" s="156">
        <f t="shared" si="118"/>
        <v>0</v>
      </c>
      <c r="BJ423" s="17" t="s">
        <v>89</v>
      </c>
      <c r="BK423" s="156">
        <f t="shared" si="119"/>
        <v>0</v>
      </c>
      <c r="BL423" s="17" t="s">
        <v>2312</v>
      </c>
      <c r="BM423" s="155" t="s">
        <v>4601</v>
      </c>
    </row>
    <row r="424" spans="2:65" s="1" customFormat="1" ht="16.5" customHeight="1">
      <c r="B424" s="32"/>
      <c r="C424" s="143" t="s">
        <v>1805</v>
      </c>
      <c r="D424" s="143" t="s">
        <v>227</v>
      </c>
      <c r="E424" s="144" t="s">
        <v>4602</v>
      </c>
      <c r="F424" s="145" t="s">
        <v>4603</v>
      </c>
      <c r="G424" s="146" t="s">
        <v>519</v>
      </c>
      <c r="H424" s="147">
        <v>4</v>
      </c>
      <c r="I424" s="148"/>
      <c r="J424" s="149">
        <f t="shared" si="110"/>
        <v>0</v>
      </c>
      <c r="K424" s="150"/>
      <c r="L424" s="32"/>
      <c r="M424" s="151" t="s">
        <v>1</v>
      </c>
      <c r="N424" s="152" t="s">
        <v>42</v>
      </c>
      <c r="P424" s="153">
        <f t="shared" si="111"/>
        <v>0</v>
      </c>
      <c r="Q424" s="153">
        <v>0</v>
      </c>
      <c r="R424" s="153">
        <f t="shared" si="112"/>
        <v>0</v>
      </c>
      <c r="S424" s="153">
        <v>0</v>
      </c>
      <c r="T424" s="154">
        <f t="shared" si="113"/>
        <v>0</v>
      </c>
      <c r="AR424" s="155" t="s">
        <v>2312</v>
      </c>
      <c r="AT424" s="155" t="s">
        <v>227</v>
      </c>
      <c r="AU424" s="155" t="s">
        <v>89</v>
      </c>
      <c r="AY424" s="17" t="s">
        <v>225</v>
      </c>
      <c r="BE424" s="156">
        <f t="shared" si="114"/>
        <v>0</v>
      </c>
      <c r="BF424" s="156">
        <f t="shared" si="115"/>
        <v>0</v>
      </c>
      <c r="BG424" s="156">
        <f t="shared" si="116"/>
        <v>0</v>
      </c>
      <c r="BH424" s="156">
        <f t="shared" si="117"/>
        <v>0</v>
      </c>
      <c r="BI424" s="156">
        <f t="shared" si="118"/>
        <v>0</v>
      </c>
      <c r="BJ424" s="17" t="s">
        <v>89</v>
      </c>
      <c r="BK424" s="156">
        <f t="shared" si="119"/>
        <v>0</v>
      </c>
      <c r="BL424" s="17" t="s">
        <v>2312</v>
      </c>
      <c r="BM424" s="155" t="s">
        <v>4604</v>
      </c>
    </row>
    <row r="425" spans="2:65" s="1" customFormat="1" ht="16.5" customHeight="1">
      <c r="B425" s="32"/>
      <c r="C425" s="143" t="s">
        <v>1809</v>
      </c>
      <c r="D425" s="143" t="s">
        <v>227</v>
      </c>
      <c r="E425" s="144" t="s">
        <v>4605</v>
      </c>
      <c r="F425" s="145" t="s">
        <v>4606</v>
      </c>
      <c r="G425" s="146" t="s">
        <v>519</v>
      </c>
      <c r="H425" s="147">
        <v>20</v>
      </c>
      <c r="I425" s="148"/>
      <c r="J425" s="149">
        <f t="shared" si="110"/>
        <v>0</v>
      </c>
      <c r="K425" s="150"/>
      <c r="L425" s="32"/>
      <c r="M425" s="151" t="s">
        <v>1</v>
      </c>
      <c r="N425" s="152" t="s">
        <v>42</v>
      </c>
      <c r="P425" s="153">
        <f t="shared" si="111"/>
        <v>0</v>
      </c>
      <c r="Q425" s="153">
        <v>0</v>
      </c>
      <c r="R425" s="153">
        <f t="shared" si="112"/>
        <v>0</v>
      </c>
      <c r="S425" s="153">
        <v>0</v>
      </c>
      <c r="T425" s="154">
        <f t="shared" si="113"/>
        <v>0</v>
      </c>
      <c r="AR425" s="155" t="s">
        <v>2312</v>
      </c>
      <c r="AT425" s="155" t="s">
        <v>227</v>
      </c>
      <c r="AU425" s="155" t="s">
        <v>89</v>
      </c>
      <c r="AY425" s="17" t="s">
        <v>225</v>
      </c>
      <c r="BE425" s="156">
        <f t="shared" si="114"/>
        <v>0</v>
      </c>
      <c r="BF425" s="156">
        <f t="shared" si="115"/>
        <v>0</v>
      </c>
      <c r="BG425" s="156">
        <f t="shared" si="116"/>
        <v>0</v>
      </c>
      <c r="BH425" s="156">
        <f t="shared" si="117"/>
        <v>0</v>
      </c>
      <c r="BI425" s="156">
        <f t="shared" si="118"/>
        <v>0</v>
      </c>
      <c r="BJ425" s="17" t="s">
        <v>89</v>
      </c>
      <c r="BK425" s="156">
        <f t="shared" si="119"/>
        <v>0</v>
      </c>
      <c r="BL425" s="17" t="s">
        <v>2312</v>
      </c>
      <c r="BM425" s="155" t="s">
        <v>4607</v>
      </c>
    </row>
    <row r="426" spans="2:65" s="1" customFormat="1" ht="16.5" customHeight="1">
      <c r="B426" s="32"/>
      <c r="C426" s="143" t="s">
        <v>1814</v>
      </c>
      <c r="D426" s="143" t="s">
        <v>227</v>
      </c>
      <c r="E426" s="144" t="s">
        <v>4608</v>
      </c>
      <c r="F426" s="145" t="s">
        <v>4609</v>
      </c>
      <c r="G426" s="146" t="s">
        <v>519</v>
      </c>
      <c r="H426" s="147">
        <v>20</v>
      </c>
      <c r="I426" s="148"/>
      <c r="J426" s="149">
        <f t="shared" si="110"/>
        <v>0</v>
      </c>
      <c r="K426" s="150"/>
      <c r="L426" s="32"/>
      <c r="M426" s="151" t="s">
        <v>1</v>
      </c>
      <c r="N426" s="152" t="s">
        <v>42</v>
      </c>
      <c r="P426" s="153">
        <f t="shared" si="111"/>
        <v>0</v>
      </c>
      <c r="Q426" s="153">
        <v>0</v>
      </c>
      <c r="R426" s="153">
        <f t="shared" si="112"/>
        <v>0</v>
      </c>
      <c r="S426" s="153">
        <v>0</v>
      </c>
      <c r="T426" s="154">
        <f t="shared" si="113"/>
        <v>0</v>
      </c>
      <c r="AR426" s="155" t="s">
        <v>2312</v>
      </c>
      <c r="AT426" s="155" t="s">
        <v>227</v>
      </c>
      <c r="AU426" s="155" t="s">
        <v>89</v>
      </c>
      <c r="AY426" s="17" t="s">
        <v>225</v>
      </c>
      <c r="BE426" s="156">
        <f t="shared" si="114"/>
        <v>0</v>
      </c>
      <c r="BF426" s="156">
        <f t="shared" si="115"/>
        <v>0</v>
      </c>
      <c r="BG426" s="156">
        <f t="shared" si="116"/>
        <v>0</v>
      </c>
      <c r="BH426" s="156">
        <f t="shared" si="117"/>
        <v>0</v>
      </c>
      <c r="BI426" s="156">
        <f t="shared" si="118"/>
        <v>0</v>
      </c>
      <c r="BJ426" s="17" t="s">
        <v>89</v>
      </c>
      <c r="BK426" s="156">
        <f t="shared" si="119"/>
        <v>0</v>
      </c>
      <c r="BL426" s="17" t="s">
        <v>2312</v>
      </c>
      <c r="BM426" s="155" t="s">
        <v>4610</v>
      </c>
    </row>
    <row r="427" spans="2:65" s="1" customFormat="1" ht="16.5" customHeight="1">
      <c r="B427" s="32"/>
      <c r="C427" s="143" t="s">
        <v>1819</v>
      </c>
      <c r="D427" s="143" t="s">
        <v>227</v>
      </c>
      <c r="E427" s="144" t="s">
        <v>4611</v>
      </c>
      <c r="F427" s="145" t="s">
        <v>4612</v>
      </c>
      <c r="G427" s="146" t="s">
        <v>519</v>
      </c>
      <c r="H427" s="147">
        <v>100</v>
      </c>
      <c r="I427" s="148"/>
      <c r="J427" s="149">
        <f t="shared" si="110"/>
        <v>0</v>
      </c>
      <c r="K427" s="150"/>
      <c r="L427" s="32"/>
      <c r="M427" s="151" t="s">
        <v>1</v>
      </c>
      <c r="N427" s="152" t="s">
        <v>42</v>
      </c>
      <c r="P427" s="153">
        <f t="shared" si="111"/>
        <v>0</v>
      </c>
      <c r="Q427" s="153">
        <v>0</v>
      </c>
      <c r="R427" s="153">
        <f t="shared" si="112"/>
        <v>0</v>
      </c>
      <c r="S427" s="153">
        <v>0</v>
      </c>
      <c r="T427" s="154">
        <f t="shared" si="113"/>
        <v>0</v>
      </c>
      <c r="AR427" s="155" t="s">
        <v>2312</v>
      </c>
      <c r="AT427" s="155" t="s">
        <v>227</v>
      </c>
      <c r="AU427" s="155" t="s">
        <v>89</v>
      </c>
      <c r="AY427" s="17" t="s">
        <v>225</v>
      </c>
      <c r="BE427" s="156">
        <f t="shared" si="114"/>
        <v>0</v>
      </c>
      <c r="BF427" s="156">
        <f t="shared" si="115"/>
        <v>0</v>
      </c>
      <c r="BG427" s="156">
        <f t="shared" si="116"/>
        <v>0</v>
      </c>
      <c r="BH427" s="156">
        <f t="shared" si="117"/>
        <v>0</v>
      </c>
      <c r="BI427" s="156">
        <f t="shared" si="118"/>
        <v>0</v>
      </c>
      <c r="BJ427" s="17" t="s">
        <v>89</v>
      </c>
      <c r="BK427" s="156">
        <f t="shared" si="119"/>
        <v>0</v>
      </c>
      <c r="BL427" s="17" t="s">
        <v>2312</v>
      </c>
      <c r="BM427" s="155" t="s">
        <v>4613</v>
      </c>
    </row>
    <row r="428" spans="2:65" s="1" customFormat="1" ht="16.5" customHeight="1">
      <c r="B428" s="32"/>
      <c r="C428" s="143" t="s">
        <v>1827</v>
      </c>
      <c r="D428" s="143" t="s">
        <v>227</v>
      </c>
      <c r="E428" s="144" t="s">
        <v>4614</v>
      </c>
      <c r="F428" s="145" t="s">
        <v>4615</v>
      </c>
      <c r="G428" s="146" t="s">
        <v>519</v>
      </c>
      <c r="H428" s="147">
        <v>2</v>
      </c>
      <c r="I428" s="148"/>
      <c r="J428" s="149">
        <f t="shared" si="110"/>
        <v>0</v>
      </c>
      <c r="K428" s="150"/>
      <c r="L428" s="32"/>
      <c r="M428" s="151" t="s">
        <v>1</v>
      </c>
      <c r="N428" s="152" t="s">
        <v>42</v>
      </c>
      <c r="P428" s="153">
        <f t="shared" si="111"/>
        <v>0</v>
      </c>
      <c r="Q428" s="153">
        <v>0</v>
      </c>
      <c r="R428" s="153">
        <f t="shared" si="112"/>
        <v>0</v>
      </c>
      <c r="S428" s="153">
        <v>0</v>
      </c>
      <c r="T428" s="154">
        <f t="shared" si="113"/>
        <v>0</v>
      </c>
      <c r="AR428" s="155" t="s">
        <v>2312</v>
      </c>
      <c r="AT428" s="155" t="s">
        <v>227</v>
      </c>
      <c r="AU428" s="155" t="s">
        <v>89</v>
      </c>
      <c r="AY428" s="17" t="s">
        <v>225</v>
      </c>
      <c r="BE428" s="156">
        <f t="shared" si="114"/>
        <v>0</v>
      </c>
      <c r="BF428" s="156">
        <f t="shared" si="115"/>
        <v>0</v>
      </c>
      <c r="BG428" s="156">
        <f t="shared" si="116"/>
        <v>0</v>
      </c>
      <c r="BH428" s="156">
        <f t="shared" si="117"/>
        <v>0</v>
      </c>
      <c r="BI428" s="156">
        <f t="shared" si="118"/>
        <v>0</v>
      </c>
      <c r="BJ428" s="17" t="s">
        <v>89</v>
      </c>
      <c r="BK428" s="156">
        <f t="shared" si="119"/>
        <v>0</v>
      </c>
      <c r="BL428" s="17" t="s">
        <v>2312</v>
      </c>
      <c r="BM428" s="155" t="s">
        <v>4616</v>
      </c>
    </row>
    <row r="429" spans="2:65" s="1" customFormat="1" ht="16.5" customHeight="1">
      <c r="B429" s="32"/>
      <c r="C429" s="143" t="s">
        <v>1835</v>
      </c>
      <c r="D429" s="143" t="s">
        <v>227</v>
      </c>
      <c r="E429" s="144" t="s">
        <v>4617</v>
      </c>
      <c r="F429" s="145" t="s">
        <v>4618</v>
      </c>
      <c r="G429" s="146" t="s">
        <v>519</v>
      </c>
      <c r="H429" s="147">
        <v>6</v>
      </c>
      <c r="I429" s="148"/>
      <c r="J429" s="149">
        <f t="shared" si="110"/>
        <v>0</v>
      </c>
      <c r="K429" s="150"/>
      <c r="L429" s="32"/>
      <c r="M429" s="151" t="s">
        <v>1</v>
      </c>
      <c r="N429" s="152" t="s">
        <v>42</v>
      </c>
      <c r="P429" s="153">
        <f t="shared" si="111"/>
        <v>0</v>
      </c>
      <c r="Q429" s="153">
        <v>0</v>
      </c>
      <c r="R429" s="153">
        <f t="shared" si="112"/>
        <v>0</v>
      </c>
      <c r="S429" s="153">
        <v>0</v>
      </c>
      <c r="T429" s="154">
        <f t="shared" si="113"/>
        <v>0</v>
      </c>
      <c r="AR429" s="155" t="s">
        <v>2312</v>
      </c>
      <c r="AT429" s="155" t="s">
        <v>227</v>
      </c>
      <c r="AU429" s="155" t="s">
        <v>89</v>
      </c>
      <c r="AY429" s="17" t="s">
        <v>225</v>
      </c>
      <c r="BE429" s="156">
        <f t="shared" si="114"/>
        <v>0</v>
      </c>
      <c r="BF429" s="156">
        <f t="shared" si="115"/>
        <v>0</v>
      </c>
      <c r="BG429" s="156">
        <f t="shared" si="116"/>
        <v>0</v>
      </c>
      <c r="BH429" s="156">
        <f t="shared" si="117"/>
        <v>0</v>
      </c>
      <c r="BI429" s="156">
        <f t="shared" si="118"/>
        <v>0</v>
      </c>
      <c r="BJ429" s="17" t="s">
        <v>89</v>
      </c>
      <c r="BK429" s="156">
        <f t="shared" si="119"/>
        <v>0</v>
      </c>
      <c r="BL429" s="17" t="s">
        <v>2312</v>
      </c>
      <c r="BM429" s="155" t="s">
        <v>4619</v>
      </c>
    </row>
    <row r="430" spans="2:65" s="1" customFormat="1" ht="16.5" customHeight="1">
      <c r="B430" s="32"/>
      <c r="C430" s="143" t="s">
        <v>1841</v>
      </c>
      <c r="D430" s="143" t="s">
        <v>227</v>
      </c>
      <c r="E430" s="144" t="s">
        <v>4620</v>
      </c>
      <c r="F430" s="145" t="s">
        <v>4621</v>
      </c>
      <c r="G430" s="146" t="s">
        <v>519</v>
      </c>
      <c r="H430" s="147">
        <v>4</v>
      </c>
      <c r="I430" s="148"/>
      <c r="J430" s="149">
        <f t="shared" si="110"/>
        <v>0</v>
      </c>
      <c r="K430" s="150"/>
      <c r="L430" s="32"/>
      <c r="M430" s="151" t="s">
        <v>1</v>
      </c>
      <c r="N430" s="152" t="s">
        <v>42</v>
      </c>
      <c r="P430" s="153">
        <f t="shared" si="111"/>
        <v>0</v>
      </c>
      <c r="Q430" s="153">
        <v>0</v>
      </c>
      <c r="R430" s="153">
        <f t="shared" si="112"/>
        <v>0</v>
      </c>
      <c r="S430" s="153">
        <v>0</v>
      </c>
      <c r="T430" s="154">
        <f t="shared" si="113"/>
        <v>0</v>
      </c>
      <c r="AR430" s="155" t="s">
        <v>2312</v>
      </c>
      <c r="AT430" s="155" t="s">
        <v>227</v>
      </c>
      <c r="AU430" s="155" t="s">
        <v>89</v>
      </c>
      <c r="AY430" s="17" t="s">
        <v>225</v>
      </c>
      <c r="BE430" s="156">
        <f t="shared" si="114"/>
        <v>0</v>
      </c>
      <c r="BF430" s="156">
        <f t="shared" si="115"/>
        <v>0</v>
      </c>
      <c r="BG430" s="156">
        <f t="shared" si="116"/>
        <v>0</v>
      </c>
      <c r="BH430" s="156">
        <f t="shared" si="117"/>
        <v>0</v>
      </c>
      <c r="BI430" s="156">
        <f t="shared" si="118"/>
        <v>0</v>
      </c>
      <c r="BJ430" s="17" t="s">
        <v>89</v>
      </c>
      <c r="BK430" s="156">
        <f t="shared" si="119"/>
        <v>0</v>
      </c>
      <c r="BL430" s="17" t="s">
        <v>2312</v>
      </c>
      <c r="BM430" s="155" t="s">
        <v>4622</v>
      </c>
    </row>
    <row r="431" spans="2:65" s="1" customFormat="1" ht="16.5" customHeight="1">
      <c r="B431" s="32"/>
      <c r="C431" s="143" t="s">
        <v>1853</v>
      </c>
      <c r="D431" s="143" t="s">
        <v>227</v>
      </c>
      <c r="E431" s="144" t="s">
        <v>4623</v>
      </c>
      <c r="F431" s="145" t="s">
        <v>4624</v>
      </c>
      <c r="G431" s="146" t="s">
        <v>519</v>
      </c>
      <c r="H431" s="147">
        <v>12</v>
      </c>
      <c r="I431" s="148"/>
      <c r="J431" s="149">
        <f t="shared" si="110"/>
        <v>0</v>
      </c>
      <c r="K431" s="150"/>
      <c r="L431" s="32"/>
      <c r="M431" s="151" t="s">
        <v>1</v>
      </c>
      <c r="N431" s="152" t="s">
        <v>42</v>
      </c>
      <c r="P431" s="153">
        <f t="shared" si="111"/>
        <v>0</v>
      </c>
      <c r="Q431" s="153">
        <v>0</v>
      </c>
      <c r="R431" s="153">
        <f t="shared" si="112"/>
        <v>0</v>
      </c>
      <c r="S431" s="153">
        <v>0</v>
      </c>
      <c r="T431" s="154">
        <f t="shared" si="113"/>
        <v>0</v>
      </c>
      <c r="AR431" s="155" t="s">
        <v>2312</v>
      </c>
      <c r="AT431" s="155" t="s">
        <v>227</v>
      </c>
      <c r="AU431" s="155" t="s">
        <v>89</v>
      </c>
      <c r="AY431" s="17" t="s">
        <v>225</v>
      </c>
      <c r="BE431" s="156">
        <f t="shared" si="114"/>
        <v>0</v>
      </c>
      <c r="BF431" s="156">
        <f t="shared" si="115"/>
        <v>0</v>
      </c>
      <c r="BG431" s="156">
        <f t="shared" si="116"/>
        <v>0</v>
      </c>
      <c r="BH431" s="156">
        <f t="shared" si="117"/>
        <v>0</v>
      </c>
      <c r="BI431" s="156">
        <f t="shared" si="118"/>
        <v>0</v>
      </c>
      <c r="BJ431" s="17" t="s">
        <v>89</v>
      </c>
      <c r="BK431" s="156">
        <f t="shared" si="119"/>
        <v>0</v>
      </c>
      <c r="BL431" s="17" t="s">
        <v>2312</v>
      </c>
      <c r="BM431" s="155" t="s">
        <v>4625</v>
      </c>
    </row>
    <row r="432" spans="2:65" s="1" customFormat="1" ht="16.5" customHeight="1">
      <c r="B432" s="32"/>
      <c r="C432" s="143" t="s">
        <v>1858</v>
      </c>
      <c r="D432" s="143" t="s">
        <v>227</v>
      </c>
      <c r="E432" s="144" t="s">
        <v>4626</v>
      </c>
      <c r="F432" s="145" t="s">
        <v>4627</v>
      </c>
      <c r="G432" s="146" t="s">
        <v>519</v>
      </c>
      <c r="H432" s="147">
        <v>192</v>
      </c>
      <c r="I432" s="148"/>
      <c r="J432" s="149">
        <f t="shared" si="110"/>
        <v>0</v>
      </c>
      <c r="K432" s="150"/>
      <c r="L432" s="32"/>
      <c r="M432" s="151" t="s">
        <v>1</v>
      </c>
      <c r="N432" s="152" t="s">
        <v>42</v>
      </c>
      <c r="P432" s="153">
        <f t="shared" si="111"/>
        <v>0</v>
      </c>
      <c r="Q432" s="153">
        <v>0</v>
      </c>
      <c r="R432" s="153">
        <f t="shared" si="112"/>
        <v>0</v>
      </c>
      <c r="S432" s="153">
        <v>0</v>
      </c>
      <c r="T432" s="154">
        <f t="shared" si="113"/>
        <v>0</v>
      </c>
      <c r="AR432" s="155" t="s">
        <v>2312</v>
      </c>
      <c r="AT432" s="155" t="s">
        <v>227</v>
      </c>
      <c r="AU432" s="155" t="s">
        <v>89</v>
      </c>
      <c r="AY432" s="17" t="s">
        <v>225</v>
      </c>
      <c r="BE432" s="156">
        <f t="shared" si="114"/>
        <v>0</v>
      </c>
      <c r="BF432" s="156">
        <f t="shared" si="115"/>
        <v>0</v>
      </c>
      <c r="BG432" s="156">
        <f t="shared" si="116"/>
        <v>0</v>
      </c>
      <c r="BH432" s="156">
        <f t="shared" si="117"/>
        <v>0</v>
      </c>
      <c r="BI432" s="156">
        <f t="shared" si="118"/>
        <v>0</v>
      </c>
      <c r="BJ432" s="17" t="s">
        <v>89</v>
      </c>
      <c r="BK432" s="156">
        <f t="shared" si="119"/>
        <v>0</v>
      </c>
      <c r="BL432" s="17" t="s">
        <v>2312</v>
      </c>
      <c r="BM432" s="155" t="s">
        <v>4628</v>
      </c>
    </row>
    <row r="433" spans="2:65" s="1" customFormat="1" ht="16.5" customHeight="1">
      <c r="B433" s="32"/>
      <c r="C433" s="143" t="s">
        <v>1862</v>
      </c>
      <c r="D433" s="143" t="s">
        <v>227</v>
      </c>
      <c r="E433" s="144" t="s">
        <v>4629</v>
      </c>
      <c r="F433" s="145" t="s">
        <v>4630</v>
      </c>
      <c r="G433" s="146" t="s">
        <v>519</v>
      </c>
      <c r="H433" s="147">
        <v>550</v>
      </c>
      <c r="I433" s="148"/>
      <c r="J433" s="149">
        <f t="shared" si="110"/>
        <v>0</v>
      </c>
      <c r="K433" s="150"/>
      <c r="L433" s="32"/>
      <c r="M433" s="151" t="s">
        <v>1</v>
      </c>
      <c r="N433" s="152" t="s">
        <v>42</v>
      </c>
      <c r="P433" s="153">
        <f t="shared" si="111"/>
        <v>0</v>
      </c>
      <c r="Q433" s="153">
        <v>0</v>
      </c>
      <c r="R433" s="153">
        <f t="shared" si="112"/>
        <v>0</v>
      </c>
      <c r="S433" s="153">
        <v>0</v>
      </c>
      <c r="T433" s="154">
        <f t="shared" si="113"/>
        <v>0</v>
      </c>
      <c r="AR433" s="155" t="s">
        <v>2312</v>
      </c>
      <c r="AT433" s="155" t="s">
        <v>227</v>
      </c>
      <c r="AU433" s="155" t="s">
        <v>89</v>
      </c>
      <c r="AY433" s="17" t="s">
        <v>225</v>
      </c>
      <c r="BE433" s="156">
        <f t="shared" si="114"/>
        <v>0</v>
      </c>
      <c r="BF433" s="156">
        <f t="shared" si="115"/>
        <v>0</v>
      </c>
      <c r="BG433" s="156">
        <f t="shared" si="116"/>
        <v>0</v>
      </c>
      <c r="BH433" s="156">
        <f t="shared" si="117"/>
        <v>0</v>
      </c>
      <c r="BI433" s="156">
        <f t="shared" si="118"/>
        <v>0</v>
      </c>
      <c r="BJ433" s="17" t="s">
        <v>89</v>
      </c>
      <c r="BK433" s="156">
        <f t="shared" si="119"/>
        <v>0</v>
      </c>
      <c r="BL433" s="17" t="s">
        <v>2312</v>
      </c>
      <c r="BM433" s="155" t="s">
        <v>4631</v>
      </c>
    </row>
    <row r="434" spans="2:65" s="1" customFormat="1" ht="16.5" customHeight="1">
      <c r="B434" s="32"/>
      <c r="C434" s="143" t="s">
        <v>1866</v>
      </c>
      <c r="D434" s="143" t="s">
        <v>227</v>
      </c>
      <c r="E434" s="144" t="s">
        <v>4632</v>
      </c>
      <c r="F434" s="145" t="s">
        <v>4633</v>
      </c>
      <c r="G434" s="146" t="s">
        <v>519</v>
      </c>
      <c r="H434" s="147">
        <v>64</v>
      </c>
      <c r="I434" s="148"/>
      <c r="J434" s="149">
        <f t="shared" si="110"/>
        <v>0</v>
      </c>
      <c r="K434" s="150"/>
      <c r="L434" s="32"/>
      <c r="M434" s="151" t="s">
        <v>1</v>
      </c>
      <c r="N434" s="152" t="s">
        <v>42</v>
      </c>
      <c r="P434" s="153">
        <f t="shared" si="111"/>
        <v>0</v>
      </c>
      <c r="Q434" s="153">
        <v>0</v>
      </c>
      <c r="R434" s="153">
        <f t="shared" si="112"/>
        <v>0</v>
      </c>
      <c r="S434" s="153">
        <v>0</v>
      </c>
      <c r="T434" s="154">
        <f t="shared" si="113"/>
        <v>0</v>
      </c>
      <c r="AR434" s="155" t="s">
        <v>2312</v>
      </c>
      <c r="AT434" s="155" t="s">
        <v>227</v>
      </c>
      <c r="AU434" s="155" t="s">
        <v>89</v>
      </c>
      <c r="AY434" s="17" t="s">
        <v>225</v>
      </c>
      <c r="BE434" s="156">
        <f t="shared" si="114"/>
        <v>0</v>
      </c>
      <c r="BF434" s="156">
        <f t="shared" si="115"/>
        <v>0</v>
      </c>
      <c r="BG434" s="156">
        <f t="shared" si="116"/>
        <v>0</v>
      </c>
      <c r="BH434" s="156">
        <f t="shared" si="117"/>
        <v>0</v>
      </c>
      <c r="BI434" s="156">
        <f t="shared" si="118"/>
        <v>0</v>
      </c>
      <c r="BJ434" s="17" t="s">
        <v>89</v>
      </c>
      <c r="BK434" s="156">
        <f t="shared" si="119"/>
        <v>0</v>
      </c>
      <c r="BL434" s="17" t="s">
        <v>2312</v>
      </c>
      <c r="BM434" s="155" t="s">
        <v>4634</v>
      </c>
    </row>
    <row r="435" spans="2:65" s="1" customFormat="1" ht="16.5" customHeight="1">
      <c r="B435" s="32"/>
      <c r="C435" s="143" t="s">
        <v>1870</v>
      </c>
      <c r="D435" s="143" t="s">
        <v>227</v>
      </c>
      <c r="E435" s="144" t="s">
        <v>4635</v>
      </c>
      <c r="F435" s="145" t="s">
        <v>4636</v>
      </c>
      <c r="G435" s="146" t="s">
        <v>519</v>
      </c>
      <c r="H435" s="147">
        <v>212</v>
      </c>
      <c r="I435" s="148"/>
      <c r="J435" s="149">
        <f t="shared" si="110"/>
        <v>0</v>
      </c>
      <c r="K435" s="150"/>
      <c r="L435" s="32"/>
      <c r="M435" s="151" t="s">
        <v>1</v>
      </c>
      <c r="N435" s="152" t="s">
        <v>42</v>
      </c>
      <c r="P435" s="153">
        <f t="shared" si="111"/>
        <v>0</v>
      </c>
      <c r="Q435" s="153">
        <v>0</v>
      </c>
      <c r="R435" s="153">
        <f t="shared" si="112"/>
        <v>0</v>
      </c>
      <c r="S435" s="153">
        <v>0</v>
      </c>
      <c r="T435" s="154">
        <f t="shared" si="113"/>
        <v>0</v>
      </c>
      <c r="AR435" s="155" t="s">
        <v>2312</v>
      </c>
      <c r="AT435" s="155" t="s">
        <v>227</v>
      </c>
      <c r="AU435" s="155" t="s">
        <v>89</v>
      </c>
      <c r="AY435" s="17" t="s">
        <v>225</v>
      </c>
      <c r="BE435" s="156">
        <f t="shared" si="114"/>
        <v>0</v>
      </c>
      <c r="BF435" s="156">
        <f t="shared" si="115"/>
        <v>0</v>
      </c>
      <c r="BG435" s="156">
        <f t="shared" si="116"/>
        <v>0</v>
      </c>
      <c r="BH435" s="156">
        <f t="shared" si="117"/>
        <v>0</v>
      </c>
      <c r="BI435" s="156">
        <f t="shared" si="118"/>
        <v>0</v>
      </c>
      <c r="BJ435" s="17" t="s">
        <v>89</v>
      </c>
      <c r="BK435" s="156">
        <f t="shared" si="119"/>
        <v>0</v>
      </c>
      <c r="BL435" s="17" t="s">
        <v>2312</v>
      </c>
      <c r="BM435" s="155" t="s">
        <v>3437</v>
      </c>
    </row>
    <row r="436" spans="2:65" s="1" customFormat="1" ht="16.5" customHeight="1">
      <c r="B436" s="32"/>
      <c r="C436" s="143" t="s">
        <v>1874</v>
      </c>
      <c r="D436" s="143" t="s">
        <v>227</v>
      </c>
      <c r="E436" s="144" t="s">
        <v>4637</v>
      </c>
      <c r="F436" s="145" t="s">
        <v>4638</v>
      </c>
      <c r="G436" s="146" t="s">
        <v>519</v>
      </c>
      <c r="H436" s="147">
        <v>3</v>
      </c>
      <c r="I436" s="148"/>
      <c r="J436" s="149">
        <f t="shared" si="110"/>
        <v>0</v>
      </c>
      <c r="K436" s="150"/>
      <c r="L436" s="32"/>
      <c r="M436" s="151" t="s">
        <v>1</v>
      </c>
      <c r="N436" s="152" t="s">
        <v>42</v>
      </c>
      <c r="P436" s="153">
        <f t="shared" si="111"/>
        <v>0</v>
      </c>
      <c r="Q436" s="153">
        <v>0</v>
      </c>
      <c r="R436" s="153">
        <f t="shared" si="112"/>
        <v>0</v>
      </c>
      <c r="S436" s="153">
        <v>0</v>
      </c>
      <c r="T436" s="154">
        <f t="shared" si="113"/>
        <v>0</v>
      </c>
      <c r="AR436" s="155" t="s">
        <v>2312</v>
      </c>
      <c r="AT436" s="155" t="s">
        <v>227</v>
      </c>
      <c r="AU436" s="155" t="s">
        <v>89</v>
      </c>
      <c r="AY436" s="17" t="s">
        <v>225</v>
      </c>
      <c r="BE436" s="156">
        <f t="shared" si="114"/>
        <v>0</v>
      </c>
      <c r="BF436" s="156">
        <f t="shared" si="115"/>
        <v>0</v>
      </c>
      <c r="BG436" s="156">
        <f t="shared" si="116"/>
        <v>0</v>
      </c>
      <c r="BH436" s="156">
        <f t="shared" si="117"/>
        <v>0</v>
      </c>
      <c r="BI436" s="156">
        <f t="shared" si="118"/>
        <v>0</v>
      </c>
      <c r="BJ436" s="17" t="s">
        <v>89</v>
      </c>
      <c r="BK436" s="156">
        <f t="shared" si="119"/>
        <v>0</v>
      </c>
      <c r="BL436" s="17" t="s">
        <v>2312</v>
      </c>
      <c r="BM436" s="155" t="s">
        <v>4639</v>
      </c>
    </row>
    <row r="437" spans="2:65" s="1" customFormat="1" ht="16.5" customHeight="1">
      <c r="B437" s="32"/>
      <c r="C437" s="143" t="s">
        <v>1878</v>
      </c>
      <c r="D437" s="143" t="s">
        <v>227</v>
      </c>
      <c r="E437" s="144" t="s">
        <v>4640</v>
      </c>
      <c r="F437" s="145" t="s">
        <v>4641</v>
      </c>
      <c r="G437" s="146" t="s">
        <v>519</v>
      </c>
      <c r="H437" s="147">
        <v>12</v>
      </c>
      <c r="I437" s="148"/>
      <c r="J437" s="149">
        <f t="shared" si="110"/>
        <v>0</v>
      </c>
      <c r="K437" s="150"/>
      <c r="L437" s="32"/>
      <c r="M437" s="151" t="s">
        <v>1</v>
      </c>
      <c r="N437" s="152" t="s">
        <v>42</v>
      </c>
      <c r="P437" s="153">
        <f t="shared" si="111"/>
        <v>0</v>
      </c>
      <c r="Q437" s="153">
        <v>0</v>
      </c>
      <c r="R437" s="153">
        <f t="shared" si="112"/>
        <v>0</v>
      </c>
      <c r="S437" s="153">
        <v>0</v>
      </c>
      <c r="T437" s="154">
        <f t="shared" si="113"/>
        <v>0</v>
      </c>
      <c r="AR437" s="155" t="s">
        <v>2312</v>
      </c>
      <c r="AT437" s="155" t="s">
        <v>227</v>
      </c>
      <c r="AU437" s="155" t="s">
        <v>89</v>
      </c>
      <c r="AY437" s="17" t="s">
        <v>225</v>
      </c>
      <c r="BE437" s="156">
        <f t="shared" si="114"/>
        <v>0</v>
      </c>
      <c r="BF437" s="156">
        <f t="shared" si="115"/>
        <v>0</v>
      </c>
      <c r="BG437" s="156">
        <f t="shared" si="116"/>
        <v>0</v>
      </c>
      <c r="BH437" s="156">
        <f t="shared" si="117"/>
        <v>0</v>
      </c>
      <c r="BI437" s="156">
        <f t="shared" si="118"/>
        <v>0</v>
      </c>
      <c r="BJ437" s="17" t="s">
        <v>89</v>
      </c>
      <c r="BK437" s="156">
        <f t="shared" si="119"/>
        <v>0</v>
      </c>
      <c r="BL437" s="17" t="s">
        <v>2312</v>
      </c>
      <c r="BM437" s="155" t="s">
        <v>4642</v>
      </c>
    </row>
    <row r="438" spans="2:65" s="1" customFormat="1" ht="16.5" customHeight="1">
      <c r="B438" s="32"/>
      <c r="C438" s="143" t="s">
        <v>1882</v>
      </c>
      <c r="D438" s="143" t="s">
        <v>227</v>
      </c>
      <c r="E438" s="144" t="s">
        <v>4643</v>
      </c>
      <c r="F438" s="145" t="s">
        <v>4644</v>
      </c>
      <c r="G438" s="146" t="s">
        <v>1067</v>
      </c>
      <c r="H438" s="147">
        <v>160</v>
      </c>
      <c r="I438" s="148"/>
      <c r="J438" s="149">
        <f t="shared" si="110"/>
        <v>0</v>
      </c>
      <c r="K438" s="150"/>
      <c r="L438" s="32"/>
      <c r="M438" s="151" t="s">
        <v>1</v>
      </c>
      <c r="N438" s="152" t="s">
        <v>42</v>
      </c>
      <c r="P438" s="153">
        <f t="shared" si="111"/>
        <v>0</v>
      </c>
      <c r="Q438" s="153">
        <v>0</v>
      </c>
      <c r="R438" s="153">
        <f t="shared" si="112"/>
        <v>0</v>
      </c>
      <c r="S438" s="153">
        <v>0</v>
      </c>
      <c r="T438" s="154">
        <f t="shared" si="113"/>
        <v>0</v>
      </c>
      <c r="AR438" s="155" t="s">
        <v>2312</v>
      </c>
      <c r="AT438" s="155" t="s">
        <v>227</v>
      </c>
      <c r="AU438" s="155" t="s">
        <v>89</v>
      </c>
      <c r="AY438" s="17" t="s">
        <v>225</v>
      </c>
      <c r="BE438" s="156">
        <f t="shared" si="114"/>
        <v>0</v>
      </c>
      <c r="BF438" s="156">
        <f t="shared" si="115"/>
        <v>0</v>
      </c>
      <c r="BG438" s="156">
        <f t="shared" si="116"/>
        <v>0</v>
      </c>
      <c r="BH438" s="156">
        <f t="shared" si="117"/>
        <v>0</v>
      </c>
      <c r="BI438" s="156">
        <f t="shared" si="118"/>
        <v>0</v>
      </c>
      <c r="BJ438" s="17" t="s">
        <v>89</v>
      </c>
      <c r="BK438" s="156">
        <f t="shared" si="119"/>
        <v>0</v>
      </c>
      <c r="BL438" s="17" t="s">
        <v>2312</v>
      </c>
      <c r="BM438" s="155" t="s">
        <v>4645</v>
      </c>
    </row>
    <row r="439" spans="2:65" s="1" customFormat="1" ht="16.5" customHeight="1">
      <c r="B439" s="32"/>
      <c r="C439" s="179" t="s">
        <v>1886</v>
      </c>
      <c r="D439" s="179" t="s">
        <v>304</v>
      </c>
      <c r="E439" s="180" t="s">
        <v>4646</v>
      </c>
      <c r="F439" s="181" t="s">
        <v>4647</v>
      </c>
      <c r="G439" s="182" t="s">
        <v>414</v>
      </c>
      <c r="H439" s="183">
        <v>40</v>
      </c>
      <c r="I439" s="184"/>
      <c r="J439" s="185">
        <f t="shared" si="110"/>
        <v>0</v>
      </c>
      <c r="K439" s="186"/>
      <c r="L439" s="187"/>
      <c r="M439" s="188" t="s">
        <v>1</v>
      </c>
      <c r="N439" s="189" t="s">
        <v>42</v>
      </c>
      <c r="P439" s="153">
        <f t="shared" si="111"/>
        <v>0</v>
      </c>
      <c r="Q439" s="153">
        <v>0</v>
      </c>
      <c r="R439" s="153">
        <f t="shared" si="112"/>
        <v>0</v>
      </c>
      <c r="S439" s="153">
        <v>0</v>
      </c>
      <c r="T439" s="154">
        <f t="shared" si="113"/>
        <v>0</v>
      </c>
      <c r="AR439" s="155" t="s">
        <v>2312</v>
      </c>
      <c r="AT439" s="155" t="s">
        <v>304</v>
      </c>
      <c r="AU439" s="155" t="s">
        <v>89</v>
      </c>
      <c r="AY439" s="17" t="s">
        <v>225</v>
      </c>
      <c r="BE439" s="156">
        <f t="shared" si="114"/>
        <v>0</v>
      </c>
      <c r="BF439" s="156">
        <f t="shared" si="115"/>
        <v>0</v>
      </c>
      <c r="BG439" s="156">
        <f t="shared" si="116"/>
        <v>0</v>
      </c>
      <c r="BH439" s="156">
        <f t="shared" si="117"/>
        <v>0</v>
      </c>
      <c r="BI439" s="156">
        <f t="shared" si="118"/>
        <v>0</v>
      </c>
      <c r="BJ439" s="17" t="s">
        <v>89</v>
      </c>
      <c r="BK439" s="156">
        <f t="shared" si="119"/>
        <v>0</v>
      </c>
      <c r="BL439" s="17" t="s">
        <v>2312</v>
      </c>
      <c r="BM439" s="155" t="s">
        <v>4648</v>
      </c>
    </row>
    <row r="440" spans="2:65" s="1" customFormat="1" ht="16.5" customHeight="1">
      <c r="B440" s="32"/>
      <c r="C440" s="143" t="s">
        <v>1890</v>
      </c>
      <c r="D440" s="143" t="s">
        <v>227</v>
      </c>
      <c r="E440" s="144" t="s">
        <v>4649</v>
      </c>
      <c r="F440" s="145" t="s">
        <v>4650</v>
      </c>
      <c r="G440" s="146" t="s">
        <v>414</v>
      </c>
      <c r="H440" s="147">
        <v>40</v>
      </c>
      <c r="I440" s="148"/>
      <c r="J440" s="149">
        <f t="shared" si="110"/>
        <v>0</v>
      </c>
      <c r="K440" s="150"/>
      <c r="L440" s="32"/>
      <c r="M440" s="151" t="s">
        <v>1</v>
      </c>
      <c r="N440" s="152" t="s">
        <v>42</v>
      </c>
      <c r="P440" s="153">
        <f t="shared" si="111"/>
        <v>0</v>
      </c>
      <c r="Q440" s="153">
        <v>0</v>
      </c>
      <c r="R440" s="153">
        <f t="shared" si="112"/>
        <v>0</v>
      </c>
      <c r="S440" s="153">
        <v>0</v>
      </c>
      <c r="T440" s="154">
        <f t="shared" si="113"/>
        <v>0</v>
      </c>
      <c r="AR440" s="155" t="s">
        <v>2312</v>
      </c>
      <c r="AT440" s="155" t="s">
        <v>227</v>
      </c>
      <c r="AU440" s="155" t="s">
        <v>89</v>
      </c>
      <c r="AY440" s="17" t="s">
        <v>225</v>
      </c>
      <c r="BE440" s="156">
        <f t="shared" si="114"/>
        <v>0</v>
      </c>
      <c r="BF440" s="156">
        <f t="shared" si="115"/>
        <v>0</v>
      </c>
      <c r="BG440" s="156">
        <f t="shared" si="116"/>
        <v>0</v>
      </c>
      <c r="BH440" s="156">
        <f t="shared" si="117"/>
        <v>0</v>
      </c>
      <c r="BI440" s="156">
        <f t="shared" si="118"/>
        <v>0</v>
      </c>
      <c r="BJ440" s="17" t="s">
        <v>89</v>
      </c>
      <c r="BK440" s="156">
        <f t="shared" si="119"/>
        <v>0</v>
      </c>
      <c r="BL440" s="17" t="s">
        <v>2312</v>
      </c>
      <c r="BM440" s="155" t="s">
        <v>4651</v>
      </c>
    </row>
    <row r="441" spans="2:65" s="1" customFormat="1" ht="37.9" customHeight="1">
      <c r="B441" s="32"/>
      <c r="C441" s="179" t="s">
        <v>1894</v>
      </c>
      <c r="D441" s="179" t="s">
        <v>304</v>
      </c>
      <c r="E441" s="180" t="s">
        <v>4652</v>
      </c>
      <c r="F441" s="181" t="s">
        <v>4653</v>
      </c>
      <c r="G441" s="182" t="s">
        <v>519</v>
      </c>
      <c r="H441" s="183">
        <v>12</v>
      </c>
      <c r="I441" s="184"/>
      <c r="J441" s="185">
        <f t="shared" si="110"/>
        <v>0</v>
      </c>
      <c r="K441" s="186"/>
      <c r="L441" s="187"/>
      <c r="M441" s="188" t="s">
        <v>1</v>
      </c>
      <c r="N441" s="189" t="s">
        <v>42</v>
      </c>
      <c r="P441" s="153">
        <f t="shared" si="111"/>
        <v>0</v>
      </c>
      <c r="Q441" s="153">
        <v>0</v>
      </c>
      <c r="R441" s="153">
        <f t="shared" si="112"/>
        <v>0</v>
      </c>
      <c r="S441" s="153">
        <v>0</v>
      </c>
      <c r="T441" s="154">
        <f t="shared" si="113"/>
        <v>0</v>
      </c>
      <c r="AR441" s="155" t="s">
        <v>2312</v>
      </c>
      <c r="AT441" s="155" t="s">
        <v>304</v>
      </c>
      <c r="AU441" s="155" t="s">
        <v>89</v>
      </c>
      <c r="AY441" s="17" t="s">
        <v>225</v>
      </c>
      <c r="BE441" s="156">
        <f t="shared" si="114"/>
        <v>0</v>
      </c>
      <c r="BF441" s="156">
        <f t="shared" si="115"/>
        <v>0</v>
      </c>
      <c r="BG441" s="156">
        <f t="shared" si="116"/>
        <v>0</v>
      </c>
      <c r="BH441" s="156">
        <f t="shared" si="117"/>
        <v>0</v>
      </c>
      <c r="BI441" s="156">
        <f t="shared" si="118"/>
        <v>0</v>
      </c>
      <c r="BJ441" s="17" t="s">
        <v>89</v>
      </c>
      <c r="BK441" s="156">
        <f t="shared" si="119"/>
        <v>0</v>
      </c>
      <c r="BL441" s="17" t="s">
        <v>2312</v>
      </c>
      <c r="BM441" s="155" t="s">
        <v>4654</v>
      </c>
    </row>
    <row r="442" spans="2:65" s="1" customFormat="1" ht="24.2" customHeight="1">
      <c r="B442" s="32"/>
      <c r="C442" s="143" t="s">
        <v>1898</v>
      </c>
      <c r="D442" s="143" t="s">
        <v>227</v>
      </c>
      <c r="E442" s="144" t="s">
        <v>4655</v>
      </c>
      <c r="F442" s="145" t="s">
        <v>4656</v>
      </c>
      <c r="G442" s="146" t="s">
        <v>519</v>
      </c>
      <c r="H442" s="147">
        <v>12</v>
      </c>
      <c r="I442" s="148"/>
      <c r="J442" s="149">
        <f t="shared" si="110"/>
        <v>0</v>
      </c>
      <c r="K442" s="150"/>
      <c r="L442" s="32"/>
      <c r="M442" s="151" t="s">
        <v>1</v>
      </c>
      <c r="N442" s="152" t="s">
        <v>42</v>
      </c>
      <c r="P442" s="153">
        <f t="shared" si="111"/>
        <v>0</v>
      </c>
      <c r="Q442" s="153">
        <v>0</v>
      </c>
      <c r="R442" s="153">
        <f t="shared" si="112"/>
        <v>0</v>
      </c>
      <c r="S442" s="153">
        <v>0</v>
      </c>
      <c r="T442" s="154">
        <f t="shared" si="113"/>
        <v>0</v>
      </c>
      <c r="AR442" s="155" t="s">
        <v>2312</v>
      </c>
      <c r="AT442" s="155" t="s">
        <v>227</v>
      </c>
      <c r="AU442" s="155" t="s">
        <v>89</v>
      </c>
      <c r="AY442" s="17" t="s">
        <v>225</v>
      </c>
      <c r="BE442" s="156">
        <f t="shared" si="114"/>
        <v>0</v>
      </c>
      <c r="BF442" s="156">
        <f t="shared" si="115"/>
        <v>0</v>
      </c>
      <c r="BG442" s="156">
        <f t="shared" si="116"/>
        <v>0</v>
      </c>
      <c r="BH442" s="156">
        <f t="shared" si="117"/>
        <v>0</v>
      </c>
      <c r="BI442" s="156">
        <f t="shared" si="118"/>
        <v>0</v>
      </c>
      <c r="BJ442" s="17" t="s">
        <v>89</v>
      </c>
      <c r="BK442" s="156">
        <f t="shared" si="119"/>
        <v>0</v>
      </c>
      <c r="BL442" s="17" t="s">
        <v>2312</v>
      </c>
      <c r="BM442" s="155" t="s">
        <v>4657</v>
      </c>
    </row>
    <row r="443" spans="2:65" s="1" customFormat="1" ht="33" customHeight="1">
      <c r="B443" s="32"/>
      <c r="C443" s="179" t="s">
        <v>1902</v>
      </c>
      <c r="D443" s="179" t="s">
        <v>304</v>
      </c>
      <c r="E443" s="180" t="s">
        <v>4658</v>
      </c>
      <c r="F443" s="181" t="s">
        <v>4659</v>
      </c>
      <c r="G443" s="182" t="s">
        <v>519</v>
      </c>
      <c r="H443" s="183">
        <v>4</v>
      </c>
      <c r="I443" s="184"/>
      <c r="J443" s="185">
        <f t="shared" si="110"/>
        <v>0</v>
      </c>
      <c r="K443" s="186"/>
      <c r="L443" s="187"/>
      <c r="M443" s="188" t="s">
        <v>1</v>
      </c>
      <c r="N443" s="189" t="s">
        <v>42</v>
      </c>
      <c r="P443" s="153">
        <f t="shared" si="111"/>
        <v>0</v>
      </c>
      <c r="Q443" s="153">
        <v>0</v>
      </c>
      <c r="R443" s="153">
        <f t="shared" si="112"/>
        <v>0</v>
      </c>
      <c r="S443" s="153">
        <v>0</v>
      </c>
      <c r="T443" s="154">
        <f t="shared" si="113"/>
        <v>0</v>
      </c>
      <c r="AR443" s="155" t="s">
        <v>2312</v>
      </c>
      <c r="AT443" s="155" t="s">
        <v>304</v>
      </c>
      <c r="AU443" s="155" t="s">
        <v>89</v>
      </c>
      <c r="AY443" s="17" t="s">
        <v>225</v>
      </c>
      <c r="BE443" s="156">
        <f t="shared" si="114"/>
        <v>0</v>
      </c>
      <c r="BF443" s="156">
        <f t="shared" si="115"/>
        <v>0</v>
      </c>
      <c r="BG443" s="156">
        <f t="shared" si="116"/>
        <v>0</v>
      </c>
      <c r="BH443" s="156">
        <f t="shared" si="117"/>
        <v>0</v>
      </c>
      <c r="BI443" s="156">
        <f t="shared" si="118"/>
        <v>0</v>
      </c>
      <c r="BJ443" s="17" t="s">
        <v>89</v>
      </c>
      <c r="BK443" s="156">
        <f t="shared" si="119"/>
        <v>0</v>
      </c>
      <c r="BL443" s="17" t="s">
        <v>2312</v>
      </c>
      <c r="BM443" s="155" t="s">
        <v>4660</v>
      </c>
    </row>
    <row r="444" spans="2:65" s="1" customFormat="1" ht="16.5" customHeight="1">
      <c r="B444" s="32"/>
      <c r="C444" s="143" t="s">
        <v>1906</v>
      </c>
      <c r="D444" s="143" t="s">
        <v>227</v>
      </c>
      <c r="E444" s="144" t="s">
        <v>4661</v>
      </c>
      <c r="F444" s="145" t="s">
        <v>4662</v>
      </c>
      <c r="G444" s="146" t="s">
        <v>519</v>
      </c>
      <c r="H444" s="147">
        <v>4</v>
      </c>
      <c r="I444" s="148"/>
      <c r="J444" s="149">
        <f t="shared" si="110"/>
        <v>0</v>
      </c>
      <c r="K444" s="150"/>
      <c r="L444" s="32"/>
      <c r="M444" s="151" t="s">
        <v>1</v>
      </c>
      <c r="N444" s="152" t="s">
        <v>42</v>
      </c>
      <c r="P444" s="153">
        <f t="shared" si="111"/>
        <v>0</v>
      </c>
      <c r="Q444" s="153">
        <v>0</v>
      </c>
      <c r="R444" s="153">
        <f t="shared" si="112"/>
        <v>0</v>
      </c>
      <c r="S444" s="153">
        <v>0</v>
      </c>
      <c r="T444" s="154">
        <f t="shared" si="113"/>
        <v>0</v>
      </c>
      <c r="AR444" s="155" t="s">
        <v>2312</v>
      </c>
      <c r="AT444" s="155" t="s">
        <v>227</v>
      </c>
      <c r="AU444" s="155" t="s">
        <v>89</v>
      </c>
      <c r="AY444" s="17" t="s">
        <v>225</v>
      </c>
      <c r="BE444" s="156">
        <f t="shared" si="114"/>
        <v>0</v>
      </c>
      <c r="BF444" s="156">
        <f t="shared" si="115"/>
        <v>0</v>
      </c>
      <c r="BG444" s="156">
        <f t="shared" si="116"/>
        <v>0</v>
      </c>
      <c r="BH444" s="156">
        <f t="shared" si="117"/>
        <v>0</v>
      </c>
      <c r="BI444" s="156">
        <f t="shared" si="118"/>
        <v>0</v>
      </c>
      <c r="BJ444" s="17" t="s">
        <v>89</v>
      </c>
      <c r="BK444" s="156">
        <f t="shared" si="119"/>
        <v>0</v>
      </c>
      <c r="BL444" s="17" t="s">
        <v>2312</v>
      </c>
      <c r="BM444" s="155" t="s">
        <v>4663</v>
      </c>
    </row>
    <row r="445" spans="2:65" s="1" customFormat="1" ht="16.5" customHeight="1">
      <c r="B445" s="32"/>
      <c r="C445" s="179" t="s">
        <v>1910</v>
      </c>
      <c r="D445" s="179" t="s">
        <v>304</v>
      </c>
      <c r="E445" s="180" t="s">
        <v>4664</v>
      </c>
      <c r="F445" s="181" t="s">
        <v>4156</v>
      </c>
      <c r="G445" s="182" t="s">
        <v>4157</v>
      </c>
      <c r="H445" s="183">
        <v>1</v>
      </c>
      <c r="I445" s="184"/>
      <c r="J445" s="185">
        <f t="shared" si="110"/>
        <v>0</v>
      </c>
      <c r="K445" s="186"/>
      <c r="L445" s="187"/>
      <c r="M445" s="188" t="s">
        <v>1</v>
      </c>
      <c r="N445" s="189" t="s">
        <v>42</v>
      </c>
      <c r="P445" s="153">
        <f t="shared" si="111"/>
        <v>0</v>
      </c>
      <c r="Q445" s="153">
        <v>0</v>
      </c>
      <c r="R445" s="153">
        <f t="shared" si="112"/>
        <v>0</v>
      </c>
      <c r="S445" s="153">
        <v>0</v>
      </c>
      <c r="T445" s="154">
        <f t="shared" si="113"/>
        <v>0</v>
      </c>
      <c r="AR445" s="155" t="s">
        <v>2312</v>
      </c>
      <c r="AT445" s="155" t="s">
        <v>304</v>
      </c>
      <c r="AU445" s="155" t="s">
        <v>89</v>
      </c>
      <c r="AY445" s="17" t="s">
        <v>225</v>
      </c>
      <c r="BE445" s="156">
        <f t="shared" si="114"/>
        <v>0</v>
      </c>
      <c r="BF445" s="156">
        <f t="shared" si="115"/>
        <v>0</v>
      </c>
      <c r="BG445" s="156">
        <f t="shared" si="116"/>
        <v>0</v>
      </c>
      <c r="BH445" s="156">
        <f t="shared" si="117"/>
        <v>0</v>
      </c>
      <c r="BI445" s="156">
        <f t="shared" si="118"/>
        <v>0</v>
      </c>
      <c r="BJ445" s="17" t="s">
        <v>89</v>
      </c>
      <c r="BK445" s="156">
        <f t="shared" si="119"/>
        <v>0</v>
      </c>
      <c r="BL445" s="17" t="s">
        <v>2312</v>
      </c>
      <c r="BM445" s="155" t="s">
        <v>4665</v>
      </c>
    </row>
    <row r="446" spans="2:65" s="11" customFormat="1" ht="22.9" customHeight="1">
      <c r="B446" s="131"/>
      <c r="D446" s="132" t="s">
        <v>75</v>
      </c>
      <c r="E446" s="141" t="s">
        <v>4666</v>
      </c>
      <c r="F446" s="141" t="s">
        <v>4667</v>
      </c>
      <c r="I446" s="134"/>
      <c r="J446" s="142">
        <f>BK446</f>
        <v>0</v>
      </c>
      <c r="L446" s="131"/>
      <c r="M446" s="136"/>
      <c r="P446" s="137">
        <f>SUM(P447:P450)</f>
        <v>0</v>
      </c>
      <c r="R446" s="137">
        <f>SUM(R447:R450)</f>
        <v>0</v>
      </c>
      <c r="T446" s="138">
        <f>SUM(T447:T450)</f>
        <v>0</v>
      </c>
      <c r="AR446" s="132" t="s">
        <v>83</v>
      </c>
      <c r="AT446" s="139" t="s">
        <v>75</v>
      </c>
      <c r="AU446" s="139" t="s">
        <v>83</v>
      </c>
      <c r="AY446" s="132" t="s">
        <v>225</v>
      </c>
      <c r="BK446" s="140">
        <f>SUM(BK447:BK450)</f>
        <v>0</v>
      </c>
    </row>
    <row r="447" spans="2:65" s="1" customFormat="1" ht="16.5" customHeight="1">
      <c r="B447" s="32"/>
      <c r="C447" s="143" t="s">
        <v>1914</v>
      </c>
      <c r="D447" s="143" t="s">
        <v>227</v>
      </c>
      <c r="E447" s="144" t="s">
        <v>4668</v>
      </c>
      <c r="F447" s="145" t="s">
        <v>4669</v>
      </c>
      <c r="G447" s="146" t="s">
        <v>230</v>
      </c>
      <c r="H447" s="147">
        <v>1</v>
      </c>
      <c r="I447" s="148"/>
      <c r="J447" s="149">
        <f>ROUND(I447*H447,2)</f>
        <v>0</v>
      </c>
      <c r="K447" s="150"/>
      <c r="L447" s="32"/>
      <c r="M447" s="151" t="s">
        <v>1</v>
      </c>
      <c r="N447" s="152" t="s">
        <v>42</v>
      </c>
      <c r="P447" s="153">
        <f>O447*H447</f>
        <v>0</v>
      </c>
      <c r="Q447" s="153">
        <v>0</v>
      </c>
      <c r="R447" s="153">
        <f>Q447*H447</f>
        <v>0</v>
      </c>
      <c r="S447" s="153">
        <v>0</v>
      </c>
      <c r="T447" s="154">
        <f>S447*H447</f>
        <v>0</v>
      </c>
      <c r="AR447" s="155" t="s">
        <v>231</v>
      </c>
      <c r="AT447" s="155" t="s">
        <v>227</v>
      </c>
      <c r="AU447" s="155" t="s">
        <v>89</v>
      </c>
      <c r="AY447" s="17" t="s">
        <v>225</v>
      </c>
      <c r="BE447" s="156">
        <f>IF(N447="základná",J447,0)</f>
        <v>0</v>
      </c>
      <c r="BF447" s="156">
        <f>IF(N447="znížená",J447,0)</f>
        <v>0</v>
      </c>
      <c r="BG447" s="156">
        <f>IF(N447="zákl. prenesená",J447,0)</f>
        <v>0</v>
      </c>
      <c r="BH447" s="156">
        <f>IF(N447="zníž. prenesená",J447,0)</f>
        <v>0</v>
      </c>
      <c r="BI447" s="156">
        <f>IF(N447="nulová",J447,0)</f>
        <v>0</v>
      </c>
      <c r="BJ447" s="17" t="s">
        <v>89</v>
      </c>
      <c r="BK447" s="156">
        <f>ROUND(I447*H447,2)</f>
        <v>0</v>
      </c>
      <c r="BL447" s="17" t="s">
        <v>231</v>
      </c>
      <c r="BM447" s="155" t="s">
        <v>4670</v>
      </c>
    </row>
    <row r="448" spans="2:65" s="1" customFormat="1" ht="21.75" customHeight="1">
      <c r="B448" s="32"/>
      <c r="C448" s="143" t="s">
        <v>1922</v>
      </c>
      <c r="D448" s="143" t="s">
        <v>227</v>
      </c>
      <c r="E448" s="144" t="s">
        <v>4671</v>
      </c>
      <c r="F448" s="145" t="s">
        <v>1284</v>
      </c>
      <c r="G448" s="146" t="s">
        <v>292</v>
      </c>
      <c r="H448" s="147">
        <v>2.4</v>
      </c>
      <c r="I448" s="148"/>
      <c r="J448" s="149">
        <f>ROUND(I448*H448,2)</f>
        <v>0</v>
      </c>
      <c r="K448" s="150"/>
      <c r="L448" s="32"/>
      <c r="M448" s="151" t="s">
        <v>1</v>
      </c>
      <c r="N448" s="152" t="s">
        <v>42</v>
      </c>
      <c r="P448" s="153">
        <f>O448*H448</f>
        <v>0</v>
      </c>
      <c r="Q448" s="153">
        <v>0</v>
      </c>
      <c r="R448" s="153">
        <f>Q448*H448</f>
        <v>0</v>
      </c>
      <c r="S448" s="153">
        <v>0</v>
      </c>
      <c r="T448" s="154">
        <f>S448*H448</f>
        <v>0</v>
      </c>
      <c r="AR448" s="155" t="s">
        <v>231</v>
      </c>
      <c r="AT448" s="155" t="s">
        <v>227</v>
      </c>
      <c r="AU448" s="155" t="s">
        <v>89</v>
      </c>
      <c r="AY448" s="17" t="s">
        <v>225</v>
      </c>
      <c r="BE448" s="156">
        <f>IF(N448="základná",J448,0)</f>
        <v>0</v>
      </c>
      <c r="BF448" s="156">
        <f>IF(N448="znížená",J448,0)</f>
        <v>0</v>
      </c>
      <c r="BG448" s="156">
        <f>IF(N448="zákl. prenesená",J448,0)</f>
        <v>0</v>
      </c>
      <c r="BH448" s="156">
        <f>IF(N448="zníž. prenesená",J448,0)</f>
        <v>0</v>
      </c>
      <c r="BI448" s="156">
        <f>IF(N448="nulová",J448,0)</f>
        <v>0</v>
      </c>
      <c r="BJ448" s="17" t="s">
        <v>89</v>
      </c>
      <c r="BK448" s="156">
        <f>ROUND(I448*H448,2)</f>
        <v>0</v>
      </c>
      <c r="BL448" s="17" t="s">
        <v>231</v>
      </c>
      <c r="BM448" s="155" t="s">
        <v>4672</v>
      </c>
    </row>
    <row r="449" spans="2:65" s="1" customFormat="1" ht="24.2" customHeight="1">
      <c r="B449" s="32"/>
      <c r="C449" s="143" t="s">
        <v>1926</v>
      </c>
      <c r="D449" s="143" t="s">
        <v>227</v>
      </c>
      <c r="E449" s="144" t="s">
        <v>4673</v>
      </c>
      <c r="F449" s="145" t="s">
        <v>2989</v>
      </c>
      <c r="G449" s="146" t="s">
        <v>292</v>
      </c>
      <c r="H449" s="147">
        <v>2.4</v>
      </c>
      <c r="I449" s="148"/>
      <c r="J449" s="149">
        <f>ROUND(I449*H449,2)</f>
        <v>0</v>
      </c>
      <c r="K449" s="150"/>
      <c r="L449" s="32"/>
      <c r="M449" s="151" t="s">
        <v>1</v>
      </c>
      <c r="N449" s="152" t="s">
        <v>42</v>
      </c>
      <c r="P449" s="153">
        <f>O449*H449</f>
        <v>0</v>
      </c>
      <c r="Q449" s="153">
        <v>0</v>
      </c>
      <c r="R449" s="153">
        <f>Q449*H449</f>
        <v>0</v>
      </c>
      <c r="S449" s="153">
        <v>0</v>
      </c>
      <c r="T449" s="154">
        <f>S449*H449</f>
        <v>0</v>
      </c>
      <c r="AR449" s="155" t="s">
        <v>231</v>
      </c>
      <c r="AT449" s="155" t="s">
        <v>227</v>
      </c>
      <c r="AU449" s="155" t="s">
        <v>89</v>
      </c>
      <c r="AY449" s="17" t="s">
        <v>225</v>
      </c>
      <c r="BE449" s="156">
        <f>IF(N449="základná",J449,0)</f>
        <v>0</v>
      </c>
      <c r="BF449" s="156">
        <f>IF(N449="znížená",J449,0)</f>
        <v>0</v>
      </c>
      <c r="BG449" s="156">
        <f>IF(N449="zákl. prenesená",J449,0)</f>
        <v>0</v>
      </c>
      <c r="BH449" s="156">
        <f>IF(N449="zníž. prenesená",J449,0)</f>
        <v>0</v>
      </c>
      <c r="BI449" s="156">
        <f>IF(N449="nulová",J449,0)</f>
        <v>0</v>
      </c>
      <c r="BJ449" s="17" t="s">
        <v>89</v>
      </c>
      <c r="BK449" s="156">
        <f>ROUND(I449*H449,2)</f>
        <v>0</v>
      </c>
      <c r="BL449" s="17" t="s">
        <v>231</v>
      </c>
      <c r="BM449" s="155" t="s">
        <v>4674</v>
      </c>
    </row>
    <row r="450" spans="2:65" s="1" customFormat="1" ht="24.2" customHeight="1">
      <c r="B450" s="32"/>
      <c r="C450" s="143" t="s">
        <v>1931</v>
      </c>
      <c r="D450" s="143" t="s">
        <v>227</v>
      </c>
      <c r="E450" s="144" t="s">
        <v>4675</v>
      </c>
      <c r="F450" s="145" t="s">
        <v>4676</v>
      </c>
      <c r="G450" s="146" t="s">
        <v>292</v>
      </c>
      <c r="H450" s="147">
        <v>2.4</v>
      </c>
      <c r="I450" s="148"/>
      <c r="J450" s="149">
        <f>ROUND(I450*H450,2)</f>
        <v>0</v>
      </c>
      <c r="K450" s="150"/>
      <c r="L450" s="32"/>
      <c r="M450" s="151" t="s">
        <v>1</v>
      </c>
      <c r="N450" s="152" t="s">
        <v>42</v>
      </c>
      <c r="P450" s="153">
        <f>O450*H450</f>
        <v>0</v>
      </c>
      <c r="Q450" s="153">
        <v>0</v>
      </c>
      <c r="R450" s="153">
        <f>Q450*H450</f>
        <v>0</v>
      </c>
      <c r="S450" s="153">
        <v>0</v>
      </c>
      <c r="T450" s="154">
        <f>S450*H450</f>
        <v>0</v>
      </c>
      <c r="AR450" s="155" t="s">
        <v>231</v>
      </c>
      <c r="AT450" s="155" t="s">
        <v>227</v>
      </c>
      <c r="AU450" s="155" t="s">
        <v>89</v>
      </c>
      <c r="AY450" s="17" t="s">
        <v>225</v>
      </c>
      <c r="BE450" s="156">
        <f>IF(N450="základná",J450,0)</f>
        <v>0</v>
      </c>
      <c r="BF450" s="156">
        <f>IF(N450="znížená",J450,0)</f>
        <v>0</v>
      </c>
      <c r="BG450" s="156">
        <f>IF(N450="zákl. prenesená",J450,0)</f>
        <v>0</v>
      </c>
      <c r="BH450" s="156">
        <f>IF(N450="zníž. prenesená",J450,0)</f>
        <v>0</v>
      </c>
      <c r="BI450" s="156">
        <f>IF(N450="nulová",J450,0)</f>
        <v>0</v>
      </c>
      <c r="BJ450" s="17" t="s">
        <v>89</v>
      </c>
      <c r="BK450" s="156">
        <f>ROUND(I450*H450,2)</f>
        <v>0</v>
      </c>
      <c r="BL450" s="17" t="s">
        <v>231</v>
      </c>
      <c r="BM450" s="155" t="s">
        <v>4677</v>
      </c>
    </row>
    <row r="451" spans="2:65" s="11" customFormat="1" ht="25.9" customHeight="1">
      <c r="B451" s="131"/>
      <c r="D451" s="132" t="s">
        <v>75</v>
      </c>
      <c r="E451" s="133" t="s">
        <v>3433</v>
      </c>
      <c r="F451" s="133" t="s">
        <v>4678</v>
      </c>
      <c r="I451" s="134"/>
      <c r="J451" s="135">
        <f>BK451</f>
        <v>0</v>
      </c>
      <c r="L451" s="131"/>
      <c r="M451" s="136"/>
      <c r="P451" s="137">
        <f>SUM(P452:P455)</f>
        <v>0</v>
      </c>
      <c r="R451" s="137">
        <f>SUM(R452:R455)</f>
        <v>0</v>
      </c>
      <c r="T451" s="138">
        <f>SUM(T452:T455)</f>
        <v>0</v>
      </c>
      <c r="AR451" s="132" t="s">
        <v>231</v>
      </c>
      <c r="AT451" s="139" t="s">
        <v>75</v>
      </c>
      <c r="AU451" s="139" t="s">
        <v>76</v>
      </c>
      <c r="AY451" s="132" t="s">
        <v>225</v>
      </c>
      <c r="BK451" s="140">
        <f>SUM(BK452:BK455)</f>
        <v>0</v>
      </c>
    </row>
    <row r="452" spans="2:65" s="1" customFormat="1" ht="16.5" customHeight="1">
      <c r="B452" s="32"/>
      <c r="C452" s="143" t="s">
        <v>1935</v>
      </c>
      <c r="D452" s="143" t="s">
        <v>227</v>
      </c>
      <c r="E452" s="144" t="s">
        <v>4679</v>
      </c>
      <c r="F452" s="145" t="s">
        <v>4680</v>
      </c>
      <c r="G452" s="146" t="s">
        <v>1067</v>
      </c>
      <c r="H452" s="147">
        <v>120</v>
      </c>
      <c r="I452" s="148"/>
      <c r="J452" s="149">
        <f>ROUND(I452*H452,2)</f>
        <v>0</v>
      </c>
      <c r="K452" s="150"/>
      <c r="L452" s="32"/>
      <c r="M452" s="151" t="s">
        <v>1</v>
      </c>
      <c r="N452" s="152" t="s">
        <v>42</v>
      </c>
      <c r="P452" s="153">
        <f>O452*H452</f>
        <v>0</v>
      </c>
      <c r="Q452" s="153">
        <v>0</v>
      </c>
      <c r="R452" s="153">
        <f>Q452*H452</f>
        <v>0</v>
      </c>
      <c r="S452" s="153">
        <v>0</v>
      </c>
      <c r="T452" s="154">
        <f>S452*H452</f>
        <v>0</v>
      </c>
      <c r="AR452" s="155" t="s">
        <v>2312</v>
      </c>
      <c r="AT452" s="155" t="s">
        <v>227</v>
      </c>
      <c r="AU452" s="155" t="s">
        <v>83</v>
      </c>
      <c r="AY452" s="17" t="s">
        <v>225</v>
      </c>
      <c r="BE452" s="156">
        <f>IF(N452="základná",J452,0)</f>
        <v>0</v>
      </c>
      <c r="BF452" s="156">
        <f>IF(N452="znížená",J452,0)</f>
        <v>0</v>
      </c>
      <c r="BG452" s="156">
        <f>IF(N452="zákl. prenesená",J452,0)</f>
        <v>0</v>
      </c>
      <c r="BH452" s="156">
        <f>IF(N452="zníž. prenesená",J452,0)</f>
        <v>0</v>
      </c>
      <c r="BI452" s="156">
        <f>IF(N452="nulová",J452,0)</f>
        <v>0</v>
      </c>
      <c r="BJ452" s="17" t="s">
        <v>89</v>
      </c>
      <c r="BK452" s="156">
        <f>ROUND(I452*H452,2)</f>
        <v>0</v>
      </c>
      <c r="BL452" s="17" t="s">
        <v>2312</v>
      </c>
      <c r="BM452" s="155" t="s">
        <v>4681</v>
      </c>
    </row>
    <row r="453" spans="2:65" s="1" customFormat="1" ht="16.5" customHeight="1">
      <c r="B453" s="32"/>
      <c r="C453" s="143" t="s">
        <v>1944</v>
      </c>
      <c r="D453" s="143" t="s">
        <v>227</v>
      </c>
      <c r="E453" s="144" t="s">
        <v>4682</v>
      </c>
      <c r="F453" s="145" t="s">
        <v>4683</v>
      </c>
      <c r="G453" s="146" t="s">
        <v>1067</v>
      </c>
      <c r="H453" s="147">
        <v>360</v>
      </c>
      <c r="I453" s="148"/>
      <c r="J453" s="149">
        <f>ROUND(I453*H453,2)</f>
        <v>0</v>
      </c>
      <c r="K453" s="150"/>
      <c r="L453" s="32"/>
      <c r="M453" s="151" t="s">
        <v>1</v>
      </c>
      <c r="N453" s="152" t="s">
        <v>42</v>
      </c>
      <c r="P453" s="153">
        <f>O453*H453</f>
        <v>0</v>
      </c>
      <c r="Q453" s="153">
        <v>0</v>
      </c>
      <c r="R453" s="153">
        <f>Q453*H453</f>
        <v>0</v>
      </c>
      <c r="S453" s="153">
        <v>0</v>
      </c>
      <c r="T453" s="154">
        <f>S453*H453</f>
        <v>0</v>
      </c>
      <c r="AR453" s="155" t="s">
        <v>2312</v>
      </c>
      <c r="AT453" s="155" t="s">
        <v>227</v>
      </c>
      <c r="AU453" s="155" t="s">
        <v>83</v>
      </c>
      <c r="AY453" s="17" t="s">
        <v>225</v>
      </c>
      <c r="BE453" s="156">
        <f>IF(N453="základná",J453,0)</f>
        <v>0</v>
      </c>
      <c r="BF453" s="156">
        <f>IF(N453="znížená",J453,0)</f>
        <v>0</v>
      </c>
      <c r="BG453" s="156">
        <f>IF(N453="zákl. prenesená",J453,0)</f>
        <v>0</v>
      </c>
      <c r="BH453" s="156">
        <f>IF(N453="zníž. prenesená",J453,0)</f>
        <v>0</v>
      </c>
      <c r="BI453" s="156">
        <f>IF(N453="nulová",J453,0)</f>
        <v>0</v>
      </c>
      <c r="BJ453" s="17" t="s">
        <v>89</v>
      </c>
      <c r="BK453" s="156">
        <f>ROUND(I453*H453,2)</f>
        <v>0</v>
      </c>
      <c r="BL453" s="17" t="s">
        <v>2312</v>
      </c>
      <c r="BM453" s="155" t="s">
        <v>4684</v>
      </c>
    </row>
    <row r="454" spans="2:65" s="1" customFormat="1" ht="16.5" customHeight="1">
      <c r="B454" s="32"/>
      <c r="C454" s="143" t="s">
        <v>1947</v>
      </c>
      <c r="D454" s="143" t="s">
        <v>227</v>
      </c>
      <c r="E454" s="144" t="s">
        <v>4685</v>
      </c>
      <c r="F454" s="145" t="s">
        <v>4686</v>
      </c>
      <c r="G454" s="146" t="s">
        <v>1067</v>
      </c>
      <c r="H454" s="147">
        <v>240</v>
      </c>
      <c r="I454" s="148"/>
      <c r="J454" s="149">
        <f>ROUND(I454*H454,2)</f>
        <v>0</v>
      </c>
      <c r="K454" s="150"/>
      <c r="L454" s="32"/>
      <c r="M454" s="151" t="s">
        <v>1</v>
      </c>
      <c r="N454" s="152" t="s">
        <v>42</v>
      </c>
      <c r="P454" s="153">
        <f>O454*H454</f>
        <v>0</v>
      </c>
      <c r="Q454" s="153">
        <v>0</v>
      </c>
      <c r="R454" s="153">
        <f>Q454*H454</f>
        <v>0</v>
      </c>
      <c r="S454" s="153">
        <v>0</v>
      </c>
      <c r="T454" s="154">
        <f>S454*H454</f>
        <v>0</v>
      </c>
      <c r="AR454" s="155" t="s">
        <v>2312</v>
      </c>
      <c r="AT454" s="155" t="s">
        <v>227</v>
      </c>
      <c r="AU454" s="155" t="s">
        <v>83</v>
      </c>
      <c r="AY454" s="17" t="s">
        <v>225</v>
      </c>
      <c r="BE454" s="156">
        <f>IF(N454="základná",J454,0)</f>
        <v>0</v>
      </c>
      <c r="BF454" s="156">
        <f>IF(N454="znížená",J454,0)</f>
        <v>0</v>
      </c>
      <c r="BG454" s="156">
        <f>IF(N454="zákl. prenesená",J454,0)</f>
        <v>0</v>
      </c>
      <c r="BH454" s="156">
        <f>IF(N454="zníž. prenesená",J454,0)</f>
        <v>0</v>
      </c>
      <c r="BI454" s="156">
        <f>IF(N454="nulová",J454,0)</f>
        <v>0</v>
      </c>
      <c r="BJ454" s="17" t="s">
        <v>89</v>
      </c>
      <c r="BK454" s="156">
        <f>ROUND(I454*H454,2)</f>
        <v>0</v>
      </c>
      <c r="BL454" s="17" t="s">
        <v>2312</v>
      </c>
      <c r="BM454" s="155" t="s">
        <v>4687</v>
      </c>
    </row>
    <row r="455" spans="2:65" s="1" customFormat="1" ht="37.9" customHeight="1">
      <c r="B455" s="32"/>
      <c r="C455" s="143" t="s">
        <v>1949</v>
      </c>
      <c r="D455" s="143" t="s">
        <v>227</v>
      </c>
      <c r="E455" s="144" t="s">
        <v>4688</v>
      </c>
      <c r="F455" s="145" t="s">
        <v>4689</v>
      </c>
      <c r="G455" s="146" t="s">
        <v>1067</v>
      </c>
      <c r="H455" s="147">
        <v>320</v>
      </c>
      <c r="I455" s="148"/>
      <c r="J455" s="149">
        <f>ROUND(I455*H455,2)</f>
        <v>0</v>
      </c>
      <c r="K455" s="150"/>
      <c r="L455" s="32"/>
      <c r="M455" s="202" t="s">
        <v>1</v>
      </c>
      <c r="N455" s="203" t="s">
        <v>42</v>
      </c>
      <c r="O455" s="199"/>
      <c r="P455" s="200">
        <f>O455*H455</f>
        <v>0</v>
      </c>
      <c r="Q455" s="200">
        <v>0</v>
      </c>
      <c r="R455" s="200">
        <f>Q455*H455</f>
        <v>0</v>
      </c>
      <c r="S455" s="200">
        <v>0</v>
      </c>
      <c r="T455" s="201">
        <f>S455*H455</f>
        <v>0</v>
      </c>
      <c r="AR455" s="155" t="s">
        <v>2312</v>
      </c>
      <c r="AT455" s="155" t="s">
        <v>227</v>
      </c>
      <c r="AU455" s="155" t="s">
        <v>83</v>
      </c>
      <c r="AY455" s="17" t="s">
        <v>225</v>
      </c>
      <c r="BE455" s="156">
        <f>IF(N455="základná",J455,0)</f>
        <v>0</v>
      </c>
      <c r="BF455" s="156">
        <f>IF(N455="znížená",J455,0)</f>
        <v>0</v>
      </c>
      <c r="BG455" s="156">
        <f>IF(N455="zákl. prenesená",J455,0)</f>
        <v>0</v>
      </c>
      <c r="BH455" s="156">
        <f>IF(N455="zníž. prenesená",J455,0)</f>
        <v>0</v>
      </c>
      <c r="BI455" s="156">
        <f>IF(N455="nulová",J455,0)</f>
        <v>0</v>
      </c>
      <c r="BJ455" s="17" t="s">
        <v>89</v>
      </c>
      <c r="BK455" s="156">
        <f>ROUND(I455*H455,2)</f>
        <v>0</v>
      </c>
      <c r="BL455" s="17" t="s">
        <v>2312</v>
      </c>
      <c r="BM455" s="155" t="s">
        <v>4690</v>
      </c>
    </row>
    <row r="456" spans="2:65" s="1" customFormat="1" ht="6.95" customHeight="1">
      <c r="B456" s="47"/>
      <c r="C456" s="48"/>
      <c r="D456" s="48"/>
      <c r="E456" s="48"/>
      <c r="F456" s="48"/>
      <c r="G456" s="48"/>
      <c r="H456" s="48"/>
      <c r="I456" s="48"/>
      <c r="J456" s="48"/>
      <c r="K456" s="48"/>
      <c r="L456" s="32"/>
    </row>
  </sheetData>
  <sheetProtection algorithmName="SHA-512" hashValue="shvO38ATIaAg1pClO8QhU7jCNYBzs+29KuHyzIMSb54Vs5DUHTnqDJsqF43wgKKEYMrtlinIEZltHor6tkP5Fw==" saltValue="IyvpVoUyxisQuIbBgK3HImlqytFqaNf6tj1kEDCE5ehlIknjVSnEorRUtJpD8JoPKEwYlfa0z6/4fdE8P0PEVg==" spinCount="100000" sheet="1" objects="1" scenarios="1" formatColumns="0" formatRows="0" autoFilter="0"/>
  <autoFilter ref="C138:K455" xr:uid="{00000000-0009-0000-0000-000009000000}"/>
  <mergeCells count="12">
    <mergeCell ref="E131:H131"/>
    <mergeCell ref="L2:V2"/>
    <mergeCell ref="E85:H85"/>
    <mergeCell ref="E87:H87"/>
    <mergeCell ref="E89:H89"/>
    <mergeCell ref="E127:H127"/>
    <mergeCell ref="E129:H12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18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117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4691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4061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ROUND(J127,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ROUND((SUM(BE127:BE183)),  2)</f>
        <v>0</v>
      </c>
      <c r="G35" s="100"/>
      <c r="H35" s="100"/>
      <c r="I35" s="101">
        <v>0.23</v>
      </c>
      <c r="J35" s="99">
        <f>ROUND(((SUM(BE127:BE183))*I35),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ROUND((SUM(BF127:BF183)),  2)</f>
        <v>0</v>
      </c>
      <c r="I36" s="102">
        <v>0.23</v>
      </c>
      <c r="J36" s="89">
        <f>ROUND(((SUM(BF127:BF183))*I36),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ROUND((SUM(BG127:BG183)),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ROUND((SUM(BH127:BH183)),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ROUND((SUM(BI127:BI183)),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f - E1.8  Fotovoltický zdroj FVZ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Richard Ďuriš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J127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4069</v>
      </c>
      <c r="E99" s="116"/>
      <c r="F99" s="116"/>
      <c r="G99" s="116"/>
      <c r="H99" s="116"/>
      <c r="I99" s="116"/>
      <c r="J99" s="117">
        <f>J128</f>
        <v>0</v>
      </c>
      <c r="L99" s="114"/>
    </row>
    <row r="100" spans="2:47" s="9" customFormat="1" ht="19.899999999999999" customHeight="1">
      <c r="B100" s="118"/>
      <c r="D100" s="119" t="s">
        <v>4692</v>
      </c>
      <c r="E100" s="120"/>
      <c r="F100" s="120"/>
      <c r="G100" s="120"/>
      <c r="H100" s="120"/>
      <c r="I100" s="120"/>
      <c r="J100" s="121">
        <f>J129</f>
        <v>0</v>
      </c>
      <c r="L100" s="118"/>
    </row>
    <row r="101" spans="2:47" s="9" customFormat="1" ht="19.899999999999999" customHeight="1">
      <c r="B101" s="118"/>
      <c r="D101" s="119" t="s">
        <v>4693</v>
      </c>
      <c r="E101" s="120"/>
      <c r="F101" s="120"/>
      <c r="G101" s="120"/>
      <c r="H101" s="120"/>
      <c r="I101" s="120"/>
      <c r="J101" s="121">
        <f>J144</f>
        <v>0</v>
      </c>
      <c r="L101" s="118"/>
    </row>
    <row r="102" spans="2:47" s="9" customFormat="1" ht="19.899999999999999" customHeight="1">
      <c r="B102" s="118"/>
      <c r="D102" s="119" t="s">
        <v>4694</v>
      </c>
      <c r="E102" s="120"/>
      <c r="F102" s="120"/>
      <c r="G102" s="120"/>
      <c r="H102" s="120"/>
      <c r="I102" s="120"/>
      <c r="J102" s="121">
        <f>J153</f>
        <v>0</v>
      </c>
      <c r="L102" s="118"/>
    </row>
    <row r="103" spans="2:47" s="9" customFormat="1" ht="19.899999999999999" customHeight="1">
      <c r="B103" s="118"/>
      <c r="D103" s="119" t="s">
        <v>4695</v>
      </c>
      <c r="E103" s="120"/>
      <c r="F103" s="120"/>
      <c r="G103" s="120"/>
      <c r="H103" s="120"/>
      <c r="I103" s="120"/>
      <c r="J103" s="121">
        <f>J158</f>
        <v>0</v>
      </c>
      <c r="L103" s="118"/>
    </row>
    <row r="104" spans="2:47" s="9" customFormat="1" ht="19.899999999999999" customHeight="1">
      <c r="B104" s="118"/>
      <c r="D104" s="119" t="s">
        <v>4696</v>
      </c>
      <c r="E104" s="120"/>
      <c r="F104" s="120"/>
      <c r="G104" s="120"/>
      <c r="H104" s="120"/>
      <c r="I104" s="120"/>
      <c r="J104" s="121">
        <f>J163</f>
        <v>0</v>
      </c>
      <c r="L104" s="118"/>
    </row>
    <row r="105" spans="2:47" s="9" customFormat="1" ht="19.899999999999999" customHeight="1">
      <c r="B105" s="118"/>
      <c r="D105" s="119" t="s">
        <v>4697</v>
      </c>
      <c r="E105" s="120"/>
      <c r="F105" s="120"/>
      <c r="G105" s="120"/>
      <c r="H105" s="120"/>
      <c r="I105" s="120"/>
      <c r="J105" s="121">
        <f>J181</f>
        <v>0</v>
      </c>
      <c r="L105" s="118"/>
    </row>
    <row r="106" spans="2:47" s="1" customFormat="1" ht="21.75" customHeight="1">
      <c r="B106" s="32"/>
      <c r="L106" s="32"/>
    </row>
    <row r="107" spans="2:47" s="1" customFormat="1" ht="6.95" customHeight="1">
      <c r="B107" s="47"/>
      <c r="C107" s="48"/>
      <c r="D107" s="48"/>
      <c r="E107" s="48"/>
      <c r="F107" s="48"/>
      <c r="G107" s="48"/>
      <c r="H107" s="48"/>
      <c r="I107" s="48"/>
      <c r="J107" s="48"/>
      <c r="K107" s="48"/>
      <c r="L107" s="32"/>
    </row>
    <row r="111" spans="2:47" s="1" customFormat="1" ht="6.95" customHeight="1">
      <c r="B111" s="49"/>
      <c r="C111" s="50"/>
      <c r="D111" s="50"/>
      <c r="E111" s="50"/>
      <c r="F111" s="50"/>
      <c r="G111" s="50"/>
      <c r="H111" s="50"/>
      <c r="I111" s="50"/>
      <c r="J111" s="50"/>
      <c r="K111" s="50"/>
      <c r="L111" s="32"/>
    </row>
    <row r="112" spans="2:47" s="1" customFormat="1" ht="24.95" customHeight="1">
      <c r="B112" s="32"/>
      <c r="C112" s="21" t="s">
        <v>211</v>
      </c>
      <c r="L112" s="32"/>
    </row>
    <row r="113" spans="2:63" s="1" customFormat="1" ht="6.95" customHeight="1">
      <c r="B113" s="32"/>
      <c r="L113" s="32"/>
    </row>
    <row r="114" spans="2:63" s="1" customFormat="1" ht="12" customHeight="1">
      <c r="B114" s="32"/>
      <c r="C114" s="27" t="s">
        <v>15</v>
      </c>
      <c r="L114" s="32"/>
    </row>
    <row r="115" spans="2:63" s="1" customFormat="1" ht="26.25" customHeight="1">
      <c r="B115" s="32"/>
      <c r="E115" s="252" t="str">
        <f>E7</f>
        <v>Sociálno-zdravotné nízkokapacitné zariadenie s kapacitou 24 miest - CSS LÚČ</v>
      </c>
      <c r="F115" s="253"/>
      <c r="G115" s="253"/>
      <c r="H115" s="253"/>
      <c r="L115" s="32"/>
    </row>
    <row r="116" spans="2:63" ht="12" customHeight="1">
      <c r="B116" s="20"/>
      <c r="C116" s="27" t="s">
        <v>172</v>
      </c>
      <c r="L116" s="20"/>
    </row>
    <row r="117" spans="2:63" s="1" customFormat="1" ht="16.5" customHeight="1">
      <c r="B117" s="32"/>
      <c r="E117" s="252" t="s">
        <v>173</v>
      </c>
      <c r="F117" s="254"/>
      <c r="G117" s="254"/>
      <c r="H117" s="254"/>
      <c r="L117" s="32"/>
    </row>
    <row r="118" spans="2:63" s="1" customFormat="1" ht="12" customHeight="1">
      <c r="B118" s="32"/>
      <c r="C118" s="27" t="s">
        <v>174</v>
      </c>
      <c r="L118" s="32"/>
    </row>
    <row r="119" spans="2:63" s="1" customFormat="1" ht="16.5" customHeight="1">
      <c r="B119" s="32"/>
      <c r="E119" s="214" t="str">
        <f>E11</f>
        <v>f - E1.8  Fotovoltický zdroj FVZ</v>
      </c>
      <c r="F119" s="254"/>
      <c r="G119" s="254"/>
      <c r="H119" s="254"/>
      <c r="L119" s="32"/>
    </row>
    <row r="120" spans="2:63" s="1" customFormat="1" ht="6.95" customHeight="1">
      <c r="B120" s="32"/>
      <c r="L120" s="32"/>
    </row>
    <row r="121" spans="2:63" s="1" customFormat="1" ht="12" customHeight="1">
      <c r="B121" s="32"/>
      <c r="C121" s="27" t="s">
        <v>19</v>
      </c>
      <c r="F121" s="25" t="str">
        <f>F14</f>
        <v>Bytča</v>
      </c>
      <c r="I121" s="27" t="s">
        <v>21</v>
      </c>
      <c r="J121" s="55" t="str">
        <f>IF(J14="","",J14)</f>
        <v>22. 6. 2026</v>
      </c>
      <c r="L121" s="32"/>
    </row>
    <row r="122" spans="2:63" s="1" customFormat="1" ht="6.95" customHeight="1">
      <c r="B122" s="32"/>
      <c r="L122" s="32"/>
    </row>
    <row r="123" spans="2:63" s="1" customFormat="1" ht="15.2" customHeight="1">
      <c r="B123" s="32"/>
      <c r="C123" s="27" t="s">
        <v>23</v>
      </c>
      <c r="F123" s="25" t="str">
        <f>E17</f>
        <v>Centrum sociálnych služieb LÚČ</v>
      </c>
      <c r="I123" s="27" t="s">
        <v>29</v>
      </c>
      <c r="J123" s="30" t="str">
        <f>E23</f>
        <v>expo AIR s.r.o.</v>
      </c>
      <c r="L123" s="32"/>
    </row>
    <row r="124" spans="2:63" s="1" customFormat="1" ht="15.2" customHeight="1">
      <c r="B124" s="32"/>
      <c r="C124" s="27" t="s">
        <v>27</v>
      </c>
      <c r="F124" s="25" t="str">
        <f>IF(E20="","",E20)</f>
        <v>Vyplň údaj</v>
      </c>
      <c r="I124" s="27" t="s">
        <v>32</v>
      </c>
      <c r="J124" s="30" t="str">
        <f>E26</f>
        <v>Ing. Richard Ďuriš</v>
      </c>
      <c r="L124" s="32"/>
    </row>
    <row r="125" spans="2:63" s="1" customFormat="1" ht="10.35" customHeight="1">
      <c r="B125" s="32"/>
      <c r="L125" s="32"/>
    </row>
    <row r="126" spans="2:63" s="10" customFormat="1" ht="29.25" customHeight="1">
      <c r="B126" s="122"/>
      <c r="C126" s="123" t="s">
        <v>212</v>
      </c>
      <c r="D126" s="124" t="s">
        <v>61</v>
      </c>
      <c r="E126" s="124" t="s">
        <v>57</v>
      </c>
      <c r="F126" s="124" t="s">
        <v>58</v>
      </c>
      <c r="G126" s="124" t="s">
        <v>213</v>
      </c>
      <c r="H126" s="124" t="s">
        <v>214</v>
      </c>
      <c r="I126" s="124" t="s">
        <v>215</v>
      </c>
      <c r="J126" s="125" t="s">
        <v>179</v>
      </c>
      <c r="K126" s="126" t="s">
        <v>216</v>
      </c>
      <c r="L126" s="122"/>
      <c r="M126" s="62" t="s">
        <v>1</v>
      </c>
      <c r="N126" s="63" t="s">
        <v>40</v>
      </c>
      <c r="O126" s="63" t="s">
        <v>217</v>
      </c>
      <c r="P126" s="63" t="s">
        <v>218</v>
      </c>
      <c r="Q126" s="63" t="s">
        <v>219</v>
      </c>
      <c r="R126" s="63" t="s">
        <v>220</v>
      </c>
      <c r="S126" s="63" t="s">
        <v>221</v>
      </c>
      <c r="T126" s="64" t="s">
        <v>222</v>
      </c>
    </row>
    <row r="127" spans="2:63" s="1" customFormat="1" ht="22.9" customHeight="1">
      <c r="B127" s="32"/>
      <c r="C127" s="67" t="s">
        <v>180</v>
      </c>
      <c r="J127" s="127">
        <f>BK127</f>
        <v>0</v>
      </c>
      <c r="L127" s="32"/>
      <c r="M127" s="65"/>
      <c r="N127" s="56"/>
      <c r="O127" s="56"/>
      <c r="P127" s="128">
        <f>P128</f>
        <v>0</v>
      </c>
      <c r="Q127" s="56"/>
      <c r="R127" s="128">
        <f>R128</f>
        <v>0</v>
      </c>
      <c r="S127" s="56"/>
      <c r="T127" s="129">
        <f>T128</f>
        <v>0</v>
      </c>
      <c r="AT127" s="17" t="s">
        <v>75</v>
      </c>
      <c r="AU127" s="17" t="s">
        <v>181</v>
      </c>
      <c r="BK127" s="130">
        <f>BK128</f>
        <v>0</v>
      </c>
    </row>
    <row r="128" spans="2:63" s="11" customFormat="1" ht="25.9" customHeight="1">
      <c r="B128" s="131"/>
      <c r="D128" s="132" t="s">
        <v>75</v>
      </c>
      <c r="E128" s="133" t="s">
        <v>304</v>
      </c>
      <c r="F128" s="133" t="s">
        <v>4191</v>
      </c>
      <c r="I128" s="134"/>
      <c r="J128" s="135">
        <f>BK128</f>
        <v>0</v>
      </c>
      <c r="L128" s="131"/>
      <c r="M128" s="136"/>
      <c r="P128" s="137">
        <f>P129+P144+P153+P158+P163+P181</f>
        <v>0</v>
      </c>
      <c r="R128" s="137">
        <f>R129+R144+R153+R158+R163+R181</f>
        <v>0</v>
      </c>
      <c r="T128" s="138">
        <f>T129+T144+T153+T158+T163+T181</f>
        <v>0</v>
      </c>
      <c r="AR128" s="132" t="s">
        <v>239</v>
      </c>
      <c r="AT128" s="139" t="s">
        <v>75</v>
      </c>
      <c r="AU128" s="139" t="s">
        <v>76</v>
      </c>
      <c r="AY128" s="132" t="s">
        <v>225</v>
      </c>
      <c r="BK128" s="140">
        <f>BK129+BK144+BK153+BK158+BK163+BK181</f>
        <v>0</v>
      </c>
    </row>
    <row r="129" spans="2:65" s="11" customFormat="1" ht="22.9" customHeight="1">
      <c r="B129" s="131"/>
      <c r="D129" s="132" t="s">
        <v>75</v>
      </c>
      <c r="E129" s="141" t="s">
        <v>2942</v>
      </c>
      <c r="F129" s="141" t="s">
        <v>4698</v>
      </c>
      <c r="I129" s="134"/>
      <c r="J129" s="142">
        <f>BK129</f>
        <v>0</v>
      </c>
      <c r="L129" s="131"/>
      <c r="M129" s="136"/>
      <c r="P129" s="137">
        <f>SUM(P130:P143)</f>
        <v>0</v>
      </c>
      <c r="R129" s="137">
        <f>SUM(R130:R143)</f>
        <v>0</v>
      </c>
      <c r="T129" s="138">
        <f>SUM(T130:T143)</f>
        <v>0</v>
      </c>
      <c r="AR129" s="132" t="s">
        <v>83</v>
      </c>
      <c r="AT129" s="139" t="s">
        <v>75</v>
      </c>
      <c r="AU129" s="139" t="s">
        <v>83</v>
      </c>
      <c r="AY129" s="132" t="s">
        <v>225</v>
      </c>
      <c r="BK129" s="140">
        <f>SUM(BK130:BK143)</f>
        <v>0</v>
      </c>
    </row>
    <row r="130" spans="2:65" s="1" customFormat="1" ht="16.5" customHeight="1">
      <c r="B130" s="32"/>
      <c r="C130" s="179" t="s">
        <v>83</v>
      </c>
      <c r="D130" s="179" t="s">
        <v>304</v>
      </c>
      <c r="E130" s="180" t="s">
        <v>4699</v>
      </c>
      <c r="F130" s="181" t="s">
        <v>4700</v>
      </c>
      <c r="G130" s="182" t="s">
        <v>519</v>
      </c>
      <c r="H130" s="183">
        <v>1</v>
      </c>
      <c r="I130" s="184"/>
      <c r="J130" s="185">
        <f t="shared" ref="J130:J143" si="0">ROUND(I130*H130,2)</f>
        <v>0</v>
      </c>
      <c r="K130" s="186"/>
      <c r="L130" s="187"/>
      <c r="M130" s="188" t="s">
        <v>1</v>
      </c>
      <c r="N130" s="189" t="s">
        <v>42</v>
      </c>
      <c r="P130" s="153">
        <f t="shared" ref="P130:P143" si="1">O130*H130</f>
        <v>0</v>
      </c>
      <c r="Q130" s="153">
        <v>0</v>
      </c>
      <c r="R130" s="153">
        <f t="shared" ref="R130:R143" si="2">Q130*H130</f>
        <v>0</v>
      </c>
      <c r="S130" s="153">
        <v>0</v>
      </c>
      <c r="T130" s="154">
        <f t="shared" ref="T130:T143" si="3">S130*H130</f>
        <v>0</v>
      </c>
      <c r="AR130" s="155" t="s">
        <v>263</v>
      </c>
      <c r="AT130" s="155" t="s">
        <v>304</v>
      </c>
      <c r="AU130" s="155" t="s">
        <v>89</v>
      </c>
      <c r="AY130" s="17" t="s">
        <v>225</v>
      </c>
      <c r="BE130" s="156">
        <f t="shared" ref="BE130:BE143" si="4">IF(N130="základná",J130,0)</f>
        <v>0</v>
      </c>
      <c r="BF130" s="156">
        <f t="shared" ref="BF130:BF143" si="5">IF(N130="znížená",J130,0)</f>
        <v>0</v>
      </c>
      <c r="BG130" s="156">
        <f t="shared" ref="BG130:BG143" si="6">IF(N130="zákl. prenesená",J130,0)</f>
        <v>0</v>
      </c>
      <c r="BH130" s="156">
        <f t="shared" ref="BH130:BH143" si="7">IF(N130="zníž. prenesená",J130,0)</f>
        <v>0</v>
      </c>
      <c r="BI130" s="156">
        <f t="shared" ref="BI130:BI143" si="8">IF(N130="nulová",J130,0)</f>
        <v>0</v>
      </c>
      <c r="BJ130" s="17" t="s">
        <v>89</v>
      </c>
      <c r="BK130" s="156">
        <f t="shared" ref="BK130:BK143" si="9">ROUND(I130*H130,2)</f>
        <v>0</v>
      </c>
      <c r="BL130" s="17" t="s">
        <v>231</v>
      </c>
      <c r="BM130" s="155" t="s">
        <v>89</v>
      </c>
    </row>
    <row r="131" spans="2:65" s="1" customFormat="1" ht="37.9" customHeight="1">
      <c r="B131" s="32"/>
      <c r="C131" s="179" t="s">
        <v>89</v>
      </c>
      <c r="D131" s="179" t="s">
        <v>304</v>
      </c>
      <c r="E131" s="180" t="s">
        <v>4701</v>
      </c>
      <c r="F131" s="181" t="s">
        <v>4702</v>
      </c>
      <c r="G131" s="182" t="s">
        <v>519</v>
      </c>
      <c r="H131" s="183">
        <v>1</v>
      </c>
      <c r="I131" s="184"/>
      <c r="J131" s="185">
        <f t="shared" si="0"/>
        <v>0</v>
      </c>
      <c r="K131" s="186"/>
      <c r="L131" s="187"/>
      <c r="M131" s="188" t="s">
        <v>1</v>
      </c>
      <c r="N131" s="189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263</v>
      </c>
      <c r="AT131" s="155" t="s">
        <v>304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231</v>
      </c>
    </row>
    <row r="132" spans="2:65" s="1" customFormat="1" ht="16.5" customHeight="1">
      <c r="B132" s="32"/>
      <c r="C132" s="179" t="s">
        <v>239</v>
      </c>
      <c r="D132" s="179" t="s">
        <v>304</v>
      </c>
      <c r="E132" s="180" t="s">
        <v>4703</v>
      </c>
      <c r="F132" s="181" t="s">
        <v>4704</v>
      </c>
      <c r="G132" s="182" t="s">
        <v>519</v>
      </c>
      <c r="H132" s="183">
        <v>1</v>
      </c>
      <c r="I132" s="184"/>
      <c r="J132" s="185">
        <f t="shared" si="0"/>
        <v>0</v>
      </c>
      <c r="K132" s="186"/>
      <c r="L132" s="187"/>
      <c r="M132" s="188" t="s">
        <v>1</v>
      </c>
      <c r="N132" s="189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263</v>
      </c>
      <c r="AT132" s="155" t="s">
        <v>304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251</v>
      </c>
    </row>
    <row r="133" spans="2:65" s="1" customFormat="1" ht="16.5" customHeight="1">
      <c r="B133" s="32"/>
      <c r="C133" s="179" t="s">
        <v>231</v>
      </c>
      <c r="D133" s="179" t="s">
        <v>304</v>
      </c>
      <c r="E133" s="180" t="s">
        <v>4705</v>
      </c>
      <c r="F133" s="181" t="s">
        <v>4706</v>
      </c>
      <c r="G133" s="182" t="s">
        <v>519</v>
      </c>
      <c r="H133" s="183">
        <v>1</v>
      </c>
      <c r="I133" s="184"/>
      <c r="J133" s="185">
        <f t="shared" si="0"/>
        <v>0</v>
      </c>
      <c r="K133" s="186"/>
      <c r="L133" s="187"/>
      <c r="M133" s="188" t="s">
        <v>1</v>
      </c>
      <c r="N133" s="189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263</v>
      </c>
      <c r="AT133" s="155" t="s">
        <v>304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263</v>
      </c>
    </row>
    <row r="134" spans="2:65" s="1" customFormat="1" ht="24.2" customHeight="1">
      <c r="B134" s="32"/>
      <c r="C134" s="179" t="s">
        <v>247</v>
      </c>
      <c r="D134" s="179" t="s">
        <v>304</v>
      </c>
      <c r="E134" s="180" t="s">
        <v>4707</v>
      </c>
      <c r="F134" s="181" t="s">
        <v>4708</v>
      </c>
      <c r="G134" s="182" t="s">
        <v>519</v>
      </c>
      <c r="H134" s="183">
        <v>1</v>
      </c>
      <c r="I134" s="184"/>
      <c r="J134" s="185">
        <f t="shared" si="0"/>
        <v>0</v>
      </c>
      <c r="K134" s="186"/>
      <c r="L134" s="187"/>
      <c r="M134" s="188" t="s">
        <v>1</v>
      </c>
      <c r="N134" s="189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263</v>
      </c>
      <c r="AT134" s="155" t="s">
        <v>304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165</v>
      </c>
    </row>
    <row r="135" spans="2:65" s="1" customFormat="1" ht="24.2" customHeight="1">
      <c r="B135" s="32"/>
      <c r="C135" s="179" t="s">
        <v>251</v>
      </c>
      <c r="D135" s="179" t="s">
        <v>304</v>
      </c>
      <c r="E135" s="180" t="s">
        <v>4709</v>
      </c>
      <c r="F135" s="181" t="s">
        <v>4710</v>
      </c>
      <c r="G135" s="182" t="s">
        <v>519</v>
      </c>
      <c r="H135" s="183">
        <v>1</v>
      </c>
      <c r="I135" s="184"/>
      <c r="J135" s="185">
        <f t="shared" si="0"/>
        <v>0</v>
      </c>
      <c r="K135" s="186"/>
      <c r="L135" s="187"/>
      <c r="M135" s="188" t="s">
        <v>1</v>
      </c>
      <c r="N135" s="189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263</v>
      </c>
      <c r="AT135" s="155" t="s">
        <v>304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285</v>
      </c>
    </row>
    <row r="136" spans="2:65" s="1" customFormat="1" ht="16.5" customHeight="1">
      <c r="B136" s="32"/>
      <c r="C136" s="179" t="s">
        <v>259</v>
      </c>
      <c r="D136" s="179" t="s">
        <v>304</v>
      </c>
      <c r="E136" s="180" t="s">
        <v>4711</v>
      </c>
      <c r="F136" s="181" t="s">
        <v>4712</v>
      </c>
      <c r="G136" s="182" t="s">
        <v>519</v>
      </c>
      <c r="H136" s="183">
        <v>1</v>
      </c>
      <c r="I136" s="184"/>
      <c r="J136" s="185">
        <f t="shared" si="0"/>
        <v>0</v>
      </c>
      <c r="K136" s="186"/>
      <c r="L136" s="187"/>
      <c r="M136" s="188" t="s">
        <v>1</v>
      </c>
      <c r="N136" s="189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263</v>
      </c>
      <c r="AT136" s="155" t="s">
        <v>304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295</v>
      </c>
    </row>
    <row r="137" spans="2:65" s="1" customFormat="1" ht="24.2" customHeight="1">
      <c r="B137" s="32"/>
      <c r="C137" s="179" t="s">
        <v>263</v>
      </c>
      <c r="D137" s="179" t="s">
        <v>304</v>
      </c>
      <c r="E137" s="180" t="s">
        <v>4713</v>
      </c>
      <c r="F137" s="181" t="s">
        <v>4714</v>
      </c>
      <c r="G137" s="182" t="s">
        <v>2068</v>
      </c>
      <c r="H137" s="183">
        <v>1</v>
      </c>
      <c r="I137" s="184"/>
      <c r="J137" s="185">
        <f t="shared" si="0"/>
        <v>0</v>
      </c>
      <c r="K137" s="186"/>
      <c r="L137" s="187"/>
      <c r="M137" s="188" t="s">
        <v>1</v>
      </c>
      <c r="N137" s="189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263</v>
      </c>
      <c r="AT137" s="155" t="s">
        <v>304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309</v>
      </c>
    </row>
    <row r="138" spans="2:65" s="1" customFormat="1" ht="24.2" customHeight="1">
      <c r="B138" s="32"/>
      <c r="C138" s="179" t="s">
        <v>272</v>
      </c>
      <c r="D138" s="179" t="s">
        <v>304</v>
      </c>
      <c r="E138" s="180" t="s">
        <v>4715</v>
      </c>
      <c r="F138" s="181" t="s">
        <v>4716</v>
      </c>
      <c r="G138" s="182" t="s">
        <v>519</v>
      </c>
      <c r="H138" s="183">
        <v>1</v>
      </c>
      <c r="I138" s="184"/>
      <c r="J138" s="185">
        <f t="shared" si="0"/>
        <v>0</v>
      </c>
      <c r="K138" s="186"/>
      <c r="L138" s="187"/>
      <c r="M138" s="188" t="s">
        <v>1</v>
      </c>
      <c r="N138" s="189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263</v>
      </c>
      <c r="AT138" s="155" t="s">
        <v>304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328</v>
      </c>
    </row>
    <row r="139" spans="2:65" s="1" customFormat="1" ht="24.2" customHeight="1">
      <c r="B139" s="32"/>
      <c r="C139" s="179" t="s">
        <v>165</v>
      </c>
      <c r="D139" s="179" t="s">
        <v>304</v>
      </c>
      <c r="E139" s="180" t="s">
        <v>4717</v>
      </c>
      <c r="F139" s="181" t="s">
        <v>4718</v>
      </c>
      <c r="G139" s="182" t="s">
        <v>519</v>
      </c>
      <c r="H139" s="183">
        <v>1</v>
      </c>
      <c r="I139" s="184"/>
      <c r="J139" s="185">
        <f t="shared" si="0"/>
        <v>0</v>
      </c>
      <c r="K139" s="186"/>
      <c r="L139" s="187"/>
      <c r="M139" s="188" t="s">
        <v>1</v>
      </c>
      <c r="N139" s="189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263</v>
      </c>
      <c r="AT139" s="155" t="s">
        <v>304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231</v>
      </c>
      <c r="BM139" s="155" t="s">
        <v>349</v>
      </c>
    </row>
    <row r="140" spans="2:65" s="1" customFormat="1" ht="16.5" customHeight="1">
      <c r="B140" s="32"/>
      <c r="C140" s="179" t="s">
        <v>168</v>
      </c>
      <c r="D140" s="179" t="s">
        <v>304</v>
      </c>
      <c r="E140" s="180" t="s">
        <v>4719</v>
      </c>
      <c r="F140" s="181" t="s">
        <v>4720</v>
      </c>
      <c r="G140" s="182" t="s">
        <v>519</v>
      </c>
      <c r="H140" s="183">
        <v>3</v>
      </c>
      <c r="I140" s="184"/>
      <c r="J140" s="185">
        <f t="shared" si="0"/>
        <v>0</v>
      </c>
      <c r="K140" s="186"/>
      <c r="L140" s="187"/>
      <c r="M140" s="188" t="s">
        <v>1</v>
      </c>
      <c r="N140" s="189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263</v>
      </c>
      <c r="AT140" s="155" t="s">
        <v>304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231</v>
      </c>
      <c r="BM140" s="155" t="s">
        <v>363</v>
      </c>
    </row>
    <row r="141" spans="2:65" s="1" customFormat="1" ht="16.5" customHeight="1">
      <c r="B141" s="32"/>
      <c r="C141" s="179" t="s">
        <v>285</v>
      </c>
      <c r="D141" s="179" t="s">
        <v>304</v>
      </c>
      <c r="E141" s="180" t="s">
        <v>4721</v>
      </c>
      <c r="F141" s="181" t="s">
        <v>4722</v>
      </c>
      <c r="G141" s="182" t="s">
        <v>519</v>
      </c>
      <c r="H141" s="183">
        <v>1</v>
      </c>
      <c r="I141" s="184"/>
      <c r="J141" s="185">
        <f t="shared" si="0"/>
        <v>0</v>
      </c>
      <c r="K141" s="186"/>
      <c r="L141" s="187"/>
      <c r="M141" s="188" t="s">
        <v>1</v>
      </c>
      <c r="N141" s="189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263</v>
      </c>
      <c r="AT141" s="155" t="s">
        <v>304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231</v>
      </c>
      <c r="BM141" s="155" t="s">
        <v>379</v>
      </c>
    </row>
    <row r="142" spans="2:65" s="1" customFormat="1" ht="16.5" customHeight="1">
      <c r="B142" s="32"/>
      <c r="C142" s="179" t="s">
        <v>289</v>
      </c>
      <c r="D142" s="179" t="s">
        <v>304</v>
      </c>
      <c r="E142" s="180" t="s">
        <v>4723</v>
      </c>
      <c r="F142" s="181" t="s">
        <v>4156</v>
      </c>
      <c r="G142" s="182" t="s">
        <v>2068</v>
      </c>
      <c r="H142" s="183">
        <v>1</v>
      </c>
      <c r="I142" s="184"/>
      <c r="J142" s="185">
        <f t="shared" si="0"/>
        <v>0</v>
      </c>
      <c r="K142" s="186"/>
      <c r="L142" s="187"/>
      <c r="M142" s="188" t="s">
        <v>1</v>
      </c>
      <c r="N142" s="189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263</v>
      </c>
      <c r="AT142" s="155" t="s">
        <v>304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231</v>
      </c>
      <c r="BM142" s="155" t="s">
        <v>390</v>
      </c>
    </row>
    <row r="143" spans="2:65" s="1" customFormat="1" ht="16.5" customHeight="1">
      <c r="B143" s="32"/>
      <c r="C143" s="143" t="s">
        <v>295</v>
      </c>
      <c r="D143" s="143" t="s">
        <v>227</v>
      </c>
      <c r="E143" s="144" t="s">
        <v>4724</v>
      </c>
      <c r="F143" s="145" t="s">
        <v>4161</v>
      </c>
      <c r="G143" s="146" t="s">
        <v>519</v>
      </c>
      <c r="H143" s="147">
        <v>1</v>
      </c>
      <c r="I143" s="148"/>
      <c r="J143" s="149">
        <f t="shared" si="0"/>
        <v>0</v>
      </c>
      <c r="K143" s="150"/>
      <c r="L143" s="32"/>
      <c r="M143" s="151" t="s">
        <v>1</v>
      </c>
      <c r="N143" s="152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400</v>
      </c>
    </row>
    <row r="144" spans="2:65" s="11" customFormat="1" ht="22.9" customHeight="1">
      <c r="B144" s="131"/>
      <c r="D144" s="132" t="s">
        <v>75</v>
      </c>
      <c r="E144" s="141" t="s">
        <v>2995</v>
      </c>
      <c r="F144" s="141" t="s">
        <v>4725</v>
      </c>
      <c r="I144" s="134"/>
      <c r="J144" s="142">
        <f>BK144</f>
        <v>0</v>
      </c>
      <c r="L144" s="131"/>
      <c r="M144" s="136"/>
      <c r="P144" s="137">
        <f>SUM(P145:P152)</f>
        <v>0</v>
      </c>
      <c r="R144" s="137">
        <f>SUM(R145:R152)</f>
        <v>0</v>
      </c>
      <c r="T144" s="138">
        <f>SUM(T145:T152)</f>
        <v>0</v>
      </c>
      <c r="AR144" s="132" t="s">
        <v>83</v>
      </c>
      <c r="AT144" s="139" t="s">
        <v>75</v>
      </c>
      <c r="AU144" s="139" t="s">
        <v>83</v>
      </c>
      <c r="AY144" s="132" t="s">
        <v>225</v>
      </c>
      <c r="BK144" s="140">
        <f>SUM(BK145:BK152)</f>
        <v>0</v>
      </c>
    </row>
    <row r="145" spans="2:65" s="1" customFormat="1" ht="24.2" customHeight="1">
      <c r="B145" s="32"/>
      <c r="C145" s="179" t="s">
        <v>303</v>
      </c>
      <c r="D145" s="179" t="s">
        <v>304</v>
      </c>
      <c r="E145" s="180" t="s">
        <v>4726</v>
      </c>
      <c r="F145" s="181" t="s">
        <v>4727</v>
      </c>
      <c r="G145" s="182" t="s">
        <v>519</v>
      </c>
      <c r="H145" s="183">
        <v>1</v>
      </c>
      <c r="I145" s="184"/>
      <c r="J145" s="185">
        <f t="shared" ref="J145:J152" si="10">ROUND(I145*H145,2)</f>
        <v>0</v>
      </c>
      <c r="K145" s="186"/>
      <c r="L145" s="187"/>
      <c r="M145" s="188" t="s">
        <v>1</v>
      </c>
      <c r="N145" s="189" t="s">
        <v>42</v>
      </c>
      <c r="P145" s="153">
        <f t="shared" ref="P145:P152" si="11">O145*H145</f>
        <v>0</v>
      </c>
      <c r="Q145" s="153">
        <v>0</v>
      </c>
      <c r="R145" s="153">
        <f t="shared" ref="R145:R152" si="12">Q145*H145</f>
        <v>0</v>
      </c>
      <c r="S145" s="153">
        <v>0</v>
      </c>
      <c r="T145" s="154">
        <f t="shared" ref="T145:T152" si="13">S145*H145</f>
        <v>0</v>
      </c>
      <c r="AR145" s="155" t="s">
        <v>263</v>
      </c>
      <c r="AT145" s="155" t="s">
        <v>304</v>
      </c>
      <c r="AU145" s="155" t="s">
        <v>89</v>
      </c>
      <c r="AY145" s="17" t="s">
        <v>225</v>
      </c>
      <c r="BE145" s="156">
        <f t="shared" ref="BE145:BE152" si="14">IF(N145="základná",J145,0)</f>
        <v>0</v>
      </c>
      <c r="BF145" s="156">
        <f t="shared" ref="BF145:BF152" si="15">IF(N145="znížená",J145,0)</f>
        <v>0</v>
      </c>
      <c r="BG145" s="156">
        <f t="shared" ref="BG145:BG152" si="16">IF(N145="zákl. prenesená",J145,0)</f>
        <v>0</v>
      </c>
      <c r="BH145" s="156">
        <f t="shared" ref="BH145:BH152" si="17">IF(N145="zníž. prenesená",J145,0)</f>
        <v>0</v>
      </c>
      <c r="BI145" s="156">
        <f t="shared" ref="BI145:BI152" si="18">IF(N145="nulová",J145,0)</f>
        <v>0</v>
      </c>
      <c r="BJ145" s="17" t="s">
        <v>89</v>
      </c>
      <c r="BK145" s="156">
        <f t="shared" ref="BK145:BK152" si="19">ROUND(I145*H145,2)</f>
        <v>0</v>
      </c>
      <c r="BL145" s="17" t="s">
        <v>231</v>
      </c>
      <c r="BM145" s="155" t="s">
        <v>411</v>
      </c>
    </row>
    <row r="146" spans="2:65" s="1" customFormat="1" ht="16.5" customHeight="1">
      <c r="B146" s="32"/>
      <c r="C146" s="179" t="s">
        <v>309</v>
      </c>
      <c r="D146" s="179" t="s">
        <v>304</v>
      </c>
      <c r="E146" s="180" t="s">
        <v>4728</v>
      </c>
      <c r="F146" s="181" t="s">
        <v>4729</v>
      </c>
      <c r="G146" s="182" t="s">
        <v>519</v>
      </c>
      <c r="H146" s="183">
        <v>2</v>
      </c>
      <c r="I146" s="184"/>
      <c r="J146" s="185">
        <f t="shared" si="10"/>
        <v>0</v>
      </c>
      <c r="K146" s="186"/>
      <c r="L146" s="187"/>
      <c r="M146" s="188" t="s">
        <v>1</v>
      </c>
      <c r="N146" s="189" t="s">
        <v>42</v>
      </c>
      <c r="P146" s="153">
        <f t="shared" si="11"/>
        <v>0</v>
      </c>
      <c r="Q146" s="153">
        <v>0</v>
      </c>
      <c r="R146" s="153">
        <f t="shared" si="12"/>
        <v>0</v>
      </c>
      <c r="S146" s="153">
        <v>0</v>
      </c>
      <c r="T146" s="154">
        <f t="shared" si="13"/>
        <v>0</v>
      </c>
      <c r="AR146" s="155" t="s">
        <v>263</v>
      </c>
      <c r="AT146" s="155" t="s">
        <v>304</v>
      </c>
      <c r="AU146" s="155" t="s">
        <v>89</v>
      </c>
      <c r="AY146" s="17" t="s">
        <v>225</v>
      </c>
      <c r="BE146" s="156">
        <f t="shared" si="14"/>
        <v>0</v>
      </c>
      <c r="BF146" s="156">
        <f t="shared" si="15"/>
        <v>0</v>
      </c>
      <c r="BG146" s="156">
        <f t="shared" si="16"/>
        <v>0</v>
      </c>
      <c r="BH146" s="156">
        <f t="shared" si="17"/>
        <v>0</v>
      </c>
      <c r="BI146" s="156">
        <f t="shared" si="18"/>
        <v>0</v>
      </c>
      <c r="BJ146" s="17" t="s">
        <v>89</v>
      </c>
      <c r="BK146" s="156">
        <f t="shared" si="19"/>
        <v>0</v>
      </c>
      <c r="BL146" s="17" t="s">
        <v>231</v>
      </c>
      <c r="BM146" s="155" t="s">
        <v>434</v>
      </c>
    </row>
    <row r="147" spans="2:65" s="1" customFormat="1" ht="21.75" customHeight="1">
      <c r="B147" s="32"/>
      <c r="C147" s="179" t="s">
        <v>319</v>
      </c>
      <c r="D147" s="179" t="s">
        <v>304</v>
      </c>
      <c r="E147" s="180" t="s">
        <v>4730</v>
      </c>
      <c r="F147" s="181" t="s">
        <v>4731</v>
      </c>
      <c r="G147" s="182" t="s">
        <v>2068</v>
      </c>
      <c r="H147" s="183">
        <v>4</v>
      </c>
      <c r="I147" s="184"/>
      <c r="J147" s="185">
        <f t="shared" si="10"/>
        <v>0</v>
      </c>
      <c r="K147" s="186"/>
      <c r="L147" s="187"/>
      <c r="M147" s="188" t="s">
        <v>1</v>
      </c>
      <c r="N147" s="189" t="s">
        <v>42</v>
      </c>
      <c r="P147" s="153">
        <f t="shared" si="11"/>
        <v>0</v>
      </c>
      <c r="Q147" s="153">
        <v>0</v>
      </c>
      <c r="R147" s="153">
        <f t="shared" si="12"/>
        <v>0</v>
      </c>
      <c r="S147" s="153">
        <v>0</v>
      </c>
      <c r="T147" s="154">
        <f t="shared" si="13"/>
        <v>0</v>
      </c>
      <c r="AR147" s="155" t="s">
        <v>263</v>
      </c>
      <c r="AT147" s="155" t="s">
        <v>304</v>
      </c>
      <c r="AU147" s="155" t="s">
        <v>89</v>
      </c>
      <c r="AY147" s="17" t="s">
        <v>225</v>
      </c>
      <c r="BE147" s="156">
        <f t="shared" si="14"/>
        <v>0</v>
      </c>
      <c r="BF147" s="156">
        <f t="shared" si="15"/>
        <v>0</v>
      </c>
      <c r="BG147" s="156">
        <f t="shared" si="16"/>
        <v>0</v>
      </c>
      <c r="BH147" s="156">
        <f t="shared" si="17"/>
        <v>0</v>
      </c>
      <c r="BI147" s="156">
        <f t="shared" si="18"/>
        <v>0</v>
      </c>
      <c r="BJ147" s="17" t="s">
        <v>89</v>
      </c>
      <c r="BK147" s="156">
        <f t="shared" si="19"/>
        <v>0</v>
      </c>
      <c r="BL147" s="17" t="s">
        <v>231</v>
      </c>
      <c r="BM147" s="155" t="s">
        <v>448</v>
      </c>
    </row>
    <row r="148" spans="2:65" s="1" customFormat="1" ht="24.2" customHeight="1">
      <c r="B148" s="32"/>
      <c r="C148" s="179" t="s">
        <v>328</v>
      </c>
      <c r="D148" s="179" t="s">
        <v>304</v>
      </c>
      <c r="E148" s="180" t="s">
        <v>4732</v>
      </c>
      <c r="F148" s="181" t="s">
        <v>4733</v>
      </c>
      <c r="G148" s="182" t="s">
        <v>519</v>
      </c>
      <c r="H148" s="183">
        <v>2</v>
      </c>
      <c r="I148" s="184"/>
      <c r="J148" s="185">
        <f t="shared" si="10"/>
        <v>0</v>
      </c>
      <c r="K148" s="186"/>
      <c r="L148" s="187"/>
      <c r="M148" s="188" t="s">
        <v>1</v>
      </c>
      <c r="N148" s="189" t="s">
        <v>42</v>
      </c>
      <c r="P148" s="153">
        <f t="shared" si="11"/>
        <v>0</v>
      </c>
      <c r="Q148" s="153">
        <v>0</v>
      </c>
      <c r="R148" s="153">
        <f t="shared" si="12"/>
        <v>0</v>
      </c>
      <c r="S148" s="153">
        <v>0</v>
      </c>
      <c r="T148" s="154">
        <f t="shared" si="13"/>
        <v>0</v>
      </c>
      <c r="AR148" s="155" t="s">
        <v>263</v>
      </c>
      <c r="AT148" s="155" t="s">
        <v>304</v>
      </c>
      <c r="AU148" s="155" t="s">
        <v>89</v>
      </c>
      <c r="AY148" s="17" t="s">
        <v>225</v>
      </c>
      <c r="BE148" s="156">
        <f t="shared" si="14"/>
        <v>0</v>
      </c>
      <c r="BF148" s="156">
        <f t="shared" si="15"/>
        <v>0</v>
      </c>
      <c r="BG148" s="156">
        <f t="shared" si="16"/>
        <v>0</v>
      </c>
      <c r="BH148" s="156">
        <f t="shared" si="17"/>
        <v>0</v>
      </c>
      <c r="BI148" s="156">
        <f t="shared" si="18"/>
        <v>0</v>
      </c>
      <c r="BJ148" s="17" t="s">
        <v>89</v>
      </c>
      <c r="BK148" s="156">
        <f t="shared" si="19"/>
        <v>0</v>
      </c>
      <c r="BL148" s="17" t="s">
        <v>231</v>
      </c>
      <c r="BM148" s="155" t="s">
        <v>461</v>
      </c>
    </row>
    <row r="149" spans="2:65" s="1" customFormat="1" ht="16.5" customHeight="1">
      <c r="B149" s="32"/>
      <c r="C149" s="179" t="s">
        <v>339</v>
      </c>
      <c r="D149" s="179" t="s">
        <v>304</v>
      </c>
      <c r="E149" s="180" t="s">
        <v>4719</v>
      </c>
      <c r="F149" s="181" t="s">
        <v>4720</v>
      </c>
      <c r="G149" s="182" t="s">
        <v>519</v>
      </c>
      <c r="H149" s="183">
        <v>8</v>
      </c>
      <c r="I149" s="184"/>
      <c r="J149" s="185">
        <f t="shared" si="10"/>
        <v>0</v>
      </c>
      <c r="K149" s="186"/>
      <c r="L149" s="187"/>
      <c r="M149" s="188" t="s">
        <v>1</v>
      </c>
      <c r="N149" s="189" t="s">
        <v>42</v>
      </c>
      <c r="P149" s="153">
        <f t="shared" si="11"/>
        <v>0</v>
      </c>
      <c r="Q149" s="153">
        <v>0</v>
      </c>
      <c r="R149" s="153">
        <f t="shared" si="12"/>
        <v>0</v>
      </c>
      <c r="S149" s="153">
        <v>0</v>
      </c>
      <c r="T149" s="154">
        <f t="shared" si="13"/>
        <v>0</v>
      </c>
      <c r="AR149" s="155" t="s">
        <v>263</v>
      </c>
      <c r="AT149" s="155" t="s">
        <v>304</v>
      </c>
      <c r="AU149" s="155" t="s">
        <v>89</v>
      </c>
      <c r="AY149" s="17" t="s">
        <v>225</v>
      </c>
      <c r="BE149" s="156">
        <f t="shared" si="14"/>
        <v>0</v>
      </c>
      <c r="BF149" s="156">
        <f t="shared" si="15"/>
        <v>0</v>
      </c>
      <c r="BG149" s="156">
        <f t="shared" si="16"/>
        <v>0</v>
      </c>
      <c r="BH149" s="156">
        <f t="shared" si="17"/>
        <v>0</v>
      </c>
      <c r="BI149" s="156">
        <f t="shared" si="18"/>
        <v>0</v>
      </c>
      <c r="BJ149" s="17" t="s">
        <v>89</v>
      </c>
      <c r="BK149" s="156">
        <f t="shared" si="19"/>
        <v>0</v>
      </c>
      <c r="BL149" s="17" t="s">
        <v>231</v>
      </c>
      <c r="BM149" s="155" t="s">
        <v>470</v>
      </c>
    </row>
    <row r="150" spans="2:65" s="1" customFormat="1" ht="16.5" customHeight="1">
      <c r="B150" s="32"/>
      <c r="C150" s="179" t="s">
        <v>349</v>
      </c>
      <c r="D150" s="179" t="s">
        <v>304</v>
      </c>
      <c r="E150" s="180" t="s">
        <v>4734</v>
      </c>
      <c r="F150" s="181" t="s">
        <v>4156</v>
      </c>
      <c r="G150" s="182" t="s">
        <v>2068</v>
      </c>
      <c r="H150" s="183">
        <v>1</v>
      </c>
      <c r="I150" s="184"/>
      <c r="J150" s="185">
        <f t="shared" si="10"/>
        <v>0</v>
      </c>
      <c r="K150" s="186"/>
      <c r="L150" s="187"/>
      <c r="M150" s="188" t="s">
        <v>1</v>
      </c>
      <c r="N150" s="189" t="s">
        <v>42</v>
      </c>
      <c r="P150" s="153">
        <f t="shared" si="11"/>
        <v>0</v>
      </c>
      <c r="Q150" s="153">
        <v>0</v>
      </c>
      <c r="R150" s="153">
        <f t="shared" si="12"/>
        <v>0</v>
      </c>
      <c r="S150" s="153">
        <v>0</v>
      </c>
      <c r="T150" s="154">
        <f t="shared" si="13"/>
        <v>0</v>
      </c>
      <c r="AR150" s="155" t="s">
        <v>263</v>
      </c>
      <c r="AT150" s="155" t="s">
        <v>304</v>
      </c>
      <c r="AU150" s="155" t="s">
        <v>89</v>
      </c>
      <c r="AY150" s="17" t="s">
        <v>225</v>
      </c>
      <c r="BE150" s="156">
        <f t="shared" si="14"/>
        <v>0</v>
      </c>
      <c r="BF150" s="156">
        <f t="shared" si="15"/>
        <v>0</v>
      </c>
      <c r="BG150" s="156">
        <f t="shared" si="16"/>
        <v>0</v>
      </c>
      <c r="BH150" s="156">
        <f t="shared" si="17"/>
        <v>0</v>
      </c>
      <c r="BI150" s="156">
        <f t="shared" si="18"/>
        <v>0</v>
      </c>
      <c r="BJ150" s="17" t="s">
        <v>89</v>
      </c>
      <c r="BK150" s="156">
        <f t="shared" si="19"/>
        <v>0</v>
      </c>
      <c r="BL150" s="17" t="s">
        <v>231</v>
      </c>
      <c r="BM150" s="155" t="s">
        <v>482</v>
      </c>
    </row>
    <row r="151" spans="2:65" s="1" customFormat="1" ht="16.5" customHeight="1">
      <c r="B151" s="32"/>
      <c r="C151" s="143" t="s">
        <v>353</v>
      </c>
      <c r="D151" s="143" t="s">
        <v>227</v>
      </c>
      <c r="E151" s="144" t="s">
        <v>4735</v>
      </c>
      <c r="F151" s="145" t="s">
        <v>4161</v>
      </c>
      <c r="G151" s="146" t="s">
        <v>519</v>
      </c>
      <c r="H151" s="147">
        <v>1</v>
      </c>
      <c r="I151" s="148"/>
      <c r="J151" s="149">
        <f t="shared" si="10"/>
        <v>0</v>
      </c>
      <c r="K151" s="150"/>
      <c r="L151" s="32"/>
      <c r="M151" s="151" t="s">
        <v>1</v>
      </c>
      <c r="N151" s="152" t="s">
        <v>42</v>
      </c>
      <c r="P151" s="153">
        <f t="shared" si="11"/>
        <v>0</v>
      </c>
      <c r="Q151" s="153">
        <v>0</v>
      </c>
      <c r="R151" s="153">
        <f t="shared" si="12"/>
        <v>0</v>
      </c>
      <c r="S151" s="153">
        <v>0</v>
      </c>
      <c r="T151" s="154">
        <f t="shared" si="13"/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231</v>
      </c>
      <c r="BM151" s="155" t="s">
        <v>516</v>
      </c>
    </row>
    <row r="152" spans="2:65" s="1" customFormat="1" ht="16.5" customHeight="1">
      <c r="B152" s="32"/>
      <c r="C152" s="143" t="s">
        <v>363</v>
      </c>
      <c r="D152" s="143" t="s">
        <v>227</v>
      </c>
      <c r="E152" s="144" t="s">
        <v>4736</v>
      </c>
      <c r="F152" s="145" t="s">
        <v>4159</v>
      </c>
      <c r="G152" s="146" t="s">
        <v>519</v>
      </c>
      <c r="H152" s="147">
        <v>1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231</v>
      </c>
      <c r="BM152" s="155" t="s">
        <v>527</v>
      </c>
    </row>
    <row r="153" spans="2:65" s="11" customFormat="1" ht="22.9" customHeight="1">
      <c r="B153" s="131"/>
      <c r="D153" s="132" t="s">
        <v>75</v>
      </c>
      <c r="E153" s="141" t="s">
        <v>4176</v>
      </c>
      <c r="F153" s="141" t="s">
        <v>4737</v>
      </c>
      <c r="I153" s="134"/>
      <c r="J153" s="142">
        <f>BK153</f>
        <v>0</v>
      </c>
      <c r="L153" s="131"/>
      <c r="M153" s="136"/>
      <c r="P153" s="137">
        <f>SUM(P154:P157)</f>
        <v>0</v>
      </c>
      <c r="R153" s="137">
        <f>SUM(R154:R157)</f>
        <v>0</v>
      </c>
      <c r="T153" s="138">
        <f>SUM(T154:T157)</f>
        <v>0</v>
      </c>
      <c r="AR153" s="132" t="s">
        <v>83</v>
      </c>
      <c r="AT153" s="139" t="s">
        <v>75</v>
      </c>
      <c r="AU153" s="139" t="s">
        <v>83</v>
      </c>
      <c r="AY153" s="132" t="s">
        <v>225</v>
      </c>
      <c r="BK153" s="140">
        <f>SUM(BK154:BK157)</f>
        <v>0</v>
      </c>
    </row>
    <row r="154" spans="2:65" s="1" customFormat="1" ht="33" customHeight="1">
      <c r="B154" s="32"/>
      <c r="C154" s="179" t="s">
        <v>7</v>
      </c>
      <c r="D154" s="179" t="s">
        <v>304</v>
      </c>
      <c r="E154" s="180" t="s">
        <v>4738</v>
      </c>
      <c r="F154" s="181" t="s">
        <v>4739</v>
      </c>
      <c r="G154" s="182" t="s">
        <v>519</v>
      </c>
      <c r="H154" s="183">
        <v>1</v>
      </c>
      <c r="I154" s="184"/>
      <c r="J154" s="185">
        <f>ROUND(I154*H154,2)</f>
        <v>0</v>
      </c>
      <c r="K154" s="186"/>
      <c r="L154" s="187"/>
      <c r="M154" s="188" t="s">
        <v>1</v>
      </c>
      <c r="N154" s="189" t="s">
        <v>42</v>
      </c>
      <c r="P154" s="153">
        <f>O154*H154</f>
        <v>0</v>
      </c>
      <c r="Q154" s="153">
        <v>0</v>
      </c>
      <c r="R154" s="153">
        <f>Q154*H154</f>
        <v>0</v>
      </c>
      <c r="S154" s="153">
        <v>0</v>
      </c>
      <c r="T154" s="154">
        <f>S154*H154</f>
        <v>0</v>
      </c>
      <c r="AR154" s="155" t="s">
        <v>263</v>
      </c>
      <c r="AT154" s="155" t="s">
        <v>304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231</v>
      </c>
      <c r="BM154" s="155" t="s">
        <v>540</v>
      </c>
    </row>
    <row r="155" spans="2:65" s="1" customFormat="1" ht="16.5" customHeight="1">
      <c r="B155" s="32"/>
      <c r="C155" s="179" t="s">
        <v>379</v>
      </c>
      <c r="D155" s="179" t="s">
        <v>304</v>
      </c>
      <c r="E155" s="180" t="s">
        <v>4740</v>
      </c>
      <c r="F155" s="181" t="s">
        <v>4156</v>
      </c>
      <c r="G155" s="182" t="s">
        <v>519</v>
      </c>
      <c r="H155" s="183">
        <v>1</v>
      </c>
      <c r="I155" s="184"/>
      <c r="J155" s="185">
        <f>ROUND(I155*H155,2)</f>
        <v>0</v>
      </c>
      <c r="K155" s="186"/>
      <c r="L155" s="187"/>
      <c r="M155" s="188" t="s">
        <v>1</v>
      </c>
      <c r="N155" s="189" t="s">
        <v>42</v>
      </c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>IF(N155="základná",J155,0)</f>
        <v>0</v>
      </c>
      <c r="BF155" s="156">
        <f>IF(N155="znížená",J155,0)</f>
        <v>0</v>
      </c>
      <c r="BG155" s="156">
        <f>IF(N155="zákl. prenesená",J155,0)</f>
        <v>0</v>
      </c>
      <c r="BH155" s="156">
        <f>IF(N155="zníž. prenesená",J155,0)</f>
        <v>0</v>
      </c>
      <c r="BI155" s="156">
        <f>IF(N155="nulová",J155,0)</f>
        <v>0</v>
      </c>
      <c r="BJ155" s="17" t="s">
        <v>89</v>
      </c>
      <c r="BK155" s="156">
        <f>ROUND(I155*H155,2)</f>
        <v>0</v>
      </c>
      <c r="BL155" s="17" t="s">
        <v>231</v>
      </c>
      <c r="BM155" s="155" t="s">
        <v>556</v>
      </c>
    </row>
    <row r="156" spans="2:65" s="1" customFormat="1" ht="16.5" customHeight="1">
      <c r="B156" s="32"/>
      <c r="C156" s="143" t="s">
        <v>386</v>
      </c>
      <c r="D156" s="143" t="s">
        <v>227</v>
      </c>
      <c r="E156" s="144" t="s">
        <v>4741</v>
      </c>
      <c r="F156" s="145" t="s">
        <v>4742</v>
      </c>
      <c r="G156" s="146" t="s">
        <v>519</v>
      </c>
      <c r="H156" s="147">
        <v>1</v>
      </c>
      <c r="I156" s="148"/>
      <c r="J156" s="149">
        <f>ROUND(I156*H156,2)</f>
        <v>0</v>
      </c>
      <c r="K156" s="150"/>
      <c r="L156" s="32"/>
      <c r="M156" s="151" t="s">
        <v>1</v>
      </c>
      <c r="N156" s="152" t="s">
        <v>42</v>
      </c>
      <c r="P156" s="153">
        <f>O156*H156</f>
        <v>0</v>
      </c>
      <c r="Q156" s="153">
        <v>0</v>
      </c>
      <c r="R156" s="153">
        <f>Q156*H156</f>
        <v>0</v>
      </c>
      <c r="S156" s="153">
        <v>0</v>
      </c>
      <c r="T156" s="154">
        <f>S156*H156</f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>IF(N156="základná",J156,0)</f>
        <v>0</v>
      </c>
      <c r="BF156" s="156">
        <f>IF(N156="znížená",J156,0)</f>
        <v>0</v>
      </c>
      <c r="BG156" s="156">
        <f>IF(N156="zákl. prenesená",J156,0)</f>
        <v>0</v>
      </c>
      <c r="BH156" s="156">
        <f>IF(N156="zníž. prenesená",J156,0)</f>
        <v>0</v>
      </c>
      <c r="BI156" s="156">
        <f>IF(N156="nulová",J156,0)</f>
        <v>0</v>
      </c>
      <c r="BJ156" s="17" t="s">
        <v>89</v>
      </c>
      <c r="BK156" s="156">
        <f>ROUND(I156*H156,2)</f>
        <v>0</v>
      </c>
      <c r="BL156" s="17" t="s">
        <v>231</v>
      </c>
      <c r="BM156" s="155" t="s">
        <v>568</v>
      </c>
    </row>
    <row r="157" spans="2:65" s="1" customFormat="1" ht="16.5" customHeight="1">
      <c r="B157" s="32"/>
      <c r="C157" s="143" t="s">
        <v>390</v>
      </c>
      <c r="D157" s="143" t="s">
        <v>227</v>
      </c>
      <c r="E157" s="144" t="s">
        <v>4743</v>
      </c>
      <c r="F157" s="145" t="s">
        <v>4744</v>
      </c>
      <c r="G157" s="146" t="s">
        <v>519</v>
      </c>
      <c r="H157" s="147">
        <v>1</v>
      </c>
      <c r="I157" s="148"/>
      <c r="J157" s="149">
        <f>ROUND(I157*H157,2)</f>
        <v>0</v>
      </c>
      <c r="K157" s="150"/>
      <c r="L157" s="32"/>
      <c r="M157" s="151" t="s">
        <v>1</v>
      </c>
      <c r="N157" s="152" t="s">
        <v>42</v>
      </c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231</v>
      </c>
      <c r="BM157" s="155" t="s">
        <v>581</v>
      </c>
    </row>
    <row r="158" spans="2:65" s="11" customFormat="1" ht="22.9" customHeight="1">
      <c r="B158" s="131"/>
      <c r="D158" s="132" t="s">
        <v>75</v>
      </c>
      <c r="E158" s="141" t="s">
        <v>4179</v>
      </c>
      <c r="F158" s="141" t="s">
        <v>4745</v>
      </c>
      <c r="I158" s="134"/>
      <c r="J158" s="142">
        <f>BK158</f>
        <v>0</v>
      </c>
      <c r="L158" s="131"/>
      <c r="M158" s="136"/>
      <c r="P158" s="137">
        <f>SUM(P159:P162)</f>
        <v>0</v>
      </c>
      <c r="R158" s="137">
        <f>SUM(R159:R162)</f>
        <v>0</v>
      </c>
      <c r="T158" s="138">
        <f>SUM(T159:T162)</f>
        <v>0</v>
      </c>
      <c r="AR158" s="132" t="s">
        <v>83</v>
      </c>
      <c r="AT158" s="139" t="s">
        <v>75</v>
      </c>
      <c r="AU158" s="139" t="s">
        <v>83</v>
      </c>
      <c r="AY158" s="132" t="s">
        <v>225</v>
      </c>
      <c r="BK158" s="140">
        <f>SUM(BK159:BK162)</f>
        <v>0</v>
      </c>
    </row>
    <row r="159" spans="2:65" s="1" customFormat="1" ht="24.2" customHeight="1">
      <c r="B159" s="32"/>
      <c r="C159" s="179" t="s">
        <v>395</v>
      </c>
      <c r="D159" s="179" t="s">
        <v>304</v>
      </c>
      <c r="E159" s="180" t="s">
        <v>4746</v>
      </c>
      <c r="F159" s="181" t="s">
        <v>4747</v>
      </c>
      <c r="G159" s="182" t="s">
        <v>519</v>
      </c>
      <c r="H159" s="183">
        <v>1</v>
      </c>
      <c r="I159" s="184"/>
      <c r="J159" s="185">
        <f>ROUND(I159*H159,2)</f>
        <v>0</v>
      </c>
      <c r="K159" s="186"/>
      <c r="L159" s="187"/>
      <c r="M159" s="188" t="s">
        <v>1</v>
      </c>
      <c r="N159" s="189" t="s">
        <v>42</v>
      </c>
      <c r="P159" s="153">
        <f>O159*H159</f>
        <v>0</v>
      </c>
      <c r="Q159" s="153">
        <v>0</v>
      </c>
      <c r="R159" s="153">
        <f>Q159*H159</f>
        <v>0</v>
      </c>
      <c r="S159" s="153">
        <v>0</v>
      </c>
      <c r="T159" s="154">
        <f>S159*H159</f>
        <v>0</v>
      </c>
      <c r="AR159" s="155" t="s">
        <v>263</v>
      </c>
      <c r="AT159" s="155" t="s">
        <v>304</v>
      </c>
      <c r="AU159" s="155" t="s">
        <v>89</v>
      </c>
      <c r="AY159" s="17" t="s">
        <v>225</v>
      </c>
      <c r="BE159" s="156">
        <f>IF(N159="základná",J159,0)</f>
        <v>0</v>
      </c>
      <c r="BF159" s="156">
        <f>IF(N159="znížená",J159,0)</f>
        <v>0</v>
      </c>
      <c r="BG159" s="156">
        <f>IF(N159="zákl. prenesená",J159,0)</f>
        <v>0</v>
      </c>
      <c r="BH159" s="156">
        <f>IF(N159="zníž. prenesená",J159,0)</f>
        <v>0</v>
      </c>
      <c r="BI159" s="156">
        <f>IF(N159="nulová",J159,0)</f>
        <v>0</v>
      </c>
      <c r="BJ159" s="17" t="s">
        <v>89</v>
      </c>
      <c r="BK159" s="156">
        <f>ROUND(I159*H159,2)</f>
        <v>0</v>
      </c>
      <c r="BL159" s="17" t="s">
        <v>231</v>
      </c>
      <c r="BM159" s="155" t="s">
        <v>590</v>
      </c>
    </row>
    <row r="160" spans="2:65" s="1" customFormat="1" ht="16.5" customHeight="1">
      <c r="B160" s="32"/>
      <c r="C160" s="179" t="s">
        <v>400</v>
      </c>
      <c r="D160" s="179" t="s">
        <v>304</v>
      </c>
      <c r="E160" s="180" t="s">
        <v>4740</v>
      </c>
      <c r="F160" s="181" t="s">
        <v>4156</v>
      </c>
      <c r="G160" s="182" t="s">
        <v>519</v>
      </c>
      <c r="H160" s="183">
        <v>1</v>
      </c>
      <c r="I160" s="184"/>
      <c r="J160" s="185">
        <f>ROUND(I160*H160,2)</f>
        <v>0</v>
      </c>
      <c r="K160" s="186"/>
      <c r="L160" s="187"/>
      <c r="M160" s="188" t="s">
        <v>1</v>
      </c>
      <c r="N160" s="189" t="s">
        <v>42</v>
      </c>
      <c r="P160" s="153">
        <f>O160*H160</f>
        <v>0</v>
      </c>
      <c r="Q160" s="153">
        <v>0</v>
      </c>
      <c r="R160" s="153">
        <f>Q160*H160</f>
        <v>0</v>
      </c>
      <c r="S160" s="153">
        <v>0</v>
      </c>
      <c r="T160" s="154">
        <f>S160*H160</f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>IF(N160="základná",J160,0)</f>
        <v>0</v>
      </c>
      <c r="BF160" s="156">
        <f>IF(N160="znížená",J160,0)</f>
        <v>0</v>
      </c>
      <c r="BG160" s="156">
        <f>IF(N160="zákl. prenesená",J160,0)</f>
        <v>0</v>
      </c>
      <c r="BH160" s="156">
        <f>IF(N160="zníž. prenesená",J160,0)</f>
        <v>0</v>
      </c>
      <c r="BI160" s="156">
        <f>IF(N160="nulová",J160,0)</f>
        <v>0</v>
      </c>
      <c r="BJ160" s="17" t="s">
        <v>89</v>
      </c>
      <c r="BK160" s="156">
        <f>ROUND(I160*H160,2)</f>
        <v>0</v>
      </c>
      <c r="BL160" s="17" t="s">
        <v>231</v>
      </c>
      <c r="BM160" s="155" t="s">
        <v>603</v>
      </c>
    </row>
    <row r="161" spans="2:65" s="1" customFormat="1" ht="16.5" customHeight="1">
      <c r="B161" s="32"/>
      <c r="C161" s="143" t="s">
        <v>405</v>
      </c>
      <c r="D161" s="143" t="s">
        <v>227</v>
      </c>
      <c r="E161" s="144" t="s">
        <v>4748</v>
      </c>
      <c r="F161" s="145" t="s">
        <v>4749</v>
      </c>
      <c r="G161" s="146" t="s">
        <v>519</v>
      </c>
      <c r="H161" s="147">
        <v>1</v>
      </c>
      <c r="I161" s="148"/>
      <c r="J161" s="149">
        <f>ROUND(I161*H161,2)</f>
        <v>0</v>
      </c>
      <c r="K161" s="150"/>
      <c r="L161" s="32"/>
      <c r="M161" s="151" t="s">
        <v>1</v>
      </c>
      <c r="N161" s="152" t="s">
        <v>42</v>
      </c>
      <c r="P161" s="153">
        <f>O161*H161</f>
        <v>0</v>
      </c>
      <c r="Q161" s="153">
        <v>0</v>
      </c>
      <c r="R161" s="153">
        <f>Q161*H161</f>
        <v>0</v>
      </c>
      <c r="S161" s="153">
        <v>0</v>
      </c>
      <c r="T161" s="154">
        <f>S161*H161</f>
        <v>0</v>
      </c>
      <c r="AR161" s="155" t="s">
        <v>231</v>
      </c>
      <c r="AT161" s="155" t="s">
        <v>227</v>
      </c>
      <c r="AU161" s="155" t="s">
        <v>89</v>
      </c>
      <c r="AY161" s="17" t="s">
        <v>225</v>
      </c>
      <c r="BE161" s="156">
        <f>IF(N161="základná",J161,0)</f>
        <v>0</v>
      </c>
      <c r="BF161" s="156">
        <f>IF(N161="znížená",J161,0)</f>
        <v>0</v>
      </c>
      <c r="BG161" s="156">
        <f>IF(N161="zákl. prenesená",J161,0)</f>
        <v>0</v>
      </c>
      <c r="BH161" s="156">
        <f>IF(N161="zníž. prenesená",J161,0)</f>
        <v>0</v>
      </c>
      <c r="BI161" s="156">
        <f>IF(N161="nulová",J161,0)</f>
        <v>0</v>
      </c>
      <c r="BJ161" s="17" t="s">
        <v>89</v>
      </c>
      <c r="BK161" s="156">
        <f>ROUND(I161*H161,2)</f>
        <v>0</v>
      </c>
      <c r="BL161" s="17" t="s">
        <v>231</v>
      </c>
      <c r="BM161" s="155" t="s">
        <v>626</v>
      </c>
    </row>
    <row r="162" spans="2:65" s="1" customFormat="1" ht="16.5" customHeight="1">
      <c r="B162" s="32"/>
      <c r="C162" s="143" t="s">
        <v>411</v>
      </c>
      <c r="D162" s="143" t="s">
        <v>227</v>
      </c>
      <c r="E162" s="144" t="s">
        <v>4750</v>
      </c>
      <c r="F162" s="145" t="s">
        <v>4751</v>
      </c>
      <c r="G162" s="146" t="s">
        <v>519</v>
      </c>
      <c r="H162" s="147">
        <v>1</v>
      </c>
      <c r="I162" s="148"/>
      <c r="J162" s="149">
        <f>ROUND(I162*H162,2)</f>
        <v>0</v>
      </c>
      <c r="K162" s="150"/>
      <c r="L162" s="32"/>
      <c r="M162" s="151" t="s">
        <v>1</v>
      </c>
      <c r="N162" s="152" t="s">
        <v>42</v>
      </c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>IF(N162="základná",J162,0)</f>
        <v>0</v>
      </c>
      <c r="BF162" s="156">
        <f>IF(N162="znížená",J162,0)</f>
        <v>0</v>
      </c>
      <c r="BG162" s="156">
        <f>IF(N162="zákl. prenesená",J162,0)</f>
        <v>0</v>
      </c>
      <c r="BH162" s="156">
        <f>IF(N162="zníž. prenesená",J162,0)</f>
        <v>0</v>
      </c>
      <c r="BI162" s="156">
        <f>IF(N162="nulová",J162,0)</f>
        <v>0</v>
      </c>
      <c r="BJ162" s="17" t="s">
        <v>89</v>
      </c>
      <c r="BK162" s="156">
        <f>ROUND(I162*H162,2)</f>
        <v>0</v>
      </c>
      <c r="BL162" s="17" t="s">
        <v>231</v>
      </c>
      <c r="BM162" s="155" t="s">
        <v>640</v>
      </c>
    </row>
    <row r="163" spans="2:65" s="11" customFormat="1" ht="22.9" customHeight="1">
      <c r="B163" s="131"/>
      <c r="D163" s="132" t="s">
        <v>75</v>
      </c>
      <c r="E163" s="141" t="s">
        <v>4192</v>
      </c>
      <c r="F163" s="141" t="s">
        <v>4752</v>
      </c>
      <c r="I163" s="134"/>
      <c r="J163" s="142">
        <f>BK163</f>
        <v>0</v>
      </c>
      <c r="L163" s="131"/>
      <c r="M163" s="136"/>
      <c r="P163" s="137">
        <f>SUM(P164:P180)</f>
        <v>0</v>
      </c>
      <c r="R163" s="137">
        <f>SUM(R164:R180)</f>
        <v>0</v>
      </c>
      <c r="T163" s="138">
        <f>SUM(T164:T180)</f>
        <v>0</v>
      </c>
      <c r="AR163" s="132" t="s">
        <v>83</v>
      </c>
      <c r="AT163" s="139" t="s">
        <v>75</v>
      </c>
      <c r="AU163" s="139" t="s">
        <v>83</v>
      </c>
      <c r="AY163" s="132" t="s">
        <v>225</v>
      </c>
      <c r="BK163" s="140">
        <f>SUM(BK164:BK180)</f>
        <v>0</v>
      </c>
    </row>
    <row r="164" spans="2:65" s="1" customFormat="1" ht="16.5" customHeight="1">
      <c r="B164" s="32"/>
      <c r="C164" s="179" t="s">
        <v>420</v>
      </c>
      <c r="D164" s="179" t="s">
        <v>304</v>
      </c>
      <c r="E164" s="180" t="s">
        <v>4753</v>
      </c>
      <c r="F164" s="181" t="s">
        <v>4754</v>
      </c>
      <c r="G164" s="182" t="s">
        <v>414</v>
      </c>
      <c r="H164" s="183">
        <v>300</v>
      </c>
      <c r="I164" s="184"/>
      <c r="J164" s="185">
        <f t="shared" ref="J164:J180" si="20">ROUND(I164*H164,2)</f>
        <v>0</v>
      </c>
      <c r="K164" s="186"/>
      <c r="L164" s="187"/>
      <c r="M164" s="188" t="s">
        <v>1</v>
      </c>
      <c r="N164" s="189" t="s">
        <v>42</v>
      </c>
      <c r="P164" s="153">
        <f t="shared" ref="P164:P180" si="21">O164*H164</f>
        <v>0</v>
      </c>
      <c r="Q164" s="153">
        <v>0</v>
      </c>
      <c r="R164" s="153">
        <f t="shared" ref="R164:R180" si="22">Q164*H164</f>
        <v>0</v>
      </c>
      <c r="S164" s="153">
        <v>0</v>
      </c>
      <c r="T164" s="154">
        <f t="shared" ref="T164:T180" si="23">S164*H164</f>
        <v>0</v>
      </c>
      <c r="AR164" s="155" t="s">
        <v>263</v>
      </c>
      <c r="AT164" s="155" t="s">
        <v>304</v>
      </c>
      <c r="AU164" s="155" t="s">
        <v>89</v>
      </c>
      <c r="AY164" s="17" t="s">
        <v>225</v>
      </c>
      <c r="BE164" s="156">
        <f t="shared" ref="BE164:BE180" si="24">IF(N164="základná",J164,0)</f>
        <v>0</v>
      </c>
      <c r="BF164" s="156">
        <f t="shared" ref="BF164:BF180" si="25">IF(N164="znížená",J164,0)</f>
        <v>0</v>
      </c>
      <c r="BG164" s="156">
        <f t="shared" ref="BG164:BG180" si="26">IF(N164="zákl. prenesená",J164,0)</f>
        <v>0</v>
      </c>
      <c r="BH164" s="156">
        <f t="shared" ref="BH164:BH180" si="27">IF(N164="zníž. prenesená",J164,0)</f>
        <v>0</v>
      </c>
      <c r="BI164" s="156">
        <f t="shared" ref="BI164:BI180" si="28">IF(N164="nulová",J164,0)</f>
        <v>0</v>
      </c>
      <c r="BJ164" s="17" t="s">
        <v>89</v>
      </c>
      <c r="BK164" s="156">
        <f t="shared" ref="BK164:BK180" si="29">ROUND(I164*H164,2)</f>
        <v>0</v>
      </c>
      <c r="BL164" s="17" t="s">
        <v>231</v>
      </c>
      <c r="BM164" s="155" t="s">
        <v>651</v>
      </c>
    </row>
    <row r="165" spans="2:65" s="1" customFormat="1" ht="16.5" customHeight="1">
      <c r="B165" s="32"/>
      <c r="C165" s="179" t="s">
        <v>434</v>
      </c>
      <c r="D165" s="179" t="s">
        <v>304</v>
      </c>
      <c r="E165" s="180" t="s">
        <v>4755</v>
      </c>
      <c r="F165" s="181" t="s">
        <v>4756</v>
      </c>
      <c r="G165" s="182" t="s">
        <v>414</v>
      </c>
      <c r="H165" s="183">
        <v>50</v>
      </c>
      <c r="I165" s="184"/>
      <c r="J165" s="185">
        <f t="shared" si="20"/>
        <v>0</v>
      </c>
      <c r="K165" s="186"/>
      <c r="L165" s="187"/>
      <c r="M165" s="188" t="s">
        <v>1</v>
      </c>
      <c r="N165" s="189" t="s">
        <v>42</v>
      </c>
      <c r="P165" s="153">
        <f t="shared" si="21"/>
        <v>0</v>
      </c>
      <c r="Q165" s="153">
        <v>0</v>
      </c>
      <c r="R165" s="153">
        <f t="shared" si="22"/>
        <v>0</v>
      </c>
      <c r="S165" s="153">
        <v>0</v>
      </c>
      <c r="T165" s="154">
        <f t="shared" si="23"/>
        <v>0</v>
      </c>
      <c r="AR165" s="155" t="s">
        <v>263</v>
      </c>
      <c r="AT165" s="155" t="s">
        <v>304</v>
      </c>
      <c r="AU165" s="155" t="s">
        <v>89</v>
      </c>
      <c r="AY165" s="17" t="s">
        <v>225</v>
      </c>
      <c r="BE165" s="156">
        <f t="shared" si="24"/>
        <v>0</v>
      </c>
      <c r="BF165" s="156">
        <f t="shared" si="25"/>
        <v>0</v>
      </c>
      <c r="BG165" s="156">
        <f t="shared" si="26"/>
        <v>0</v>
      </c>
      <c r="BH165" s="156">
        <f t="shared" si="27"/>
        <v>0</v>
      </c>
      <c r="BI165" s="156">
        <f t="shared" si="28"/>
        <v>0</v>
      </c>
      <c r="BJ165" s="17" t="s">
        <v>89</v>
      </c>
      <c r="BK165" s="156">
        <f t="shared" si="29"/>
        <v>0</v>
      </c>
      <c r="BL165" s="17" t="s">
        <v>231</v>
      </c>
      <c r="BM165" s="155" t="s">
        <v>663</v>
      </c>
    </row>
    <row r="166" spans="2:65" s="1" customFormat="1" ht="16.5" customHeight="1">
      <c r="B166" s="32"/>
      <c r="C166" s="179" t="s">
        <v>443</v>
      </c>
      <c r="D166" s="179" t="s">
        <v>304</v>
      </c>
      <c r="E166" s="180" t="s">
        <v>4757</v>
      </c>
      <c r="F166" s="181" t="s">
        <v>4758</v>
      </c>
      <c r="G166" s="182" t="s">
        <v>414</v>
      </c>
      <c r="H166" s="183">
        <v>50</v>
      </c>
      <c r="I166" s="184"/>
      <c r="J166" s="185">
        <f t="shared" si="20"/>
        <v>0</v>
      </c>
      <c r="K166" s="186"/>
      <c r="L166" s="187"/>
      <c r="M166" s="188" t="s">
        <v>1</v>
      </c>
      <c r="N166" s="189" t="s">
        <v>42</v>
      </c>
      <c r="P166" s="153">
        <f t="shared" si="21"/>
        <v>0</v>
      </c>
      <c r="Q166" s="153">
        <v>0</v>
      </c>
      <c r="R166" s="153">
        <f t="shared" si="22"/>
        <v>0</v>
      </c>
      <c r="S166" s="153">
        <v>0</v>
      </c>
      <c r="T166" s="154">
        <f t="shared" si="23"/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 t="shared" si="24"/>
        <v>0</v>
      </c>
      <c r="BF166" s="156">
        <f t="shared" si="25"/>
        <v>0</v>
      </c>
      <c r="BG166" s="156">
        <f t="shared" si="26"/>
        <v>0</v>
      </c>
      <c r="BH166" s="156">
        <f t="shared" si="27"/>
        <v>0</v>
      </c>
      <c r="BI166" s="156">
        <f t="shared" si="28"/>
        <v>0</v>
      </c>
      <c r="BJ166" s="17" t="s">
        <v>89</v>
      </c>
      <c r="BK166" s="156">
        <f t="shared" si="29"/>
        <v>0</v>
      </c>
      <c r="BL166" s="17" t="s">
        <v>231</v>
      </c>
      <c r="BM166" s="155" t="s">
        <v>671</v>
      </c>
    </row>
    <row r="167" spans="2:65" s="1" customFormat="1" ht="16.5" customHeight="1">
      <c r="B167" s="32"/>
      <c r="C167" s="143" t="s">
        <v>448</v>
      </c>
      <c r="D167" s="143" t="s">
        <v>227</v>
      </c>
      <c r="E167" s="144" t="s">
        <v>4759</v>
      </c>
      <c r="F167" s="145" t="s">
        <v>4760</v>
      </c>
      <c r="G167" s="146" t="s">
        <v>414</v>
      </c>
      <c r="H167" s="147">
        <v>400</v>
      </c>
      <c r="I167" s="148"/>
      <c r="J167" s="149">
        <f t="shared" si="20"/>
        <v>0</v>
      </c>
      <c r="K167" s="150"/>
      <c r="L167" s="32"/>
      <c r="M167" s="151" t="s">
        <v>1</v>
      </c>
      <c r="N167" s="152" t="s">
        <v>42</v>
      </c>
      <c r="P167" s="153">
        <f t="shared" si="21"/>
        <v>0</v>
      </c>
      <c r="Q167" s="153">
        <v>0</v>
      </c>
      <c r="R167" s="153">
        <f t="shared" si="22"/>
        <v>0</v>
      </c>
      <c r="S167" s="153">
        <v>0</v>
      </c>
      <c r="T167" s="154">
        <f t="shared" si="23"/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 t="shared" si="24"/>
        <v>0</v>
      </c>
      <c r="BF167" s="156">
        <f t="shared" si="25"/>
        <v>0</v>
      </c>
      <c r="BG167" s="156">
        <f t="shared" si="26"/>
        <v>0</v>
      </c>
      <c r="BH167" s="156">
        <f t="shared" si="27"/>
        <v>0</v>
      </c>
      <c r="BI167" s="156">
        <f t="shared" si="28"/>
        <v>0</v>
      </c>
      <c r="BJ167" s="17" t="s">
        <v>89</v>
      </c>
      <c r="BK167" s="156">
        <f t="shared" si="29"/>
        <v>0</v>
      </c>
      <c r="BL167" s="17" t="s">
        <v>231</v>
      </c>
      <c r="BM167" s="155" t="s">
        <v>685</v>
      </c>
    </row>
    <row r="168" spans="2:65" s="1" customFormat="1" ht="16.5" customHeight="1">
      <c r="B168" s="32"/>
      <c r="C168" s="179" t="s">
        <v>453</v>
      </c>
      <c r="D168" s="179" t="s">
        <v>304</v>
      </c>
      <c r="E168" s="180" t="s">
        <v>4761</v>
      </c>
      <c r="F168" s="181" t="s">
        <v>4762</v>
      </c>
      <c r="G168" s="182" t="s">
        <v>414</v>
      </c>
      <c r="H168" s="183">
        <v>300</v>
      </c>
      <c r="I168" s="184"/>
      <c r="J168" s="185">
        <f t="shared" si="20"/>
        <v>0</v>
      </c>
      <c r="K168" s="186"/>
      <c r="L168" s="187"/>
      <c r="M168" s="188" t="s">
        <v>1</v>
      </c>
      <c r="N168" s="189" t="s">
        <v>42</v>
      </c>
      <c r="P168" s="153">
        <f t="shared" si="21"/>
        <v>0</v>
      </c>
      <c r="Q168" s="153">
        <v>0</v>
      </c>
      <c r="R168" s="153">
        <f t="shared" si="22"/>
        <v>0</v>
      </c>
      <c r="S168" s="153">
        <v>0</v>
      </c>
      <c r="T168" s="154">
        <f t="shared" si="23"/>
        <v>0</v>
      </c>
      <c r="AR168" s="155" t="s">
        <v>263</v>
      </c>
      <c r="AT168" s="155" t="s">
        <v>304</v>
      </c>
      <c r="AU168" s="155" t="s">
        <v>89</v>
      </c>
      <c r="AY168" s="17" t="s">
        <v>225</v>
      </c>
      <c r="BE168" s="156">
        <f t="shared" si="24"/>
        <v>0</v>
      </c>
      <c r="BF168" s="156">
        <f t="shared" si="25"/>
        <v>0</v>
      </c>
      <c r="BG168" s="156">
        <f t="shared" si="26"/>
        <v>0</v>
      </c>
      <c r="BH168" s="156">
        <f t="shared" si="27"/>
        <v>0</v>
      </c>
      <c r="BI168" s="156">
        <f t="shared" si="28"/>
        <v>0</v>
      </c>
      <c r="BJ168" s="17" t="s">
        <v>89</v>
      </c>
      <c r="BK168" s="156">
        <f t="shared" si="29"/>
        <v>0</v>
      </c>
      <c r="BL168" s="17" t="s">
        <v>231</v>
      </c>
      <c r="BM168" s="155" t="s">
        <v>699</v>
      </c>
    </row>
    <row r="169" spans="2:65" s="1" customFormat="1" ht="16.5" customHeight="1">
      <c r="B169" s="32"/>
      <c r="C169" s="143" t="s">
        <v>461</v>
      </c>
      <c r="D169" s="143" t="s">
        <v>227</v>
      </c>
      <c r="E169" s="144" t="s">
        <v>4763</v>
      </c>
      <c r="F169" s="145" t="s">
        <v>4764</v>
      </c>
      <c r="G169" s="146" t="s">
        <v>414</v>
      </c>
      <c r="H169" s="147">
        <v>300</v>
      </c>
      <c r="I169" s="148"/>
      <c r="J169" s="149">
        <f t="shared" si="20"/>
        <v>0</v>
      </c>
      <c r="K169" s="150"/>
      <c r="L169" s="32"/>
      <c r="M169" s="151" t="s">
        <v>1</v>
      </c>
      <c r="N169" s="152" t="s">
        <v>42</v>
      </c>
      <c r="P169" s="153">
        <f t="shared" si="21"/>
        <v>0</v>
      </c>
      <c r="Q169" s="153">
        <v>0</v>
      </c>
      <c r="R169" s="153">
        <f t="shared" si="22"/>
        <v>0</v>
      </c>
      <c r="S169" s="153">
        <v>0</v>
      </c>
      <c r="T169" s="154">
        <f t="shared" si="23"/>
        <v>0</v>
      </c>
      <c r="AR169" s="155" t="s">
        <v>231</v>
      </c>
      <c r="AT169" s="155" t="s">
        <v>227</v>
      </c>
      <c r="AU169" s="155" t="s">
        <v>89</v>
      </c>
      <c r="AY169" s="17" t="s">
        <v>225</v>
      </c>
      <c r="BE169" s="156">
        <f t="shared" si="24"/>
        <v>0</v>
      </c>
      <c r="BF169" s="156">
        <f t="shared" si="25"/>
        <v>0</v>
      </c>
      <c r="BG169" s="156">
        <f t="shared" si="26"/>
        <v>0</v>
      </c>
      <c r="BH169" s="156">
        <f t="shared" si="27"/>
        <v>0</v>
      </c>
      <c r="BI169" s="156">
        <f t="shared" si="28"/>
        <v>0</v>
      </c>
      <c r="BJ169" s="17" t="s">
        <v>89</v>
      </c>
      <c r="BK169" s="156">
        <f t="shared" si="29"/>
        <v>0</v>
      </c>
      <c r="BL169" s="17" t="s">
        <v>231</v>
      </c>
      <c r="BM169" s="155" t="s">
        <v>708</v>
      </c>
    </row>
    <row r="170" spans="2:65" s="1" customFormat="1" ht="24.2" customHeight="1">
      <c r="B170" s="32"/>
      <c r="C170" s="179" t="s">
        <v>466</v>
      </c>
      <c r="D170" s="179" t="s">
        <v>304</v>
      </c>
      <c r="E170" s="180" t="s">
        <v>4765</v>
      </c>
      <c r="F170" s="181" t="s">
        <v>4766</v>
      </c>
      <c r="G170" s="182" t="s">
        <v>519</v>
      </c>
      <c r="H170" s="183">
        <v>22</v>
      </c>
      <c r="I170" s="184"/>
      <c r="J170" s="185">
        <f t="shared" si="20"/>
        <v>0</v>
      </c>
      <c r="K170" s="186"/>
      <c r="L170" s="187"/>
      <c r="M170" s="188" t="s">
        <v>1</v>
      </c>
      <c r="N170" s="189" t="s">
        <v>42</v>
      </c>
      <c r="P170" s="153">
        <f t="shared" si="21"/>
        <v>0</v>
      </c>
      <c r="Q170" s="153">
        <v>0</v>
      </c>
      <c r="R170" s="153">
        <f t="shared" si="22"/>
        <v>0</v>
      </c>
      <c r="S170" s="153">
        <v>0</v>
      </c>
      <c r="T170" s="154">
        <f t="shared" si="23"/>
        <v>0</v>
      </c>
      <c r="AR170" s="155" t="s">
        <v>263</v>
      </c>
      <c r="AT170" s="155" t="s">
        <v>304</v>
      </c>
      <c r="AU170" s="155" t="s">
        <v>89</v>
      </c>
      <c r="AY170" s="17" t="s">
        <v>225</v>
      </c>
      <c r="BE170" s="156">
        <f t="shared" si="24"/>
        <v>0</v>
      </c>
      <c r="BF170" s="156">
        <f t="shared" si="25"/>
        <v>0</v>
      </c>
      <c r="BG170" s="156">
        <f t="shared" si="26"/>
        <v>0</v>
      </c>
      <c r="BH170" s="156">
        <f t="shared" si="27"/>
        <v>0</v>
      </c>
      <c r="BI170" s="156">
        <f t="shared" si="28"/>
        <v>0</v>
      </c>
      <c r="BJ170" s="17" t="s">
        <v>89</v>
      </c>
      <c r="BK170" s="156">
        <f t="shared" si="29"/>
        <v>0</v>
      </c>
      <c r="BL170" s="17" t="s">
        <v>231</v>
      </c>
      <c r="BM170" s="155" t="s">
        <v>727</v>
      </c>
    </row>
    <row r="171" spans="2:65" s="1" customFormat="1" ht="24.2" customHeight="1">
      <c r="B171" s="32"/>
      <c r="C171" s="143" t="s">
        <v>470</v>
      </c>
      <c r="D171" s="143" t="s">
        <v>227</v>
      </c>
      <c r="E171" s="144" t="s">
        <v>4767</v>
      </c>
      <c r="F171" s="145" t="s">
        <v>4768</v>
      </c>
      <c r="G171" s="146" t="s">
        <v>519</v>
      </c>
      <c r="H171" s="147">
        <v>22</v>
      </c>
      <c r="I171" s="148"/>
      <c r="J171" s="149">
        <f t="shared" si="20"/>
        <v>0</v>
      </c>
      <c r="K171" s="150"/>
      <c r="L171" s="32"/>
      <c r="M171" s="151" t="s">
        <v>1</v>
      </c>
      <c r="N171" s="152" t="s">
        <v>42</v>
      </c>
      <c r="P171" s="153">
        <f t="shared" si="21"/>
        <v>0</v>
      </c>
      <c r="Q171" s="153">
        <v>0</v>
      </c>
      <c r="R171" s="153">
        <f t="shared" si="22"/>
        <v>0</v>
      </c>
      <c r="S171" s="153">
        <v>0</v>
      </c>
      <c r="T171" s="154">
        <f t="shared" si="23"/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 t="shared" si="24"/>
        <v>0</v>
      </c>
      <c r="BF171" s="156">
        <f t="shared" si="25"/>
        <v>0</v>
      </c>
      <c r="BG171" s="156">
        <f t="shared" si="26"/>
        <v>0</v>
      </c>
      <c r="BH171" s="156">
        <f t="shared" si="27"/>
        <v>0</v>
      </c>
      <c r="BI171" s="156">
        <f t="shared" si="28"/>
        <v>0</v>
      </c>
      <c r="BJ171" s="17" t="s">
        <v>89</v>
      </c>
      <c r="BK171" s="156">
        <f t="shared" si="29"/>
        <v>0</v>
      </c>
      <c r="BL171" s="17" t="s">
        <v>231</v>
      </c>
      <c r="BM171" s="155" t="s">
        <v>738</v>
      </c>
    </row>
    <row r="172" spans="2:65" s="1" customFormat="1" ht="16.5" customHeight="1">
      <c r="B172" s="32"/>
      <c r="C172" s="179" t="s">
        <v>478</v>
      </c>
      <c r="D172" s="179" t="s">
        <v>304</v>
      </c>
      <c r="E172" s="180" t="s">
        <v>4769</v>
      </c>
      <c r="F172" s="181" t="s">
        <v>4770</v>
      </c>
      <c r="G172" s="182" t="s">
        <v>519</v>
      </c>
      <c r="H172" s="183">
        <v>22</v>
      </c>
      <c r="I172" s="184"/>
      <c r="J172" s="185">
        <f t="shared" si="20"/>
        <v>0</v>
      </c>
      <c r="K172" s="186"/>
      <c r="L172" s="187"/>
      <c r="M172" s="188" t="s">
        <v>1</v>
      </c>
      <c r="N172" s="189" t="s">
        <v>42</v>
      </c>
      <c r="P172" s="153">
        <f t="shared" si="21"/>
        <v>0</v>
      </c>
      <c r="Q172" s="153">
        <v>0</v>
      </c>
      <c r="R172" s="153">
        <f t="shared" si="22"/>
        <v>0</v>
      </c>
      <c r="S172" s="153">
        <v>0</v>
      </c>
      <c r="T172" s="154">
        <f t="shared" si="23"/>
        <v>0</v>
      </c>
      <c r="AR172" s="155" t="s">
        <v>263</v>
      </c>
      <c r="AT172" s="155" t="s">
        <v>304</v>
      </c>
      <c r="AU172" s="155" t="s">
        <v>89</v>
      </c>
      <c r="AY172" s="17" t="s">
        <v>225</v>
      </c>
      <c r="BE172" s="156">
        <f t="shared" si="24"/>
        <v>0</v>
      </c>
      <c r="BF172" s="156">
        <f t="shared" si="25"/>
        <v>0</v>
      </c>
      <c r="BG172" s="156">
        <f t="shared" si="26"/>
        <v>0</v>
      </c>
      <c r="BH172" s="156">
        <f t="shared" si="27"/>
        <v>0</v>
      </c>
      <c r="BI172" s="156">
        <f t="shared" si="28"/>
        <v>0</v>
      </c>
      <c r="BJ172" s="17" t="s">
        <v>89</v>
      </c>
      <c r="BK172" s="156">
        <f t="shared" si="29"/>
        <v>0</v>
      </c>
      <c r="BL172" s="17" t="s">
        <v>231</v>
      </c>
      <c r="BM172" s="155" t="s">
        <v>750</v>
      </c>
    </row>
    <row r="173" spans="2:65" s="1" customFormat="1" ht="24.2" customHeight="1">
      <c r="B173" s="32"/>
      <c r="C173" s="143" t="s">
        <v>482</v>
      </c>
      <c r="D173" s="143" t="s">
        <v>227</v>
      </c>
      <c r="E173" s="144" t="s">
        <v>4771</v>
      </c>
      <c r="F173" s="145" t="s">
        <v>4772</v>
      </c>
      <c r="G173" s="146" t="s">
        <v>519</v>
      </c>
      <c r="H173" s="147">
        <v>22</v>
      </c>
      <c r="I173" s="148"/>
      <c r="J173" s="149">
        <f t="shared" si="20"/>
        <v>0</v>
      </c>
      <c r="K173" s="150"/>
      <c r="L173" s="32"/>
      <c r="M173" s="151" t="s">
        <v>1</v>
      </c>
      <c r="N173" s="152" t="s">
        <v>42</v>
      </c>
      <c r="P173" s="153">
        <f t="shared" si="21"/>
        <v>0</v>
      </c>
      <c r="Q173" s="153">
        <v>0</v>
      </c>
      <c r="R173" s="153">
        <f t="shared" si="22"/>
        <v>0</v>
      </c>
      <c r="S173" s="153">
        <v>0</v>
      </c>
      <c r="T173" s="154">
        <f t="shared" si="23"/>
        <v>0</v>
      </c>
      <c r="AR173" s="155" t="s">
        <v>231</v>
      </c>
      <c r="AT173" s="155" t="s">
        <v>227</v>
      </c>
      <c r="AU173" s="155" t="s">
        <v>89</v>
      </c>
      <c r="AY173" s="17" t="s">
        <v>225</v>
      </c>
      <c r="BE173" s="156">
        <f t="shared" si="24"/>
        <v>0</v>
      </c>
      <c r="BF173" s="156">
        <f t="shared" si="25"/>
        <v>0</v>
      </c>
      <c r="BG173" s="156">
        <f t="shared" si="26"/>
        <v>0</v>
      </c>
      <c r="BH173" s="156">
        <f t="shared" si="27"/>
        <v>0</v>
      </c>
      <c r="BI173" s="156">
        <f t="shared" si="28"/>
        <v>0</v>
      </c>
      <c r="BJ173" s="17" t="s">
        <v>89</v>
      </c>
      <c r="BK173" s="156">
        <f t="shared" si="29"/>
        <v>0</v>
      </c>
      <c r="BL173" s="17" t="s">
        <v>231</v>
      </c>
      <c r="BM173" s="155" t="s">
        <v>759</v>
      </c>
    </row>
    <row r="174" spans="2:65" s="1" customFormat="1" ht="16.5" customHeight="1">
      <c r="B174" s="32"/>
      <c r="C174" s="179" t="s">
        <v>504</v>
      </c>
      <c r="D174" s="179" t="s">
        <v>304</v>
      </c>
      <c r="E174" s="180" t="s">
        <v>4773</v>
      </c>
      <c r="F174" s="181" t="s">
        <v>4774</v>
      </c>
      <c r="G174" s="182" t="s">
        <v>519</v>
      </c>
      <c r="H174" s="183">
        <v>22</v>
      </c>
      <c r="I174" s="184"/>
      <c r="J174" s="185">
        <f t="shared" si="20"/>
        <v>0</v>
      </c>
      <c r="K174" s="186"/>
      <c r="L174" s="187"/>
      <c r="M174" s="188" t="s">
        <v>1</v>
      </c>
      <c r="N174" s="189" t="s">
        <v>42</v>
      </c>
      <c r="P174" s="153">
        <f t="shared" si="21"/>
        <v>0</v>
      </c>
      <c r="Q174" s="153">
        <v>0</v>
      </c>
      <c r="R174" s="153">
        <f t="shared" si="22"/>
        <v>0</v>
      </c>
      <c r="S174" s="153">
        <v>0</v>
      </c>
      <c r="T174" s="154">
        <f t="shared" si="23"/>
        <v>0</v>
      </c>
      <c r="AR174" s="155" t="s">
        <v>263</v>
      </c>
      <c r="AT174" s="155" t="s">
        <v>304</v>
      </c>
      <c r="AU174" s="155" t="s">
        <v>89</v>
      </c>
      <c r="AY174" s="17" t="s">
        <v>225</v>
      </c>
      <c r="BE174" s="156">
        <f t="shared" si="24"/>
        <v>0</v>
      </c>
      <c r="BF174" s="156">
        <f t="shared" si="25"/>
        <v>0</v>
      </c>
      <c r="BG174" s="156">
        <f t="shared" si="26"/>
        <v>0</v>
      </c>
      <c r="BH174" s="156">
        <f t="shared" si="27"/>
        <v>0</v>
      </c>
      <c r="BI174" s="156">
        <f t="shared" si="28"/>
        <v>0</v>
      </c>
      <c r="BJ174" s="17" t="s">
        <v>89</v>
      </c>
      <c r="BK174" s="156">
        <f t="shared" si="29"/>
        <v>0</v>
      </c>
      <c r="BL174" s="17" t="s">
        <v>231</v>
      </c>
      <c r="BM174" s="155" t="s">
        <v>778</v>
      </c>
    </row>
    <row r="175" spans="2:65" s="1" customFormat="1" ht="21.75" customHeight="1">
      <c r="B175" s="32"/>
      <c r="C175" s="143" t="s">
        <v>516</v>
      </c>
      <c r="D175" s="143" t="s">
        <v>227</v>
      </c>
      <c r="E175" s="144" t="s">
        <v>4775</v>
      </c>
      <c r="F175" s="145" t="s">
        <v>4776</v>
      </c>
      <c r="G175" s="146" t="s">
        <v>519</v>
      </c>
      <c r="H175" s="147">
        <v>22</v>
      </c>
      <c r="I175" s="148"/>
      <c r="J175" s="149">
        <f t="shared" si="20"/>
        <v>0</v>
      </c>
      <c r="K175" s="150"/>
      <c r="L175" s="32"/>
      <c r="M175" s="151" t="s">
        <v>1</v>
      </c>
      <c r="N175" s="152" t="s">
        <v>42</v>
      </c>
      <c r="P175" s="153">
        <f t="shared" si="21"/>
        <v>0</v>
      </c>
      <c r="Q175" s="153">
        <v>0</v>
      </c>
      <c r="R175" s="153">
        <f t="shared" si="22"/>
        <v>0</v>
      </c>
      <c r="S175" s="153">
        <v>0</v>
      </c>
      <c r="T175" s="154">
        <f t="shared" si="23"/>
        <v>0</v>
      </c>
      <c r="AR175" s="155" t="s">
        <v>231</v>
      </c>
      <c r="AT175" s="155" t="s">
        <v>227</v>
      </c>
      <c r="AU175" s="155" t="s">
        <v>89</v>
      </c>
      <c r="AY175" s="17" t="s">
        <v>225</v>
      </c>
      <c r="BE175" s="156">
        <f t="shared" si="24"/>
        <v>0</v>
      </c>
      <c r="BF175" s="156">
        <f t="shared" si="25"/>
        <v>0</v>
      </c>
      <c r="BG175" s="156">
        <f t="shared" si="26"/>
        <v>0</v>
      </c>
      <c r="BH175" s="156">
        <f t="shared" si="27"/>
        <v>0</v>
      </c>
      <c r="BI175" s="156">
        <f t="shared" si="28"/>
        <v>0</v>
      </c>
      <c r="BJ175" s="17" t="s">
        <v>89</v>
      </c>
      <c r="BK175" s="156">
        <f t="shared" si="29"/>
        <v>0</v>
      </c>
      <c r="BL175" s="17" t="s">
        <v>231</v>
      </c>
      <c r="BM175" s="155" t="s">
        <v>793</v>
      </c>
    </row>
    <row r="176" spans="2:65" s="1" customFormat="1" ht="24.2" customHeight="1">
      <c r="B176" s="32"/>
      <c r="C176" s="179" t="s">
        <v>522</v>
      </c>
      <c r="D176" s="179" t="s">
        <v>304</v>
      </c>
      <c r="E176" s="180" t="s">
        <v>4777</v>
      </c>
      <c r="F176" s="181" t="s">
        <v>4778</v>
      </c>
      <c r="G176" s="182" t="s">
        <v>414</v>
      </c>
      <c r="H176" s="183">
        <v>80</v>
      </c>
      <c r="I176" s="184"/>
      <c r="J176" s="185">
        <f t="shared" si="20"/>
        <v>0</v>
      </c>
      <c r="K176" s="186"/>
      <c r="L176" s="187"/>
      <c r="M176" s="188" t="s">
        <v>1</v>
      </c>
      <c r="N176" s="189" t="s">
        <v>42</v>
      </c>
      <c r="P176" s="153">
        <f t="shared" si="21"/>
        <v>0</v>
      </c>
      <c r="Q176" s="153">
        <v>0</v>
      </c>
      <c r="R176" s="153">
        <f t="shared" si="22"/>
        <v>0</v>
      </c>
      <c r="S176" s="153">
        <v>0</v>
      </c>
      <c r="T176" s="154">
        <f t="shared" si="23"/>
        <v>0</v>
      </c>
      <c r="AR176" s="155" t="s">
        <v>263</v>
      </c>
      <c r="AT176" s="155" t="s">
        <v>304</v>
      </c>
      <c r="AU176" s="155" t="s">
        <v>89</v>
      </c>
      <c r="AY176" s="17" t="s">
        <v>225</v>
      </c>
      <c r="BE176" s="156">
        <f t="shared" si="24"/>
        <v>0</v>
      </c>
      <c r="BF176" s="156">
        <f t="shared" si="25"/>
        <v>0</v>
      </c>
      <c r="BG176" s="156">
        <f t="shared" si="26"/>
        <v>0</v>
      </c>
      <c r="BH176" s="156">
        <f t="shared" si="27"/>
        <v>0</v>
      </c>
      <c r="BI176" s="156">
        <f t="shared" si="28"/>
        <v>0</v>
      </c>
      <c r="BJ176" s="17" t="s">
        <v>89</v>
      </c>
      <c r="BK176" s="156">
        <f t="shared" si="29"/>
        <v>0</v>
      </c>
      <c r="BL176" s="17" t="s">
        <v>231</v>
      </c>
      <c r="BM176" s="155" t="s">
        <v>806</v>
      </c>
    </row>
    <row r="177" spans="2:65" s="1" customFormat="1" ht="24.2" customHeight="1">
      <c r="B177" s="32"/>
      <c r="C177" s="143" t="s">
        <v>527</v>
      </c>
      <c r="D177" s="143" t="s">
        <v>227</v>
      </c>
      <c r="E177" s="144" t="s">
        <v>4779</v>
      </c>
      <c r="F177" s="145" t="s">
        <v>4780</v>
      </c>
      <c r="G177" s="146" t="s">
        <v>519</v>
      </c>
      <c r="H177" s="147">
        <v>80</v>
      </c>
      <c r="I177" s="148"/>
      <c r="J177" s="149">
        <f t="shared" si="20"/>
        <v>0</v>
      </c>
      <c r="K177" s="150"/>
      <c r="L177" s="32"/>
      <c r="M177" s="151" t="s">
        <v>1</v>
      </c>
      <c r="N177" s="152" t="s">
        <v>42</v>
      </c>
      <c r="P177" s="153">
        <f t="shared" si="21"/>
        <v>0</v>
      </c>
      <c r="Q177" s="153">
        <v>0</v>
      </c>
      <c r="R177" s="153">
        <f t="shared" si="22"/>
        <v>0</v>
      </c>
      <c r="S177" s="153">
        <v>0</v>
      </c>
      <c r="T177" s="154">
        <f t="shared" si="23"/>
        <v>0</v>
      </c>
      <c r="AR177" s="155" t="s">
        <v>231</v>
      </c>
      <c r="AT177" s="155" t="s">
        <v>227</v>
      </c>
      <c r="AU177" s="155" t="s">
        <v>89</v>
      </c>
      <c r="AY177" s="17" t="s">
        <v>225</v>
      </c>
      <c r="BE177" s="156">
        <f t="shared" si="24"/>
        <v>0</v>
      </c>
      <c r="BF177" s="156">
        <f t="shared" si="25"/>
        <v>0</v>
      </c>
      <c r="BG177" s="156">
        <f t="shared" si="26"/>
        <v>0</v>
      </c>
      <c r="BH177" s="156">
        <f t="shared" si="27"/>
        <v>0</v>
      </c>
      <c r="BI177" s="156">
        <f t="shared" si="28"/>
        <v>0</v>
      </c>
      <c r="BJ177" s="17" t="s">
        <v>89</v>
      </c>
      <c r="BK177" s="156">
        <f t="shared" si="29"/>
        <v>0</v>
      </c>
      <c r="BL177" s="17" t="s">
        <v>231</v>
      </c>
      <c r="BM177" s="155" t="s">
        <v>833</v>
      </c>
    </row>
    <row r="178" spans="2:65" s="1" customFormat="1" ht="16.5" customHeight="1">
      <c r="B178" s="32"/>
      <c r="C178" s="143" t="s">
        <v>532</v>
      </c>
      <c r="D178" s="143" t="s">
        <v>227</v>
      </c>
      <c r="E178" s="144" t="s">
        <v>4781</v>
      </c>
      <c r="F178" s="145" t="s">
        <v>4644</v>
      </c>
      <c r="G178" s="146" t="s">
        <v>1067</v>
      </c>
      <c r="H178" s="147">
        <v>8</v>
      </c>
      <c r="I178" s="148"/>
      <c r="J178" s="149">
        <f t="shared" si="20"/>
        <v>0</v>
      </c>
      <c r="K178" s="150"/>
      <c r="L178" s="32"/>
      <c r="M178" s="151" t="s">
        <v>1</v>
      </c>
      <c r="N178" s="152" t="s">
        <v>42</v>
      </c>
      <c r="P178" s="153">
        <f t="shared" si="21"/>
        <v>0</v>
      </c>
      <c r="Q178" s="153">
        <v>0</v>
      </c>
      <c r="R178" s="153">
        <f t="shared" si="22"/>
        <v>0</v>
      </c>
      <c r="S178" s="153">
        <v>0</v>
      </c>
      <c r="T178" s="154">
        <f t="shared" si="23"/>
        <v>0</v>
      </c>
      <c r="AR178" s="155" t="s">
        <v>231</v>
      </c>
      <c r="AT178" s="155" t="s">
        <v>227</v>
      </c>
      <c r="AU178" s="155" t="s">
        <v>89</v>
      </c>
      <c r="AY178" s="17" t="s">
        <v>225</v>
      </c>
      <c r="BE178" s="156">
        <f t="shared" si="24"/>
        <v>0</v>
      </c>
      <c r="BF178" s="156">
        <f t="shared" si="25"/>
        <v>0</v>
      </c>
      <c r="BG178" s="156">
        <f t="shared" si="26"/>
        <v>0</v>
      </c>
      <c r="BH178" s="156">
        <f t="shared" si="27"/>
        <v>0</v>
      </c>
      <c r="BI178" s="156">
        <f t="shared" si="28"/>
        <v>0</v>
      </c>
      <c r="BJ178" s="17" t="s">
        <v>89</v>
      </c>
      <c r="BK178" s="156">
        <f t="shared" si="29"/>
        <v>0</v>
      </c>
      <c r="BL178" s="17" t="s">
        <v>231</v>
      </c>
      <c r="BM178" s="155" t="s">
        <v>844</v>
      </c>
    </row>
    <row r="179" spans="2:65" s="1" customFormat="1" ht="16.5" customHeight="1">
      <c r="B179" s="32"/>
      <c r="C179" s="143" t="s">
        <v>540</v>
      </c>
      <c r="D179" s="143" t="s">
        <v>227</v>
      </c>
      <c r="E179" s="144" t="s">
        <v>4782</v>
      </c>
      <c r="F179" s="145" t="s">
        <v>4783</v>
      </c>
      <c r="G179" s="146" t="s">
        <v>1067</v>
      </c>
      <c r="H179" s="147">
        <v>4</v>
      </c>
      <c r="I179" s="148"/>
      <c r="J179" s="149">
        <f t="shared" si="20"/>
        <v>0</v>
      </c>
      <c r="K179" s="150"/>
      <c r="L179" s="32"/>
      <c r="M179" s="151" t="s">
        <v>1</v>
      </c>
      <c r="N179" s="152" t="s">
        <v>42</v>
      </c>
      <c r="P179" s="153">
        <f t="shared" si="21"/>
        <v>0</v>
      </c>
      <c r="Q179" s="153">
        <v>0</v>
      </c>
      <c r="R179" s="153">
        <f t="shared" si="22"/>
        <v>0</v>
      </c>
      <c r="S179" s="153">
        <v>0</v>
      </c>
      <c r="T179" s="154">
        <f t="shared" si="23"/>
        <v>0</v>
      </c>
      <c r="AR179" s="155" t="s">
        <v>231</v>
      </c>
      <c r="AT179" s="155" t="s">
        <v>227</v>
      </c>
      <c r="AU179" s="155" t="s">
        <v>89</v>
      </c>
      <c r="AY179" s="17" t="s">
        <v>225</v>
      </c>
      <c r="BE179" s="156">
        <f t="shared" si="24"/>
        <v>0</v>
      </c>
      <c r="BF179" s="156">
        <f t="shared" si="25"/>
        <v>0</v>
      </c>
      <c r="BG179" s="156">
        <f t="shared" si="26"/>
        <v>0</v>
      </c>
      <c r="BH179" s="156">
        <f t="shared" si="27"/>
        <v>0</v>
      </c>
      <c r="BI179" s="156">
        <f t="shared" si="28"/>
        <v>0</v>
      </c>
      <c r="BJ179" s="17" t="s">
        <v>89</v>
      </c>
      <c r="BK179" s="156">
        <f t="shared" si="29"/>
        <v>0</v>
      </c>
      <c r="BL179" s="17" t="s">
        <v>231</v>
      </c>
      <c r="BM179" s="155" t="s">
        <v>883</v>
      </c>
    </row>
    <row r="180" spans="2:65" s="1" customFormat="1" ht="16.5" customHeight="1">
      <c r="B180" s="32"/>
      <c r="C180" s="179" t="s">
        <v>549</v>
      </c>
      <c r="D180" s="179" t="s">
        <v>304</v>
      </c>
      <c r="E180" s="180" t="s">
        <v>4723</v>
      </c>
      <c r="F180" s="181" t="s">
        <v>4156</v>
      </c>
      <c r="G180" s="182" t="s">
        <v>2068</v>
      </c>
      <c r="H180" s="183">
        <v>1</v>
      </c>
      <c r="I180" s="184"/>
      <c r="J180" s="185">
        <f t="shared" si="20"/>
        <v>0</v>
      </c>
      <c r="K180" s="186"/>
      <c r="L180" s="187"/>
      <c r="M180" s="188" t="s">
        <v>1</v>
      </c>
      <c r="N180" s="189" t="s">
        <v>42</v>
      </c>
      <c r="P180" s="153">
        <f t="shared" si="21"/>
        <v>0</v>
      </c>
      <c r="Q180" s="153">
        <v>0</v>
      </c>
      <c r="R180" s="153">
        <f t="shared" si="22"/>
        <v>0</v>
      </c>
      <c r="S180" s="153">
        <v>0</v>
      </c>
      <c r="T180" s="154">
        <f t="shared" si="23"/>
        <v>0</v>
      </c>
      <c r="AR180" s="155" t="s">
        <v>263</v>
      </c>
      <c r="AT180" s="155" t="s">
        <v>304</v>
      </c>
      <c r="AU180" s="155" t="s">
        <v>89</v>
      </c>
      <c r="AY180" s="17" t="s">
        <v>225</v>
      </c>
      <c r="BE180" s="156">
        <f t="shared" si="24"/>
        <v>0</v>
      </c>
      <c r="BF180" s="156">
        <f t="shared" si="25"/>
        <v>0</v>
      </c>
      <c r="BG180" s="156">
        <f t="shared" si="26"/>
        <v>0</v>
      </c>
      <c r="BH180" s="156">
        <f t="shared" si="27"/>
        <v>0</v>
      </c>
      <c r="BI180" s="156">
        <f t="shared" si="28"/>
        <v>0</v>
      </c>
      <c r="BJ180" s="17" t="s">
        <v>89</v>
      </c>
      <c r="BK180" s="156">
        <f t="shared" si="29"/>
        <v>0</v>
      </c>
      <c r="BL180" s="17" t="s">
        <v>231</v>
      </c>
      <c r="BM180" s="155" t="s">
        <v>903</v>
      </c>
    </row>
    <row r="181" spans="2:65" s="11" customFormat="1" ht="22.9" customHeight="1">
      <c r="B181" s="131"/>
      <c r="D181" s="132" t="s">
        <v>75</v>
      </c>
      <c r="E181" s="141" t="s">
        <v>3433</v>
      </c>
      <c r="F181" s="141" t="s">
        <v>4678</v>
      </c>
      <c r="I181" s="134"/>
      <c r="J181" s="142">
        <f>BK181</f>
        <v>0</v>
      </c>
      <c r="L181" s="131"/>
      <c r="M181" s="136"/>
      <c r="P181" s="137">
        <f>SUM(P182:P183)</f>
        <v>0</v>
      </c>
      <c r="R181" s="137">
        <f>SUM(R182:R183)</f>
        <v>0</v>
      </c>
      <c r="T181" s="138">
        <f>SUM(T182:T183)</f>
        <v>0</v>
      </c>
      <c r="AR181" s="132" t="s">
        <v>231</v>
      </c>
      <c r="AT181" s="139" t="s">
        <v>75</v>
      </c>
      <c r="AU181" s="139" t="s">
        <v>83</v>
      </c>
      <c r="AY181" s="132" t="s">
        <v>225</v>
      </c>
      <c r="BK181" s="140">
        <f>SUM(BK182:BK183)</f>
        <v>0</v>
      </c>
    </row>
    <row r="182" spans="2:65" s="1" customFormat="1" ht="16.5" customHeight="1">
      <c r="B182" s="32"/>
      <c r="C182" s="143" t="s">
        <v>556</v>
      </c>
      <c r="D182" s="143" t="s">
        <v>227</v>
      </c>
      <c r="E182" s="144" t="s">
        <v>4679</v>
      </c>
      <c r="F182" s="145" t="s">
        <v>4680</v>
      </c>
      <c r="G182" s="146" t="s">
        <v>1067</v>
      </c>
      <c r="H182" s="147">
        <v>16</v>
      </c>
      <c r="I182" s="148"/>
      <c r="J182" s="149">
        <f>ROUND(I182*H182,2)</f>
        <v>0</v>
      </c>
      <c r="K182" s="150"/>
      <c r="L182" s="32"/>
      <c r="M182" s="151" t="s">
        <v>1</v>
      </c>
      <c r="N182" s="152" t="s">
        <v>42</v>
      </c>
      <c r="P182" s="153">
        <f>O182*H182</f>
        <v>0</v>
      </c>
      <c r="Q182" s="153">
        <v>0</v>
      </c>
      <c r="R182" s="153">
        <f>Q182*H182</f>
        <v>0</v>
      </c>
      <c r="S182" s="153">
        <v>0</v>
      </c>
      <c r="T182" s="154">
        <f>S182*H182</f>
        <v>0</v>
      </c>
      <c r="AR182" s="155" t="s">
        <v>2312</v>
      </c>
      <c r="AT182" s="155" t="s">
        <v>227</v>
      </c>
      <c r="AU182" s="155" t="s">
        <v>89</v>
      </c>
      <c r="AY182" s="17" t="s">
        <v>225</v>
      </c>
      <c r="BE182" s="156">
        <f>IF(N182="základná",J182,0)</f>
        <v>0</v>
      </c>
      <c r="BF182" s="156">
        <f>IF(N182="znížená",J182,0)</f>
        <v>0</v>
      </c>
      <c r="BG182" s="156">
        <f>IF(N182="zákl. prenesená",J182,0)</f>
        <v>0</v>
      </c>
      <c r="BH182" s="156">
        <f>IF(N182="zníž. prenesená",J182,0)</f>
        <v>0</v>
      </c>
      <c r="BI182" s="156">
        <f>IF(N182="nulová",J182,0)</f>
        <v>0</v>
      </c>
      <c r="BJ182" s="17" t="s">
        <v>89</v>
      </c>
      <c r="BK182" s="156">
        <f>ROUND(I182*H182,2)</f>
        <v>0</v>
      </c>
      <c r="BL182" s="17" t="s">
        <v>2312</v>
      </c>
      <c r="BM182" s="155" t="s">
        <v>913</v>
      </c>
    </row>
    <row r="183" spans="2:65" s="1" customFormat="1" ht="16.5" customHeight="1">
      <c r="B183" s="32"/>
      <c r="C183" s="143" t="s">
        <v>561</v>
      </c>
      <c r="D183" s="143" t="s">
        <v>227</v>
      </c>
      <c r="E183" s="144" t="s">
        <v>4682</v>
      </c>
      <c r="F183" s="145" t="s">
        <v>4686</v>
      </c>
      <c r="G183" s="146" t="s">
        <v>1067</v>
      </c>
      <c r="H183" s="147">
        <v>24</v>
      </c>
      <c r="I183" s="148"/>
      <c r="J183" s="149">
        <f>ROUND(I183*H183,2)</f>
        <v>0</v>
      </c>
      <c r="K183" s="150"/>
      <c r="L183" s="32"/>
      <c r="M183" s="202" t="s">
        <v>1</v>
      </c>
      <c r="N183" s="203" t="s">
        <v>42</v>
      </c>
      <c r="O183" s="199"/>
      <c r="P183" s="200">
        <f>O183*H183</f>
        <v>0</v>
      </c>
      <c r="Q183" s="200">
        <v>0</v>
      </c>
      <c r="R183" s="200">
        <f>Q183*H183</f>
        <v>0</v>
      </c>
      <c r="S183" s="200">
        <v>0</v>
      </c>
      <c r="T183" s="201">
        <f>S183*H183</f>
        <v>0</v>
      </c>
      <c r="AR183" s="155" t="s">
        <v>2312</v>
      </c>
      <c r="AT183" s="155" t="s">
        <v>227</v>
      </c>
      <c r="AU183" s="155" t="s">
        <v>89</v>
      </c>
      <c r="AY183" s="17" t="s">
        <v>225</v>
      </c>
      <c r="BE183" s="156">
        <f>IF(N183="základná",J183,0)</f>
        <v>0</v>
      </c>
      <c r="BF183" s="156">
        <f>IF(N183="znížená",J183,0)</f>
        <v>0</v>
      </c>
      <c r="BG183" s="156">
        <f>IF(N183="zákl. prenesená",J183,0)</f>
        <v>0</v>
      </c>
      <c r="BH183" s="156">
        <f>IF(N183="zníž. prenesená",J183,0)</f>
        <v>0</v>
      </c>
      <c r="BI183" s="156">
        <f>IF(N183="nulová",J183,0)</f>
        <v>0</v>
      </c>
      <c r="BJ183" s="17" t="s">
        <v>89</v>
      </c>
      <c r="BK183" s="156">
        <f>ROUND(I183*H183,2)</f>
        <v>0</v>
      </c>
      <c r="BL183" s="17" t="s">
        <v>2312</v>
      </c>
      <c r="BM183" s="155" t="s">
        <v>923</v>
      </c>
    </row>
    <row r="184" spans="2:65" s="1" customFormat="1" ht="6.95" customHeight="1">
      <c r="B184" s="47"/>
      <c r="C184" s="48"/>
      <c r="D184" s="48"/>
      <c r="E184" s="48"/>
      <c r="F184" s="48"/>
      <c r="G184" s="48"/>
      <c r="H184" s="48"/>
      <c r="I184" s="48"/>
      <c r="J184" s="48"/>
      <c r="K184" s="48"/>
      <c r="L184" s="32"/>
    </row>
  </sheetData>
  <sheetProtection algorithmName="SHA-512" hashValue="UALCbQXY+XOeOMn1DvLPlamSeX7xDKfpfftUaPcJkHHm1leiwWaeyN1zDkYNeQ4HWUx6LWfn55akWjDTxeiJKg==" saltValue="0DVe5D19xRGQROw5Y0qxipF4UrMZTL6wb+c/UOOFg0AKf8Mw4YEwDPq4l8d9mujWvq0ds3+TecOMZ5i1FB5lpA==" spinCount="100000" sheet="1" objects="1" scenarios="1" formatColumns="0" formatRows="0" autoFilter="0"/>
  <autoFilter ref="C126:K183" xr:uid="{00000000-0009-0000-0000-00000A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76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120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4784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4061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ROUND(J124,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ROUND((SUM(BE124:BE175)),  2)</f>
        <v>0</v>
      </c>
      <c r="G35" s="100"/>
      <c r="H35" s="100"/>
      <c r="I35" s="101">
        <v>0.23</v>
      </c>
      <c r="J35" s="99">
        <f>ROUND(((SUM(BE124:BE175))*I35),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ROUND((SUM(BF124:BF175)),  2)</f>
        <v>0</v>
      </c>
      <c r="I36" s="102">
        <v>0.23</v>
      </c>
      <c r="J36" s="89">
        <f>ROUND(((SUM(BF124:BF175))*I36),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ROUND((SUM(BG124:BG175)),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ROUND((SUM(BH124:BH175)),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ROUND((SUM(BI124:BI175)),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g - E1.9  Bleskozvod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Richard Ďuriš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J124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4069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9" customFormat="1" ht="19.899999999999999" customHeight="1">
      <c r="B100" s="118"/>
      <c r="D100" s="119" t="s">
        <v>4785</v>
      </c>
      <c r="E100" s="120"/>
      <c r="F100" s="120"/>
      <c r="G100" s="120"/>
      <c r="H100" s="120"/>
      <c r="I100" s="120"/>
      <c r="J100" s="121">
        <f>J126</f>
        <v>0</v>
      </c>
      <c r="L100" s="118"/>
    </row>
    <row r="101" spans="2:47" s="9" customFormat="1" ht="19.899999999999999" customHeight="1">
      <c r="B101" s="118"/>
      <c r="D101" s="119" t="s">
        <v>4786</v>
      </c>
      <c r="E101" s="120"/>
      <c r="F101" s="120"/>
      <c r="G101" s="120"/>
      <c r="H101" s="120"/>
      <c r="I101" s="120"/>
      <c r="J101" s="121">
        <f>J157</f>
        <v>0</v>
      </c>
      <c r="L101" s="118"/>
    </row>
    <row r="102" spans="2:47" s="8" customFormat="1" ht="24.95" customHeight="1">
      <c r="B102" s="114"/>
      <c r="D102" s="115" t="s">
        <v>4080</v>
      </c>
      <c r="E102" s="116"/>
      <c r="F102" s="116"/>
      <c r="G102" s="116"/>
      <c r="H102" s="116"/>
      <c r="I102" s="116"/>
      <c r="J102" s="117">
        <f>J171</f>
        <v>0</v>
      </c>
      <c r="L102" s="114"/>
    </row>
    <row r="103" spans="2:47" s="1" customFormat="1" ht="21.75" customHeight="1">
      <c r="B103" s="32"/>
      <c r="L103" s="32"/>
    </row>
    <row r="104" spans="2:47" s="1" customFormat="1" ht="6.95" customHeight="1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5" customHeight="1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5" customHeight="1">
      <c r="B109" s="32"/>
      <c r="C109" s="21" t="s">
        <v>211</v>
      </c>
      <c r="L109" s="32"/>
    </row>
    <row r="110" spans="2:47" s="1" customFormat="1" ht="6.95" customHeight="1">
      <c r="B110" s="32"/>
      <c r="L110" s="32"/>
    </row>
    <row r="111" spans="2:47" s="1" customFormat="1" ht="12" customHeight="1">
      <c r="B111" s="32"/>
      <c r="C111" s="27" t="s">
        <v>15</v>
      </c>
      <c r="L111" s="32"/>
    </row>
    <row r="112" spans="2:47" s="1" customFormat="1" ht="26.25" customHeight="1">
      <c r="B112" s="32"/>
      <c r="E112" s="252" t="str">
        <f>E7</f>
        <v>Sociálno-zdravotné nízkokapacitné zariadenie s kapacitou 24 miest - CSS LÚČ</v>
      </c>
      <c r="F112" s="253"/>
      <c r="G112" s="253"/>
      <c r="H112" s="253"/>
      <c r="L112" s="32"/>
    </row>
    <row r="113" spans="2:65" ht="12" customHeight="1">
      <c r="B113" s="20"/>
      <c r="C113" s="27" t="s">
        <v>172</v>
      </c>
      <c r="L113" s="20"/>
    </row>
    <row r="114" spans="2:65" s="1" customFormat="1" ht="16.5" customHeight="1">
      <c r="B114" s="32"/>
      <c r="E114" s="252" t="s">
        <v>173</v>
      </c>
      <c r="F114" s="254"/>
      <c r="G114" s="254"/>
      <c r="H114" s="254"/>
      <c r="L114" s="32"/>
    </row>
    <row r="115" spans="2:65" s="1" customFormat="1" ht="12" customHeight="1">
      <c r="B115" s="32"/>
      <c r="C115" s="27" t="s">
        <v>174</v>
      </c>
      <c r="L115" s="32"/>
    </row>
    <row r="116" spans="2:65" s="1" customFormat="1" ht="16.5" customHeight="1">
      <c r="B116" s="32"/>
      <c r="E116" s="214" t="str">
        <f>E11</f>
        <v>g - E1.9  Bleskozvod</v>
      </c>
      <c r="F116" s="254"/>
      <c r="G116" s="254"/>
      <c r="H116" s="254"/>
      <c r="L116" s="32"/>
    </row>
    <row r="117" spans="2:65" s="1" customFormat="1" ht="6.95" customHeight="1">
      <c r="B117" s="32"/>
      <c r="L117" s="32"/>
    </row>
    <row r="118" spans="2:65" s="1" customFormat="1" ht="12" customHeight="1">
      <c r="B118" s="32"/>
      <c r="C118" s="27" t="s">
        <v>19</v>
      </c>
      <c r="F118" s="25" t="str">
        <f>F14</f>
        <v>Bytča</v>
      </c>
      <c r="I118" s="27" t="s">
        <v>21</v>
      </c>
      <c r="J118" s="55" t="str">
        <f>IF(J14="","",J14)</f>
        <v>22. 6. 2026</v>
      </c>
      <c r="L118" s="32"/>
    </row>
    <row r="119" spans="2:65" s="1" customFormat="1" ht="6.95" customHeight="1">
      <c r="B119" s="32"/>
      <c r="L119" s="32"/>
    </row>
    <row r="120" spans="2:65" s="1" customFormat="1" ht="15.2" customHeight="1">
      <c r="B120" s="32"/>
      <c r="C120" s="27" t="s">
        <v>23</v>
      </c>
      <c r="F120" s="25" t="str">
        <f>E17</f>
        <v>Centrum sociálnych služieb LÚČ</v>
      </c>
      <c r="I120" s="27" t="s">
        <v>29</v>
      </c>
      <c r="J120" s="30" t="str">
        <f>E23</f>
        <v>expo AIR s.r.o.</v>
      </c>
      <c r="L120" s="32"/>
    </row>
    <row r="121" spans="2:65" s="1" customFormat="1" ht="15.2" customHeight="1">
      <c r="B121" s="32"/>
      <c r="C121" s="27" t="s">
        <v>27</v>
      </c>
      <c r="F121" s="25" t="str">
        <f>IF(E20="","",E20)</f>
        <v>Vyplň údaj</v>
      </c>
      <c r="I121" s="27" t="s">
        <v>32</v>
      </c>
      <c r="J121" s="30" t="str">
        <f>E26</f>
        <v>Ing. Richard Ďuriš</v>
      </c>
      <c r="L121" s="32"/>
    </row>
    <row r="122" spans="2:65" s="1" customFormat="1" ht="10.35" customHeight="1">
      <c r="B122" s="32"/>
      <c r="L122" s="32"/>
    </row>
    <row r="123" spans="2:65" s="10" customFormat="1" ht="29.25" customHeight="1">
      <c r="B123" s="122"/>
      <c r="C123" s="123" t="s">
        <v>212</v>
      </c>
      <c r="D123" s="124" t="s">
        <v>61</v>
      </c>
      <c r="E123" s="124" t="s">
        <v>57</v>
      </c>
      <c r="F123" s="124" t="s">
        <v>58</v>
      </c>
      <c r="G123" s="124" t="s">
        <v>213</v>
      </c>
      <c r="H123" s="124" t="s">
        <v>214</v>
      </c>
      <c r="I123" s="124" t="s">
        <v>215</v>
      </c>
      <c r="J123" s="125" t="s">
        <v>179</v>
      </c>
      <c r="K123" s="126" t="s">
        <v>216</v>
      </c>
      <c r="L123" s="122"/>
      <c r="M123" s="62" t="s">
        <v>1</v>
      </c>
      <c r="N123" s="63" t="s">
        <v>40</v>
      </c>
      <c r="O123" s="63" t="s">
        <v>217</v>
      </c>
      <c r="P123" s="63" t="s">
        <v>218</v>
      </c>
      <c r="Q123" s="63" t="s">
        <v>219</v>
      </c>
      <c r="R123" s="63" t="s">
        <v>220</v>
      </c>
      <c r="S123" s="63" t="s">
        <v>221</v>
      </c>
      <c r="T123" s="64" t="s">
        <v>222</v>
      </c>
    </row>
    <row r="124" spans="2:65" s="1" customFormat="1" ht="22.9" customHeight="1">
      <c r="B124" s="32"/>
      <c r="C124" s="67" t="s">
        <v>180</v>
      </c>
      <c r="J124" s="127">
        <f>BK124</f>
        <v>0</v>
      </c>
      <c r="L124" s="32"/>
      <c r="M124" s="65"/>
      <c r="N124" s="56"/>
      <c r="O124" s="56"/>
      <c r="P124" s="128">
        <f>P125+P171</f>
        <v>0</v>
      </c>
      <c r="Q124" s="56"/>
      <c r="R124" s="128">
        <f>R125+R171</f>
        <v>16.000000000000004</v>
      </c>
      <c r="S124" s="56"/>
      <c r="T124" s="129">
        <f>T125+T171</f>
        <v>0</v>
      </c>
      <c r="AT124" s="17" t="s">
        <v>75</v>
      </c>
      <c r="AU124" s="17" t="s">
        <v>181</v>
      </c>
      <c r="BK124" s="130">
        <f>BK125+BK171</f>
        <v>0</v>
      </c>
    </row>
    <row r="125" spans="2:65" s="11" customFormat="1" ht="25.9" customHeight="1">
      <c r="B125" s="131"/>
      <c r="D125" s="132" t="s">
        <v>75</v>
      </c>
      <c r="E125" s="133" t="s">
        <v>304</v>
      </c>
      <c r="F125" s="133" t="s">
        <v>4191</v>
      </c>
      <c r="I125" s="134"/>
      <c r="J125" s="135">
        <f>BK125</f>
        <v>0</v>
      </c>
      <c r="L125" s="131"/>
      <c r="M125" s="136"/>
      <c r="P125" s="137">
        <f>P126+P157</f>
        <v>0</v>
      </c>
      <c r="R125" s="137">
        <f>R126+R157</f>
        <v>15</v>
      </c>
      <c r="T125" s="138">
        <f>T126+T157</f>
        <v>0</v>
      </c>
      <c r="AR125" s="132" t="s">
        <v>239</v>
      </c>
      <c r="AT125" s="139" t="s">
        <v>75</v>
      </c>
      <c r="AU125" s="139" t="s">
        <v>76</v>
      </c>
      <c r="AY125" s="132" t="s">
        <v>225</v>
      </c>
      <c r="BK125" s="140">
        <f>BK126+BK157</f>
        <v>0</v>
      </c>
    </row>
    <row r="126" spans="2:65" s="11" customFormat="1" ht="22.9" customHeight="1">
      <c r="B126" s="131"/>
      <c r="D126" s="132" t="s">
        <v>75</v>
      </c>
      <c r="E126" s="141" t="s">
        <v>2942</v>
      </c>
      <c r="F126" s="141" t="s">
        <v>4787</v>
      </c>
      <c r="I126" s="134"/>
      <c r="J126" s="142">
        <f>BK126</f>
        <v>0</v>
      </c>
      <c r="L126" s="131"/>
      <c r="M126" s="136"/>
      <c r="P126" s="137">
        <f>SUM(P127:P156)</f>
        <v>0</v>
      </c>
      <c r="R126" s="137">
        <f>SUM(R127:R156)</f>
        <v>0</v>
      </c>
      <c r="T126" s="138">
        <f>SUM(T127:T156)</f>
        <v>0</v>
      </c>
      <c r="AR126" s="132" t="s">
        <v>83</v>
      </c>
      <c r="AT126" s="139" t="s">
        <v>75</v>
      </c>
      <c r="AU126" s="139" t="s">
        <v>83</v>
      </c>
      <c r="AY126" s="132" t="s">
        <v>225</v>
      </c>
      <c r="BK126" s="140">
        <f>SUM(BK127:BK156)</f>
        <v>0</v>
      </c>
    </row>
    <row r="127" spans="2:65" s="1" customFormat="1" ht="16.5" customHeight="1">
      <c r="B127" s="32"/>
      <c r="C127" s="179" t="s">
        <v>83</v>
      </c>
      <c r="D127" s="179" t="s">
        <v>304</v>
      </c>
      <c r="E127" s="180" t="s">
        <v>4788</v>
      </c>
      <c r="F127" s="181" t="s">
        <v>4789</v>
      </c>
      <c r="G127" s="182" t="s">
        <v>414</v>
      </c>
      <c r="H127" s="183">
        <v>360</v>
      </c>
      <c r="I127" s="184"/>
      <c r="J127" s="185">
        <f t="shared" ref="J127:J156" si="0">ROUND(I127*H127,2)</f>
        <v>0</v>
      </c>
      <c r="K127" s="186"/>
      <c r="L127" s="187"/>
      <c r="M127" s="188" t="s">
        <v>1</v>
      </c>
      <c r="N127" s="189" t="s">
        <v>42</v>
      </c>
      <c r="P127" s="153">
        <f t="shared" ref="P127:P156" si="1">O127*H127</f>
        <v>0</v>
      </c>
      <c r="Q127" s="153">
        <v>0</v>
      </c>
      <c r="R127" s="153">
        <f t="shared" ref="R127:R156" si="2">Q127*H127</f>
        <v>0</v>
      </c>
      <c r="S127" s="153">
        <v>0</v>
      </c>
      <c r="T127" s="154">
        <f t="shared" ref="T127:T156" si="3">S127*H127</f>
        <v>0</v>
      </c>
      <c r="AR127" s="155" t="s">
        <v>263</v>
      </c>
      <c r="AT127" s="155" t="s">
        <v>304</v>
      </c>
      <c r="AU127" s="155" t="s">
        <v>89</v>
      </c>
      <c r="AY127" s="17" t="s">
        <v>225</v>
      </c>
      <c r="BE127" s="156">
        <f t="shared" ref="BE127:BE156" si="4">IF(N127="základná",J127,0)</f>
        <v>0</v>
      </c>
      <c r="BF127" s="156">
        <f t="shared" ref="BF127:BF156" si="5">IF(N127="znížená",J127,0)</f>
        <v>0</v>
      </c>
      <c r="BG127" s="156">
        <f t="shared" ref="BG127:BG156" si="6">IF(N127="zákl. prenesená",J127,0)</f>
        <v>0</v>
      </c>
      <c r="BH127" s="156">
        <f t="shared" ref="BH127:BH156" si="7">IF(N127="zníž. prenesená",J127,0)</f>
        <v>0</v>
      </c>
      <c r="BI127" s="156">
        <f t="shared" ref="BI127:BI156" si="8">IF(N127="nulová",J127,0)</f>
        <v>0</v>
      </c>
      <c r="BJ127" s="17" t="s">
        <v>89</v>
      </c>
      <c r="BK127" s="156">
        <f t="shared" ref="BK127:BK156" si="9">ROUND(I127*H127,2)</f>
        <v>0</v>
      </c>
      <c r="BL127" s="17" t="s">
        <v>231</v>
      </c>
      <c r="BM127" s="155" t="s">
        <v>89</v>
      </c>
    </row>
    <row r="128" spans="2:65" s="1" customFormat="1" ht="16.5" customHeight="1">
      <c r="B128" s="32"/>
      <c r="C128" s="143" t="s">
        <v>89</v>
      </c>
      <c r="D128" s="143" t="s">
        <v>227</v>
      </c>
      <c r="E128" s="144" t="s">
        <v>4790</v>
      </c>
      <c r="F128" s="145" t="s">
        <v>4791</v>
      </c>
      <c r="G128" s="146" t="s">
        <v>414</v>
      </c>
      <c r="H128" s="147">
        <v>360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231</v>
      </c>
    </row>
    <row r="129" spans="2:65" s="1" customFormat="1" ht="16.5" customHeight="1">
      <c r="B129" s="32"/>
      <c r="C129" s="179" t="s">
        <v>239</v>
      </c>
      <c r="D129" s="179" t="s">
        <v>304</v>
      </c>
      <c r="E129" s="180" t="s">
        <v>4792</v>
      </c>
      <c r="F129" s="181" t="s">
        <v>4647</v>
      </c>
      <c r="G129" s="182" t="s">
        <v>414</v>
      </c>
      <c r="H129" s="183">
        <v>40</v>
      </c>
      <c r="I129" s="184"/>
      <c r="J129" s="185">
        <f t="shared" si="0"/>
        <v>0</v>
      </c>
      <c r="K129" s="186"/>
      <c r="L129" s="187"/>
      <c r="M129" s="188" t="s">
        <v>1</v>
      </c>
      <c r="N129" s="189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263</v>
      </c>
      <c r="AT129" s="155" t="s">
        <v>304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251</v>
      </c>
    </row>
    <row r="130" spans="2:65" s="1" customFormat="1" ht="16.5" customHeight="1">
      <c r="B130" s="32"/>
      <c r="C130" s="143" t="s">
        <v>231</v>
      </c>
      <c r="D130" s="143" t="s">
        <v>227</v>
      </c>
      <c r="E130" s="144" t="s">
        <v>4793</v>
      </c>
      <c r="F130" s="145" t="s">
        <v>4650</v>
      </c>
      <c r="G130" s="146" t="s">
        <v>414</v>
      </c>
      <c r="H130" s="147">
        <v>40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263</v>
      </c>
    </row>
    <row r="131" spans="2:65" s="1" customFormat="1" ht="16.5" customHeight="1">
      <c r="B131" s="32"/>
      <c r="C131" s="179" t="s">
        <v>247</v>
      </c>
      <c r="D131" s="179" t="s">
        <v>304</v>
      </c>
      <c r="E131" s="180" t="s">
        <v>4794</v>
      </c>
      <c r="F131" s="181" t="s">
        <v>4795</v>
      </c>
      <c r="G131" s="182" t="s">
        <v>414</v>
      </c>
      <c r="H131" s="183">
        <v>160</v>
      </c>
      <c r="I131" s="184"/>
      <c r="J131" s="185">
        <f t="shared" si="0"/>
        <v>0</v>
      </c>
      <c r="K131" s="186"/>
      <c r="L131" s="187"/>
      <c r="M131" s="188" t="s">
        <v>1</v>
      </c>
      <c r="N131" s="189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263</v>
      </c>
      <c r="AT131" s="155" t="s">
        <v>304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165</v>
      </c>
    </row>
    <row r="132" spans="2:65" s="1" customFormat="1" ht="16.5" customHeight="1">
      <c r="B132" s="32"/>
      <c r="C132" s="143" t="s">
        <v>251</v>
      </c>
      <c r="D132" s="143" t="s">
        <v>227</v>
      </c>
      <c r="E132" s="144" t="s">
        <v>4796</v>
      </c>
      <c r="F132" s="145" t="s">
        <v>4797</v>
      </c>
      <c r="G132" s="146" t="s">
        <v>414</v>
      </c>
      <c r="H132" s="147">
        <v>160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285</v>
      </c>
    </row>
    <row r="133" spans="2:65" s="1" customFormat="1" ht="16.5" customHeight="1">
      <c r="B133" s="32"/>
      <c r="C133" s="179" t="s">
        <v>259</v>
      </c>
      <c r="D133" s="179" t="s">
        <v>304</v>
      </c>
      <c r="E133" s="180" t="s">
        <v>4798</v>
      </c>
      <c r="F133" s="181" t="s">
        <v>4799</v>
      </c>
      <c r="G133" s="182" t="s">
        <v>519</v>
      </c>
      <c r="H133" s="183">
        <v>16</v>
      </c>
      <c r="I133" s="184"/>
      <c r="J133" s="185">
        <f t="shared" si="0"/>
        <v>0</v>
      </c>
      <c r="K133" s="186"/>
      <c r="L133" s="187"/>
      <c r="M133" s="188" t="s">
        <v>1</v>
      </c>
      <c r="N133" s="189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263</v>
      </c>
      <c r="AT133" s="155" t="s">
        <v>304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295</v>
      </c>
    </row>
    <row r="134" spans="2:65" s="1" customFormat="1" ht="16.5" customHeight="1">
      <c r="B134" s="32"/>
      <c r="C134" s="143" t="s">
        <v>263</v>
      </c>
      <c r="D134" s="143" t="s">
        <v>227</v>
      </c>
      <c r="E134" s="144" t="s">
        <v>4800</v>
      </c>
      <c r="F134" s="145" t="s">
        <v>4801</v>
      </c>
      <c r="G134" s="146" t="s">
        <v>519</v>
      </c>
      <c r="H134" s="147">
        <v>16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309</v>
      </c>
    </row>
    <row r="135" spans="2:65" s="1" customFormat="1" ht="16.5" customHeight="1">
      <c r="B135" s="32"/>
      <c r="C135" s="179" t="s">
        <v>272</v>
      </c>
      <c r="D135" s="179" t="s">
        <v>304</v>
      </c>
      <c r="E135" s="180" t="s">
        <v>4802</v>
      </c>
      <c r="F135" s="181" t="s">
        <v>4803</v>
      </c>
      <c r="G135" s="182" t="s">
        <v>519</v>
      </c>
      <c r="H135" s="183">
        <v>43</v>
      </c>
      <c r="I135" s="184"/>
      <c r="J135" s="185">
        <f t="shared" si="0"/>
        <v>0</v>
      </c>
      <c r="K135" s="186"/>
      <c r="L135" s="187"/>
      <c r="M135" s="188" t="s">
        <v>1</v>
      </c>
      <c r="N135" s="189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263</v>
      </c>
      <c r="AT135" s="155" t="s">
        <v>304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328</v>
      </c>
    </row>
    <row r="136" spans="2:65" s="1" customFormat="1" ht="16.5" customHeight="1">
      <c r="B136" s="32"/>
      <c r="C136" s="143" t="s">
        <v>165</v>
      </c>
      <c r="D136" s="143" t="s">
        <v>227</v>
      </c>
      <c r="E136" s="144" t="s">
        <v>4804</v>
      </c>
      <c r="F136" s="145" t="s">
        <v>4805</v>
      </c>
      <c r="G136" s="146" t="s">
        <v>519</v>
      </c>
      <c r="H136" s="147">
        <v>43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349</v>
      </c>
    </row>
    <row r="137" spans="2:65" s="1" customFormat="1" ht="16.5" customHeight="1">
      <c r="B137" s="32"/>
      <c r="C137" s="179" t="s">
        <v>168</v>
      </c>
      <c r="D137" s="179" t="s">
        <v>304</v>
      </c>
      <c r="E137" s="180" t="s">
        <v>4806</v>
      </c>
      <c r="F137" s="181" t="s">
        <v>4807</v>
      </c>
      <c r="G137" s="182" t="s">
        <v>519</v>
      </c>
      <c r="H137" s="183">
        <v>8</v>
      </c>
      <c r="I137" s="184"/>
      <c r="J137" s="185">
        <f t="shared" si="0"/>
        <v>0</v>
      </c>
      <c r="K137" s="186"/>
      <c r="L137" s="187"/>
      <c r="M137" s="188" t="s">
        <v>1</v>
      </c>
      <c r="N137" s="189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263</v>
      </c>
      <c r="AT137" s="155" t="s">
        <v>304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363</v>
      </c>
    </row>
    <row r="138" spans="2:65" s="1" customFormat="1" ht="16.5" customHeight="1">
      <c r="B138" s="32"/>
      <c r="C138" s="143" t="s">
        <v>285</v>
      </c>
      <c r="D138" s="143" t="s">
        <v>227</v>
      </c>
      <c r="E138" s="144" t="s">
        <v>4808</v>
      </c>
      <c r="F138" s="145" t="s">
        <v>4809</v>
      </c>
      <c r="G138" s="146" t="s">
        <v>519</v>
      </c>
      <c r="H138" s="147">
        <v>8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379</v>
      </c>
    </row>
    <row r="139" spans="2:65" s="1" customFormat="1" ht="16.5" customHeight="1">
      <c r="B139" s="32"/>
      <c r="C139" s="179" t="s">
        <v>289</v>
      </c>
      <c r="D139" s="179" t="s">
        <v>304</v>
      </c>
      <c r="E139" s="180" t="s">
        <v>4810</v>
      </c>
      <c r="F139" s="181" t="s">
        <v>4811</v>
      </c>
      <c r="G139" s="182" t="s">
        <v>519</v>
      </c>
      <c r="H139" s="183">
        <v>18</v>
      </c>
      <c r="I139" s="184"/>
      <c r="J139" s="185">
        <f t="shared" si="0"/>
        <v>0</v>
      </c>
      <c r="K139" s="186"/>
      <c r="L139" s="187"/>
      <c r="M139" s="188" t="s">
        <v>1</v>
      </c>
      <c r="N139" s="189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263</v>
      </c>
      <c r="AT139" s="155" t="s">
        <v>304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231</v>
      </c>
      <c r="BM139" s="155" t="s">
        <v>390</v>
      </c>
    </row>
    <row r="140" spans="2:65" s="1" customFormat="1" ht="24.2" customHeight="1">
      <c r="B140" s="32"/>
      <c r="C140" s="143" t="s">
        <v>295</v>
      </c>
      <c r="D140" s="143" t="s">
        <v>227</v>
      </c>
      <c r="E140" s="144" t="s">
        <v>4812</v>
      </c>
      <c r="F140" s="145" t="s">
        <v>4813</v>
      </c>
      <c r="G140" s="146" t="s">
        <v>519</v>
      </c>
      <c r="H140" s="147">
        <v>18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231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231</v>
      </c>
      <c r="BM140" s="155" t="s">
        <v>400</v>
      </c>
    </row>
    <row r="141" spans="2:65" s="1" customFormat="1" ht="16.5" customHeight="1">
      <c r="B141" s="32"/>
      <c r="C141" s="179" t="s">
        <v>303</v>
      </c>
      <c r="D141" s="179" t="s">
        <v>304</v>
      </c>
      <c r="E141" s="180" t="s">
        <v>4814</v>
      </c>
      <c r="F141" s="181" t="s">
        <v>4815</v>
      </c>
      <c r="G141" s="182" t="s">
        <v>519</v>
      </c>
      <c r="H141" s="183">
        <v>20</v>
      </c>
      <c r="I141" s="184"/>
      <c r="J141" s="185">
        <f t="shared" si="0"/>
        <v>0</v>
      </c>
      <c r="K141" s="186"/>
      <c r="L141" s="187"/>
      <c r="M141" s="188" t="s">
        <v>1</v>
      </c>
      <c r="N141" s="189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263</v>
      </c>
      <c r="AT141" s="155" t="s">
        <v>304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231</v>
      </c>
      <c r="BM141" s="155" t="s">
        <v>411</v>
      </c>
    </row>
    <row r="142" spans="2:65" s="1" customFormat="1" ht="21.75" customHeight="1">
      <c r="B142" s="32"/>
      <c r="C142" s="143" t="s">
        <v>309</v>
      </c>
      <c r="D142" s="143" t="s">
        <v>227</v>
      </c>
      <c r="E142" s="144" t="s">
        <v>4816</v>
      </c>
      <c r="F142" s="145" t="s">
        <v>4817</v>
      </c>
      <c r="G142" s="146" t="s">
        <v>519</v>
      </c>
      <c r="H142" s="147">
        <v>20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231</v>
      </c>
      <c r="BM142" s="155" t="s">
        <v>434</v>
      </c>
    </row>
    <row r="143" spans="2:65" s="1" customFormat="1" ht="24.2" customHeight="1">
      <c r="B143" s="32"/>
      <c r="C143" s="179" t="s">
        <v>319</v>
      </c>
      <c r="D143" s="179" t="s">
        <v>304</v>
      </c>
      <c r="E143" s="180" t="s">
        <v>4818</v>
      </c>
      <c r="F143" s="181" t="s">
        <v>4819</v>
      </c>
      <c r="G143" s="182" t="s">
        <v>519</v>
      </c>
      <c r="H143" s="183">
        <v>11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263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448</v>
      </c>
    </row>
    <row r="144" spans="2:65" s="1" customFormat="1" ht="24.2" customHeight="1">
      <c r="B144" s="32"/>
      <c r="C144" s="143" t="s">
        <v>328</v>
      </c>
      <c r="D144" s="143" t="s">
        <v>227</v>
      </c>
      <c r="E144" s="144" t="s">
        <v>4820</v>
      </c>
      <c r="F144" s="145" t="s">
        <v>4821</v>
      </c>
      <c r="G144" s="146" t="s">
        <v>519</v>
      </c>
      <c r="H144" s="147">
        <v>11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231</v>
      </c>
      <c r="BM144" s="155" t="s">
        <v>461</v>
      </c>
    </row>
    <row r="145" spans="2:65" s="1" customFormat="1" ht="16.5" customHeight="1">
      <c r="B145" s="32"/>
      <c r="C145" s="179" t="s">
        <v>339</v>
      </c>
      <c r="D145" s="179" t="s">
        <v>304</v>
      </c>
      <c r="E145" s="180" t="s">
        <v>4822</v>
      </c>
      <c r="F145" s="181" t="s">
        <v>4823</v>
      </c>
      <c r="G145" s="182" t="s">
        <v>519</v>
      </c>
      <c r="H145" s="183">
        <v>140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263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231</v>
      </c>
      <c r="BM145" s="155" t="s">
        <v>470</v>
      </c>
    </row>
    <row r="146" spans="2:65" s="1" customFormat="1" ht="16.5" customHeight="1">
      <c r="B146" s="32"/>
      <c r="C146" s="179" t="s">
        <v>349</v>
      </c>
      <c r="D146" s="179" t="s">
        <v>304</v>
      </c>
      <c r="E146" s="180" t="s">
        <v>4824</v>
      </c>
      <c r="F146" s="181" t="s">
        <v>4825</v>
      </c>
      <c r="G146" s="182" t="s">
        <v>519</v>
      </c>
      <c r="H146" s="183">
        <v>120</v>
      </c>
      <c r="I146" s="184"/>
      <c r="J146" s="185">
        <f t="shared" si="0"/>
        <v>0</v>
      </c>
      <c r="K146" s="186"/>
      <c r="L146" s="187"/>
      <c r="M146" s="188" t="s">
        <v>1</v>
      </c>
      <c r="N146" s="189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263</v>
      </c>
      <c r="AT146" s="155" t="s">
        <v>304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231</v>
      </c>
      <c r="BM146" s="155" t="s">
        <v>482</v>
      </c>
    </row>
    <row r="147" spans="2:65" s="1" customFormat="1" ht="16.5" customHeight="1">
      <c r="B147" s="32"/>
      <c r="C147" s="179" t="s">
        <v>353</v>
      </c>
      <c r="D147" s="179" t="s">
        <v>304</v>
      </c>
      <c r="E147" s="180" t="s">
        <v>4826</v>
      </c>
      <c r="F147" s="181" t="s">
        <v>4827</v>
      </c>
      <c r="G147" s="182" t="s">
        <v>519</v>
      </c>
      <c r="H147" s="183">
        <v>65</v>
      </c>
      <c r="I147" s="184"/>
      <c r="J147" s="185">
        <f t="shared" si="0"/>
        <v>0</v>
      </c>
      <c r="K147" s="186"/>
      <c r="L147" s="187"/>
      <c r="M147" s="188" t="s">
        <v>1</v>
      </c>
      <c r="N147" s="189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263</v>
      </c>
      <c r="AT147" s="155" t="s">
        <v>304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231</v>
      </c>
      <c r="BM147" s="155" t="s">
        <v>516</v>
      </c>
    </row>
    <row r="148" spans="2:65" s="1" customFormat="1" ht="16.5" customHeight="1">
      <c r="B148" s="32"/>
      <c r="C148" s="179" t="s">
        <v>363</v>
      </c>
      <c r="D148" s="179" t="s">
        <v>304</v>
      </c>
      <c r="E148" s="180" t="s">
        <v>4828</v>
      </c>
      <c r="F148" s="181" t="s">
        <v>4829</v>
      </c>
      <c r="G148" s="182" t="s">
        <v>519</v>
      </c>
      <c r="H148" s="183">
        <v>11</v>
      </c>
      <c r="I148" s="184"/>
      <c r="J148" s="185">
        <f t="shared" si="0"/>
        <v>0</v>
      </c>
      <c r="K148" s="186"/>
      <c r="L148" s="187"/>
      <c r="M148" s="188" t="s">
        <v>1</v>
      </c>
      <c r="N148" s="189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263</v>
      </c>
      <c r="AT148" s="155" t="s">
        <v>304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231</v>
      </c>
      <c r="BM148" s="155" t="s">
        <v>527</v>
      </c>
    </row>
    <row r="149" spans="2:65" s="1" customFormat="1" ht="16.5" customHeight="1">
      <c r="B149" s="32"/>
      <c r="C149" s="143" t="s">
        <v>7</v>
      </c>
      <c r="D149" s="143" t="s">
        <v>227</v>
      </c>
      <c r="E149" s="144" t="s">
        <v>4830</v>
      </c>
      <c r="F149" s="145" t="s">
        <v>4831</v>
      </c>
      <c r="G149" s="146" t="s">
        <v>519</v>
      </c>
      <c r="H149" s="147">
        <v>11</v>
      </c>
      <c r="I149" s="148"/>
      <c r="J149" s="149">
        <f t="shared" si="0"/>
        <v>0</v>
      </c>
      <c r="K149" s="150"/>
      <c r="L149" s="32"/>
      <c r="M149" s="151" t="s">
        <v>1</v>
      </c>
      <c r="N149" s="152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231</v>
      </c>
      <c r="BM149" s="155" t="s">
        <v>540</v>
      </c>
    </row>
    <row r="150" spans="2:65" s="1" customFormat="1" ht="16.5" customHeight="1">
      <c r="B150" s="32"/>
      <c r="C150" s="179" t="s">
        <v>379</v>
      </c>
      <c r="D150" s="179" t="s">
        <v>304</v>
      </c>
      <c r="E150" s="180" t="s">
        <v>4832</v>
      </c>
      <c r="F150" s="181" t="s">
        <v>4833</v>
      </c>
      <c r="G150" s="182" t="s">
        <v>519</v>
      </c>
      <c r="H150" s="183">
        <v>22</v>
      </c>
      <c r="I150" s="184"/>
      <c r="J150" s="185">
        <f t="shared" si="0"/>
        <v>0</v>
      </c>
      <c r="K150" s="186"/>
      <c r="L150" s="187"/>
      <c r="M150" s="188" t="s">
        <v>1</v>
      </c>
      <c r="N150" s="189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263</v>
      </c>
      <c r="AT150" s="155" t="s">
        <v>304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231</v>
      </c>
      <c r="BM150" s="155" t="s">
        <v>556</v>
      </c>
    </row>
    <row r="151" spans="2:65" s="1" customFormat="1" ht="24.2" customHeight="1">
      <c r="B151" s="32"/>
      <c r="C151" s="179" t="s">
        <v>386</v>
      </c>
      <c r="D151" s="179" t="s">
        <v>304</v>
      </c>
      <c r="E151" s="180" t="s">
        <v>4834</v>
      </c>
      <c r="F151" s="181" t="s">
        <v>4835</v>
      </c>
      <c r="G151" s="182" t="s">
        <v>519</v>
      </c>
      <c r="H151" s="183">
        <v>1</v>
      </c>
      <c r="I151" s="184"/>
      <c r="J151" s="185">
        <f t="shared" si="0"/>
        <v>0</v>
      </c>
      <c r="K151" s="186"/>
      <c r="L151" s="187"/>
      <c r="M151" s="188" t="s">
        <v>1</v>
      </c>
      <c r="N151" s="189" t="s">
        <v>42</v>
      </c>
      <c r="P151" s="153">
        <f t="shared" si="1"/>
        <v>0</v>
      </c>
      <c r="Q151" s="153">
        <v>0</v>
      </c>
      <c r="R151" s="153">
        <f t="shared" si="2"/>
        <v>0</v>
      </c>
      <c r="S151" s="153">
        <v>0</v>
      </c>
      <c r="T151" s="154">
        <f t="shared" si="3"/>
        <v>0</v>
      </c>
      <c r="AR151" s="155" t="s">
        <v>263</v>
      </c>
      <c r="AT151" s="155" t="s">
        <v>304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231</v>
      </c>
      <c r="BM151" s="155" t="s">
        <v>568</v>
      </c>
    </row>
    <row r="152" spans="2:65" s="1" customFormat="1" ht="24.2" customHeight="1">
      <c r="B152" s="32"/>
      <c r="C152" s="143" t="s">
        <v>390</v>
      </c>
      <c r="D152" s="143" t="s">
        <v>227</v>
      </c>
      <c r="E152" s="144" t="s">
        <v>4836</v>
      </c>
      <c r="F152" s="145" t="s">
        <v>4837</v>
      </c>
      <c r="G152" s="146" t="s">
        <v>519</v>
      </c>
      <c r="H152" s="147">
        <v>1</v>
      </c>
      <c r="I152" s="148"/>
      <c r="J152" s="149">
        <f t="shared" si="0"/>
        <v>0</v>
      </c>
      <c r="K152" s="150"/>
      <c r="L152" s="32"/>
      <c r="M152" s="151" t="s">
        <v>1</v>
      </c>
      <c r="N152" s="152" t="s">
        <v>42</v>
      </c>
      <c r="P152" s="153">
        <f t="shared" si="1"/>
        <v>0</v>
      </c>
      <c r="Q152" s="153">
        <v>0</v>
      </c>
      <c r="R152" s="153">
        <f t="shared" si="2"/>
        <v>0</v>
      </c>
      <c r="S152" s="153">
        <v>0</v>
      </c>
      <c r="T152" s="154">
        <f t="shared" si="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231</v>
      </c>
      <c r="BM152" s="155" t="s">
        <v>581</v>
      </c>
    </row>
    <row r="153" spans="2:65" s="1" customFormat="1" ht="24.2" customHeight="1">
      <c r="B153" s="32"/>
      <c r="C153" s="179" t="s">
        <v>395</v>
      </c>
      <c r="D153" s="179" t="s">
        <v>304</v>
      </c>
      <c r="E153" s="180" t="s">
        <v>4838</v>
      </c>
      <c r="F153" s="181" t="s">
        <v>4839</v>
      </c>
      <c r="G153" s="182" t="s">
        <v>2068</v>
      </c>
      <c r="H153" s="183">
        <v>1</v>
      </c>
      <c r="I153" s="184"/>
      <c r="J153" s="185">
        <f t="shared" si="0"/>
        <v>0</v>
      </c>
      <c r="K153" s="186"/>
      <c r="L153" s="187"/>
      <c r="M153" s="188" t="s">
        <v>1</v>
      </c>
      <c r="N153" s="189" t="s">
        <v>42</v>
      </c>
      <c r="P153" s="153">
        <f t="shared" si="1"/>
        <v>0</v>
      </c>
      <c r="Q153" s="153">
        <v>0</v>
      </c>
      <c r="R153" s="153">
        <f t="shared" si="2"/>
        <v>0</v>
      </c>
      <c r="S153" s="153">
        <v>0</v>
      </c>
      <c r="T153" s="154">
        <f t="shared" si="3"/>
        <v>0</v>
      </c>
      <c r="AR153" s="155" t="s">
        <v>263</v>
      </c>
      <c r="AT153" s="155" t="s">
        <v>304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231</v>
      </c>
      <c r="BM153" s="155" t="s">
        <v>590</v>
      </c>
    </row>
    <row r="154" spans="2:65" s="1" customFormat="1" ht="16.5" customHeight="1">
      <c r="B154" s="32"/>
      <c r="C154" s="143" t="s">
        <v>400</v>
      </c>
      <c r="D154" s="143" t="s">
        <v>227</v>
      </c>
      <c r="E154" s="144" t="s">
        <v>4840</v>
      </c>
      <c r="F154" s="145" t="s">
        <v>4841</v>
      </c>
      <c r="G154" s="146" t="s">
        <v>2068</v>
      </c>
      <c r="H154" s="147">
        <v>1</v>
      </c>
      <c r="I154" s="148"/>
      <c r="J154" s="149">
        <f t="shared" si="0"/>
        <v>0</v>
      </c>
      <c r="K154" s="150"/>
      <c r="L154" s="32"/>
      <c r="M154" s="151" t="s">
        <v>1</v>
      </c>
      <c r="N154" s="152" t="s">
        <v>42</v>
      </c>
      <c r="P154" s="153">
        <f t="shared" si="1"/>
        <v>0</v>
      </c>
      <c r="Q154" s="153">
        <v>0</v>
      </c>
      <c r="R154" s="153">
        <f t="shared" si="2"/>
        <v>0</v>
      </c>
      <c r="S154" s="153">
        <v>0</v>
      </c>
      <c r="T154" s="154">
        <f t="shared" si="3"/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si="4"/>
        <v>0</v>
      </c>
      <c r="BF154" s="156">
        <f t="shared" si="5"/>
        <v>0</v>
      </c>
      <c r="BG154" s="156">
        <f t="shared" si="6"/>
        <v>0</v>
      </c>
      <c r="BH154" s="156">
        <f t="shared" si="7"/>
        <v>0</v>
      </c>
      <c r="BI154" s="156">
        <f t="shared" si="8"/>
        <v>0</v>
      </c>
      <c r="BJ154" s="17" t="s">
        <v>89</v>
      </c>
      <c r="BK154" s="156">
        <f t="shared" si="9"/>
        <v>0</v>
      </c>
      <c r="BL154" s="17" t="s">
        <v>231</v>
      </c>
      <c r="BM154" s="155" t="s">
        <v>603</v>
      </c>
    </row>
    <row r="155" spans="2:65" s="1" customFormat="1" ht="16.5" customHeight="1">
      <c r="B155" s="32"/>
      <c r="C155" s="179" t="s">
        <v>405</v>
      </c>
      <c r="D155" s="179" t="s">
        <v>304</v>
      </c>
      <c r="E155" s="180" t="s">
        <v>4842</v>
      </c>
      <c r="F155" s="181" t="s">
        <v>4843</v>
      </c>
      <c r="G155" s="182" t="s">
        <v>312</v>
      </c>
      <c r="H155" s="183">
        <v>3</v>
      </c>
      <c r="I155" s="184"/>
      <c r="J155" s="185">
        <f t="shared" si="0"/>
        <v>0</v>
      </c>
      <c r="K155" s="186"/>
      <c r="L155" s="187"/>
      <c r="M155" s="188" t="s">
        <v>1</v>
      </c>
      <c r="N155" s="189" t="s">
        <v>42</v>
      </c>
      <c r="P155" s="153">
        <f t="shared" si="1"/>
        <v>0</v>
      </c>
      <c r="Q155" s="153">
        <v>0</v>
      </c>
      <c r="R155" s="153">
        <f t="shared" si="2"/>
        <v>0</v>
      </c>
      <c r="S155" s="153">
        <v>0</v>
      </c>
      <c r="T155" s="154">
        <f t="shared" si="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231</v>
      </c>
      <c r="BM155" s="155" t="s">
        <v>626</v>
      </c>
    </row>
    <row r="156" spans="2:65" s="1" customFormat="1" ht="16.5" customHeight="1">
      <c r="B156" s="32"/>
      <c r="C156" s="143" t="s">
        <v>411</v>
      </c>
      <c r="D156" s="143" t="s">
        <v>227</v>
      </c>
      <c r="E156" s="144" t="s">
        <v>4844</v>
      </c>
      <c r="F156" s="145" t="s">
        <v>4845</v>
      </c>
      <c r="G156" s="146" t="s">
        <v>312</v>
      </c>
      <c r="H156" s="147">
        <v>3</v>
      </c>
      <c r="I156" s="148"/>
      <c r="J156" s="149">
        <f t="shared" si="0"/>
        <v>0</v>
      </c>
      <c r="K156" s="150"/>
      <c r="L156" s="32"/>
      <c r="M156" s="151" t="s">
        <v>1</v>
      </c>
      <c r="N156" s="152" t="s">
        <v>42</v>
      </c>
      <c r="P156" s="153">
        <f t="shared" si="1"/>
        <v>0</v>
      </c>
      <c r="Q156" s="153">
        <v>0</v>
      </c>
      <c r="R156" s="153">
        <f t="shared" si="2"/>
        <v>0</v>
      </c>
      <c r="S156" s="153">
        <v>0</v>
      </c>
      <c r="T156" s="154">
        <f t="shared" si="3"/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231</v>
      </c>
      <c r="BM156" s="155" t="s">
        <v>640</v>
      </c>
    </row>
    <row r="157" spans="2:65" s="11" customFormat="1" ht="22.9" customHeight="1">
      <c r="B157" s="131"/>
      <c r="D157" s="132" t="s">
        <v>75</v>
      </c>
      <c r="E157" s="141" t="s">
        <v>2995</v>
      </c>
      <c r="F157" s="141" t="s">
        <v>4846</v>
      </c>
      <c r="I157" s="134"/>
      <c r="J157" s="142">
        <f>BK157</f>
        <v>0</v>
      </c>
      <c r="L157" s="131"/>
      <c r="M157" s="136"/>
      <c r="P157" s="137">
        <f>SUM(P158:P170)</f>
        <v>0</v>
      </c>
      <c r="R157" s="137">
        <f>SUM(R158:R170)</f>
        <v>15</v>
      </c>
      <c r="T157" s="138">
        <f>SUM(T158:T170)</f>
        <v>0</v>
      </c>
      <c r="AR157" s="132" t="s">
        <v>83</v>
      </c>
      <c r="AT157" s="139" t="s">
        <v>75</v>
      </c>
      <c r="AU157" s="139" t="s">
        <v>83</v>
      </c>
      <c r="AY157" s="132" t="s">
        <v>225</v>
      </c>
      <c r="BK157" s="140">
        <f>SUM(BK158:BK170)</f>
        <v>0</v>
      </c>
    </row>
    <row r="158" spans="2:65" s="1" customFormat="1" ht="16.5" customHeight="1">
      <c r="B158" s="32"/>
      <c r="C158" s="143" t="s">
        <v>420</v>
      </c>
      <c r="D158" s="143" t="s">
        <v>227</v>
      </c>
      <c r="E158" s="144" t="s">
        <v>4847</v>
      </c>
      <c r="F158" s="145" t="s">
        <v>4848</v>
      </c>
      <c r="G158" s="146" t="s">
        <v>414</v>
      </c>
      <c r="H158" s="147">
        <v>140</v>
      </c>
      <c r="I158" s="148"/>
      <c r="J158" s="149">
        <f t="shared" ref="J158:J170" si="10">ROUND(I158*H158,2)</f>
        <v>0</v>
      </c>
      <c r="K158" s="150"/>
      <c r="L158" s="32"/>
      <c r="M158" s="151" t="s">
        <v>1</v>
      </c>
      <c r="N158" s="152" t="s">
        <v>42</v>
      </c>
      <c r="P158" s="153">
        <f t="shared" ref="P158:P170" si="11">O158*H158</f>
        <v>0</v>
      </c>
      <c r="Q158" s="153">
        <v>0</v>
      </c>
      <c r="R158" s="153">
        <f t="shared" ref="R158:R170" si="12">Q158*H158</f>
        <v>0</v>
      </c>
      <c r="S158" s="153">
        <v>0</v>
      </c>
      <c r="T158" s="154">
        <f t="shared" ref="T158:T170" si="13">S158*H158</f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ref="BE158:BE170" si="14">IF(N158="základná",J158,0)</f>
        <v>0</v>
      </c>
      <c r="BF158" s="156">
        <f t="shared" ref="BF158:BF170" si="15">IF(N158="znížená",J158,0)</f>
        <v>0</v>
      </c>
      <c r="BG158" s="156">
        <f t="shared" ref="BG158:BG170" si="16">IF(N158="zákl. prenesená",J158,0)</f>
        <v>0</v>
      </c>
      <c r="BH158" s="156">
        <f t="shared" ref="BH158:BH170" si="17">IF(N158="zníž. prenesená",J158,0)</f>
        <v>0</v>
      </c>
      <c r="BI158" s="156">
        <f t="shared" ref="BI158:BI170" si="18">IF(N158="nulová",J158,0)</f>
        <v>0</v>
      </c>
      <c r="BJ158" s="17" t="s">
        <v>89</v>
      </c>
      <c r="BK158" s="156">
        <f t="shared" ref="BK158:BK170" si="19">ROUND(I158*H158,2)</f>
        <v>0</v>
      </c>
      <c r="BL158" s="17" t="s">
        <v>231</v>
      </c>
      <c r="BM158" s="155" t="s">
        <v>651</v>
      </c>
    </row>
    <row r="159" spans="2:65" s="1" customFormat="1" ht="16.5" customHeight="1">
      <c r="B159" s="32"/>
      <c r="C159" s="143" t="s">
        <v>434</v>
      </c>
      <c r="D159" s="143" t="s">
        <v>227</v>
      </c>
      <c r="E159" s="144" t="s">
        <v>4849</v>
      </c>
      <c r="F159" s="145" t="s">
        <v>4850</v>
      </c>
      <c r="G159" s="146" t="s">
        <v>414</v>
      </c>
      <c r="H159" s="147">
        <v>140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231</v>
      </c>
      <c r="BM159" s="155" t="s">
        <v>663</v>
      </c>
    </row>
    <row r="160" spans="2:65" s="1" customFormat="1" ht="16.5" customHeight="1">
      <c r="B160" s="32"/>
      <c r="C160" s="179" t="s">
        <v>443</v>
      </c>
      <c r="D160" s="179" t="s">
        <v>304</v>
      </c>
      <c r="E160" s="180" t="s">
        <v>4851</v>
      </c>
      <c r="F160" s="181" t="s">
        <v>4852</v>
      </c>
      <c r="G160" s="182" t="s">
        <v>414</v>
      </c>
      <c r="H160" s="183">
        <v>140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0</v>
      </c>
      <c r="R160" s="153">
        <f t="shared" si="12"/>
        <v>0</v>
      </c>
      <c r="S160" s="153">
        <v>0</v>
      </c>
      <c r="T160" s="154">
        <f t="shared" si="1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231</v>
      </c>
      <c r="BM160" s="155" t="s">
        <v>671</v>
      </c>
    </row>
    <row r="161" spans="2:65" s="1" customFormat="1" ht="16.5" customHeight="1">
      <c r="B161" s="32"/>
      <c r="C161" s="143" t="s">
        <v>448</v>
      </c>
      <c r="D161" s="143" t="s">
        <v>227</v>
      </c>
      <c r="E161" s="144" t="s">
        <v>4853</v>
      </c>
      <c r="F161" s="145" t="s">
        <v>4852</v>
      </c>
      <c r="G161" s="146" t="s">
        <v>414</v>
      </c>
      <c r="H161" s="147">
        <v>140</v>
      </c>
      <c r="I161" s="148"/>
      <c r="J161" s="149">
        <f t="shared" si="10"/>
        <v>0</v>
      </c>
      <c r="K161" s="150"/>
      <c r="L161" s="32"/>
      <c r="M161" s="151" t="s">
        <v>1</v>
      </c>
      <c r="N161" s="152" t="s">
        <v>42</v>
      </c>
      <c r="P161" s="153">
        <f t="shared" si="11"/>
        <v>0</v>
      </c>
      <c r="Q161" s="153">
        <v>0</v>
      </c>
      <c r="R161" s="153">
        <f t="shared" si="12"/>
        <v>0</v>
      </c>
      <c r="S161" s="153">
        <v>0</v>
      </c>
      <c r="T161" s="154">
        <f t="shared" si="13"/>
        <v>0</v>
      </c>
      <c r="AR161" s="155" t="s">
        <v>231</v>
      </c>
      <c r="AT161" s="155" t="s">
        <v>227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231</v>
      </c>
      <c r="BM161" s="155" t="s">
        <v>685</v>
      </c>
    </row>
    <row r="162" spans="2:65" s="1" customFormat="1" ht="24.2" customHeight="1">
      <c r="B162" s="32"/>
      <c r="C162" s="143" t="s">
        <v>453</v>
      </c>
      <c r="D162" s="143" t="s">
        <v>227</v>
      </c>
      <c r="E162" s="144" t="s">
        <v>4854</v>
      </c>
      <c r="F162" s="145" t="s">
        <v>4855</v>
      </c>
      <c r="G162" s="146" t="s">
        <v>414</v>
      </c>
      <c r="H162" s="147">
        <v>140</v>
      </c>
      <c r="I162" s="148"/>
      <c r="J162" s="149">
        <f t="shared" si="10"/>
        <v>0</v>
      </c>
      <c r="K162" s="150"/>
      <c r="L162" s="32"/>
      <c r="M162" s="151" t="s">
        <v>1</v>
      </c>
      <c r="N162" s="152" t="s">
        <v>42</v>
      </c>
      <c r="P162" s="153">
        <f t="shared" si="11"/>
        <v>0</v>
      </c>
      <c r="Q162" s="153">
        <v>0</v>
      </c>
      <c r="R162" s="153">
        <f t="shared" si="12"/>
        <v>0</v>
      </c>
      <c r="S162" s="153">
        <v>0</v>
      </c>
      <c r="T162" s="154">
        <f t="shared" si="13"/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231</v>
      </c>
      <c r="BM162" s="155" t="s">
        <v>699</v>
      </c>
    </row>
    <row r="163" spans="2:65" s="1" customFormat="1" ht="16.5" customHeight="1">
      <c r="B163" s="32"/>
      <c r="C163" s="143" t="s">
        <v>461</v>
      </c>
      <c r="D163" s="143" t="s">
        <v>227</v>
      </c>
      <c r="E163" s="144" t="s">
        <v>4856</v>
      </c>
      <c r="F163" s="145" t="s">
        <v>4857</v>
      </c>
      <c r="G163" s="146" t="s">
        <v>312</v>
      </c>
      <c r="H163" s="147">
        <v>50</v>
      </c>
      <c r="I163" s="148"/>
      <c r="J163" s="149">
        <f t="shared" si="10"/>
        <v>0</v>
      </c>
      <c r="K163" s="150"/>
      <c r="L163" s="32"/>
      <c r="M163" s="151" t="s">
        <v>1</v>
      </c>
      <c r="N163" s="152" t="s">
        <v>42</v>
      </c>
      <c r="P163" s="153">
        <f t="shared" si="11"/>
        <v>0</v>
      </c>
      <c r="Q163" s="153">
        <v>0</v>
      </c>
      <c r="R163" s="153">
        <f t="shared" si="12"/>
        <v>0</v>
      </c>
      <c r="S163" s="153">
        <v>0</v>
      </c>
      <c r="T163" s="154">
        <f t="shared" si="13"/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231</v>
      </c>
      <c r="BM163" s="155" t="s">
        <v>708</v>
      </c>
    </row>
    <row r="164" spans="2:65" s="1" customFormat="1" ht="24.2" customHeight="1">
      <c r="B164" s="32"/>
      <c r="C164" s="143" t="s">
        <v>466</v>
      </c>
      <c r="D164" s="143" t="s">
        <v>227</v>
      </c>
      <c r="E164" s="144" t="s">
        <v>4858</v>
      </c>
      <c r="F164" s="145" t="s">
        <v>4859</v>
      </c>
      <c r="G164" s="146" t="s">
        <v>312</v>
      </c>
      <c r="H164" s="147">
        <v>30</v>
      </c>
      <c r="I164" s="148"/>
      <c r="J164" s="149">
        <f t="shared" si="10"/>
        <v>0</v>
      </c>
      <c r="K164" s="150"/>
      <c r="L164" s="32"/>
      <c r="M164" s="151" t="s">
        <v>1</v>
      </c>
      <c r="N164" s="152" t="s">
        <v>42</v>
      </c>
      <c r="P164" s="153">
        <f t="shared" si="11"/>
        <v>0</v>
      </c>
      <c r="Q164" s="153">
        <v>3.3333333333333298E-2</v>
      </c>
      <c r="R164" s="153">
        <f t="shared" si="12"/>
        <v>0.99999999999999889</v>
      </c>
      <c r="S164" s="153">
        <v>0</v>
      </c>
      <c r="T164" s="154">
        <f t="shared" si="13"/>
        <v>0</v>
      </c>
      <c r="AR164" s="155" t="s">
        <v>231</v>
      </c>
      <c r="AT164" s="155" t="s">
        <v>227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231</v>
      </c>
      <c r="BM164" s="155" t="s">
        <v>727</v>
      </c>
    </row>
    <row r="165" spans="2:65" s="1" customFormat="1" ht="33" customHeight="1">
      <c r="B165" s="32"/>
      <c r="C165" s="143" t="s">
        <v>470</v>
      </c>
      <c r="D165" s="143" t="s">
        <v>227</v>
      </c>
      <c r="E165" s="144" t="s">
        <v>4860</v>
      </c>
      <c r="F165" s="145" t="s">
        <v>4861</v>
      </c>
      <c r="G165" s="146" t="s">
        <v>312</v>
      </c>
      <c r="H165" s="147">
        <v>30</v>
      </c>
      <c r="I165" s="148"/>
      <c r="J165" s="149">
        <f t="shared" si="10"/>
        <v>0</v>
      </c>
      <c r="K165" s="150"/>
      <c r="L165" s="32"/>
      <c r="M165" s="151" t="s">
        <v>1</v>
      </c>
      <c r="N165" s="152" t="s">
        <v>42</v>
      </c>
      <c r="P165" s="153">
        <f t="shared" si="11"/>
        <v>0</v>
      </c>
      <c r="Q165" s="153">
        <v>6.6666666666666693E-2</v>
      </c>
      <c r="R165" s="153">
        <f t="shared" si="12"/>
        <v>2.0000000000000009</v>
      </c>
      <c r="S165" s="153">
        <v>0</v>
      </c>
      <c r="T165" s="154">
        <f t="shared" si="13"/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231</v>
      </c>
      <c r="BM165" s="155" t="s">
        <v>738</v>
      </c>
    </row>
    <row r="166" spans="2:65" s="1" customFormat="1" ht="16.5" customHeight="1">
      <c r="B166" s="32"/>
      <c r="C166" s="179" t="s">
        <v>478</v>
      </c>
      <c r="D166" s="179" t="s">
        <v>304</v>
      </c>
      <c r="E166" s="180" t="s">
        <v>4862</v>
      </c>
      <c r="F166" s="181" t="s">
        <v>306</v>
      </c>
      <c r="G166" s="182" t="s">
        <v>292</v>
      </c>
      <c r="H166" s="183">
        <v>12</v>
      </c>
      <c r="I166" s="184"/>
      <c r="J166" s="185">
        <f t="shared" si="10"/>
        <v>0</v>
      </c>
      <c r="K166" s="186"/>
      <c r="L166" s="187"/>
      <c r="M166" s="188" t="s">
        <v>1</v>
      </c>
      <c r="N166" s="189" t="s">
        <v>42</v>
      </c>
      <c r="P166" s="153">
        <f t="shared" si="11"/>
        <v>0</v>
      </c>
      <c r="Q166" s="153">
        <v>0.25</v>
      </c>
      <c r="R166" s="153">
        <f t="shared" si="12"/>
        <v>3</v>
      </c>
      <c r="S166" s="153">
        <v>0</v>
      </c>
      <c r="T166" s="154">
        <f t="shared" si="13"/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231</v>
      </c>
      <c r="BM166" s="155" t="s">
        <v>750</v>
      </c>
    </row>
    <row r="167" spans="2:65" s="1" customFormat="1" ht="24.2" customHeight="1">
      <c r="B167" s="32"/>
      <c r="C167" s="143" t="s">
        <v>482</v>
      </c>
      <c r="D167" s="143" t="s">
        <v>227</v>
      </c>
      <c r="E167" s="144" t="s">
        <v>4863</v>
      </c>
      <c r="F167" s="145" t="s">
        <v>4864</v>
      </c>
      <c r="G167" s="146" t="s">
        <v>312</v>
      </c>
      <c r="H167" s="147">
        <v>30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0.133333333333333</v>
      </c>
      <c r="R167" s="153">
        <f t="shared" si="12"/>
        <v>3.9999999999999898</v>
      </c>
      <c r="S167" s="153">
        <v>0</v>
      </c>
      <c r="T167" s="154">
        <f t="shared" si="13"/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231</v>
      </c>
      <c r="BM167" s="155" t="s">
        <v>759</v>
      </c>
    </row>
    <row r="168" spans="2:65" s="1" customFormat="1" ht="37.9" customHeight="1">
      <c r="B168" s="32"/>
      <c r="C168" s="143" t="s">
        <v>504</v>
      </c>
      <c r="D168" s="143" t="s">
        <v>227</v>
      </c>
      <c r="E168" s="144" t="s">
        <v>4865</v>
      </c>
      <c r="F168" s="145" t="s">
        <v>4866</v>
      </c>
      <c r="G168" s="146" t="s">
        <v>312</v>
      </c>
      <c r="H168" s="147">
        <v>30</v>
      </c>
      <c r="I168" s="148"/>
      <c r="J168" s="149">
        <f t="shared" si="10"/>
        <v>0</v>
      </c>
      <c r="K168" s="150"/>
      <c r="L168" s="32"/>
      <c r="M168" s="151" t="s">
        <v>1</v>
      </c>
      <c r="N168" s="152" t="s">
        <v>42</v>
      </c>
      <c r="P168" s="153">
        <f t="shared" si="11"/>
        <v>0</v>
      </c>
      <c r="Q168" s="153">
        <v>0.16666666666666699</v>
      </c>
      <c r="R168" s="153">
        <f t="shared" si="12"/>
        <v>5.0000000000000098</v>
      </c>
      <c r="S168" s="153">
        <v>0</v>
      </c>
      <c r="T168" s="154">
        <f t="shared" si="13"/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231</v>
      </c>
      <c r="BM168" s="155" t="s">
        <v>778</v>
      </c>
    </row>
    <row r="169" spans="2:65" s="1" customFormat="1" ht="16.5" customHeight="1">
      <c r="B169" s="32"/>
      <c r="C169" s="143" t="s">
        <v>516</v>
      </c>
      <c r="D169" s="143" t="s">
        <v>227</v>
      </c>
      <c r="E169" s="144" t="s">
        <v>4867</v>
      </c>
      <c r="F169" s="145" t="s">
        <v>4868</v>
      </c>
      <c r="G169" s="146" t="s">
        <v>312</v>
      </c>
      <c r="H169" s="147">
        <v>140</v>
      </c>
      <c r="I169" s="148"/>
      <c r="J169" s="149">
        <f t="shared" si="10"/>
        <v>0</v>
      </c>
      <c r="K169" s="150"/>
      <c r="L169" s="32"/>
      <c r="M169" s="151" t="s">
        <v>1</v>
      </c>
      <c r="N169" s="152" t="s">
        <v>42</v>
      </c>
      <c r="P169" s="153">
        <f t="shared" si="11"/>
        <v>0</v>
      </c>
      <c r="Q169" s="153">
        <v>0</v>
      </c>
      <c r="R169" s="153">
        <f t="shared" si="12"/>
        <v>0</v>
      </c>
      <c r="S169" s="153">
        <v>0</v>
      </c>
      <c r="T169" s="154">
        <f t="shared" si="13"/>
        <v>0</v>
      </c>
      <c r="AR169" s="155" t="s">
        <v>231</v>
      </c>
      <c r="AT169" s="155" t="s">
        <v>227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231</v>
      </c>
      <c r="BM169" s="155" t="s">
        <v>793</v>
      </c>
    </row>
    <row r="170" spans="2:65" s="1" customFormat="1" ht="16.5" customHeight="1">
      <c r="B170" s="32"/>
      <c r="C170" s="143" t="s">
        <v>522</v>
      </c>
      <c r="D170" s="143" t="s">
        <v>227</v>
      </c>
      <c r="E170" s="144" t="s">
        <v>4869</v>
      </c>
      <c r="F170" s="145" t="s">
        <v>4870</v>
      </c>
      <c r="G170" s="146" t="s">
        <v>4871</v>
      </c>
      <c r="H170" s="147">
        <v>0.14000000000000001</v>
      </c>
      <c r="I170" s="148"/>
      <c r="J170" s="149">
        <f t="shared" si="10"/>
        <v>0</v>
      </c>
      <c r="K170" s="150"/>
      <c r="L170" s="32"/>
      <c r="M170" s="151" t="s">
        <v>1</v>
      </c>
      <c r="N170" s="152" t="s">
        <v>42</v>
      </c>
      <c r="P170" s="153">
        <f t="shared" si="11"/>
        <v>0</v>
      </c>
      <c r="Q170" s="153">
        <v>0</v>
      </c>
      <c r="R170" s="153">
        <f t="shared" si="12"/>
        <v>0</v>
      </c>
      <c r="S170" s="153">
        <v>0</v>
      </c>
      <c r="T170" s="154">
        <f t="shared" si="13"/>
        <v>0</v>
      </c>
      <c r="AR170" s="155" t="s">
        <v>231</v>
      </c>
      <c r="AT170" s="155" t="s">
        <v>227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231</v>
      </c>
      <c r="BM170" s="155" t="s">
        <v>806</v>
      </c>
    </row>
    <row r="171" spans="2:65" s="11" customFormat="1" ht="25.9" customHeight="1">
      <c r="B171" s="131"/>
      <c r="D171" s="132" t="s">
        <v>75</v>
      </c>
      <c r="E171" s="133" t="s">
        <v>3433</v>
      </c>
      <c r="F171" s="133" t="s">
        <v>4678</v>
      </c>
      <c r="I171" s="134"/>
      <c r="J171" s="135">
        <f>BK171</f>
        <v>0</v>
      </c>
      <c r="L171" s="131"/>
      <c r="M171" s="136"/>
      <c r="P171" s="137">
        <f>SUM(P172:P175)</f>
        <v>0</v>
      </c>
      <c r="R171" s="137">
        <f>SUM(R172:R175)</f>
        <v>1.0000000000000024</v>
      </c>
      <c r="T171" s="138">
        <f>SUM(T172:T175)</f>
        <v>0</v>
      </c>
      <c r="AR171" s="132" t="s">
        <v>231</v>
      </c>
      <c r="AT171" s="139" t="s">
        <v>75</v>
      </c>
      <c r="AU171" s="139" t="s">
        <v>76</v>
      </c>
      <c r="AY171" s="132" t="s">
        <v>225</v>
      </c>
      <c r="BK171" s="140">
        <f>SUM(BK172:BK175)</f>
        <v>0</v>
      </c>
    </row>
    <row r="172" spans="2:65" s="1" customFormat="1" ht="16.5" customHeight="1">
      <c r="B172" s="32"/>
      <c r="C172" s="143" t="s">
        <v>527</v>
      </c>
      <c r="D172" s="143" t="s">
        <v>227</v>
      </c>
      <c r="E172" s="144" t="s">
        <v>4679</v>
      </c>
      <c r="F172" s="145" t="s">
        <v>4680</v>
      </c>
      <c r="G172" s="146" t="s">
        <v>1067</v>
      </c>
      <c r="H172" s="147">
        <v>24</v>
      </c>
      <c r="I172" s="148"/>
      <c r="J172" s="149">
        <f>ROUND(I172*H172,2)</f>
        <v>0</v>
      </c>
      <c r="K172" s="150"/>
      <c r="L172" s="32"/>
      <c r="M172" s="151" t="s">
        <v>1</v>
      </c>
      <c r="N172" s="152" t="s">
        <v>42</v>
      </c>
      <c r="P172" s="153">
        <f>O172*H172</f>
        <v>0</v>
      </c>
      <c r="Q172" s="153">
        <v>0</v>
      </c>
      <c r="R172" s="153">
        <f>Q172*H172</f>
        <v>0</v>
      </c>
      <c r="S172" s="153">
        <v>0</v>
      </c>
      <c r="T172" s="154">
        <f>S172*H172</f>
        <v>0</v>
      </c>
      <c r="AR172" s="155" t="s">
        <v>2312</v>
      </c>
      <c r="AT172" s="155" t="s">
        <v>227</v>
      </c>
      <c r="AU172" s="155" t="s">
        <v>83</v>
      </c>
      <c r="AY172" s="17" t="s">
        <v>225</v>
      </c>
      <c r="BE172" s="156">
        <f>IF(N172="základná",J172,0)</f>
        <v>0</v>
      </c>
      <c r="BF172" s="156">
        <f>IF(N172="znížená",J172,0)</f>
        <v>0</v>
      </c>
      <c r="BG172" s="156">
        <f>IF(N172="zákl. prenesená",J172,0)</f>
        <v>0</v>
      </c>
      <c r="BH172" s="156">
        <f>IF(N172="zníž. prenesená",J172,0)</f>
        <v>0</v>
      </c>
      <c r="BI172" s="156">
        <f>IF(N172="nulová",J172,0)</f>
        <v>0</v>
      </c>
      <c r="BJ172" s="17" t="s">
        <v>89</v>
      </c>
      <c r="BK172" s="156">
        <f>ROUND(I172*H172,2)</f>
        <v>0</v>
      </c>
      <c r="BL172" s="17" t="s">
        <v>2312</v>
      </c>
      <c r="BM172" s="155" t="s">
        <v>833</v>
      </c>
    </row>
    <row r="173" spans="2:65" s="1" customFormat="1" ht="16.5" customHeight="1">
      <c r="B173" s="32"/>
      <c r="C173" s="143" t="s">
        <v>532</v>
      </c>
      <c r="D173" s="143" t="s">
        <v>227</v>
      </c>
      <c r="E173" s="144" t="s">
        <v>4682</v>
      </c>
      <c r="F173" s="145" t="s">
        <v>4686</v>
      </c>
      <c r="G173" s="146" t="s">
        <v>1067</v>
      </c>
      <c r="H173" s="147">
        <v>32</v>
      </c>
      <c r="I173" s="148"/>
      <c r="J173" s="149">
        <f>ROUND(I173*H173,2)</f>
        <v>0</v>
      </c>
      <c r="K173" s="150"/>
      <c r="L173" s="32"/>
      <c r="M173" s="151" t="s">
        <v>1</v>
      </c>
      <c r="N173" s="152" t="s">
        <v>42</v>
      </c>
      <c r="P173" s="153">
        <f>O173*H173</f>
        <v>0</v>
      </c>
      <c r="Q173" s="153">
        <v>0</v>
      </c>
      <c r="R173" s="153">
        <f>Q173*H173</f>
        <v>0</v>
      </c>
      <c r="S173" s="153">
        <v>0</v>
      </c>
      <c r="T173" s="154">
        <f>S173*H173</f>
        <v>0</v>
      </c>
      <c r="AR173" s="155" t="s">
        <v>2312</v>
      </c>
      <c r="AT173" s="155" t="s">
        <v>227</v>
      </c>
      <c r="AU173" s="155" t="s">
        <v>83</v>
      </c>
      <c r="AY173" s="17" t="s">
        <v>225</v>
      </c>
      <c r="BE173" s="156">
        <f>IF(N173="základná",J173,0)</f>
        <v>0</v>
      </c>
      <c r="BF173" s="156">
        <f>IF(N173="znížená",J173,0)</f>
        <v>0</v>
      </c>
      <c r="BG173" s="156">
        <f>IF(N173="zákl. prenesená",J173,0)</f>
        <v>0</v>
      </c>
      <c r="BH173" s="156">
        <f>IF(N173="zníž. prenesená",J173,0)</f>
        <v>0</v>
      </c>
      <c r="BI173" s="156">
        <f>IF(N173="nulová",J173,0)</f>
        <v>0</v>
      </c>
      <c r="BJ173" s="17" t="s">
        <v>89</v>
      </c>
      <c r="BK173" s="156">
        <f>ROUND(I173*H173,2)</f>
        <v>0</v>
      </c>
      <c r="BL173" s="17" t="s">
        <v>2312</v>
      </c>
      <c r="BM173" s="155" t="s">
        <v>844</v>
      </c>
    </row>
    <row r="174" spans="2:65" s="1" customFormat="1" ht="16.5" customHeight="1">
      <c r="B174" s="32"/>
      <c r="C174" s="143" t="s">
        <v>540</v>
      </c>
      <c r="D174" s="143" t="s">
        <v>227</v>
      </c>
      <c r="E174" s="144" t="s">
        <v>4685</v>
      </c>
      <c r="F174" s="145" t="s">
        <v>4872</v>
      </c>
      <c r="G174" s="146" t="s">
        <v>1067</v>
      </c>
      <c r="H174" s="147">
        <v>80</v>
      </c>
      <c r="I174" s="148"/>
      <c r="J174" s="149">
        <f>ROUND(I174*H174,2)</f>
        <v>0</v>
      </c>
      <c r="K174" s="150"/>
      <c r="L174" s="32"/>
      <c r="M174" s="151" t="s">
        <v>1</v>
      </c>
      <c r="N174" s="152" t="s">
        <v>42</v>
      </c>
      <c r="P174" s="153">
        <f>O174*H174</f>
        <v>0</v>
      </c>
      <c r="Q174" s="153">
        <v>0</v>
      </c>
      <c r="R174" s="153">
        <f>Q174*H174</f>
        <v>0</v>
      </c>
      <c r="S174" s="153">
        <v>0</v>
      </c>
      <c r="T174" s="154">
        <f>S174*H174</f>
        <v>0</v>
      </c>
      <c r="AR174" s="155" t="s">
        <v>2312</v>
      </c>
      <c r="AT174" s="155" t="s">
        <v>227</v>
      </c>
      <c r="AU174" s="155" t="s">
        <v>83</v>
      </c>
      <c r="AY174" s="17" t="s">
        <v>225</v>
      </c>
      <c r="BE174" s="156">
        <f>IF(N174="základná",J174,0)</f>
        <v>0</v>
      </c>
      <c r="BF174" s="156">
        <f>IF(N174="znížená",J174,0)</f>
        <v>0</v>
      </c>
      <c r="BG174" s="156">
        <f>IF(N174="zákl. prenesená",J174,0)</f>
        <v>0</v>
      </c>
      <c r="BH174" s="156">
        <f>IF(N174="zníž. prenesená",J174,0)</f>
        <v>0</v>
      </c>
      <c r="BI174" s="156">
        <f>IF(N174="nulová",J174,0)</f>
        <v>0</v>
      </c>
      <c r="BJ174" s="17" t="s">
        <v>89</v>
      </c>
      <c r="BK174" s="156">
        <f>ROUND(I174*H174,2)</f>
        <v>0</v>
      </c>
      <c r="BL174" s="17" t="s">
        <v>2312</v>
      </c>
      <c r="BM174" s="155" t="s">
        <v>883</v>
      </c>
    </row>
    <row r="175" spans="2:65" s="1" customFormat="1" ht="24.2" customHeight="1">
      <c r="B175" s="32"/>
      <c r="C175" s="143" t="s">
        <v>549</v>
      </c>
      <c r="D175" s="143" t="s">
        <v>227</v>
      </c>
      <c r="E175" s="144" t="s">
        <v>4688</v>
      </c>
      <c r="F175" s="145" t="s">
        <v>4873</v>
      </c>
      <c r="G175" s="146" t="s">
        <v>1067</v>
      </c>
      <c r="H175" s="147">
        <v>56</v>
      </c>
      <c r="I175" s="148"/>
      <c r="J175" s="149">
        <f>ROUND(I175*H175,2)</f>
        <v>0</v>
      </c>
      <c r="K175" s="150"/>
      <c r="L175" s="32"/>
      <c r="M175" s="202" t="s">
        <v>1</v>
      </c>
      <c r="N175" s="203" t="s">
        <v>42</v>
      </c>
      <c r="O175" s="199"/>
      <c r="P175" s="200">
        <f>O175*H175</f>
        <v>0</v>
      </c>
      <c r="Q175" s="200">
        <v>1.7857142857142901E-2</v>
      </c>
      <c r="R175" s="200">
        <f>Q175*H175</f>
        <v>1.0000000000000024</v>
      </c>
      <c r="S175" s="200">
        <v>0</v>
      </c>
      <c r="T175" s="201">
        <f>S175*H175</f>
        <v>0</v>
      </c>
      <c r="AR175" s="155" t="s">
        <v>2312</v>
      </c>
      <c r="AT175" s="155" t="s">
        <v>227</v>
      </c>
      <c r="AU175" s="155" t="s">
        <v>83</v>
      </c>
      <c r="AY175" s="17" t="s">
        <v>225</v>
      </c>
      <c r="BE175" s="156">
        <f>IF(N175="základná",J175,0)</f>
        <v>0</v>
      </c>
      <c r="BF175" s="156">
        <f>IF(N175="znížená",J175,0)</f>
        <v>0</v>
      </c>
      <c r="BG175" s="156">
        <f>IF(N175="zákl. prenesená",J175,0)</f>
        <v>0</v>
      </c>
      <c r="BH175" s="156">
        <f>IF(N175="zníž. prenesená",J175,0)</f>
        <v>0</v>
      </c>
      <c r="BI175" s="156">
        <f>IF(N175="nulová",J175,0)</f>
        <v>0</v>
      </c>
      <c r="BJ175" s="17" t="s">
        <v>89</v>
      </c>
      <c r="BK175" s="156">
        <f>ROUND(I175*H175,2)</f>
        <v>0</v>
      </c>
      <c r="BL175" s="17" t="s">
        <v>2312</v>
      </c>
      <c r="BM175" s="155" t="s">
        <v>903</v>
      </c>
    </row>
    <row r="176" spans="2:65" s="1" customFormat="1" ht="6.95" customHeight="1">
      <c r="B176" s="47"/>
      <c r="C176" s="48"/>
      <c r="D176" s="48"/>
      <c r="E176" s="48"/>
      <c r="F176" s="48"/>
      <c r="G176" s="48"/>
      <c r="H176" s="48"/>
      <c r="I176" s="48"/>
      <c r="J176" s="48"/>
      <c r="K176" s="48"/>
      <c r="L176" s="32"/>
    </row>
  </sheetData>
  <sheetProtection algorithmName="SHA-512" hashValue="08VIyzv/UWILTc2pHdjsTDDCizNWqvKuNI75+5uIm8XekgyqwXGU4Pti6emzX4xJueyKnus03JlxHY+h6JVZwA==" saltValue="bfHV9XNVy47yt6N9kLX6nAZfBtLzSGwCKZPTHaHatpJ+BIYdZhz3kusRtgHYbYnNGENfOCeXB2QwSETzrR6PyA==" spinCount="100000" sheet="1" objects="1" scenarios="1" formatColumns="0" formatRows="0" autoFilter="0"/>
  <autoFilter ref="C123:K175" xr:uid="{00000000-0009-0000-0000-00000B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20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123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4874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4875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ROUND(J122,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ROUND((SUM(BE122:BE207)),  2)</f>
        <v>0</v>
      </c>
      <c r="G35" s="100"/>
      <c r="H35" s="100"/>
      <c r="I35" s="101">
        <v>0.23</v>
      </c>
      <c r="J35" s="99">
        <f>ROUND(((SUM(BE122:BE207))*I35),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ROUND((SUM(BF122:BF207)),  2)</f>
        <v>0</v>
      </c>
      <c r="I36" s="102">
        <v>0.23</v>
      </c>
      <c r="J36" s="89">
        <f>ROUND(((SUM(BF122:BF207))*I36),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ROUND((SUM(BG122:BG207)),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ROUND((SUM(BH122:BH207)),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ROUND((SUM(BI122:BI207)),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h - E1.10  Elektrická požiarna signalizácia EPS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Peter Marek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J122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208</v>
      </c>
      <c r="E99" s="116"/>
      <c r="F99" s="116"/>
      <c r="G99" s="116"/>
      <c r="H99" s="116"/>
      <c r="I99" s="116"/>
      <c r="J99" s="117">
        <f>J123</f>
        <v>0</v>
      </c>
      <c r="L99" s="114"/>
    </row>
    <row r="100" spans="2:47" s="9" customFormat="1" ht="19.899999999999999" customHeight="1">
      <c r="B100" s="118"/>
      <c r="D100" s="119" t="s">
        <v>4876</v>
      </c>
      <c r="E100" s="120"/>
      <c r="F100" s="120"/>
      <c r="G100" s="120"/>
      <c r="H100" s="120"/>
      <c r="I100" s="120"/>
      <c r="J100" s="121">
        <f>J124</f>
        <v>0</v>
      </c>
      <c r="L100" s="118"/>
    </row>
    <row r="101" spans="2:47" s="1" customFormat="1" ht="21.75" customHeight="1">
      <c r="B101" s="32"/>
      <c r="L101" s="32"/>
    </row>
    <row r="102" spans="2:47" s="1" customFormat="1" ht="6.95" customHeight="1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32"/>
    </row>
    <row r="106" spans="2:47" s="1" customFormat="1" ht="6.95" customHeight="1"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32"/>
    </row>
    <row r="107" spans="2:47" s="1" customFormat="1" ht="24.95" customHeight="1">
      <c r="B107" s="32"/>
      <c r="C107" s="21" t="s">
        <v>211</v>
      </c>
      <c r="L107" s="32"/>
    </row>
    <row r="108" spans="2:47" s="1" customFormat="1" ht="6.95" customHeight="1">
      <c r="B108" s="32"/>
      <c r="L108" s="32"/>
    </row>
    <row r="109" spans="2:47" s="1" customFormat="1" ht="12" customHeight="1">
      <c r="B109" s="32"/>
      <c r="C109" s="27" t="s">
        <v>15</v>
      </c>
      <c r="L109" s="32"/>
    </row>
    <row r="110" spans="2:47" s="1" customFormat="1" ht="26.25" customHeight="1">
      <c r="B110" s="32"/>
      <c r="E110" s="252" t="str">
        <f>E7</f>
        <v>Sociálno-zdravotné nízkokapacitné zariadenie s kapacitou 24 miest - CSS LÚČ</v>
      </c>
      <c r="F110" s="253"/>
      <c r="G110" s="253"/>
      <c r="H110" s="253"/>
      <c r="L110" s="32"/>
    </row>
    <row r="111" spans="2:47" ht="12" customHeight="1">
      <c r="B111" s="20"/>
      <c r="C111" s="27" t="s">
        <v>172</v>
      </c>
      <c r="L111" s="20"/>
    </row>
    <row r="112" spans="2:47" s="1" customFormat="1" ht="16.5" customHeight="1">
      <c r="B112" s="32"/>
      <c r="E112" s="252" t="s">
        <v>173</v>
      </c>
      <c r="F112" s="254"/>
      <c r="G112" s="254"/>
      <c r="H112" s="254"/>
      <c r="L112" s="32"/>
    </row>
    <row r="113" spans="2:65" s="1" customFormat="1" ht="12" customHeight="1">
      <c r="B113" s="32"/>
      <c r="C113" s="27" t="s">
        <v>174</v>
      </c>
      <c r="L113" s="32"/>
    </row>
    <row r="114" spans="2:65" s="1" customFormat="1" ht="16.5" customHeight="1">
      <c r="B114" s="32"/>
      <c r="E114" s="214" t="str">
        <f>E11</f>
        <v>h - E1.10  Elektrická požiarna signalizácia EPS</v>
      </c>
      <c r="F114" s="254"/>
      <c r="G114" s="254"/>
      <c r="H114" s="254"/>
      <c r="L114" s="32"/>
    </row>
    <row r="115" spans="2:65" s="1" customFormat="1" ht="6.95" customHeight="1">
      <c r="B115" s="32"/>
      <c r="L115" s="32"/>
    </row>
    <row r="116" spans="2:65" s="1" customFormat="1" ht="12" customHeight="1">
      <c r="B116" s="32"/>
      <c r="C116" s="27" t="s">
        <v>19</v>
      </c>
      <c r="F116" s="25" t="str">
        <f>F14</f>
        <v>Bytča</v>
      </c>
      <c r="I116" s="27" t="s">
        <v>21</v>
      </c>
      <c r="J116" s="55" t="str">
        <f>IF(J14="","",J14)</f>
        <v>22. 6. 2026</v>
      </c>
      <c r="L116" s="32"/>
    </row>
    <row r="117" spans="2:65" s="1" customFormat="1" ht="6.95" customHeight="1">
      <c r="B117" s="32"/>
      <c r="L117" s="32"/>
    </row>
    <row r="118" spans="2:65" s="1" customFormat="1" ht="15.2" customHeight="1">
      <c r="B118" s="32"/>
      <c r="C118" s="27" t="s">
        <v>23</v>
      </c>
      <c r="F118" s="25" t="str">
        <f>E17</f>
        <v>Centrum sociálnych služieb LÚČ</v>
      </c>
      <c r="I118" s="27" t="s">
        <v>29</v>
      </c>
      <c r="J118" s="30" t="str">
        <f>E23</f>
        <v>expo AIR s.r.o.</v>
      </c>
      <c r="L118" s="32"/>
    </row>
    <row r="119" spans="2:65" s="1" customFormat="1" ht="15.2" customHeight="1">
      <c r="B119" s="32"/>
      <c r="C119" s="27" t="s">
        <v>27</v>
      </c>
      <c r="F119" s="25" t="str">
        <f>IF(E20="","",E20)</f>
        <v>Vyplň údaj</v>
      </c>
      <c r="I119" s="27" t="s">
        <v>32</v>
      </c>
      <c r="J119" s="30" t="str">
        <f>E26</f>
        <v>Peter Marek</v>
      </c>
      <c r="L119" s="32"/>
    </row>
    <row r="120" spans="2:65" s="1" customFormat="1" ht="10.35" customHeight="1">
      <c r="B120" s="32"/>
      <c r="L120" s="32"/>
    </row>
    <row r="121" spans="2:65" s="10" customFormat="1" ht="29.25" customHeight="1">
      <c r="B121" s="122"/>
      <c r="C121" s="123" t="s">
        <v>212</v>
      </c>
      <c r="D121" s="124" t="s">
        <v>61</v>
      </c>
      <c r="E121" s="124" t="s">
        <v>57</v>
      </c>
      <c r="F121" s="124" t="s">
        <v>58</v>
      </c>
      <c r="G121" s="124" t="s">
        <v>213</v>
      </c>
      <c r="H121" s="124" t="s">
        <v>214</v>
      </c>
      <c r="I121" s="124" t="s">
        <v>215</v>
      </c>
      <c r="J121" s="125" t="s">
        <v>179</v>
      </c>
      <c r="K121" s="126" t="s">
        <v>216</v>
      </c>
      <c r="L121" s="122"/>
      <c r="M121" s="62" t="s">
        <v>1</v>
      </c>
      <c r="N121" s="63" t="s">
        <v>40</v>
      </c>
      <c r="O121" s="63" t="s">
        <v>217</v>
      </c>
      <c r="P121" s="63" t="s">
        <v>218</v>
      </c>
      <c r="Q121" s="63" t="s">
        <v>219</v>
      </c>
      <c r="R121" s="63" t="s">
        <v>220</v>
      </c>
      <c r="S121" s="63" t="s">
        <v>221</v>
      </c>
      <c r="T121" s="64" t="s">
        <v>222</v>
      </c>
    </row>
    <row r="122" spans="2:65" s="1" customFormat="1" ht="22.9" customHeight="1">
      <c r="B122" s="32"/>
      <c r="C122" s="67" t="s">
        <v>180</v>
      </c>
      <c r="J122" s="127">
        <f>BK122</f>
        <v>0</v>
      </c>
      <c r="L122" s="32"/>
      <c r="M122" s="65"/>
      <c r="N122" s="56"/>
      <c r="O122" s="56"/>
      <c r="P122" s="128">
        <f>P123</f>
        <v>0</v>
      </c>
      <c r="Q122" s="56"/>
      <c r="R122" s="128">
        <f>R123</f>
        <v>0</v>
      </c>
      <c r="S122" s="56"/>
      <c r="T122" s="129">
        <f>T123</f>
        <v>0</v>
      </c>
      <c r="AT122" s="17" t="s">
        <v>75</v>
      </c>
      <c r="AU122" s="17" t="s">
        <v>181</v>
      </c>
      <c r="BK122" s="130">
        <f>BK123</f>
        <v>0</v>
      </c>
    </row>
    <row r="123" spans="2:65" s="11" customFormat="1" ht="25.9" customHeight="1">
      <c r="B123" s="131"/>
      <c r="D123" s="132" t="s">
        <v>75</v>
      </c>
      <c r="E123" s="133" t="s">
        <v>304</v>
      </c>
      <c r="F123" s="133" t="s">
        <v>2296</v>
      </c>
      <c r="I123" s="134"/>
      <c r="J123" s="135">
        <f>BK123</f>
        <v>0</v>
      </c>
      <c r="L123" s="131"/>
      <c r="M123" s="136"/>
      <c r="P123" s="137">
        <f>P124</f>
        <v>0</v>
      </c>
      <c r="R123" s="137">
        <f>R124</f>
        <v>0</v>
      </c>
      <c r="T123" s="138">
        <f>T124</f>
        <v>0</v>
      </c>
      <c r="AR123" s="132" t="s">
        <v>239</v>
      </c>
      <c r="AT123" s="139" t="s">
        <v>75</v>
      </c>
      <c r="AU123" s="139" t="s">
        <v>76</v>
      </c>
      <c r="AY123" s="132" t="s">
        <v>225</v>
      </c>
      <c r="BK123" s="140">
        <f>BK124</f>
        <v>0</v>
      </c>
    </row>
    <row r="124" spans="2:65" s="11" customFormat="1" ht="22.9" customHeight="1">
      <c r="B124" s="131"/>
      <c r="D124" s="132" t="s">
        <v>75</v>
      </c>
      <c r="E124" s="141" t="s">
        <v>4877</v>
      </c>
      <c r="F124" s="141" t="s">
        <v>4878</v>
      </c>
      <c r="I124" s="134"/>
      <c r="J124" s="142">
        <f>BK124</f>
        <v>0</v>
      </c>
      <c r="L124" s="131"/>
      <c r="M124" s="136"/>
      <c r="P124" s="137">
        <f>SUM(P125:P207)</f>
        <v>0</v>
      </c>
      <c r="R124" s="137">
        <f>SUM(R125:R207)</f>
        <v>0</v>
      </c>
      <c r="T124" s="138">
        <f>SUM(T125:T207)</f>
        <v>0</v>
      </c>
      <c r="AR124" s="132" t="s">
        <v>239</v>
      </c>
      <c r="AT124" s="139" t="s">
        <v>75</v>
      </c>
      <c r="AU124" s="139" t="s">
        <v>83</v>
      </c>
      <c r="AY124" s="132" t="s">
        <v>225</v>
      </c>
      <c r="BK124" s="140">
        <f>SUM(BK125:BK207)</f>
        <v>0</v>
      </c>
    </row>
    <row r="125" spans="2:65" s="1" customFormat="1" ht="16.5" customHeight="1">
      <c r="B125" s="32"/>
      <c r="C125" s="143" t="s">
        <v>83</v>
      </c>
      <c r="D125" s="143" t="s">
        <v>227</v>
      </c>
      <c r="E125" s="144" t="s">
        <v>4879</v>
      </c>
      <c r="F125" s="145" t="s">
        <v>4880</v>
      </c>
      <c r="G125" s="146" t="s">
        <v>519</v>
      </c>
      <c r="H125" s="147">
        <v>1</v>
      </c>
      <c r="I125" s="148"/>
      <c r="J125" s="149">
        <f t="shared" ref="J125:J156" si="0">ROUND(I125*H125,2)</f>
        <v>0</v>
      </c>
      <c r="K125" s="150"/>
      <c r="L125" s="32"/>
      <c r="M125" s="151" t="s">
        <v>1</v>
      </c>
      <c r="N125" s="152" t="s">
        <v>42</v>
      </c>
      <c r="P125" s="153">
        <f t="shared" ref="P125:P156" si="1">O125*H125</f>
        <v>0</v>
      </c>
      <c r="Q125" s="153">
        <v>0</v>
      </c>
      <c r="R125" s="153">
        <f t="shared" ref="R125:R156" si="2">Q125*H125</f>
        <v>0</v>
      </c>
      <c r="S125" s="153">
        <v>0</v>
      </c>
      <c r="T125" s="154">
        <f t="shared" ref="T125:T156" si="3">S125*H125</f>
        <v>0</v>
      </c>
      <c r="AR125" s="155" t="s">
        <v>231</v>
      </c>
      <c r="AT125" s="155" t="s">
        <v>227</v>
      </c>
      <c r="AU125" s="155" t="s">
        <v>89</v>
      </c>
      <c r="AY125" s="17" t="s">
        <v>225</v>
      </c>
      <c r="BE125" s="156">
        <f t="shared" ref="BE125:BE156" si="4">IF(N125="základná",J125,0)</f>
        <v>0</v>
      </c>
      <c r="BF125" s="156">
        <f t="shared" ref="BF125:BF156" si="5">IF(N125="znížená",J125,0)</f>
        <v>0</v>
      </c>
      <c r="BG125" s="156">
        <f t="shared" ref="BG125:BG156" si="6">IF(N125="zákl. prenesená",J125,0)</f>
        <v>0</v>
      </c>
      <c r="BH125" s="156">
        <f t="shared" ref="BH125:BH156" si="7">IF(N125="zníž. prenesená",J125,0)</f>
        <v>0</v>
      </c>
      <c r="BI125" s="156">
        <f t="shared" ref="BI125:BI156" si="8">IF(N125="nulová",J125,0)</f>
        <v>0</v>
      </c>
      <c r="BJ125" s="17" t="s">
        <v>89</v>
      </c>
      <c r="BK125" s="156">
        <f t="shared" ref="BK125:BK156" si="9">ROUND(I125*H125,2)</f>
        <v>0</v>
      </c>
      <c r="BL125" s="17" t="s">
        <v>231</v>
      </c>
      <c r="BM125" s="155" t="s">
        <v>4881</v>
      </c>
    </row>
    <row r="126" spans="2:65" s="1" customFormat="1" ht="16.5" customHeight="1">
      <c r="B126" s="32"/>
      <c r="C126" s="179" t="s">
        <v>89</v>
      </c>
      <c r="D126" s="179" t="s">
        <v>304</v>
      </c>
      <c r="E126" s="180" t="s">
        <v>4882</v>
      </c>
      <c r="F126" s="181" t="s">
        <v>4883</v>
      </c>
      <c r="G126" s="182" t="s">
        <v>519</v>
      </c>
      <c r="H126" s="183">
        <v>1</v>
      </c>
      <c r="I126" s="184"/>
      <c r="J126" s="185">
        <f t="shared" si="0"/>
        <v>0</v>
      </c>
      <c r="K126" s="186"/>
      <c r="L126" s="187"/>
      <c r="M126" s="188" t="s">
        <v>1</v>
      </c>
      <c r="N126" s="189" t="s">
        <v>42</v>
      </c>
      <c r="P126" s="153">
        <f t="shared" si="1"/>
        <v>0</v>
      </c>
      <c r="Q126" s="153">
        <v>0</v>
      </c>
      <c r="R126" s="153">
        <f t="shared" si="2"/>
        <v>0</v>
      </c>
      <c r="S126" s="153">
        <v>0</v>
      </c>
      <c r="T126" s="154">
        <f t="shared" si="3"/>
        <v>0</v>
      </c>
      <c r="AR126" s="155" t="s">
        <v>263</v>
      </c>
      <c r="AT126" s="155" t="s">
        <v>304</v>
      </c>
      <c r="AU126" s="155" t="s">
        <v>89</v>
      </c>
      <c r="AY126" s="17" t="s">
        <v>225</v>
      </c>
      <c r="BE126" s="156">
        <f t="shared" si="4"/>
        <v>0</v>
      </c>
      <c r="BF126" s="156">
        <f t="shared" si="5"/>
        <v>0</v>
      </c>
      <c r="BG126" s="156">
        <f t="shared" si="6"/>
        <v>0</v>
      </c>
      <c r="BH126" s="156">
        <f t="shared" si="7"/>
        <v>0</v>
      </c>
      <c r="BI126" s="156">
        <f t="shared" si="8"/>
        <v>0</v>
      </c>
      <c r="BJ126" s="17" t="s">
        <v>89</v>
      </c>
      <c r="BK126" s="156">
        <f t="shared" si="9"/>
        <v>0</v>
      </c>
      <c r="BL126" s="17" t="s">
        <v>231</v>
      </c>
      <c r="BM126" s="155" t="s">
        <v>4884</v>
      </c>
    </row>
    <row r="127" spans="2:65" s="1" customFormat="1" ht="16.5" customHeight="1">
      <c r="B127" s="32"/>
      <c r="C127" s="179" t="s">
        <v>239</v>
      </c>
      <c r="D127" s="179" t="s">
        <v>304</v>
      </c>
      <c r="E127" s="180" t="s">
        <v>4885</v>
      </c>
      <c r="F127" s="181" t="s">
        <v>4886</v>
      </c>
      <c r="G127" s="182" t="s">
        <v>519</v>
      </c>
      <c r="H127" s="183">
        <v>1</v>
      </c>
      <c r="I127" s="184"/>
      <c r="J127" s="185">
        <f t="shared" si="0"/>
        <v>0</v>
      </c>
      <c r="K127" s="186"/>
      <c r="L127" s="187"/>
      <c r="M127" s="188" t="s">
        <v>1</v>
      </c>
      <c r="N127" s="189" t="s">
        <v>42</v>
      </c>
      <c r="P127" s="153">
        <f t="shared" si="1"/>
        <v>0</v>
      </c>
      <c r="Q127" s="153">
        <v>0</v>
      </c>
      <c r="R127" s="153">
        <f t="shared" si="2"/>
        <v>0</v>
      </c>
      <c r="S127" s="153">
        <v>0</v>
      </c>
      <c r="T127" s="154">
        <f t="shared" si="3"/>
        <v>0</v>
      </c>
      <c r="AR127" s="155" t="s">
        <v>263</v>
      </c>
      <c r="AT127" s="155" t="s">
        <v>304</v>
      </c>
      <c r="AU127" s="155" t="s">
        <v>89</v>
      </c>
      <c r="AY127" s="17" t="s">
        <v>225</v>
      </c>
      <c r="BE127" s="156">
        <f t="shared" si="4"/>
        <v>0</v>
      </c>
      <c r="BF127" s="156">
        <f t="shared" si="5"/>
        <v>0</v>
      </c>
      <c r="BG127" s="156">
        <f t="shared" si="6"/>
        <v>0</v>
      </c>
      <c r="BH127" s="156">
        <f t="shared" si="7"/>
        <v>0</v>
      </c>
      <c r="BI127" s="156">
        <f t="shared" si="8"/>
        <v>0</v>
      </c>
      <c r="BJ127" s="17" t="s">
        <v>89</v>
      </c>
      <c r="BK127" s="156">
        <f t="shared" si="9"/>
        <v>0</v>
      </c>
      <c r="BL127" s="17" t="s">
        <v>231</v>
      </c>
      <c r="BM127" s="155" t="s">
        <v>4887</v>
      </c>
    </row>
    <row r="128" spans="2:65" s="1" customFormat="1" ht="16.5" customHeight="1">
      <c r="B128" s="32"/>
      <c r="C128" s="143" t="s">
        <v>231</v>
      </c>
      <c r="D128" s="143" t="s">
        <v>227</v>
      </c>
      <c r="E128" s="144" t="s">
        <v>4888</v>
      </c>
      <c r="F128" s="145" t="s">
        <v>4889</v>
      </c>
      <c r="G128" s="146" t="s">
        <v>519</v>
      </c>
      <c r="H128" s="147">
        <v>2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4890</v>
      </c>
    </row>
    <row r="129" spans="2:65" s="1" customFormat="1" ht="16.5" customHeight="1">
      <c r="B129" s="32"/>
      <c r="C129" s="179" t="s">
        <v>247</v>
      </c>
      <c r="D129" s="179" t="s">
        <v>304</v>
      </c>
      <c r="E129" s="180" t="s">
        <v>4891</v>
      </c>
      <c r="F129" s="181" t="s">
        <v>4892</v>
      </c>
      <c r="G129" s="182" t="s">
        <v>519</v>
      </c>
      <c r="H129" s="183">
        <v>2</v>
      </c>
      <c r="I129" s="184"/>
      <c r="J129" s="185">
        <f t="shared" si="0"/>
        <v>0</v>
      </c>
      <c r="K129" s="186"/>
      <c r="L129" s="187"/>
      <c r="M129" s="188" t="s">
        <v>1</v>
      </c>
      <c r="N129" s="189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263</v>
      </c>
      <c r="AT129" s="155" t="s">
        <v>304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4893</v>
      </c>
    </row>
    <row r="130" spans="2:65" s="1" customFormat="1" ht="16.5" customHeight="1">
      <c r="B130" s="32"/>
      <c r="C130" s="143" t="s">
        <v>251</v>
      </c>
      <c r="D130" s="143" t="s">
        <v>227</v>
      </c>
      <c r="E130" s="144" t="s">
        <v>4894</v>
      </c>
      <c r="F130" s="145" t="s">
        <v>4895</v>
      </c>
      <c r="G130" s="146" t="s">
        <v>519</v>
      </c>
      <c r="H130" s="147">
        <v>82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4896</v>
      </c>
    </row>
    <row r="131" spans="2:65" s="1" customFormat="1" ht="16.5" customHeight="1">
      <c r="B131" s="32"/>
      <c r="C131" s="179" t="s">
        <v>259</v>
      </c>
      <c r="D131" s="179" t="s">
        <v>304</v>
      </c>
      <c r="E131" s="180" t="s">
        <v>4897</v>
      </c>
      <c r="F131" s="181" t="s">
        <v>4898</v>
      </c>
      <c r="G131" s="182" t="s">
        <v>519</v>
      </c>
      <c r="H131" s="183">
        <v>82</v>
      </c>
      <c r="I131" s="184"/>
      <c r="J131" s="185">
        <f t="shared" si="0"/>
        <v>0</v>
      </c>
      <c r="K131" s="186"/>
      <c r="L131" s="187"/>
      <c r="M131" s="188" t="s">
        <v>1</v>
      </c>
      <c r="N131" s="189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263</v>
      </c>
      <c r="AT131" s="155" t="s">
        <v>304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4899</v>
      </c>
    </row>
    <row r="132" spans="2:65" s="1" customFormat="1" ht="16.5" customHeight="1">
      <c r="B132" s="32"/>
      <c r="C132" s="143" t="s">
        <v>263</v>
      </c>
      <c r="D132" s="143" t="s">
        <v>227</v>
      </c>
      <c r="E132" s="144" t="s">
        <v>4900</v>
      </c>
      <c r="F132" s="145" t="s">
        <v>4901</v>
      </c>
      <c r="G132" s="146" t="s">
        <v>519</v>
      </c>
      <c r="H132" s="147">
        <v>82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4902</v>
      </c>
    </row>
    <row r="133" spans="2:65" s="1" customFormat="1" ht="16.5" customHeight="1">
      <c r="B133" s="32"/>
      <c r="C133" s="179" t="s">
        <v>272</v>
      </c>
      <c r="D133" s="179" t="s">
        <v>304</v>
      </c>
      <c r="E133" s="180" t="s">
        <v>4903</v>
      </c>
      <c r="F133" s="181" t="s">
        <v>4904</v>
      </c>
      <c r="G133" s="182" t="s">
        <v>519</v>
      </c>
      <c r="H133" s="183">
        <v>82</v>
      </c>
      <c r="I133" s="184"/>
      <c r="J133" s="185">
        <f t="shared" si="0"/>
        <v>0</v>
      </c>
      <c r="K133" s="186"/>
      <c r="L133" s="187"/>
      <c r="M133" s="188" t="s">
        <v>1</v>
      </c>
      <c r="N133" s="189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263</v>
      </c>
      <c r="AT133" s="155" t="s">
        <v>304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4905</v>
      </c>
    </row>
    <row r="134" spans="2:65" s="1" customFormat="1" ht="16.5" customHeight="1">
      <c r="B134" s="32"/>
      <c r="C134" s="143" t="s">
        <v>165</v>
      </c>
      <c r="D134" s="143" t="s">
        <v>227</v>
      </c>
      <c r="E134" s="144" t="s">
        <v>4906</v>
      </c>
      <c r="F134" s="145" t="s">
        <v>4907</v>
      </c>
      <c r="G134" s="146" t="s">
        <v>519</v>
      </c>
      <c r="H134" s="147">
        <v>15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4908</v>
      </c>
    </row>
    <row r="135" spans="2:65" s="1" customFormat="1" ht="16.5" customHeight="1">
      <c r="B135" s="32"/>
      <c r="C135" s="179" t="s">
        <v>168</v>
      </c>
      <c r="D135" s="179" t="s">
        <v>304</v>
      </c>
      <c r="E135" s="180" t="s">
        <v>4909</v>
      </c>
      <c r="F135" s="181" t="s">
        <v>4910</v>
      </c>
      <c r="G135" s="182" t="s">
        <v>519</v>
      </c>
      <c r="H135" s="183">
        <v>15</v>
      </c>
      <c r="I135" s="184"/>
      <c r="J135" s="185">
        <f t="shared" si="0"/>
        <v>0</v>
      </c>
      <c r="K135" s="186"/>
      <c r="L135" s="187"/>
      <c r="M135" s="188" t="s">
        <v>1</v>
      </c>
      <c r="N135" s="189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263</v>
      </c>
      <c r="AT135" s="155" t="s">
        <v>304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4911</v>
      </c>
    </row>
    <row r="136" spans="2:65" s="1" customFormat="1" ht="16.5" customHeight="1">
      <c r="B136" s="32"/>
      <c r="C136" s="143" t="s">
        <v>285</v>
      </c>
      <c r="D136" s="143" t="s">
        <v>227</v>
      </c>
      <c r="E136" s="144" t="s">
        <v>4912</v>
      </c>
      <c r="F136" s="145" t="s">
        <v>4913</v>
      </c>
      <c r="G136" s="146" t="s">
        <v>519</v>
      </c>
      <c r="H136" s="147">
        <v>15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4914</v>
      </c>
    </row>
    <row r="137" spans="2:65" s="1" customFormat="1" ht="16.5" customHeight="1">
      <c r="B137" s="32"/>
      <c r="C137" s="179" t="s">
        <v>289</v>
      </c>
      <c r="D137" s="179" t="s">
        <v>304</v>
      </c>
      <c r="E137" s="180" t="s">
        <v>4915</v>
      </c>
      <c r="F137" s="181" t="s">
        <v>4916</v>
      </c>
      <c r="G137" s="182" t="s">
        <v>519</v>
      </c>
      <c r="H137" s="183">
        <v>15</v>
      </c>
      <c r="I137" s="184"/>
      <c r="J137" s="185">
        <f t="shared" si="0"/>
        <v>0</v>
      </c>
      <c r="K137" s="186"/>
      <c r="L137" s="187"/>
      <c r="M137" s="188" t="s">
        <v>1</v>
      </c>
      <c r="N137" s="189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263</v>
      </c>
      <c r="AT137" s="155" t="s">
        <v>304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4917</v>
      </c>
    </row>
    <row r="138" spans="2:65" s="1" customFormat="1" ht="16.5" customHeight="1">
      <c r="B138" s="32"/>
      <c r="C138" s="143" t="s">
        <v>295</v>
      </c>
      <c r="D138" s="143" t="s">
        <v>227</v>
      </c>
      <c r="E138" s="144" t="s">
        <v>4918</v>
      </c>
      <c r="F138" s="145" t="s">
        <v>4919</v>
      </c>
      <c r="G138" s="146" t="s">
        <v>519</v>
      </c>
      <c r="H138" s="147">
        <v>33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4920</v>
      </c>
    </row>
    <row r="139" spans="2:65" s="1" customFormat="1" ht="16.5" customHeight="1">
      <c r="B139" s="32"/>
      <c r="C139" s="179" t="s">
        <v>303</v>
      </c>
      <c r="D139" s="179" t="s">
        <v>304</v>
      </c>
      <c r="E139" s="180" t="s">
        <v>4921</v>
      </c>
      <c r="F139" s="181" t="s">
        <v>4922</v>
      </c>
      <c r="G139" s="182" t="s">
        <v>519</v>
      </c>
      <c r="H139" s="183">
        <v>33</v>
      </c>
      <c r="I139" s="184"/>
      <c r="J139" s="185">
        <f t="shared" si="0"/>
        <v>0</v>
      </c>
      <c r="K139" s="186"/>
      <c r="L139" s="187"/>
      <c r="M139" s="188" t="s">
        <v>1</v>
      </c>
      <c r="N139" s="189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263</v>
      </c>
      <c r="AT139" s="155" t="s">
        <v>304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231</v>
      </c>
      <c r="BM139" s="155" t="s">
        <v>4923</v>
      </c>
    </row>
    <row r="140" spans="2:65" s="1" customFormat="1" ht="16.5" customHeight="1">
      <c r="B140" s="32"/>
      <c r="C140" s="143" t="s">
        <v>309</v>
      </c>
      <c r="D140" s="143" t="s">
        <v>227</v>
      </c>
      <c r="E140" s="144" t="s">
        <v>4924</v>
      </c>
      <c r="F140" s="145" t="s">
        <v>4925</v>
      </c>
      <c r="G140" s="146" t="s">
        <v>519</v>
      </c>
      <c r="H140" s="147">
        <v>2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231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231</v>
      </c>
      <c r="BM140" s="155" t="s">
        <v>4926</v>
      </c>
    </row>
    <row r="141" spans="2:65" s="1" customFormat="1" ht="16.5" customHeight="1">
      <c r="B141" s="32"/>
      <c r="C141" s="179" t="s">
        <v>319</v>
      </c>
      <c r="D141" s="179" t="s">
        <v>304</v>
      </c>
      <c r="E141" s="180" t="s">
        <v>4927</v>
      </c>
      <c r="F141" s="181" t="s">
        <v>4928</v>
      </c>
      <c r="G141" s="182" t="s">
        <v>519</v>
      </c>
      <c r="H141" s="183">
        <v>2</v>
      </c>
      <c r="I141" s="184"/>
      <c r="J141" s="185">
        <f t="shared" si="0"/>
        <v>0</v>
      </c>
      <c r="K141" s="186"/>
      <c r="L141" s="187"/>
      <c r="M141" s="188" t="s">
        <v>1</v>
      </c>
      <c r="N141" s="189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263</v>
      </c>
      <c r="AT141" s="155" t="s">
        <v>304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231</v>
      </c>
      <c r="BM141" s="155" t="s">
        <v>4929</v>
      </c>
    </row>
    <row r="142" spans="2:65" s="1" customFormat="1" ht="16.5" customHeight="1">
      <c r="B142" s="32"/>
      <c r="C142" s="143" t="s">
        <v>328</v>
      </c>
      <c r="D142" s="143" t="s">
        <v>227</v>
      </c>
      <c r="E142" s="144" t="s">
        <v>4930</v>
      </c>
      <c r="F142" s="145" t="s">
        <v>4925</v>
      </c>
      <c r="G142" s="146" t="s">
        <v>519</v>
      </c>
      <c r="H142" s="147">
        <v>1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231</v>
      </c>
      <c r="BM142" s="155" t="s">
        <v>4931</v>
      </c>
    </row>
    <row r="143" spans="2:65" s="1" customFormat="1" ht="16.5" customHeight="1">
      <c r="B143" s="32"/>
      <c r="C143" s="179" t="s">
        <v>339</v>
      </c>
      <c r="D143" s="179" t="s">
        <v>304</v>
      </c>
      <c r="E143" s="180" t="s">
        <v>4932</v>
      </c>
      <c r="F143" s="181" t="s">
        <v>4933</v>
      </c>
      <c r="G143" s="182" t="s">
        <v>519</v>
      </c>
      <c r="H143" s="183">
        <v>1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263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4934</v>
      </c>
    </row>
    <row r="144" spans="2:65" s="1" customFormat="1" ht="16.5" customHeight="1">
      <c r="B144" s="32"/>
      <c r="C144" s="143" t="s">
        <v>349</v>
      </c>
      <c r="D144" s="143" t="s">
        <v>227</v>
      </c>
      <c r="E144" s="144" t="s">
        <v>4935</v>
      </c>
      <c r="F144" s="145" t="s">
        <v>4936</v>
      </c>
      <c r="G144" s="146" t="s">
        <v>519</v>
      </c>
      <c r="H144" s="147">
        <v>3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231</v>
      </c>
      <c r="BM144" s="155" t="s">
        <v>4937</v>
      </c>
    </row>
    <row r="145" spans="2:65" s="1" customFormat="1" ht="16.5" customHeight="1">
      <c r="B145" s="32"/>
      <c r="C145" s="179" t="s">
        <v>353</v>
      </c>
      <c r="D145" s="179" t="s">
        <v>304</v>
      </c>
      <c r="E145" s="180" t="s">
        <v>4938</v>
      </c>
      <c r="F145" s="181" t="s">
        <v>4939</v>
      </c>
      <c r="G145" s="182" t="s">
        <v>519</v>
      </c>
      <c r="H145" s="183">
        <v>3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263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231</v>
      </c>
      <c r="BM145" s="155" t="s">
        <v>4940</v>
      </c>
    </row>
    <row r="146" spans="2:65" s="1" customFormat="1" ht="16.5" customHeight="1">
      <c r="B146" s="32"/>
      <c r="C146" s="143" t="s">
        <v>363</v>
      </c>
      <c r="D146" s="143" t="s">
        <v>227</v>
      </c>
      <c r="E146" s="144" t="s">
        <v>4941</v>
      </c>
      <c r="F146" s="145" t="s">
        <v>4942</v>
      </c>
      <c r="G146" s="146" t="s">
        <v>4943</v>
      </c>
      <c r="H146" s="147">
        <v>2</v>
      </c>
      <c r="I146" s="148"/>
      <c r="J146" s="149">
        <f t="shared" si="0"/>
        <v>0</v>
      </c>
      <c r="K146" s="150"/>
      <c r="L146" s="32"/>
      <c r="M146" s="151" t="s">
        <v>1</v>
      </c>
      <c r="N146" s="152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231</v>
      </c>
      <c r="BM146" s="155" t="s">
        <v>4944</v>
      </c>
    </row>
    <row r="147" spans="2:65" s="1" customFormat="1" ht="21.75" customHeight="1">
      <c r="B147" s="32"/>
      <c r="C147" s="179" t="s">
        <v>7</v>
      </c>
      <c r="D147" s="179" t="s">
        <v>304</v>
      </c>
      <c r="E147" s="180" t="s">
        <v>4945</v>
      </c>
      <c r="F147" s="181" t="s">
        <v>4946</v>
      </c>
      <c r="G147" s="182" t="s">
        <v>519</v>
      </c>
      <c r="H147" s="183">
        <v>2</v>
      </c>
      <c r="I147" s="184"/>
      <c r="J147" s="185">
        <f t="shared" si="0"/>
        <v>0</v>
      </c>
      <c r="K147" s="186"/>
      <c r="L147" s="187"/>
      <c r="M147" s="188" t="s">
        <v>1</v>
      </c>
      <c r="N147" s="189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263</v>
      </c>
      <c r="AT147" s="155" t="s">
        <v>304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231</v>
      </c>
      <c r="BM147" s="155" t="s">
        <v>4947</v>
      </c>
    </row>
    <row r="148" spans="2:65" s="1" customFormat="1" ht="16.5" customHeight="1">
      <c r="B148" s="32"/>
      <c r="C148" s="143" t="s">
        <v>379</v>
      </c>
      <c r="D148" s="143" t="s">
        <v>227</v>
      </c>
      <c r="E148" s="144" t="s">
        <v>4948</v>
      </c>
      <c r="F148" s="145" t="s">
        <v>4919</v>
      </c>
      <c r="G148" s="146" t="s">
        <v>519</v>
      </c>
      <c r="H148" s="147">
        <v>1</v>
      </c>
      <c r="I148" s="148"/>
      <c r="J148" s="149">
        <f t="shared" si="0"/>
        <v>0</v>
      </c>
      <c r="K148" s="150"/>
      <c r="L148" s="32"/>
      <c r="M148" s="151" t="s">
        <v>1</v>
      </c>
      <c r="N148" s="152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231</v>
      </c>
      <c r="BM148" s="155" t="s">
        <v>4949</v>
      </c>
    </row>
    <row r="149" spans="2:65" s="1" customFormat="1" ht="16.5" customHeight="1">
      <c r="B149" s="32"/>
      <c r="C149" s="179" t="s">
        <v>386</v>
      </c>
      <c r="D149" s="179" t="s">
        <v>304</v>
      </c>
      <c r="E149" s="180" t="s">
        <v>4950</v>
      </c>
      <c r="F149" s="181" t="s">
        <v>4951</v>
      </c>
      <c r="G149" s="182" t="s">
        <v>519</v>
      </c>
      <c r="H149" s="183">
        <v>1</v>
      </c>
      <c r="I149" s="184"/>
      <c r="J149" s="185">
        <f t="shared" si="0"/>
        <v>0</v>
      </c>
      <c r="K149" s="186"/>
      <c r="L149" s="187"/>
      <c r="M149" s="188" t="s">
        <v>1</v>
      </c>
      <c r="N149" s="189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263</v>
      </c>
      <c r="AT149" s="155" t="s">
        <v>304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231</v>
      </c>
      <c r="BM149" s="155" t="s">
        <v>4952</v>
      </c>
    </row>
    <row r="150" spans="2:65" s="1" customFormat="1" ht="16.5" customHeight="1">
      <c r="B150" s="32"/>
      <c r="C150" s="143" t="s">
        <v>390</v>
      </c>
      <c r="D150" s="143" t="s">
        <v>227</v>
      </c>
      <c r="E150" s="144" t="s">
        <v>4953</v>
      </c>
      <c r="F150" s="145" t="s">
        <v>4954</v>
      </c>
      <c r="G150" s="146" t="s">
        <v>519</v>
      </c>
      <c r="H150" s="147">
        <v>1</v>
      </c>
      <c r="I150" s="148"/>
      <c r="J150" s="149">
        <f t="shared" si="0"/>
        <v>0</v>
      </c>
      <c r="K150" s="150"/>
      <c r="L150" s="32"/>
      <c r="M150" s="151" t="s">
        <v>1</v>
      </c>
      <c r="N150" s="152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231</v>
      </c>
      <c r="BM150" s="155" t="s">
        <v>4955</v>
      </c>
    </row>
    <row r="151" spans="2:65" s="1" customFormat="1" ht="16.5" customHeight="1">
      <c r="B151" s="32"/>
      <c r="C151" s="179" t="s">
        <v>395</v>
      </c>
      <c r="D151" s="179" t="s">
        <v>304</v>
      </c>
      <c r="E151" s="180" t="s">
        <v>4956</v>
      </c>
      <c r="F151" s="181" t="s">
        <v>4957</v>
      </c>
      <c r="G151" s="182" t="s">
        <v>519</v>
      </c>
      <c r="H151" s="183">
        <v>1</v>
      </c>
      <c r="I151" s="184"/>
      <c r="J151" s="185">
        <f t="shared" si="0"/>
        <v>0</v>
      </c>
      <c r="K151" s="186"/>
      <c r="L151" s="187"/>
      <c r="M151" s="188" t="s">
        <v>1</v>
      </c>
      <c r="N151" s="189" t="s">
        <v>42</v>
      </c>
      <c r="P151" s="153">
        <f t="shared" si="1"/>
        <v>0</v>
      </c>
      <c r="Q151" s="153">
        <v>0</v>
      </c>
      <c r="R151" s="153">
        <f t="shared" si="2"/>
        <v>0</v>
      </c>
      <c r="S151" s="153">
        <v>0</v>
      </c>
      <c r="T151" s="154">
        <f t="shared" si="3"/>
        <v>0</v>
      </c>
      <c r="AR151" s="155" t="s">
        <v>263</v>
      </c>
      <c r="AT151" s="155" t="s">
        <v>304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231</v>
      </c>
      <c r="BM151" s="155" t="s">
        <v>4958</v>
      </c>
    </row>
    <row r="152" spans="2:65" s="1" customFormat="1" ht="16.5" customHeight="1">
      <c r="B152" s="32"/>
      <c r="C152" s="143" t="s">
        <v>400</v>
      </c>
      <c r="D152" s="143" t="s">
        <v>227</v>
      </c>
      <c r="E152" s="144" t="s">
        <v>4959</v>
      </c>
      <c r="F152" s="145" t="s">
        <v>4960</v>
      </c>
      <c r="G152" s="146" t="s">
        <v>414</v>
      </c>
      <c r="H152" s="147">
        <v>80</v>
      </c>
      <c r="I152" s="148"/>
      <c r="J152" s="149">
        <f t="shared" si="0"/>
        <v>0</v>
      </c>
      <c r="K152" s="150"/>
      <c r="L152" s="32"/>
      <c r="M152" s="151" t="s">
        <v>1</v>
      </c>
      <c r="N152" s="152" t="s">
        <v>42</v>
      </c>
      <c r="P152" s="153">
        <f t="shared" si="1"/>
        <v>0</v>
      </c>
      <c r="Q152" s="153">
        <v>0</v>
      </c>
      <c r="R152" s="153">
        <f t="shared" si="2"/>
        <v>0</v>
      </c>
      <c r="S152" s="153">
        <v>0</v>
      </c>
      <c r="T152" s="154">
        <f t="shared" si="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231</v>
      </c>
      <c r="BM152" s="155" t="s">
        <v>4961</v>
      </c>
    </row>
    <row r="153" spans="2:65" s="1" customFormat="1" ht="16.5" customHeight="1">
      <c r="B153" s="32"/>
      <c r="C153" s="179" t="s">
        <v>405</v>
      </c>
      <c r="D153" s="179" t="s">
        <v>304</v>
      </c>
      <c r="E153" s="180" t="s">
        <v>4962</v>
      </c>
      <c r="F153" s="181" t="s">
        <v>4963</v>
      </c>
      <c r="G153" s="182" t="s">
        <v>414</v>
      </c>
      <c r="H153" s="183">
        <v>1100</v>
      </c>
      <c r="I153" s="184"/>
      <c r="J153" s="185">
        <f t="shared" si="0"/>
        <v>0</v>
      </c>
      <c r="K153" s="186"/>
      <c r="L153" s="187"/>
      <c r="M153" s="188" t="s">
        <v>1</v>
      </c>
      <c r="N153" s="189" t="s">
        <v>42</v>
      </c>
      <c r="P153" s="153">
        <f t="shared" si="1"/>
        <v>0</v>
      </c>
      <c r="Q153" s="153">
        <v>0</v>
      </c>
      <c r="R153" s="153">
        <f t="shared" si="2"/>
        <v>0</v>
      </c>
      <c r="S153" s="153">
        <v>0</v>
      </c>
      <c r="T153" s="154">
        <f t="shared" si="3"/>
        <v>0</v>
      </c>
      <c r="AR153" s="155" t="s">
        <v>263</v>
      </c>
      <c r="AT153" s="155" t="s">
        <v>304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231</v>
      </c>
      <c r="BM153" s="155" t="s">
        <v>4964</v>
      </c>
    </row>
    <row r="154" spans="2:65" s="1" customFormat="1" ht="16.5" customHeight="1">
      <c r="B154" s="32"/>
      <c r="C154" s="179" t="s">
        <v>411</v>
      </c>
      <c r="D154" s="179" t="s">
        <v>304</v>
      </c>
      <c r="E154" s="180" t="s">
        <v>4965</v>
      </c>
      <c r="F154" s="181" t="s">
        <v>4966</v>
      </c>
      <c r="G154" s="182" t="s">
        <v>414</v>
      </c>
      <c r="H154" s="183">
        <v>15</v>
      </c>
      <c r="I154" s="184"/>
      <c r="J154" s="185">
        <f t="shared" si="0"/>
        <v>0</v>
      </c>
      <c r="K154" s="186"/>
      <c r="L154" s="187"/>
      <c r="M154" s="188" t="s">
        <v>1</v>
      </c>
      <c r="N154" s="189" t="s">
        <v>42</v>
      </c>
      <c r="P154" s="153">
        <f t="shared" si="1"/>
        <v>0</v>
      </c>
      <c r="Q154" s="153">
        <v>0</v>
      </c>
      <c r="R154" s="153">
        <f t="shared" si="2"/>
        <v>0</v>
      </c>
      <c r="S154" s="153">
        <v>0</v>
      </c>
      <c r="T154" s="154">
        <f t="shared" si="3"/>
        <v>0</v>
      </c>
      <c r="AR154" s="155" t="s">
        <v>263</v>
      </c>
      <c r="AT154" s="155" t="s">
        <v>304</v>
      </c>
      <c r="AU154" s="155" t="s">
        <v>89</v>
      </c>
      <c r="AY154" s="17" t="s">
        <v>225</v>
      </c>
      <c r="BE154" s="156">
        <f t="shared" si="4"/>
        <v>0</v>
      </c>
      <c r="BF154" s="156">
        <f t="shared" si="5"/>
        <v>0</v>
      </c>
      <c r="BG154" s="156">
        <f t="shared" si="6"/>
        <v>0</v>
      </c>
      <c r="BH154" s="156">
        <f t="shared" si="7"/>
        <v>0</v>
      </c>
      <c r="BI154" s="156">
        <f t="shared" si="8"/>
        <v>0</v>
      </c>
      <c r="BJ154" s="17" t="s">
        <v>89</v>
      </c>
      <c r="BK154" s="156">
        <f t="shared" si="9"/>
        <v>0</v>
      </c>
      <c r="BL154" s="17" t="s">
        <v>231</v>
      </c>
      <c r="BM154" s="155" t="s">
        <v>4967</v>
      </c>
    </row>
    <row r="155" spans="2:65" s="1" customFormat="1" ht="21.75" customHeight="1">
      <c r="B155" s="32"/>
      <c r="C155" s="179" t="s">
        <v>420</v>
      </c>
      <c r="D155" s="179" t="s">
        <v>304</v>
      </c>
      <c r="E155" s="180" t="s">
        <v>4968</v>
      </c>
      <c r="F155" s="181" t="s">
        <v>4969</v>
      </c>
      <c r="G155" s="182" t="s">
        <v>414</v>
      </c>
      <c r="H155" s="183">
        <v>5</v>
      </c>
      <c r="I155" s="184"/>
      <c r="J155" s="185">
        <f t="shared" si="0"/>
        <v>0</v>
      </c>
      <c r="K155" s="186"/>
      <c r="L155" s="187"/>
      <c r="M155" s="188" t="s">
        <v>1</v>
      </c>
      <c r="N155" s="189" t="s">
        <v>42</v>
      </c>
      <c r="P155" s="153">
        <f t="shared" si="1"/>
        <v>0</v>
      </c>
      <c r="Q155" s="153">
        <v>0</v>
      </c>
      <c r="R155" s="153">
        <f t="shared" si="2"/>
        <v>0</v>
      </c>
      <c r="S155" s="153">
        <v>0</v>
      </c>
      <c r="T155" s="154">
        <f t="shared" si="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231</v>
      </c>
      <c r="BM155" s="155" t="s">
        <v>4970</v>
      </c>
    </row>
    <row r="156" spans="2:65" s="1" customFormat="1" ht="16.5" customHeight="1">
      <c r="B156" s="32"/>
      <c r="C156" s="143" t="s">
        <v>434</v>
      </c>
      <c r="D156" s="143" t="s">
        <v>227</v>
      </c>
      <c r="E156" s="144" t="s">
        <v>4971</v>
      </c>
      <c r="F156" s="145" t="s">
        <v>4972</v>
      </c>
      <c r="G156" s="146" t="s">
        <v>414</v>
      </c>
      <c r="H156" s="147">
        <v>30</v>
      </c>
      <c r="I156" s="148"/>
      <c r="J156" s="149">
        <f t="shared" si="0"/>
        <v>0</v>
      </c>
      <c r="K156" s="150"/>
      <c r="L156" s="32"/>
      <c r="M156" s="151" t="s">
        <v>1</v>
      </c>
      <c r="N156" s="152" t="s">
        <v>42</v>
      </c>
      <c r="P156" s="153">
        <f t="shared" si="1"/>
        <v>0</v>
      </c>
      <c r="Q156" s="153">
        <v>0</v>
      </c>
      <c r="R156" s="153">
        <f t="shared" si="2"/>
        <v>0</v>
      </c>
      <c r="S156" s="153">
        <v>0</v>
      </c>
      <c r="T156" s="154">
        <f t="shared" si="3"/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231</v>
      </c>
      <c r="BM156" s="155" t="s">
        <v>4973</v>
      </c>
    </row>
    <row r="157" spans="2:65" s="1" customFormat="1" ht="16.5" customHeight="1">
      <c r="B157" s="32"/>
      <c r="C157" s="179" t="s">
        <v>443</v>
      </c>
      <c r="D157" s="179" t="s">
        <v>304</v>
      </c>
      <c r="E157" s="180" t="s">
        <v>4974</v>
      </c>
      <c r="F157" s="181" t="s">
        <v>4975</v>
      </c>
      <c r="G157" s="182" t="s">
        <v>414</v>
      </c>
      <c r="H157" s="183">
        <v>50</v>
      </c>
      <c r="I157" s="184"/>
      <c r="J157" s="185">
        <f t="shared" ref="J157:J188" si="10">ROUND(I157*H157,2)</f>
        <v>0</v>
      </c>
      <c r="K157" s="186"/>
      <c r="L157" s="187"/>
      <c r="M157" s="188" t="s">
        <v>1</v>
      </c>
      <c r="N157" s="189" t="s">
        <v>42</v>
      </c>
      <c r="P157" s="153">
        <f t="shared" ref="P157:P188" si="11">O157*H157</f>
        <v>0</v>
      </c>
      <c r="Q157" s="153">
        <v>0</v>
      </c>
      <c r="R157" s="153">
        <f t="shared" ref="R157:R188" si="12">Q157*H157</f>
        <v>0</v>
      </c>
      <c r="S157" s="153">
        <v>0</v>
      </c>
      <c r="T157" s="154">
        <f t="shared" ref="T157:T188" si="13">S157*H157</f>
        <v>0</v>
      </c>
      <c r="AR157" s="155" t="s">
        <v>263</v>
      </c>
      <c r="AT157" s="155" t="s">
        <v>304</v>
      </c>
      <c r="AU157" s="155" t="s">
        <v>89</v>
      </c>
      <c r="AY157" s="17" t="s">
        <v>225</v>
      </c>
      <c r="BE157" s="156">
        <f t="shared" ref="BE157:BE188" si="14">IF(N157="základná",J157,0)</f>
        <v>0</v>
      </c>
      <c r="BF157" s="156">
        <f t="shared" ref="BF157:BF188" si="15">IF(N157="znížená",J157,0)</f>
        <v>0</v>
      </c>
      <c r="BG157" s="156">
        <f t="shared" ref="BG157:BG188" si="16">IF(N157="zákl. prenesená",J157,0)</f>
        <v>0</v>
      </c>
      <c r="BH157" s="156">
        <f t="shared" ref="BH157:BH188" si="17">IF(N157="zníž. prenesená",J157,0)</f>
        <v>0</v>
      </c>
      <c r="BI157" s="156">
        <f t="shared" ref="BI157:BI188" si="18">IF(N157="nulová",J157,0)</f>
        <v>0</v>
      </c>
      <c r="BJ157" s="17" t="s">
        <v>89</v>
      </c>
      <c r="BK157" s="156">
        <f t="shared" ref="BK157:BK188" si="19">ROUND(I157*H157,2)</f>
        <v>0</v>
      </c>
      <c r="BL157" s="17" t="s">
        <v>231</v>
      </c>
      <c r="BM157" s="155" t="s">
        <v>4976</v>
      </c>
    </row>
    <row r="158" spans="2:65" s="1" customFormat="1" ht="16.5" customHeight="1">
      <c r="B158" s="32"/>
      <c r="C158" s="179" t="s">
        <v>448</v>
      </c>
      <c r="D158" s="179" t="s">
        <v>304</v>
      </c>
      <c r="E158" s="180" t="s">
        <v>4977</v>
      </c>
      <c r="F158" s="181" t="s">
        <v>4978</v>
      </c>
      <c r="G158" s="182" t="s">
        <v>414</v>
      </c>
      <c r="H158" s="183">
        <v>220</v>
      </c>
      <c r="I158" s="184"/>
      <c r="J158" s="185">
        <f t="shared" si="10"/>
        <v>0</v>
      </c>
      <c r="K158" s="186"/>
      <c r="L158" s="187"/>
      <c r="M158" s="188" t="s">
        <v>1</v>
      </c>
      <c r="N158" s="189" t="s">
        <v>42</v>
      </c>
      <c r="P158" s="153">
        <f t="shared" si="11"/>
        <v>0</v>
      </c>
      <c r="Q158" s="153">
        <v>0</v>
      </c>
      <c r="R158" s="153">
        <f t="shared" si="12"/>
        <v>0</v>
      </c>
      <c r="S158" s="153">
        <v>0</v>
      </c>
      <c r="T158" s="154">
        <f t="shared" si="13"/>
        <v>0</v>
      </c>
      <c r="AR158" s="155" t="s">
        <v>263</v>
      </c>
      <c r="AT158" s="155" t="s">
        <v>304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231</v>
      </c>
      <c r="BM158" s="155" t="s">
        <v>4979</v>
      </c>
    </row>
    <row r="159" spans="2:65" s="1" customFormat="1" ht="16.5" customHeight="1">
      <c r="B159" s="32"/>
      <c r="C159" s="179" t="s">
        <v>453</v>
      </c>
      <c r="D159" s="179" t="s">
        <v>304</v>
      </c>
      <c r="E159" s="180" t="s">
        <v>4980</v>
      </c>
      <c r="F159" s="181" t="s">
        <v>4981</v>
      </c>
      <c r="G159" s="182" t="s">
        <v>414</v>
      </c>
      <c r="H159" s="183">
        <v>250</v>
      </c>
      <c r="I159" s="184"/>
      <c r="J159" s="185">
        <f t="shared" si="10"/>
        <v>0</v>
      </c>
      <c r="K159" s="186"/>
      <c r="L159" s="187"/>
      <c r="M159" s="188" t="s">
        <v>1</v>
      </c>
      <c r="N159" s="189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263</v>
      </c>
      <c r="AT159" s="155" t="s">
        <v>304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231</v>
      </c>
      <c r="BM159" s="155" t="s">
        <v>4982</v>
      </c>
    </row>
    <row r="160" spans="2:65" s="1" customFormat="1" ht="16.5" customHeight="1">
      <c r="B160" s="32"/>
      <c r="C160" s="179" t="s">
        <v>461</v>
      </c>
      <c r="D160" s="179" t="s">
        <v>304</v>
      </c>
      <c r="E160" s="180" t="s">
        <v>4983</v>
      </c>
      <c r="F160" s="181" t="s">
        <v>4984</v>
      </c>
      <c r="G160" s="182" t="s">
        <v>414</v>
      </c>
      <c r="H160" s="183">
        <v>100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0</v>
      </c>
      <c r="R160" s="153">
        <f t="shared" si="12"/>
        <v>0</v>
      </c>
      <c r="S160" s="153">
        <v>0</v>
      </c>
      <c r="T160" s="154">
        <f t="shared" si="1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231</v>
      </c>
      <c r="BM160" s="155" t="s">
        <v>4985</v>
      </c>
    </row>
    <row r="161" spans="2:65" s="1" customFormat="1" ht="16.5" customHeight="1">
      <c r="B161" s="32"/>
      <c r="C161" s="143" t="s">
        <v>466</v>
      </c>
      <c r="D161" s="143" t="s">
        <v>227</v>
      </c>
      <c r="E161" s="144" t="s">
        <v>4986</v>
      </c>
      <c r="F161" s="145" t="s">
        <v>4987</v>
      </c>
      <c r="G161" s="146" t="s">
        <v>414</v>
      </c>
      <c r="H161" s="147">
        <v>500</v>
      </c>
      <c r="I161" s="148"/>
      <c r="J161" s="149">
        <f t="shared" si="10"/>
        <v>0</v>
      </c>
      <c r="K161" s="150"/>
      <c r="L161" s="32"/>
      <c r="M161" s="151" t="s">
        <v>1</v>
      </c>
      <c r="N161" s="152" t="s">
        <v>42</v>
      </c>
      <c r="P161" s="153">
        <f t="shared" si="11"/>
        <v>0</v>
      </c>
      <c r="Q161" s="153">
        <v>0</v>
      </c>
      <c r="R161" s="153">
        <f t="shared" si="12"/>
        <v>0</v>
      </c>
      <c r="S161" s="153">
        <v>0</v>
      </c>
      <c r="T161" s="154">
        <f t="shared" si="13"/>
        <v>0</v>
      </c>
      <c r="AR161" s="155" t="s">
        <v>231</v>
      </c>
      <c r="AT161" s="155" t="s">
        <v>227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231</v>
      </c>
      <c r="BM161" s="155" t="s">
        <v>4988</v>
      </c>
    </row>
    <row r="162" spans="2:65" s="1" customFormat="1" ht="16.5" customHeight="1">
      <c r="B162" s="32"/>
      <c r="C162" s="179" t="s">
        <v>470</v>
      </c>
      <c r="D162" s="179" t="s">
        <v>304</v>
      </c>
      <c r="E162" s="180" t="s">
        <v>4989</v>
      </c>
      <c r="F162" s="181" t="s">
        <v>4990</v>
      </c>
      <c r="G162" s="182" t="s">
        <v>414</v>
      </c>
      <c r="H162" s="183">
        <v>500</v>
      </c>
      <c r="I162" s="184"/>
      <c r="J162" s="185">
        <f t="shared" si="10"/>
        <v>0</v>
      </c>
      <c r="K162" s="186"/>
      <c r="L162" s="187"/>
      <c r="M162" s="188" t="s">
        <v>1</v>
      </c>
      <c r="N162" s="189" t="s">
        <v>42</v>
      </c>
      <c r="P162" s="153">
        <f t="shared" si="11"/>
        <v>0</v>
      </c>
      <c r="Q162" s="153">
        <v>0</v>
      </c>
      <c r="R162" s="153">
        <f t="shared" si="12"/>
        <v>0</v>
      </c>
      <c r="S162" s="153">
        <v>0</v>
      </c>
      <c r="T162" s="154">
        <f t="shared" si="13"/>
        <v>0</v>
      </c>
      <c r="AR162" s="155" t="s">
        <v>263</v>
      </c>
      <c r="AT162" s="155" t="s">
        <v>304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231</v>
      </c>
      <c r="BM162" s="155" t="s">
        <v>4991</v>
      </c>
    </row>
    <row r="163" spans="2:65" s="1" customFormat="1" ht="16.5" customHeight="1">
      <c r="B163" s="32"/>
      <c r="C163" s="143" t="s">
        <v>478</v>
      </c>
      <c r="D163" s="143" t="s">
        <v>227</v>
      </c>
      <c r="E163" s="144" t="s">
        <v>4992</v>
      </c>
      <c r="F163" s="145" t="s">
        <v>4993</v>
      </c>
      <c r="G163" s="146" t="s">
        <v>414</v>
      </c>
      <c r="H163" s="147">
        <v>150</v>
      </c>
      <c r="I163" s="148"/>
      <c r="J163" s="149">
        <f t="shared" si="10"/>
        <v>0</v>
      </c>
      <c r="K163" s="150"/>
      <c r="L163" s="32"/>
      <c r="M163" s="151" t="s">
        <v>1</v>
      </c>
      <c r="N163" s="152" t="s">
        <v>42</v>
      </c>
      <c r="P163" s="153">
        <f t="shared" si="11"/>
        <v>0</v>
      </c>
      <c r="Q163" s="153">
        <v>0</v>
      </c>
      <c r="R163" s="153">
        <f t="shared" si="12"/>
        <v>0</v>
      </c>
      <c r="S163" s="153">
        <v>0</v>
      </c>
      <c r="T163" s="154">
        <f t="shared" si="13"/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231</v>
      </c>
      <c r="BM163" s="155" t="s">
        <v>4994</v>
      </c>
    </row>
    <row r="164" spans="2:65" s="1" customFormat="1" ht="16.5" customHeight="1">
      <c r="B164" s="32"/>
      <c r="C164" s="179" t="s">
        <v>482</v>
      </c>
      <c r="D164" s="179" t="s">
        <v>304</v>
      </c>
      <c r="E164" s="180" t="s">
        <v>4995</v>
      </c>
      <c r="F164" s="181" t="s">
        <v>4996</v>
      </c>
      <c r="G164" s="182" t="s">
        <v>414</v>
      </c>
      <c r="H164" s="183">
        <v>150</v>
      </c>
      <c r="I164" s="184"/>
      <c r="J164" s="185">
        <f t="shared" si="10"/>
        <v>0</v>
      </c>
      <c r="K164" s="186"/>
      <c r="L164" s="187"/>
      <c r="M164" s="188" t="s">
        <v>1</v>
      </c>
      <c r="N164" s="189" t="s">
        <v>42</v>
      </c>
      <c r="P164" s="153">
        <f t="shared" si="11"/>
        <v>0</v>
      </c>
      <c r="Q164" s="153">
        <v>0</v>
      </c>
      <c r="R164" s="153">
        <f t="shared" si="12"/>
        <v>0</v>
      </c>
      <c r="S164" s="153">
        <v>0</v>
      </c>
      <c r="T164" s="154">
        <f t="shared" si="13"/>
        <v>0</v>
      </c>
      <c r="AR164" s="155" t="s">
        <v>263</v>
      </c>
      <c r="AT164" s="155" t="s">
        <v>304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231</v>
      </c>
      <c r="BM164" s="155" t="s">
        <v>4997</v>
      </c>
    </row>
    <row r="165" spans="2:65" s="1" customFormat="1" ht="16.5" customHeight="1">
      <c r="B165" s="32"/>
      <c r="C165" s="143" t="s">
        <v>504</v>
      </c>
      <c r="D165" s="143" t="s">
        <v>227</v>
      </c>
      <c r="E165" s="144" t="s">
        <v>4998</v>
      </c>
      <c r="F165" s="145" t="s">
        <v>4993</v>
      </c>
      <c r="G165" s="146" t="s">
        <v>414</v>
      </c>
      <c r="H165" s="147">
        <v>80</v>
      </c>
      <c r="I165" s="148"/>
      <c r="J165" s="149">
        <f t="shared" si="10"/>
        <v>0</v>
      </c>
      <c r="K165" s="150"/>
      <c r="L165" s="32"/>
      <c r="M165" s="151" t="s">
        <v>1</v>
      </c>
      <c r="N165" s="152" t="s">
        <v>42</v>
      </c>
      <c r="P165" s="153">
        <f t="shared" si="11"/>
        <v>0</v>
      </c>
      <c r="Q165" s="153">
        <v>0</v>
      </c>
      <c r="R165" s="153">
        <f t="shared" si="12"/>
        <v>0</v>
      </c>
      <c r="S165" s="153">
        <v>0</v>
      </c>
      <c r="T165" s="154">
        <f t="shared" si="13"/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231</v>
      </c>
      <c r="BM165" s="155" t="s">
        <v>4999</v>
      </c>
    </row>
    <row r="166" spans="2:65" s="1" customFormat="1" ht="16.5" customHeight="1">
      <c r="B166" s="32"/>
      <c r="C166" s="179" t="s">
        <v>516</v>
      </c>
      <c r="D166" s="179" t="s">
        <v>304</v>
      </c>
      <c r="E166" s="180" t="s">
        <v>5000</v>
      </c>
      <c r="F166" s="181" t="s">
        <v>5001</v>
      </c>
      <c r="G166" s="182" t="s">
        <v>414</v>
      </c>
      <c r="H166" s="183">
        <v>80</v>
      </c>
      <c r="I166" s="184"/>
      <c r="J166" s="185">
        <f t="shared" si="10"/>
        <v>0</v>
      </c>
      <c r="K166" s="186"/>
      <c r="L166" s="187"/>
      <c r="M166" s="188" t="s">
        <v>1</v>
      </c>
      <c r="N166" s="189" t="s">
        <v>42</v>
      </c>
      <c r="P166" s="153">
        <f t="shared" si="11"/>
        <v>0</v>
      </c>
      <c r="Q166" s="153">
        <v>0</v>
      </c>
      <c r="R166" s="153">
        <f t="shared" si="12"/>
        <v>0</v>
      </c>
      <c r="S166" s="153">
        <v>0</v>
      </c>
      <c r="T166" s="154">
        <f t="shared" si="13"/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231</v>
      </c>
      <c r="BM166" s="155" t="s">
        <v>5002</v>
      </c>
    </row>
    <row r="167" spans="2:65" s="1" customFormat="1" ht="16.5" customHeight="1">
      <c r="B167" s="32"/>
      <c r="C167" s="143" t="s">
        <v>522</v>
      </c>
      <c r="D167" s="143" t="s">
        <v>227</v>
      </c>
      <c r="E167" s="144" t="s">
        <v>5003</v>
      </c>
      <c r="F167" s="145" t="s">
        <v>5004</v>
      </c>
      <c r="G167" s="146" t="s">
        <v>519</v>
      </c>
      <c r="H167" s="147">
        <v>15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0</v>
      </c>
      <c r="R167" s="153">
        <f t="shared" si="12"/>
        <v>0</v>
      </c>
      <c r="S167" s="153">
        <v>0</v>
      </c>
      <c r="T167" s="154">
        <f t="shared" si="13"/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231</v>
      </c>
      <c r="BM167" s="155" t="s">
        <v>5005</v>
      </c>
    </row>
    <row r="168" spans="2:65" s="1" customFormat="1" ht="16.5" customHeight="1">
      <c r="B168" s="32"/>
      <c r="C168" s="179" t="s">
        <v>527</v>
      </c>
      <c r="D168" s="179" t="s">
        <v>304</v>
      </c>
      <c r="E168" s="180" t="s">
        <v>5006</v>
      </c>
      <c r="F168" s="181" t="s">
        <v>5007</v>
      </c>
      <c r="G168" s="182" t="s">
        <v>519</v>
      </c>
      <c r="H168" s="183">
        <v>15</v>
      </c>
      <c r="I168" s="184"/>
      <c r="J168" s="185">
        <f t="shared" si="10"/>
        <v>0</v>
      </c>
      <c r="K168" s="186"/>
      <c r="L168" s="187"/>
      <c r="M168" s="188" t="s">
        <v>1</v>
      </c>
      <c r="N168" s="189" t="s">
        <v>42</v>
      </c>
      <c r="P168" s="153">
        <f t="shared" si="11"/>
        <v>0</v>
      </c>
      <c r="Q168" s="153">
        <v>0</v>
      </c>
      <c r="R168" s="153">
        <f t="shared" si="12"/>
        <v>0</v>
      </c>
      <c r="S168" s="153">
        <v>0</v>
      </c>
      <c r="T168" s="154">
        <f t="shared" si="13"/>
        <v>0</v>
      </c>
      <c r="AR168" s="155" t="s">
        <v>263</v>
      </c>
      <c r="AT168" s="155" t="s">
        <v>304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231</v>
      </c>
      <c r="BM168" s="155" t="s">
        <v>5008</v>
      </c>
    </row>
    <row r="169" spans="2:65" s="1" customFormat="1" ht="16.5" customHeight="1">
      <c r="B169" s="32"/>
      <c r="C169" s="143" t="s">
        <v>532</v>
      </c>
      <c r="D169" s="143" t="s">
        <v>227</v>
      </c>
      <c r="E169" s="144" t="s">
        <v>5009</v>
      </c>
      <c r="F169" s="145" t="s">
        <v>5010</v>
      </c>
      <c r="G169" s="146" t="s">
        <v>414</v>
      </c>
      <c r="H169" s="147">
        <v>300</v>
      </c>
      <c r="I169" s="148"/>
      <c r="J169" s="149">
        <f t="shared" si="10"/>
        <v>0</v>
      </c>
      <c r="K169" s="150"/>
      <c r="L169" s="32"/>
      <c r="M169" s="151" t="s">
        <v>1</v>
      </c>
      <c r="N169" s="152" t="s">
        <v>42</v>
      </c>
      <c r="P169" s="153">
        <f t="shared" si="11"/>
        <v>0</v>
      </c>
      <c r="Q169" s="153">
        <v>0</v>
      </c>
      <c r="R169" s="153">
        <f t="shared" si="12"/>
        <v>0</v>
      </c>
      <c r="S169" s="153">
        <v>0</v>
      </c>
      <c r="T169" s="154">
        <f t="shared" si="13"/>
        <v>0</v>
      </c>
      <c r="AR169" s="155" t="s">
        <v>231</v>
      </c>
      <c r="AT169" s="155" t="s">
        <v>227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231</v>
      </c>
      <c r="BM169" s="155" t="s">
        <v>5011</v>
      </c>
    </row>
    <row r="170" spans="2:65" s="1" customFormat="1" ht="16.5" customHeight="1">
      <c r="B170" s="32"/>
      <c r="C170" s="143" t="s">
        <v>540</v>
      </c>
      <c r="D170" s="143" t="s">
        <v>227</v>
      </c>
      <c r="E170" s="144" t="s">
        <v>5012</v>
      </c>
      <c r="F170" s="145" t="s">
        <v>5013</v>
      </c>
      <c r="G170" s="146" t="s">
        <v>519</v>
      </c>
      <c r="H170" s="147">
        <v>500</v>
      </c>
      <c r="I170" s="148"/>
      <c r="J170" s="149">
        <f t="shared" si="10"/>
        <v>0</v>
      </c>
      <c r="K170" s="150"/>
      <c r="L170" s="32"/>
      <c r="M170" s="151" t="s">
        <v>1</v>
      </c>
      <c r="N170" s="152" t="s">
        <v>42</v>
      </c>
      <c r="P170" s="153">
        <f t="shared" si="11"/>
        <v>0</v>
      </c>
      <c r="Q170" s="153">
        <v>0</v>
      </c>
      <c r="R170" s="153">
        <f t="shared" si="12"/>
        <v>0</v>
      </c>
      <c r="S170" s="153">
        <v>0</v>
      </c>
      <c r="T170" s="154">
        <f t="shared" si="13"/>
        <v>0</v>
      </c>
      <c r="AR170" s="155" t="s">
        <v>231</v>
      </c>
      <c r="AT170" s="155" t="s">
        <v>227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231</v>
      </c>
      <c r="BM170" s="155" t="s">
        <v>5014</v>
      </c>
    </row>
    <row r="171" spans="2:65" s="1" customFormat="1" ht="16.5" customHeight="1">
      <c r="B171" s="32"/>
      <c r="C171" s="143" t="s">
        <v>549</v>
      </c>
      <c r="D171" s="143" t="s">
        <v>227</v>
      </c>
      <c r="E171" s="144" t="s">
        <v>5015</v>
      </c>
      <c r="F171" s="145" t="s">
        <v>5016</v>
      </c>
      <c r="G171" s="146" t="s">
        <v>519</v>
      </c>
      <c r="H171" s="147">
        <v>270</v>
      </c>
      <c r="I171" s="148"/>
      <c r="J171" s="149">
        <f t="shared" si="10"/>
        <v>0</v>
      </c>
      <c r="K171" s="150"/>
      <c r="L171" s="32"/>
      <c r="M171" s="151" t="s">
        <v>1</v>
      </c>
      <c r="N171" s="152" t="s">
        <v>42</v>
      </c>
      <c r="P171" s="153">
        <f t="shared" si="11"/>
        <v>0</v>
      </c>
      <c r="Q171" s="153">
        <v>0</v>
      </c>
      <c r="R171" s="153">
        <f t="shared" si="12"/>
        <v>0</v>
      </c>
      <c r="S171" s="153">
        <v>0</v>
      </c>
      <c r="T171" s="154">
        <f t="shared" si="13"/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231</v>
      </c>
      <c r="BM171" s="155" t="s">
        <v>5017</v>
      </c>
    </row>
    <row r="172" spans="2:65" s="1" customFormat="1" ht="16.5" customHeight="1">
      <c r="B172" s="32"/>
      <c r="C172" s="143" t="s">
        <v>556</v>
      </c>
      <c r="D172" s="143" t="s">
        <v>227</v>
      </c>
      <c r="E172" s="144" t="s">
        <v>5018</v>
      </c>
      <c r="F172" s="145" t="s">
        <v>5019</v>
      </c>
      <c r="G172" s="146" t="s">
        <v>519</v>
      </c>
      <c r="H172" s="147">
        <v>30</v>
      </c>
      <c r="I172" s="148"/>
      <c r="J172" s="149">
        <f t="shared" si="10"/>
        <v>0</v>
      </c>
      <c r="K172" s="150"/>
      <c r="L172" s="32"/>
      <c r="M172" s="151" t="s">
        <v>1</v>
      </c>
      <c r="N172" s="152" t="s">
        <v>42</v>
      </c>
      <c r="P172" s="153">
        <f t="shared" si="11"/>
        <v>0</v>
      </c>
      <c r="Q172" s="153">
        <v>0</v>
      </c>
      <c r="R172" s="153">
        <f t="shared" si="12"/>
        <v>0</v>
      </c>
      <c r="S172" s="153">
        <v>0</v>
      </c>
      <c r="T172" s="154">
        <f t="shared" si="13"/>
        <v>0</v>
      </c>
      <c r="AR172" s="155" t="s">
        <v>231</v>
      </c>
      <c r="AT172" s="155" t="s">
        <v>227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231</v>
      </c>
      <c r="BM172" s="155" t="s">
        <v>5020</v>
      </c>
    </row>
    <row r="173" spans="2:65" s="1" customFormat="1" ht="16.5" customHeight="1">
      <c r="B173" s="32"/>
      <c r="C173" s="179" t="s">
        <v>561</v>
      </c>
      <c r="D173" s="179" t="s">
        <v>304</v>
      </c>
      <c r="E173" s="180" t="s">
        <v>5021</v>
      </c>
      <c r="F173" s="181" t="s">
        <v>5022</v>
      </c>
      <c r="G173" s="182" t="s">
        <v>519</v>
      </c>
      <c r="H173" s="183">
        <v>30</v>
      </c>
      <c r="I173" s="184"/>
      <c r="J173" s="185">
        <f t="shared" si="10"/>
        <v>0</v>
      </c>
      <c r="K173" s="186"/>
      <c r="L173" s="187"/>
      <c r="M173" s="188" t="s">
        <v>1</v>
      </c>
      <c r="N173" s="189" t="s">
        <v>42</v>
      </c>
      <c r="P173" s="153">
        <f t="shared" si="11"/>
        <v>0</v>
      </c>
      <c r="Q173" s="153">
        <v>0</v>
      </c>
      <c r="R173" s="153">
        <f t="shared" si="12"/>
        <v>0</v>
      </c>
      <c r="S173" s="153">
        <v>0</v>
      </c>
      <c r="T173" s="154">
        <f t="shared" si="13"/>
        <v>0</v>
      </c>
      <c r="AR173" s="155" t="s">
        <v>263</v>
      </c>
      <c r="AT173" s="155" t="s">
        <v>304</v>
      </c>
      <c r="AU173" s="155" t="s">
        <v>89</v>
      </c>
      <c r="AY173" s="17" t="s">
        <v>225</v>
      </c>
      <c r="BE173" s="156">
        <f t="shared" si="14"/>
        <v>0</v>
      </c>
      <c r="BF173" s="156">
        <f t="shared" si="15"/>
        <v>0</v>
      </c>
      <c r="BG173" s="156">
        <f t="shared" si="16"/>
        <v>0</v>
      </c>
      <c r="BH173" s="156">
        <f t="shared" si="17"/>
        <v>0</v>
      </c>
      <c r="BI173" s="156">
        <f t="shared" si="18"/>
        <v>0</v>
      </c>
      <c r="BJ173" s="17" t="s">
        <v>89</v>
      </c>
      <c r="BK173" s="156">
        <f t="shared" si="19"/>
        <v>0</v>
      </c>
      <c r="BL173" s="17" t="s">
        <v>231</v>
      </c>
      <c r="BM173" s="155" t="s">
        <v>5023</v>
      </c>
    </row>
    <row r="174" spans="2:65" s="1" customFormat="1" ht="16.5" customHeight="1">
      <c r="B174" s="32"/>
      <c r="C174" s="143" t="s">
        <v>568</v>
      </c>
      <c r="D174" s="143" t="s">
        <v>227</v>
      </c>
      <c r="E174" s="144" t="s">
        <v>5024</v>
      </c>
      <c r="F174" s="145" t="s">
        <v>5025</v>
      </c>
      <c r="G174" s="146" t="s">
        <v>519</v>
      </c>
      <c r="H174" s="147">
        <v>30</v>
      </c>
      <c r="I174" s="148"/>
      <c r="J174" s="149">
        <f t="shared" si="10"/>
        <v>0</v>
      </c>
      <c r="K174" s="150"/>
      <c r="L174" s="32"/>
      <c r="M174" s="151" t="s">
        <v>1</v>
      </c>
      <c r="N174" s="152" t="s">
        <v>42</v>
      </c>
      <c r="P174" s="153">
        <f t="shared" si="11"/>
        <v>0</v>
      </c>
      <c r="Q174" s="153">
        <v>0</v>
      </c>
      <c r="R174" s="153">
        <f t="shared" si="12"/>
        <v>0</v>
      </c>
      <c r="S174" s="153">
        <v>0</v>
      </c>
      <c r="T174" s="154">
        <f t="shared" si="13"/>
        <v>0</v>
      </c>
      <c r="AR174" s="155" t="s">
        <v>231</v>
      </c>
      <c r="AT174" s="155" t="s">
        <v>227</v>
      </c>
      <c r="AU174" s="155" t="s">
        <v>89</v>
      </c>
      <c r="AY174" s="17" t="s">
        <v>225</v>
      </c>
      <c r="BE174" s="156">
        <f t="shared" si="14"/>
        <v>0</v>
      </c>
      <c r="BF174" s="156">
        <f t="shared" si="15"/>
        <v>0</v>
      </c>
      <c r="BG174" s="156">
        <f t="shared" si="16"/>
        <v>0</v>
      </c>
      <c r="BH174" s="156">
        <f t="shared" si="17"/>
        <v>0</v>
      </c>
      <c r="BI174" s="156">
        <f t="shared" si="18"/>
        <v>0</v>
      </c>
      <c r="BJ174" s="17" t="s">
        <v>89</v>
      </c>
      <c r="BK174" s="156">
        <f t="shared" si="19"/>
        <v>0</v>
      </c>
      <c r="BL174" s="17" t="s">
        <v>231</v>
      </c>
      <c r="BM174" s="155" t="s">
        <v>5026</v>
      </c>
    </row>
    <row r="175" spans="2:65" s="1" customFormat="1" ht="16.5" customHeight="1">
      <c r="B175" s="32"/>
      <c r="C175" s="143" t="s">
        <v>576</v>
      </c>
      <c r="D175" s="143" t="s">
        <v>227</v>
      </c>
      <c r="E175" s="144" t="s">
        <v>5027</v>
      </c>
      <c r="F175" s="145" t="s">
        <v>5025</v>
      </c>
      <c r="G175" s="146" t="s">
        <v>519</v>
      </c>
      <c r="H175" s="147">
        <v>5</v>
      </c>
      <c r="I175" s="148"/>
      <c r="J175" s="149">
        <f t="shared" si="10"/>
        <v>0</v>
      </c>
      <c r="K175" s="150"/>
      <c r="L175" s="32"/>
      <c r="M175" s="151" t="s">
        <v>1</v>
      </c>
      <c r="N175" s="152" t="s">
        <v>42</v>
      </c>
      <c r="P175" s="153">
        <f t="shared" si="11"/>
        <v>0</v>
      </c>
      <c r="Q175" s="153">
        <v>0</v>
      </c>
      <c r="R175" s="153">
        <f t="shared" si="12"/>
        <v>0</v>
      </c>
      <c r="S175" s="153">
        <v>0</v>
      </c>
      <c r="T175" s="154">
        <f t="shared" si="13"/>
        <v>0</v>
      </c>
      <c r="AR175" s="155" t="s">
        <v>231</v>
      </c>
      <c r="AT175" s="155" t="s">
        <v>227</v>
      </c>
      <c r="AU175" s="155" t="s">
        <v>89</v>
      </c>
      <c r="AY175" s="17" t="s">
        <v>225</v>
      </c>
      <c r="BE175" s="156">
        <f t="shared" si="14"/>
        <v>0</v>
      </c>
      <c r="BF175" s="156">
        <f t="shared" si="15"/>
        <v>0</v>
      </c>
      <c r="BG175" s="156">
        <f t="shared" si="16"/>
        <v>0</v>
      </c>
      <c r="BH175" s="156">
        <f t="shared" si="17"/>
        <v>0</v>
      </c>
      <c r="BI175" s="156">
        <f t="shared" si="18"/>
        <v>0</v>
      </c>
      <c r="BJ175" s="17" t="s">
        <v>89</v>
      </c>
      <c r="BK175" s="156">
        <f t="shared" si="19"/>
        <v>0</v>
      </c>
      <c r="BL175" s="17" t="s">
        <v>231</v>
      </c>
      <c r="BM175" s="155" t="s">
        <v>5028</v>
      </c>
    </row>
    <row r="176" spans="2:65" s="1" customFormat="1" ht="16.5" customHeight="1">
      <c r="B176" s="32"/>
      <c r="C176" s="179" t="s">
        <v>581</v>
      </c>
      <c r="D176" s="179" t="s">
        <v>304</v>
      </c>
      <c r="E176" s="180" t="s">
        <v>5029</v>
      </c>
      <c r="F176" s="181" t="s">
        <v>5030</v>
      </c>
      <c r="G176" s="182" t="s">
        <v>519</v>
      </c>
      <c r="H176" s="183">
        <v>5</v>
      </c>
      <c r="I176" s="184"/>
      <c r="J176" s="185">
        <f t="shared" si="10"/>
        <v>0</v>
      </c>
      <c r="K176" s="186"/>
      <c r="L176" s="187"/>
      <c r="M176" s="188" t="s">
        <v>1</v>
      </c>
      <c r="N176" s="189" t="s">
        <v>42</v>
      </c>
      <c r="P176" s="153">
        <f t="shared" si="11"/>
        <v>0</v>
      </c>
      <c r="Q176" s="153">
        <v>0</v>
      </c>
      <c r="R176" s="153">
        <f t="shared" si="12"/>
        <v>0</v>
      </c>
      <c r="S176" s="153">
        <v>0</v>
      </c>
      <c r="T176" s="154">
        <f t="shared" si="13"/>
        <v>0</v>
      </c>
      <c r="AR176" s="155" t="s">
        <v>263</v>
      </c>
      <c r="AT176" s="155" t="s">
        <v>304</v>
      </c>
      <c r="AU176" s="155" t="s">
        <v>89</v>
      </c>
      <c r="AY176" s="17" t="s">
        <v>225</v>
      </c>
      <c r="BE176" s="156">
        <f t="shared" si="14"/>
        <v>0</v>
      </c>
      <c r="BF176" s="156">
        <f t="shared" si="15"/>
        <v>0</v>
      </c>
      <c r="BG176" s="156">
        <f t="shared" si="16"/>
        <v>0</v>
      </c>
      <c r="BH176" s="156">
        <f t="shared" si="17"/>
        <v>0</v>
      </c>
      <c r="BI176" s="156">
        <f t="shared" si="18"/>
        <v>0</v>
      </c>
      <c r="BJ176" s="17" t="s">
        <v>89</v>
      </c>
      <c r="BK176" s="156">
        <f t="shared" si="19"/>
        <v>0</v>
      </c>
      <c r="BL176" s="17" t="s">
        <v>231</v>
      </c>
      <c r="BM176" s="155" t="s">
        <v>5031</v>
      </c>
    </row>
    <row r="177" spans="2:65" s="1" customFormat="1" ht="16.5" customHeight="1">
      <c r="B177" s="32"/>
      <c r="C177" s="143" t="s">
        <v>586</v>
      </c>
      <c r="D177" s="143" t="s">
        <v>227</v>
      </c>
      <c r="E177" s="144" t="s">
        <v>5032</v>
      </c>
      <c r="F177" s="145" t="s">
        <v>5033</v>
      </c>
      <c r="G177" s="146" t="s">
        <v>519</v>
      </c>
      <c r="H177" s="147">
        <v>10</v>
      </c>
      <c r="I177" s="148"/>
      <c r="J177" s="149">
        <f t="shared" si="10"/>
        <v>0</v>
      </c>
      <c r="K177" s="150"/>
      <c r="L177" s="32"/>
      <c r="M177" s="151" t="s">
        <v>1</v>
      </c>
      <c r="N177" s="152" t="s">
        <v>42</v>
      </c>
      <c r="P177" s="153">
        <f t="shared" si="11"/>
        <v>0</v>
      </c>
      <c r="Q177" s="153">
        <v>0</v>
      </c>
      <c r="R177" s="153">
        <f t="shared" si="12"/>
        <v>0</v>
      </c>
      <c r="S177" s="153">
        <v>0</v>
      </c>
      <c r="T177" s="154">
        <f t="shared" si="13"/>
        <v>0</v>
      </c>
      <c r="AR177" s="155" t="s">
        <v>231</v>
      </c>
      <c r="AT177" s="155" t="s">
        <v>227</v>
      </c>
      <c r="AU177" s="155" t="s">
        <v>89</v>
      </c>
      <c r="AY177" s="17" t="s">
        <v>225</v>
      </c>
      <c r="BE177" s="156">
        <f t="shared" si="14"/>
        <v>0</v>
      </c>
      <c r="BF177" s="156">
        <f t="shared" si="15"/>
        <v>0</v>
      </c>
      <c r="BG177" s="156">
        <f t="shared" si="16"/>
        <v>0</v>
      </c>
      <c r="BH177" s="156">
        <f t="shared" si="17"/>
        <v>0</v>
      </c>
      <c r="BI177" s="156">
        <f t="shared" si="18"/>
        <v>0</v>
      </c>
      <c r="BJ177" s="17" t="s">
        <v>89</v>
      </c>
      <c r="BK177" s="156">
        <f t="shared" si="19"/>
        <v>0</v>
      </c>
      <c r="BL177" s="17" t="s">
        <v>231</v>
      </c>
      <c r="BM177" s="155" t="s">
        <v>5034</v>
      </c>
    </row>
    <row r="178" spans="2:65" s="1" customFormat="1" ht="16.5" customHeight="1">
      <c r="B178" s="32"/>
      <c r="C178" s="179" t="s">
        <v>590</v>
      </c>
      <c r="D178" s="179" t="s">
        <v>304</v>
      </c>
      <c r="E178" s="180" t="s">
        <v>5035</v>
      </c>
      <c r="F178" s="181" t="s">
        <v>5036</v>
      </c>
      <c r="G178" s="182" t="s">
        <v>519</v>
      </c>
      <c r="H178" s="183">
        <v>10</v>
      </c>
      <c r="I178" s="184"/>
      <c r="J178" s="185">
        <f t="shared" si="10"/>
        <v>0</v>
      </c>
      <c r="K178" s="186"/>
      <c r="L178" s="187"/>
      <c r="M178" s="188" t="s">
        <v>1</v>
      </c>
      <c r="N178" s="189" t="s">
        <v>42</v>
      </c>
      <c r="P178" s="153">
        <f t="shared" si="11"/>
        <v>0</v>
      </c>
      <c r="Q178" s="153">
        <v>0</v>
      </c>
      <c r="R178" s="153">
        <f t="shared" si="12"/>
        <v>0</v>
      </c>
      <c r="S178" s="153">
        <v>0</v>
      </c>
      <c r="T178" s="154">
        <f t="shared" si="13"/>
        <v>0</v>
      </c>
      <c r="AR178" s="155" t="s">
        <v>263</v>
      </c>
      <c r="AT178" s="155" t="s">
        <v>304</v>
      </c>
      <c r="AU178" s="155" t="s">
        <v>89</v>
      </c>
      <c r="AY178" s="17" t="s">
        <v>225</v>
      </c>
      <c r="BE178" s="156">
        <f t="shared" si="14"/>
        <v>0</v>
      </c>
      <c r="BF178" s="156">
        <f t="shared" si="15"/>
        <v>0</v>
      </c>
      <c r="BG178" s="156">
        <f t="shared" si="16"/>
        <v>0</v>
      </c>
      <c r="BH178" s="156">
        <f t="shared" si="17"/>
        <v>0</v>
      </c>
      <c r="BI178" s="156">
        <f t="shared" si="18"/>
        <v>0</v>
      </c>
      <c r="BJ178" s="17" t="s">
        <v>89</v>
      </c>
      <c r="BK178" s="156">
        <f t="shared" si="19"/>
        <v>0</v>
      </c>
      <c r="BL178" s="17" t="s">
        <v>231</v>
      </c>
      <c r="BM178" s="155" t="s">
        <v>5037</v>
      </c>
    </row>
    <row r="179" spans="2:65" s="1" customFormat="1" ht="16.5" customHeight="1">
      <c r="B179" s="32"/>
      <c r="C179" s="143" t="s">
        <v>595</v>
      </c>
      <c r="D179" s="143" t="s">
        <v>227</v>
      </c>
      <c r="E179" s="144" t="s">
        <v>5038</v>
      </c>
      <c r="F179" s="145" t="s">
        <v>5039</v>
      </c>
      <c r="G179" s="146" t="s">
        <v>414</v>
      </c>
      <c r="H179" s="147">
        <v>0.1</v>
      </c>
      <c r="I179" s="148"/>
      <c r="J179" s="149">
        <f t="shared" si="10"/>
        <v>0</v>
      </c>
      <c r="K179" s="150"/>
      <c r="L179" s="32"/>
      <c r="M179" s="151" t="s">
        <v>1</v>
      </c>
      <c r="N179" s="152" t="s">
        <v>42</v>
      </c>
      <c r="P179" s="153">
        <f t="shared" si="11"/>
        <v>0</v>
      </c>
      <c r="Q179" s="153">
        <v>0</v>
      </c>
      <c r="R179" s="153">
        <f t="shared" si="12"/>
        <v>0</v>
      </c>
      <c r="S179" s="153">
        <v>0</v>
      </c>
      <c r="T179" s="154">
        <f t="shared" si="13"/>
        <v>0</v>
      </c>
      <c r="AR179" s="155" t="s">
        <v>231</v>
      </c>
      <c r="AT179" s="155" t="s">
        <v>227</v>
      </c>
      <c r="AU179" s="155" t="s">
        <v>89</v>
      </c>
      <c r="AY179" s="17" t="s">
        <v>225</v>
      </c>
      <c r="BE179" s="156">
        <f t="shared" si="14"/>
        <v>0</v>
      </c>
      <c r="BF179" s="156">
        <f t="shared" si="15"/>
        <v>0</v>
      </c>
      <c r="BG179" s="156">
        <f t="shared" si="16"/>
        <v>0</v>
      </c>
      <c r="BH179" s="156">
        <f t="shared" si="17"/>
        <v>0</v>
      </c>
      <c r="BI179" s="156">
        <f t="shared" si="18"/>
        <v>0</v>
      </c>
      <c r="BJ179" s="17" t="s">
        <v>89</v>
      </c>
      <c r="BK179" s="156">
        <f t="shared" si="19"/>
        <v>0</v>
      </c>
      <c r="BL179" s="17" t="s">
        <v>231</v>
      </c>
      <c r="BM179" s="155" t="s">
        <v>5040</v>
      </c>
    </row>
    <row r="180" spans="2:65" s="1" customFormat="1" ht="16.5" customHeight="1">
      <c r="B180" s="32"/>
      <c r="C180" s="143" t="s">
        <v>603</v>
      </c>
      <c r="D180" s="143" t="s">
        <v>227</v>
      </c>
      <c r="E180" s="144" t="s">
        <v>5041</v>
      </c>
      <c r="F180" s="145" t="s">
        <v>5042</v>
      </c>
      <c r="G180" s="146" t="s">
        <v>414</v>
      </c>
      <c r="H180" s="147">
        <v>0.1</v>
      </c>
      <c r="I180" s="148"/>
      <c r="J180" s="149">
        <f t="shared" si="10"/>
        <v>0</v>
      </c>
      <c r="K180" s="150"/>
      <c r="L180" s="32"/>
      <c r="M180" s="151" t="s">
        <v>1</v>
      </c>
      <c r="N180" s="152" t="s">
        <v>42</v>
      </c>
      <c r="P180" s="153">
        <f t="shared" si="11"/>
        <v>0</v>
      </c>
      <c r="Q180" s="153">
        <v>0</v>
      </c>
      <c r="R180" s="153">
        <f t="shared" si="12"/>
        <v>0</v>
      </c>
      <c r="S180" s="153">
        <v>0</v>
      </c>
      <c r="T180" s="154">
        <f t="shared" si="13"/>
        <v>0</v>
      </c>
      <c r="AR180" s="155" t="s">
        <v>231</v>
      </c>
      <c r="AT180" s="155" t="s">
        <v>227</v>
      </c>
      <c r="AU180" s="155" t="s">
        <v>89</v>
      </c>
      <c r="AY180" s="17" t="s">
        <v>225</v>
      </c>
      <c r="BE180" s="156">
        <f t="shared" si="14"/>
        <v>0</v>
      </c>
      <c r="BF180" s="156">
        <f t="shared" si="15"/>
        <v>0</v>
      </c>
      <c r="BG180" s="156">
        <f t="shared" si="16"/>
        <v>0</v>
      </c>
      <c r="BH180" s="156">
        <f t="shared" si="17"/>
        <v>0</v>
      </c>
      <c r="BI180" s="156">
        <f t="shared" si="18"/>
        <v>0</v>
      </c>
      <c r="BJ180" s="17" t="s">
        <v>89</v>
      </c>
      <c r="BK180" s="156">
        <f t="shared" si="19"/>
        <v>0</v>
      </c>
      <c r="BL180" s="17" t="s">
        <v>231</v>
      </c>
      <c r="BM180" s="155" t="s">
        <v>5043</v>
      </c>
    </row>
    <row r="181" spans="2:65" s="1" customFormat="1" ht="16.5" customHeight="1">
      <c r="B181" s="32"/>
      <c r="C181" s="143" t="s">
        <v>620</v>
      </c>
      <c r="D181" s="143" t="s">
        <v>227</v>
      </c>
      <c r="E181" s="144" t="s">
        <v>5044</v>
      </c>
      <c r="F181" s="145" t="s">
        <v>5045</v>
      </c>
      <c r="G181" s="146" t="s">
        <v>519</v>
      </c>
      <c r="H181" s="147">
        <v>150</v>
      </c>
      <c r="I181" s="148"/>
      <c r="J181" s="149">
        <f t="shared" si="10"/>
        <v>0</v>
      </c>
      <c r="K181" s="150"/>
      <c r="L181" s="32"/>
      <c r="M181" s="151" t="s">
        <v>1</v>
      </c>
      <c r="N181" s="152" t="s">
        <v>42</v>
      </c>
      <c r="P181" s="153">
        <f t="shared" si="11"/>
        <v>0</v>
      </c>
      <c r="Q181" s="153">
        <v>0</v>
      </c>
      <c r="R181" s="153">
        <f t="shared" si="12"/>
        <v>0</v>
      </c>
      <c r="S181" s="153">
        <v>0</v>
      </c>
      <c r="T181" s="154">
        <f t="shared" si="13"/>
        <v>0</v>
      </c>
      <c r="AR181" s="155" t="s">
        <v>231</v>
      </c>
      <c r="AT181" s="155" t="s">
        <v>227</v>
      </c>
      <c r="AU181" s="155" t="s">
        <v>89</v>
      </c>
      <c r="AY181" s="17" t="s">
        <v>225</v>
      </c>
      <c r="BE181" s="156">
        <f t="shared" si="14"/>
        <v>0</v>
      </c>
      <c r="BF181" s="156">
        <f t="shared" si="15"/>
        <v>0</v>
      </c>
      <c r="BG181" s="156">
        <f t="shared" si="16"/>
        <v>0</v>
      </c>
      <c r="BH181" s="156">
        <f t="shared" si="17"/>
        <v>0</v>
      </c>
      <c r="BI181" s="156">
        <f t="shared" si="18"/>
        <v>0</v>
      </c>
      <c r="BJ181" s="17" t="s">
        <v>89</v>
      </c>
      <c r="BK181" s="156">
        <f t="shared" si="19"/>
        <v>0</v>
      </c>
      <c r="BL181" s="17" t="s">
        <v>231</v>
      </c>
      <c r="BM181" s="155" t="s">
        <v>5046</v>
      </c>
    </row>
    <row r="182" spans="2:65" s="1" customFormat="1" ht="16.5" customHeight="1">
      <c r="B182" s="32"/>
      <c r="C182" s="179" t="s">
        <v>626</v>
      </c>
      <c r="D182" s="179" t="s">
        <v>304</v>
      </c>
      <c r="E182" s="180" t="s">
        <v>5047</v>
      </c>
      <c r="F182" s="181" t="s">
        <v>5048</v>
      </c>
      <c r="G182" s="182" t="s">
        <v>4296</v>
      </c>
      <c r="H182" s="183">
        <v>1</v>
      </c>
      <c r="I182" s="184"/>
      <c r="J182" s="185">
        <f t="shared" si="10"/>
        <v>0</v>
      </c>
      <c r="K182" s="186"/>
      <c r="L182" s="187"/>
      <c r="M182" s="188" t="s">
        <v>1</v>
      </c>
      <c r="N182" s="189" t="s">
        <v>42</v>
      </c>
      <c r="P182" s="153">
        <f t="shared" si="11"/>
        <v>0</v>
      </c>
      <c r="Q182" s="153">
        <v>0</v>
      </c>
      <c r="R182" s="153">
        <f t="shared" si="12"/>
        <v>0</v>
      </c>
      <c r="S182" s="153">
        <v>0</v>
      </c>
      <c r="T182" s="154">
        <f t="shared" si="13"/>
        <v>0</v>
      </c>
      <c r="AR182" s="155" t="s">
        <v>263</v>
      </c>
      <c r="AT182" s="155" t="s">
        <v>304</v>
      </c>
      <c r="AU182" s="155" t="s">
        <v>89</v>
      </c>
      <c r="AY182" s="17" t="s">
        <v>225</v>
      </c>
      <c r="BE182" s="156">
        <f t="shared" si="14"/>
        <v>0</v>
      </c>
      <c r="BF182" s="156">
        <f t="shared" si="15"/>
        <v>0</v>
      </c>
      <c r="BG182" s="156">
        <f t="shared" si="16"/>
        <v>0</v>
      </c>
      <c r="BH182" s="156">
        <f t="shared" si="17"/>
        <v>0</v>
      </c>
      <c r="BI182" s="156">
        <f t="shared" si="18"/>
        <v>0</v>
      </c>
      <c r="BJ182" s="17" t="s">
        <v>89</v>
      </c>
      <c r="BK182" s="156">
        <f t="shared" si="19"/>
        <v>0</v>
      </c>
      <c r="BL182" s="17" t="s">
        <v>231</v>
      </c>
      <c r="BM182" s="155" t="s">
        <v>5049</v>
      </c>
    </row>
    <row r="183" spans="2:65" s="1" customFormat="1" ht="16.5" customHeight="1">
      <c r="B183" s="32"/>
      <c r="C183" s="179" t="s">
        <v>633</v>
      </c>
      <c r="D183" s="179" t="s">
        <v>304</v>
      </c>
      <c r="E183" s="180" t="s">
        <v>5050</v>
      </c>
      <c r="F183" s="181" t="s">
        <v>5051</v>
      </c>
      <c r="G183" s="182" t="s">
        <v>519</v>
      </c>
      <c r="H183" s="183">
        <v>1</v>
      </c>
      <c r="I183" s="184"/>
      <c r="J183" s="185">
        <f t="shared" si="10"/>
        <v>0</v>
      </c>
      <c r="K183" s="186"/>
      <c r="L183" s="187"/>
      <c r="M183" s="188" t="s">
        <v>1</v>
      </c>
      <c r="N183" s="189" t="s">
        <v>42</v>
      </c>
      <c r="P183" s="153">
        <f t="shared" si="11"/>
        <v>0</v>
      </c>
      <c r="Q183" s="153">
        <v>0</v>
      </c>
      <c r="R183" s="153">
        <f t="shared" si="12"/>
        <v>0</v>
      </c>
      <c r="S183" s="153">
        <v>0</v>
      </c>
      <c r="T183" s="154">
        <f t="shared" si="13"/>
        <v>0</v>
      </c>
      <c r="AR183" s="155" t="s">
        <v>263</v>
      </c>
      <c r="AT183" s="155" t="s">
        <v>304</v>
      </c>
      <c r="AU183" s="155" t="s">
        <v>89</v>
      </c>
      <c r="AY183" s="17" t="s">
        <v>225</v>
      </c>
      <c r="BE183" s="156">
        <f t="shared" si="14"/>
        <v>0</v>
      </c>
      <c r="BF183" s="156">
        <f t="shared" si="15"/>
        <v>0</v>
      </c>
      <c r="BG183" s="156">
        <f t="shared" si="16"/>
        <v>0</v>
      </c>
      <c r="BH183" s="156">
        <f t="shared" si="17"/>
        <v>0</v>
      </c>
      <c r="BI183" s="156">
        <f t="shared" si="18"/>
        <v>0</v>
      </c>
      <c r="BJ183" s="17" t="s">
        <v>89</v>
      </c>
      <c r="BK183" s="156">
        <f t="shared" si="19"/>
        <v>0</v>
      </c>
      <c r="BL183" s="17" t="s">
        <v>231</v>
      </c>
      <c r="BM183" s="155" t="s">
        <v>5052</v>
      </c>
    </row>
    <row r="184" spans="2:65" s="1" customFormat="1" ht="16.5" customHeight="1">
      <c r="B184" s="32"/>
      <c r="C184" s="179" t="s">
        <v>640</v>
      </c>
      <c r="D184" s="179" t="s">
        <v>304</v>
      </c>
      <c r="E184" s="180" t="s">
        <v>5053</v>
      </c>
      <c r="F184" s="181" t="s">
        <v>5054</v>
      </c>
      <c r="G184" s="182" t="s">
        <v>983</v>
      </c>
      <c r="H184" s="183">
        <v>2</v>
      </c>
      <c r="I184" s="184"/>
      <c r="J184" s="185">
        <f t="shared" si="10"/>
        <v>0</v>
      </c>
      <c r="K184" s="186"/>
      <c r="L184" s="187"/>
      <c r="M184" s="188" t="s">
        <v>1</v>
      </c>
      <c r="N184" s="189" t="s">
        <v>42</v>
      </c>
      <c r="P184" s="153">
        <f t="shared" si="11"/>
        <v>0</v>
      </c>
      <c r="Q184" s="153">
        <v>0</v>
      </c>
      <c r="R184" s="153">
        <f t="shared" si="12"/>
        <v>0</v>
      </c>
      <c r="S184" s="153">
        <v>0</v>
      </c>
      <c r="T184" s="154">
        <f t="shared" si="13"/>
        <v>0</v>
      </c>
      <c r="AR184" s="155" t="s">
        <v>263</v>
      </c>
      <c r="AT184" s="155" t="s">
        <v>304</v>
      </c>
      <c r="AU184" s="155" t="s">
        <v>89</v>
      </c>
      <c r="AY184" s="17" t="s">
        <v>225</v>
      </c>
      <c r="BE184" s="156">
        <f t="shared" si="14"/>
        <v>0</v>
      </c>
      <c r="BF184" s="156">
        <f t="shared" si="15"/>
        <v>0</v>
      </c>
      <c r="BG184" s="156">
        <f t="shared" si="16"/>
        <v>0</v>
      </c>
      <c r="BH184" s="156">
        <f t="shared" si="17"/>
        <v>0</v>
      </c>
      <c r="BI184" s="156">
        <f t="shared" si="18"/>
        <v>0</v>
      </c>
      <c r="BJ184" s="17" t="s">
        <v>89</v>
      </c>
      <c r="BK184" s="156">
        <f t="shared" si="19"/>
        <v>0</v>
      </c>
      <c r="BL184" s="17" t="s">
        <v>231</v>
      </c>
      <c r="BM184" s="155" t="s">
        <v>5055</v>
      </c>
    </row>
    <row r="185" spans="2:65" s="1" customFormat="1" ht="16.5" customHeight="1">
      <c r="B185" s="32"/>
      <c r="C185" s="143" t="s">
        <v>647</v>
      </c>
      <c r="D185" s="143" t="s">
        <v>227</v>
      </c>
      <c r="E185" s="144" t="s">
        <v>5056</v>
      </c>
      <c r="F185" s="145" t="s">
        <v>5057</v>
      </c>
      <c r="G185" s="146" t="s">
        <v>519</v>
      </c>
      <c r="H185" s="147">
        <v>80</v>
      </c>
      <c r="I185" s="148"/>
      <c r="J185" s="149">
        <f t="shared" si="10"/>
        <v>0</v>
      </c>
      <c r="K185" s="150"/>
      <c r="L185" s="32"/>
      <c r="M185" s="151" t="s">
        <v>1</v>
      </c>
      <c r="N185" s="152" t="s">
        <v>42</v>
      </c>
      <c r="P185" s="153">
        <f t="shared" si="11"/>
        <v>0</v>
      </c>
      <c r="Q185" s="153">
        <v>0</v>
      </c>
      <c r="R185" s="153">
        <f t="shared" si="12"/>
        <v>0</v>
      </c>
      <c r="S185" s="153">
        <v>0</v>
      </c>
      <c r="T185" s="154">
        <f t="shared" si="13"/>
        <v>0</v>
      </c>
      <c r="AR185" s="155" t="s">
        <v>231</v>
      </c>
      <c r="AT185" s="155" t="s">
        <v>227</v>
      </c>
      <c r="AU185" s="155" t="s">
        <v>89</v>
      </c>
      <c r="AY185" s="17" t="s">
        <v>225</v>
      </c>
      <c r="BE185" s="156">
        <f t="shared" si="14"/>
        <v>0</v>
      </c>
      <c r="BF185" s="156">
        <f t="shared" si="15"/>
        <v>0</v>
      </c>
      <c r="BG185" s="156">
        <f t="shared" si="16"/>
        <v>0</v>
      </c>
      <c r="BH185" s="156">
        <f t="shared" si="17"/>
        <v>0</v>
      </c>
      <c r="BI185" s="156">
        <f t="shared" si="18"/>
        <v>0</v>
      </c>
      <c r="BJ185" s="17" t="s">
        <v>89</v>
      </c>
      <c r="BK185" s="156">
        <f t="shared" si="19"/>
        <v>0</v>
      </c>
      <c r="BL185" s="17" t="s">
        <v>231</v>
      </c>
      <c r="BM185" s="155" t="s">
        <v>5058</v>
      </c>
    </row>
    <row r="186" spans="2:65" s="1" customFormat="1" ht="16.5" customHeight="1">
      <c r="B186" s="32"/>
      <c r="C186" s="143" t="s">
        <v>651</v>
      </c>
      <c r="D186" s="143" t="s">
        <v>227</v>
      </c>
      <c r="E186" s="144" t="s">
        <v>5059</v>
      </c>
      <c r="F186" s="145" t="s">
        <v>5060</v>
      </c>
      <c r="G186" s="146" t="s">
        <v>519</v>
      </c>
      <c r="H186" s="147">
        <v>8</v>
      </c>
      <c r="I186" s="148"/>
      <c r="J186" s="149">
        <f t="shared" si="10"/>
        <v>0</v>
      </c>
      <c r="K186" s="150"/>
      <c r="L186" s="32"/>
      <c r="M186" s="151" t="s">
        <v>1</v>
      </c>
      <c r="N186" s="152" t="s">
        <v>42</v>
      </c>
      <c r="P186" s="153">
        <f t="shared" si="11"/>
        <v>0</v>
      </c>
      <c r="Q186" s="153">
        <v>0</v>
      </c>
      <c r="R186" s="153">
        <f t="shared" si="12"/>
        <v>0</v>
      </c>
      <c r="S186" s="153">
        <v>0</v>
      </c>
      <c r="T186" s="154">
        <f t="shared" si="13"/>
        <v>0</v>
      </c>
      <c r="AR186" s="155" t="s">
        <v>231</v>
      </c>
      <c r="AT186" s="155" t="s">
        <v>227</v>
      </c>
      <c r="AU186" s="155" t="s">
        <v>89</v>
      </c>
      <c r="AY186" s="17" t="s">
        <v>225</v>
      </c>
      <c r="BE186" s="156">
        <f t="shared" si="14"/>
        <v>0</v>
      </c>
      <c r="BF186" s="156">
        <f t="shared" si="15"/>
        <v>0</v>
      </c>
      <c r="BG186" s="156">
        <f t="shared" si="16"/>
        <v>0</v>
      </c>
      <c r="BH186" s="156">
        <f t="shared" si="17"/>
        <v>0</v>
      </c>
      <c r="BI186" s="156">
        <f t="shared" si="18"/>
        <v>0</v>
      </c>
      <c r="BJ186" s="17" t="s">
        <v>89</v>
      </c>
      <c r="BK186" s="156">
        <f t="shared" si="19"/>
        <v>0</v>
      </c>
      <c r="BL186" s="17" t="s">
        <v>231</v>
      </c>
      <c r="BM186" s="155" t="s">
        <v>5061</v>
      </c>
    </row>
    <row r="187" spans="2:65" s="1" customFormat="1" ht="16.5" customHeight="1">
      <c r="B187" s="32"/>
      <c r="C187" s="179" t="s">
        <v>659</v>
      </c>
      <c r="D187" s="179" t="s">
        <v>304</v>
      </c>
      <c r="E187" s="180" t="s">
        <v>5062</v>
      </c>
      <c r="F187" s="181" t="s">
        <v>5063</v>
      </c>
      <c r="G187" s="182" t="s">
        <v>519</v>
      </c>
      <c r="H187" s="183">
        <v>3</v>
      </c>
      <c r="I187" s="184"/>
      <c r="J187" s="185">
        <f t="shared" si="10"/>
        <v>0</v>
      </c>
      <c r="K187" s="186"/>
      <c r="L187" s="187"/>
      <c r="M187" s="188" t="s">
        <v>1</v>
      </c>
      <c r="N187" s="189" t="s">
        <v>42</v>
      </c>
      <c r="P187" s="153">
        <f t="shared" si="11"/>
        <v>0</v>
      </c>
      <c r="Q187" s="153">
        <v>0</v>
      </c>
      <c r="R187" s="153">
        <f t="shared" si="12"/>
        <v>0</v>
      </c>
      <c r="S187" s="153">
        <v>0</v>
      </c>
      <c r="T187" s="154">
        <f t="shared" si="13"/>
        <v>0</v>
      </c>
      <c r="AR187" s="155" t="s">
        <v>263</v>
      </c>
      <c r="AT187" s="155" t="s">
        <v>304</v>
      </c>
      <c r="AU187" s="155" t="s">
        <v>89</v>
      </c>
      <c r="AY187" s="17" t="s">
        <v>225</v>
      </c>
      <c r="BE187" s="156">
        <f t="shared" si="14"/>
        <v>0</v>
      </c>
      <c r="BF187" s="156">
        <f t="shared" si="15"/>
        <v>0</v>
      </c>
      <c r="BG187" s="156">
        <f t="shared" si="16"/>
        <v>0</v>
      </c>
      <c r="BH187" s="156">
        <f t="shared" si="17"/>
        <v>0</v>
      </c>
      <c r="BI187" s="156">
        <f t="shared" si="18"/>
        <v>0</v>
      </c>
      <c r="BJ187" s="17" t="s">
        <v>89</v>
      </c>
      <c r="BK187" s="156">
        <f t="shared" si="19"/>
        <v>0</v>
      </c>
      <c r="BL187" s="17" t="s">
        <v>231</v>
      </c>
      <c r="BM187" s="155" t="s">
        <v>5064</v>
      </c>
    </row>
    <row r="188" spans="2:65" s="1" customFormat="1" ht="16.5" customHeight="1">
      <c r="B188" s="32"/>
      <c r="C188" s="143" t="s">
        <v>663</v>
      </c>
      <c r="D188" s="143" t="s">
        <v>227</v>
      </c>
      <c r="E188" s="144" t="s">
        <v>5065</v>
      </c>
      <c r="F188" s="145" t="s">
        <v>5066</v>
      </c>
      <c r="G188" s="146" t="s">
        <v>519</v>
      </c>
      <c r="H188" s="147">
        <v>10</v>
      </c>
      <c r="I188" s="148"/>
      <c r="J188" s="149">
        <f t="shared" si="10"/>
        <v>0</v>
      </c>
      <c r="K188" s="150"/>
      <c r="L188" s="32"/>
      <c r="M188" s="151" t="s">
        <v>1</v>
      </c>
      <c r="N188" s="152" t="s">
        <v>42</v>
      </c>
      <c r="P188" s="153">
        <f t="shared" si="11"/>
        <v>0</v>
      </c>
      <c r="Q188" s="153">
        <v>0</v>
      </c>
      <c r="R188" s="153">
        <f t="shared" si="12"/>
        <v>0</v>
      </c>
      <c r="S188" s="153">
        <v>0</v>
      </c>
      <c r="T188" s="154">
        <f t="shared" si="13"/>
        <v>0</v>
      </c>
      <c r="AR188" s="155" t="s">
        <v>231</v>
      </c>
      <c r="AT188" s="155" t="s">
        <v>227</v>
      </c>
      <c r="AU188" s="155" t="s">
        <v>89</v>
      </c>
      <c r="AY188" s="17" t="s">
        <v>225</v>
      </c>
      <c r="BE188" s="156">
        <f t="shared" si="14"/>
        <v>0</v>
      </c>
      <c r="BF188" s="156">
        <f t="shared" si="15"/>
        <v>0</v>
      </c>
      <c r="BG188" s="156">
        <f t="shared" si="16"/>
        <v>0</v>
      </c>
      <c r="BH188" s="156">
        <f t="shared" si="17"/>
        <v>0</v>
      </c>
      <c r="BI188" s="156">
        <f t="shared" si="18"/>
        <v>0</v>
      </c>
      <c r="BJ188" s="17" t="s">
        <v>89</v>
      </c>
      <c r="BK188" s="156">
        <f t="shared" si="19"/>
        <v>0</v>
      </c>
      <c r="BL188" s="17" t="s">
        <v>231</v>
      </c>
      <c r="BM188" s="155" t="s">
        <v>5067</v>
      </c>
    </row>
    <row r="189" spans="2:65" s="1" customFormat="1" ht="16.5" customHeight="1">
      <c r="B189" s="32"/>
      <c r="C189" s="143" t="s">
        <v>667</v>
      </c>
      <c r="D189" s="143" t="s">
        <v>227</v>
      </c>
      <c r="E189" s="144" t="s">
        <v>5068</v>
      </c>
      <c r="F189" s="145" t="s">
        <v>5069</v>
      </c>
      <c r="G189" s="146" t="s">
        <v>519</v>
      </c>
      <c r="H189" s="147">
        <v>5</v>
      </c>
      <c r="I189" s="148"/>
      <c r="J189" s="149">
        <f t="shared" ref="J189:J220" si="20">ROUND(I189*H189,2)</f>
        <v>0</v>
      </c>
      <c r="K189" s="150"/>
      <c r="L189" s="32"/>
      <c r="M189" s="151" t="s">
        <v>1</v>
      </c>
      <c r="N189" s="152" t="s">
        <v>42</v>
      </c>
      <c r="P189" s="153">
        <f t="shared" ref="P189:P220" si="21">O189*H189</f>
        <v>0</v>
      </c>
      <c r="Q189" s="153">
        <v>0</v>
      </c>
      <c r="R189" s="153">
        <f t="shared" ref="R189:R220" si="22">Q189*H189</f>
        <v>0</v>
      </c>
      <c r="S189" s="153">
        <v>0</v>
      </c>
      <c r="T189" s="154">
        <f t="shared" ref="T189:T220" si="23">S189*H189</f>
        <v>0</v>
      </c>
      <c r="AR189" s="155" t="s">
        <v>231</v>
      </c>
      <c r="AT189" s="155" t="s">
        <v>227</v>
      </c>
      <c r="AU189" s="155" t="s">
        <v>89</v>
      </c>
      <c r="AY189" s="17" t="s">
        <v>225</v>
      </c>
      <c r="BE189" s="156">
        <f t="shared" ref="BE189:BE207" si="24">IF(N189="základná",J189,0)</f>
        <v>0</v>
      </c>
      <c r="BF189" s="156">
        <f t="shared" ref="BF189:BF207" si="25">IF(N189="znížená",J189,0)</f>
        <v>0</v>
      </c>
      <c r="BG189" s="156">
        <f t="shared" ref="BG189:BG207" si="26">IF(N189="zákl. prenesená",J189,0)</f>
        <v>0</v>
      </c>
      <c r="BH189" s="156">
        <f t="shared" ref="BH189:BH207" si="27">IF(N189="zníž. prenesená",J189,0)</f>
        <v>0</v>
      </c>
      <c r="BI189" s="156">
        <f t="shared" ref="BI189:BI207" si="28">IF(N189="nulová",J189,0)</f>
        <v>0</v>
      </c>
      <c r="BJ189" s="17" t="s">
        <v>89</v>
      </c>
      <c r="BK189" s="156">
        <f t="shared" ref="BK189:BK207" si="29">ROUND(I189*H189,2)</f>
        <v>0</v>
      </c>
      <c r="BL189" s="17" t="s">
        <v>231</v>
      </c>
      <c r="BM189" s="155" t="s">
        <v>5070</v>
      </c>
    </row>
    <row r="190" spans="2:65" s="1" customFormat="1" ht="16.5" customHeight="1">
      <c r="B190" s="32"/>
      <c r="C190" s="179" t="s">
        <v>671</v>
      </c>
      <c r="D190" s="179" t="s">
        <v>304</v>
      </c>
      <c r="E190" s="180" t="s">
        <v>5071</v>
      </c>
      <c r="F190" s="181" t="s">
        <v>5072</v>
      </c>
      <c r="G190" s="182" t="s">
        <v>4296</v>
      </c>
      <c r="H190" s="183">
        <v>1</v>
      </c>
      <c r="I190" s="184"/>
      <c r="J190" s="185">
        <f t="shared" si="20"/>
        <v>0</v>
      </c>
      <c r="K190" s="186"/>
      <c r="L190" s="187"/>
      <c r="M190" s="188" t="s">
        <v>1</v>
      </c>
      <c r="N190" s="189" t="s">
        <v>42</v>
      </c>
      <c r="P190" s="153">
        <f t="shared" si="21"/>
        <v>0</v>
      </c>
      <c r="Q190" s="153">
        <v>0</v>
      </c>
      <c r="R190" s="153">
        <f t="shared" si="22"/>
        <v>0</v>
      </c>
      <c r="S190" s="153">
        <v>0</v>
      </c>
      <c r="T190" s="154">
        <f t="shared" si="23"/>
        <v>0</v>
      </c>
      <c r="AR190" s="155" t="s">
        <v>263</v>
      </c>
      <c r="AT190" s="155" t="s">
        <v>304</v>
      </c>
      <c r="AU190" s="155" t="s">
        <v>89</v>
      </c>
      <c r="AY190" s="17" t="s">
        <v>225</v>
      </c>
      <c r="BE190" s="156">
        <f t="shared" si="24"/>
        <v>0</v>
      </c>
      <c r="BF190" s="156">
        <f t="shared" si="25"/>
        <v>0</v>
      </c>
      <c r="BG190" s="156">
        <f t="shared" si="26"/>
        <v>0</v>
      </c>
      <c r="BH190" s="156">
        <f t="shared" si="27"/>
        <v>0</v>
      </c>
      <c r="BI190" s="156">
        <f t="shared" si="28"/>
        <v>0</v>
      </c>
      <c r="BJ190" s="17" t="s">
        <v>89</v>
      </c>
      <c r="BK190" s="156">
        <f t="shared" si="29"/>
        <v>0</v>
      </c>
      <c r="BL190" s="17" t="s">
        <v>231</v>
      </c>
      <c r="BM190" s="155" t="s">
        <v>5073</v>
      </c>
    </row>
    <row r="191" spans="2:65" s="1" customFormat="1" ht="16.5" customHeight="1">
      <c r="B191" s="32"/>
      <c r="C191" s="143" t="s">
        <v>678</v>
      </c>
      <c r="D191" s="143" t="s">
        <v>227</v>
      </c>
      <c r="E191" s="144" t="s">
        <v>5074</v>
      </c>
      <c r="F191" s="145" t="s">
        <v>5075</v>
      </c>
      <c r="G191" s="146" t="s">
        <v>1067</v>
      </c>
      <c r="H191" s="147">
        <v>24</v>
      </c>
      <c r="I191" s="148"/>
      <c r="J191" s="149">
        <f t="shared" si="20"/>
        <v>0</v>
      </c>
      <c r="K191" s="150"/>
      <c r="L191" s="32"/>
      <c r="M191" s="151" t="s">
        <v>1</v>
      </c>
      <c r="N191" s="152" t="s">
        <v>42</v>
      </c>
      <c r="P191" s="153">
        <f t="shared" si="21"/>
        <v>0</v>
      </c>
      <c r="Q191" s="153">
        <v>0</v>
      </c>
      <c r="R191" s="153">
        <f t="shared" si="22"/>
        <v>0</v>
      </c>
      <c r="S191" s="153">
        <v>0</v>
      </c>
      <c r="T191" s="154">
        <f t="shared" si="23"/>
        <v>0</v>
      </c>
      <c r="AR191" s="155" t="s">
        <v>231</v>
      </c>
      <c r="AT191" s="155" t="s">
        <v>227</v>
      </c>
      <c r="AU191" s="155" t="s">
        <v>89</v>
      </c>
      <c r="AY191" s="17" t="s">
        <v>225</v>
      </c>
      <c r="BE191" s="156">
        <f t="shared" si="24"/>
        <v>0</v>
      </c>
      <c r="BF191" s="156">
        <f t="shared" si="25"/>
        <v>0</v>
      </c>
      <c r="BG191" s="156">
        <f t="shared" si="26"/>
        <v>0</v>
      </c>
      <c r="BH191" s="156">
        <f t="shared" si="27"/>
        <v>0</v>
      </c>
      <c r="BI191" s="156">
        <f t="shared" si="28"/>
        <v>0</v>
      </c>
      <c r="BJ191" s="17" t="s">
        <v>89</v>
      </c>
      <c r="BK191" s="156">
        <f t="shared" si="29"/>
        <v>0</v>
      </c>
      <c r="BL191" s="17" t="s">
        <v>231</v>
      </c>
      <c r="BM191" s="155" t="s">
        <v>5076</v>
      </c>
    </row>
    <row r="192" spans="2:65" s="1" customFormat="1" ht="16.5" customHeight="1">
      <c r="B192" s="32"/>
      <c r="C192" s="143" t="s">
        <v>685</v>
      </c>
      <c r="D192" s="143" t="s">
        <v>227</v>
      </c>
      <c r="E192" s="144" t="s">
        <v>5077</v>
      </c>
      <c r="F192" s="145" t="s">
        <v>5078</v>
      </c>
      <c r="G192" s="146" t="s">
        <v>519</v>
      </c>
      <c r="H192" s="147">
        <v>1</v>
      </c>
      <c r="I192" s="148"/>
      <c r="J192" s="149">
        <f t="shared" si="20"/>
        <v>0</v>
      </c>
      <c r="K192" s="150"/>
      <c r="L192" s="32"/>
      <c r="M192" s="151" t="s">
        <v>1</v>
      </c>
      <c r="N192" s="152" t="s">
        <v>42</v>
      </c>
      <c r="P192" s="153">
        <f t="shared" si="21"/>
        <v>0</v>
      </c>
      <c r="Q192" s="153">
        <v>0</v>
      </c>
      <c r="R192" s="153">
        <f t="shared" si="22"/>
        <v>0</v>
      </c>
      <c r="S192" s="153">
        <v>0</v>
      </c>
      <c r="T192" s="154">
        <f t="shared" si="23"/>
        <v>0</v>
      </c>
      <c r="AR192" s="155" t="s">
        <v>231</v>
      </c>
      <c r="AT192" s="155" t="s">
        <v>227</v>
      </c>
      <c r="AU192" s="155" t="s">
        <v>89</v>
      </c>
      <c r="AY192" s="17" t="s">
        <v>225</v>
      </c>
      <c r="BE192" s="156">
        <f t="shared" si="24"/>
        <v>0</v>
      </c>
      <c r="BF192" s="156">
        <f t="shared" si="25"/>
        <v>0</v>
      </c>
      <c r="BG192" s="156">
        <f t="shared" si="26"/>
        <v>0</v>
      </c>
      <c r="BH192" s="156">
        <f t="shared" si="27"/>
        <v>0</v>
      </c>
      <c r="BI192" s="156">
        <f t="shared" si="28"/>
        <v>0</v>
      </c>
      <c r="BJ192" s="17" t="s">
        <v>89</v>
      </c>
      <c r="BK192" s="156">
        <f t="shared" si="29"/>
        <v>0</v>
      </c>
      <c r="BL192" s="17" t="s">
        <v>231</v>
      </c>
      <c r="BM192" s="155" t="s">
        <v>5079</v>
      </c>
    </row>
    <row r="193" spans="2:65" s="1" customFormat="1" ht="16.5" customHeight="1">
      <c r="B193" s="32"/>
      <c r="C193" s="143" t="s">
        <v>694</v>
      </c>
      <c r="D193" s="143" t="s">
        <v>227</v>
      </c>
      <c r="E193" s="144" t="s">
        <v>5080</v>
      </c>
      <c r="F193" s="145" t="s">
        <v>5081</v>
      </c>
      <c r="G193" s="146" t="s">
        <v>519</v>
      </c>
      <c r="H193" s="147">
        <v>2</v>
      </c>
      <c r="I193" s="148"/>
      <c r="J193" s="149">
        <f t="shared" si="20"/>
        <v>0</v>
      </c>
      <c r="K193" s="150"/>
      <c r="L193" s="32"/>
      <c r="M193" s="151" t="s">
        <v>1</v>
      </c>
      <c r="N193" s="152" t="s">
        <v>42</v>
      </c>
      <c r="P193" s="153">
        <f t="shared" si="21"/>
        <v>0</v>
      </c>
      <c r="Q193" s="153">
        <v>0</v>
      </c>
      <c r="R193" s="153">
        <f t="shared" si="22"/>
        <v>0</v>
      </c>
      <c r="S193" s="153">
        <v>0</v>
      </c>
      <c r="T193" s="154">
        <f t="shared" si="23"/>
        <v>0</v>
      </c>
      <c r="AR193" s="155" t="s">
        <v>231</v>
      </c>
      <c r="AT193" s="155" t="s">
        <v>227</v>
      </c>
      <c r="AU193" s="155" t="s">
        <v>89</v>
      </c>
      <c r="AY193" s="17" t="s">
        <v>225</v>
      </c>
      <c r="BE193" s="156">
        <f t="shared" si="24"/>
        <v>0</v>
      </c>
      <c r="BF193" s="156">
        <f t="shared" si="25"/>
        <v>0</v>
      </c>
      <c r="BG193" s="156">
        <f t="shared" si="26"/>
        <v>0</v>
      </c>
      <c r="BH193" s="156">
        <f t="shared" si="27"/>
        <v>0</v>
      </c>
      <c r="BI193" s="156">
        <f t="shared" si="28"/>
        <v>0</v>
      </c>
      <c r="BJ193" s="17" t="s">
        <v>89</v>
      </c>
      <c r="BK193" s="156">
        <f t="shared" si="29"/>
        <v>0</v>
      </c>
      <c r="BL193" s="17" t="s">
        <v>231</v>
      </c>
      <c r="BM193" s="155" t="s">
        <v>5082</v>
      </c>
    </row>
    <row r="194" spans="2:65" s="1" customFormat="1" ht="16.5" customHeight="1">
      <c r="B194" s="32"/>
      <c r="C194" s="143" t="s">
        <v>699</v>
      </c>
      <c r="D194" s="143" t="s">
        <v>227</v>
      </c>
      <c r="E194" s="144" t="s">
        <v>5083</v>
      </c>
      <c r="F194" s="145" t="s">
        <v>5084</v>
      </c>
      <c r="G194" s="146" t="s">
        <v>519</v>
      </c>
      <c r="H194" s="147">
        <v>12</v>
      </c>
      <c r="I194" s="148"/>
      <c r="J194" s="149">
        <f t="shared" si="20"/>
        <v>0</v>
      </c>
      <c r="K194" s="150"/>
      <c r="L194" s="32"/>
      <c r="M194" s="151" t="s">
        <v>1</v>
      </c>
      <c r="N194" s="152" t="s">
        <v>42</v>
      </c>
      <c r="P194" s="153">
        <f t="shared" si="21"/>
        <v>0</v>
      </c>
      <c r="Q194" s="153">
        <v>0</v>
      </c>
      <c r="R194" s="153">
        <f t="shared" si="22"/>
        <v>0</v>
      </c>
      <c r="S194" s="153">
        <v>0</v>
      </c>
      <c r="T194" s="154">
        <f t="shared" si="23"/>
        <v>0</v>
      </c>
      <c r="AR194" s="155" t="s">
        <v>231</v>
      </c>
      <c r="AT194" s="155" t="s">
        <v>227</v>
      </c>
      <c r="AU194" s="155" t="s">
        <v>89</v>
      </c>
      <c r="AY194" s="17" t="s">
        <v>225</v>
      </c>
      <c r="BE194" s="156">
        <f t="shared" si="24"/>
        <v>0</v>
      </c>
      <c r="BF194" s="156">
        <f t="shared" si="25"/>
        <v>0</v>
      </c>
      <c r="BG194" s="156">
        <f t="shared" si="26"/>
        <v>0</v>
      </c>
      <c r="BH194" s="156">
        <f t="shared" si="27"/>
        <v>0</v>
      </c>
      <c r="BI194" s="156">
        <f t="shared" si="28"/>
        <v>0</v>
      </c>
      <c r="BJ194" s="17" t="s">
        <v>89</v>
      </c>
      <c r="BK194" s="156">
        <f t="shared" si="29"/>
        <v>0</v>
      </c>
      <c r="BL194" s="17" t="s">
        <v>231</v>
      </c>
      <c r="BM194" s="155" t="s">
        <v>5085</v>
      </c>
    </row>
    <row r="195" spans="2:65" s="1" customFormat="1" ht="16.5" customHeight="1">
      <c r="B195" s="32"/>
      <c r="C195" s="143" t="s">
        <v>704</v>
      </c>
      <c r="D195" s="143" t="s">
        <v>227</v>
      </c>
      <c r="E195" s="144" t="s">
        <v>5086</v>
      </c>
      <c r="F195" s="145" t="s">
        <v>5087</v>
      </c>
      <c r="G195" s="146" t="s">
        <v>519</v>
      </c>
      <c r="H195" s="147">
        <v>8</v>
      </c>
      <c r="I195" s="148"/>
      <c r="J195" s="149">
        <f t="shared" si="20"/>
        <v>0</v>
      </c>
      <c r="K195" s="150"/>
      <c r="L195" s="32"/>
      <c r="M195" s="151" t="s">
        <v>1</v>
      </c>
      <c r="N195" s="152" t="s">
        <v>42</v>
      </c>
      <c r="P195" s="153">
        <f t="shared" si="21"/>
        <v>0</v>
      </c>
      <c r="Q195" s="153">
        <v>0</v>
      </c>
      <c r="R195" s="153">
        <f t="shared" si="22"/>
        <v>0</v>
      </c>
      <c r="S195" s="153">
        <v>0</v>
      </c>
      <c r="T195" s="154">
        <f t="shared" si="23"/>
        <v>0</v>
      </c>
      <c r="AR195" s="155" t="s">
        <v>231</v>
      </c>
      <c r="AT195" s="155" t="s">
        <v>227</v>
      </c>
      <c r="AU195" s="155" t="s">
        <v>89</v>
      </c>
      <c r="AY195" s="17" t="s">
        <v>225</v>
      </c>
      <c r="BE195" s="156">
        <f t="shared" si="24"/>
        <v>0</v>
      </c>
      <c r="BF195" s="156">
        <f t="shared" si="25"/>
        <v>0</v>
      </c>
      <c r="BG195" s="156">
        <f t="shared" si="26"/>
        <v>0</v>
      </c>
      <c r="BH195" s="156">
        <f t="shared" si="27"/>
        <v>0</v>
      </c>
      <c r="BI195" s="156">
        <f t="shared" si="28"/>
        <v>0</v>
      </c>
      <c r="BJ195" s="17" t="s">
        <v>89</v>
      </c>
      <c r="BK195" s="156">
        <f t="shared" si="29"/>
        <v>0</v>
      </c>
      <c r="BL195" s="17" t="s">
        <v>231</v>
      </c>
      <c r="BM195" s="155" t="s">
        <v>5088</v>
      </c>
    </row>
    <row r="196" spans="2:65" s="1" customFormat="1" ht="16.5" customHeight="1">
      <c r="B196" s="32"/>
      <c r="C196" s="143" t="s">
        <v>708</v>
      </c>
      <c r="D196" s="143" t="s">
        <v>227</v>
      </c>
      <c r="E196" s="144" t="s">
        <v>5089</v>
      </c>
      <c r="F196" s="145" t="s">
        <v>5090</v>
      </c>
      <c r="G196" s="146" t="s">
        <v>1067</v>
      </c>
      <c r="H196" s="147">
        <v>8</v>
      </c>
      <c r="I196" s="148"/>
      <c r="J196" s="149">
        <f t="shared" si="20"/>
        <v>0</v>
      </c>
      <c r="K196" s="150"/>
      <c r="L196" s="32"/>
      <c r="M196" s="151" t="s">
        <v>1</v>
      </c>
      <c r="N196" s="152" t="s">
        <v>42</v>
      </c>
      <c r="P196" s="153">
        <f t="shared" si="21"/>
        <v>0</v>
      </c>
      <c r="Q196" s="153">
        <v>0</v>
      </c>
      <c r="R196" s="153">
        <f t="shared" si="22"/>
        <v>0</v>
      </c>
      <c r="S196" s="153">
        <v>0</v>
      </c>
      <c r="T196" s="154">
        <f t="shared" si="23"/>
        <v>0</v>
      </c>
      <c r="AR196" s="155" t="s">
        <v>231</v>
      </c>
      <c r="AT196" s="155" t="s">
        <v>227</v>
      </c>
      <c r="AU196" s="155" t="s">
        <v>89</v>
      </c>
      <c r="AY196" s="17" t="s">
        <v>225</v>
      </c>
      <c r="BE196" s="156">
        <f t="shared" si="24"/>
        <v>0</v>
      </c>
      <c r="BF196" s="156">
        <f t="shared" si="25"/>
        <v>0</v>
      </c>
      <c r="BG196" s="156">
        <f t="shared" si="26"/>
        <v>0</v>
      </c>
      <c r="BH196" s="156">
        <f t="shared" si="27"/>
        <v>0</v>
      </c>
      <c r="BI196" s="156">
        <f t="shared" si="28"/>
        <v>0</v>
      </c>
      <c r="BJ196" s="17" t="s">
        <v>89</v>
      </c>
      <c r="BK196" s="156">
        <f t="shared" si="29"/>
        <v>0</v>
      </c>
      <c r="BL196" s="17" t="s">
        <v>231</v>
      </c>
      <c r="BM196" s="155" t="s">
        <v>5091</v>
      </c>
    </row>
    <row r="197" spans="2:65" s="1" customFormat="1" ht="16.5" customHeight="1">
      <c r="B197" s="32"/>
      <c r="C197" s="143" t="s">
        <v>717</v>
      </c>
      <c r="D197" s="143" t="s">
        <v>227</v>
      </c>
      <c r="E197" s="144" t="s">
        <v>5092</v>
      </c>
      <c r="F197" s="145" t="s">
        <v>5093</v>
      </c>
      <c r="G197" s="146" t="s">
        <v>1067</v>
      </c>
      <c r="H197" s="147">
        <v>8</v>
      </c>
      <c r="I197" s="148"/>
      <c r="J197" s="149">
        <f t="shared" si="20"/>
        <v>0</v>
      </c>
      <c r="K197" s="150"/>
      <c r="L197" s="32"/>
      <c r="M197" s="151" t="s">
        <v>1</v>
      </c>
      <c r="N197" s="152" t="s">
        <v>42</v>
      </c>
      <c r="P197" s="153">
        <f t="shared" si="21"/>
        <v>0</v>
      </c>
      <c r="Q197" s="153">
        <v>0</v>
      </c>
      <c r="R197" s="153">
        <f t="shared" si="22"/>
        <v>0</v>
      </c>
      <c r="S197" s="153">
        <v>0</v>
      </c>
      <c r="T197" s="154">
        <f t="shared" si="23"/>
        <v>0</v>
      </c>
      <c r="AR197" s="155" t="s">
        <v>231</v>
      </c>
      <c r="AT197" s="155" t="s">
        <v>227</v>
      </c>
      <c r="AU197" s="155" t="s">
        <v>89</v>
      </c>
      <c r="AY197" s="17" t="s">
        <v>225</v>
      </c>
      <c r="BE197" s="156">
        <f t="shared" si="24"/>
        <v>0</v>
      </c>
      <c r="BF197" s="156">
        <f t="shared" si="25"/>
        <v>0</v>
      </c>
      <c r="BG197" s="156">
        <f t="shared" si="26"/>
        <v>0</v>
      </c>
      <c r="BH197" s="156">
        <f t="shared" si="27"/>
        <v>0</v>
      </c>
      <c r="BI197" s="156">
        <f t="shared" si="28"/>
        <v>0</v>
      </c>
      <c r="BJ197" s="17" t="s">
        <v>89</v>
      </c>
      <c r="BK197" s="156">
        <f t="shared" si="29"/>
        <v>0</v>
      </c>
      <c r="BL197" s="17" t="s">
        <v>231</v>
      </c>
      <c r="BM197" s="155" t="s">
        <v>5094</v>
      </c>
    </row>
    <row r="198" spans="2:65" s="1" customFormat="1" ht="16.5" customHeight="1">
      <c r="B198" s="32"/>
      <c r="C198" s="143" t="s">
        <v>727</v>
      </c>
      <c r="D198" s="143" t="s">
        <v>227</v>
      </c>
      <c r="E198" s="144" t="s">
        <v>5095</v>
      </c>
      <c r="F198" s="145" t="s">
        <v>5096</v>
      </c>
      <c r="G198" s="146" t="s">
        <v>1067</v>
      </c>
      <c r="H198" s="147">
        <v>8</v>
      </c>
      <c r="I198" s="148"/>
      <c r="J198" s="149">
        <f t="shared" si="20"/>
        <v>0</v>
      </c>
      <c r="K198" s="150"/>
      <c r="L198" s="32"/>
      <c r="M198" s="151" t="s">
        <v>1</v>
      </c>
      <c r="N198" s="152" t="s">
        <v>42</v>
      </c>
      <c r="P198" s="153">
        <f t="shared" si="21"/>
        <v>0</v>
      </c>
      <c r="Q198" s="153">
        <v>0</v>
      </c>
      <c r="R198" s="153">
        <f t="shared" si="22"/>
        <v>0</v>
      </c>
      <c r="S198" s="153">
        <v>0</v>
      </c>
      <c r="T198" s="154">
        <f t="shared" si="23"/>
        <v>0</v>
      </c>
      <c r="AR198" s="155" t="s">
        <v>231</v>
      </c>
      <c r="AT198" s="155" t="s">
        <v>227</v>
      </c>
      <c r="AU198" s="155" t="s">
        <v>89</v>
      </c>
      <c r="AY198" s="17" t="s">
        <v>225</v>
      </c>
      <c r="BE198" s="156">
        <f t="shared" si="24"/>
        <v>0</v>
      </c>
      <c r="BF198" s="156">
        <f t="shared" si="25"/>
        <v>0</v>
      </c>
      <c r="BG198" s="156">
        <f t="shared" si="26"/>
        <v>0</v>
      </c>
      <c r="BH198" s="156">
        <f t="shared" si="27"/>
        <v>0</v>
      </c>
      <c r="BI198" s="156">
        <f t="shared" si="28"/>
        <v>0</v>
      </c>
      <c r="BJ198" s="17" t="s">
        <v>89</v>
      </c>
      <c r="BK198" s="156">
        <f t="shared" si="29"/>
        <v>0</v>
      </c>
      <c r="BL198" s="17" t="s">
        <v>231</v>
      </c>
      <c r="BM198" s="155" t="s">
        <v>5097</v>
      </c>
    </row>
    <row r="199" spans="2:65" s="1" customFormat="1" ht="16.5" customHeight="1">
      <c r="B199" s="32"/>
      <c r="C199" s="143" t="s">
        <v>734</v>
      </c>
      <c r="D199" s="143" t="s">
        <v>227</v>
      </c>
      <c r="E199" s="144" t="s">
        <v>5098</v>
      </c>
      <c r="F199" s="145" t="s">
        <v>5099</v>
      </c>
      <c r="G199" s="146" t="s">
        <v>1067</v>
      </c>
      <c r="H199" s="147">
        <v>8</v>
      </c>
      <c r="I199" s="148"/>
      <c r="J199" s="149">
        <f t="shared" si="20"/>
        <v>0</v>
      </c>
      <c r="K199" s="150"/>
      <c r="L199" s="32"/>
      <c r="M199" s="151" t="s">
        <v>1</v>
      </c>
      <c r="N199" s="152" t="s">
        <v>42</v>
      </c>
      <c r="P199" s="153">
        <f t="shared" si="21"/>
        <v>0</v>
      </c>
      <c r="Q199" s="153">
        <v>0</v>
      </c>
      <c r="R199" s="153">
        <f t="shared" si="22"/>
        <v>0</v>
      </c>
      <c r="S199" s="153">
        <v>0</v>
      </c>
      <c r="T199" s="154">
        <f t="shared" si="23"/>
        <v>0</v>
      </c>
      <c r="AR199" s="155" t="s">
        <v>231</v>
      </c>
      <c r="AT199" s="155" t="s">
        <v>227</v>
      </c>
      <c r="AU199" s="155" t="s">
        <v>89</v>
      </c>
      <c r="AY199" s="17" t="s">
        <v>225</v>
      </c>
      <c r="BE199" s="156">
        <f t="shared" si="24"/>
        <v>0</v>
      </c>
      <c r="BF199" s="156">
        <f t="shared" si="25"/>
        <v>0</v>
      </c>
      <c r="BG199" s="156">
        <f t="shared" si="26"/>
        <v>0</v>
      </c>
      <c r="BH199" s="156">
        <f t="shared" si="27"/>
        <v>0</v>
      </c>
      <c r="BI199" s="156">
        <f t="shared" si="28"/>
        <v>0</v>
      </c>
      <c r="BJ199" s="17" t="s">
        <v>89</v>
      </c>
      <c r="BK199" s="156">
        <f t="shared" si="29"/>
        <v>0</v>
      </c>
      <c r="BL199" s="17" t="s">
        <v>231</v>
      </c>
      <c r="BM199" s="155" t="s">
        <v>5100</v>
      </c>
    </row>
    <row r="200" spans="2:65" s="1" customFormat="1" ht="16.5" customHeight="1">
      <c r="B200" s="32"/>
      <c r="C200" s="143" t="s">
        <v>738</v>
      </c>
      <c r="D200" s="143" t="s">
        <v>227</v>
      </c>
      <c r="E200" s="144" t="s">
        <v>5101</v>
      </c>
      <c r="F200" s="145" t="s">
        <v>5102</v>
      </c>
      <c r="G200" s="146" t="s">
        <v>1067</v>
      </c>
      <c r="H200" s="147">
        <v>8</v>
      </c>
      <c r="I200" s="148"/>
      <c r="J200" s="149">
        <f t="shared" si="20"/>
        <v>0</v>
      </c>
      <c r="K200" s="150"/>
      <c r="L200" s="32"/>
      <c r="M200" s="151" t="s">
        <v>1</v>
      </c>
      <c r="N200" s="152" t="s">
        <v>42</v>
      </c>
      <c r="P200" s="153">
        <f t="shared" si="21"/>
        <v>0</v>
      </c>
      <c r="Q200" s="153">
        <v>0</v>
      </c>
      <c r="R200" s="153">
        <f t="shared" si="22"/>
        <v>0</v>
      </c>
      <c r="S200" s="153">
        <v>0</v>
      </c>
      <c r="T200" s="154">
        <f t="shared" si="23"/>
        <v>0</v>
      </c>
      <c r="AR200" s="155" t="s">
        <v>231</v>
      </c>
      <c r="AT200" s="155" t="s">
        <v>227</v>
      </c>
      <c r="AU200" s="155" t="s">
        <v>89</v>
      </c>
      <c r="AY200" s="17" t="s">
        <v>225</v>
      </c>
      <c r="BE200" s="156">
        <f t="shared" si="24"/>
        <v>0</v>
      </c>
      <c r="BF200" s="156">
        <f t="shared" si="25"/>
        <v>0</v>
      </c>
      <c r="BG200" s="156">
        <f t="shared" si="26"/>
        <v>0</v>
      </c>
      <c r="BH200" s="156">
        <f t="shared" si="27"/>
        <v>0</v>
      </c>
      <c r="BI200" s="156">
        <f t="shared" si="28"/>
        <v>0</v>
      </c>
      <c r="BJ200" s="17" t="s">
        <v>89</v>
      </c>
      <c r="BK200" s="156">
        <f t="shared" si="29"/>
        <v>0</v>
      </c>
      <c r="BL200" s="17" t="s">
        <v>231</v>
      </c>
      <c r="BM200" s="155" t="s">
        <v>5103</v>
      </c>
    </row>
    <row r="201" spans="2:65" s="1" customFormat="1" ht="16.5" customHeight="1">
      <c r="B201" s="32"/>
      <c r="C201" s="143" t="s">
        <v>744</v>
      </c>
      <c r="D201" s="143" t="s">
        <v>227</v>
      </c>
      <c r="E201" s="144" t="s">
        <v>5104</v>
      </c>
      <c r="F201" s="145" t="s">
        <v>5105</v>
      </c>
      <c r="G201" s="146" t="s">
        <v>1067</v>
      </c>
      <c r="H201" s="147">
        <v>40</v>
      </c>
      <c r="I201" s="148"/>
      <c r="J201" s="149">
        <f t="shared" si="20"/>
        <v>0</v>
      </c>
      <c r="K201" s="150"/>
      <c r="L201" s="32"/>
      <c r="M201" s="151" t="s">
        <v>1</v>
      </c>
      <c r="N201" s="152" t="s">
        <v>42</v>
      </c>
      <c r="P201" s="153">
        <f t="shared" si="21"/>
        <v>0</v>
      </c>
      <c r="Q201" s="153">
        <v>0</v>
      </c>
      <c r="R201" s="153">
        <f t="shared" si="22"/>
        <v>0</v>
      </c>
      <c r="S201" s="153">
        <v>0</v>
      </c>
      <c r="T201" s="154">
        <f t="shared" si="23"/>
        <v>0</v>
      </c>
      <c r="AR201" s="155" t="s">
        <v>231</v>
      </c>
      <c r="AT201" s="155" t="s">
        <v>227</v>
      </c>
      <c r="AU201" s="155" t="s">
        <v>89</v>
      </c>
      <c r="AY201" s="17" t="s">
        <v>225</v>
      </c>
      <c r="BE201" s="156">
        <f t="shared" si="24"/>
        <v>0</v>
      </c>
      <c r="BF201" s="156">
        <f t="shared" si="25"/>
        <v>0</v>
      </c>
      <c r="BG201" s="156">
        <f t="shared" si="26"/>
        <v>0</v>
      </c>
      <c r="BH201" s="156">
        <f t="shared" si="27"/>
        <v>0</v>
      </c>
      <c r="BI201" s="156">
        <f t="shared" si="28"/>
        <v>0</v>
      </c>
      <c r="BJ201" s="17" t="s">
        <v>89</v>
      </c>
      <c r="BK201" s="156">
        <f t="shared" si="29"/>
        <v>0</v>
      </c>
      <c r="BL201" s="17" t="s">
        <v>231</v>
      </c>
      <c r="BM201" s="155" t="s">
        <v>5106</v>
      </c>
    </row>
    <row r="202" spans="2:65" s="1" customFormat="1" ht="16.5" customHeight="1">
      <c r="B202" s="32"/>
      <c r="C202" s="179" t="s">
        <v>750</v>
      </c>
      <c r="D202" s="179" t="s">
        <v>304</v>
      </c>
      <c r="E202" s="180" t="s">
        <v>5107</v>
      </c>
      <c r="F202" s="181" t="s">
        <v>4898</v>
      </c>
      <c r="G202" s="182" t="s">
        <v>519</v>
      </c>
      <c r="H202" s="183">
        <v>1</v>
      </c>
      <c r="I202" s="184"/>
      <c r="J202" s="185">
        <f t="shared" si="20"/>
        <v>0</v>
      </c>
      <c r="K202" s="186"/>
      <c r="L202" s="187"/>
      <c r="M202" s="188" t="s">
        <v>1</v>
      </c>
      <c r="N202" s="189" t="s">
        <v>42</v>
      </c>
      <c r="P202" s="153">
        <f t="shared" si="21"/>
        <v>0</v>
      </c>
      <c r="Q202" s="153">
        <v>0</v>
      </c>
      <c r="R202" s="153">
        <f t="shared" si="22"/>
        <v>0</v>
      </c>
      <c r="S202" s="153">
        <v>0</v>
      </c>
      <c r="T202" s="154">
        <f t="shared" si="23"/>
        <v>0</v>
      </c>
      <c r="AR202" s="155" t="s">
        <v>263</v>
      </c>
      <c r="AT202" s="155" t="s">
        <v>304</v>
      </c>
      <c r="AU202" s="155" t="s">
        <v>89</v>
      </c>
      <c r="AY202" s="17" t="s">
        <v>225</v>
      </c>
      <c r="BE202" s="156">
        <f t="shared" si="24"/>
        <v>0</v>
      </c>
      <c r="BF202" s="156">
        <f t="shared" si="25"/>
        <v>0</v>
      </c>
      <c r="BG202" s="156">
        <f t="shared" si="26"/>
        <v>0</v>
      </c>
      <c r="BH202" s="156">
        <f t="shared" si="27"/>
        <v>0</v>
      </c>
      <c r="BI202" s="156">
        <f t="shared" si="28"/>
        <v>0</v>
      </c>
      <c r="BJ202" s="17" t="s">
        <v>89</v>
      </c>
      <c r="BK202" s="156">
        <f t="shared" si="29"/>
        <v>0</v>
      </c>
      <c r="BL202" s="17" t="s">
        <v>231</v>
      </c>
      <c r="BM202" s="155" t="s">
        <v>5108</v>
      </c>
    </row>
    <row r="203" spans="2:65" s="1" customFormat="1" ht="16.5" customHeight="1">
      <c r="B203" s="32"/>
      <c r="C203" s="179" t="s">
        <v>755</v>
      </c>
      <c r="D203" s="179" t="s">
        <v>304</v>
      </c>
      <c r="E203" s="180" t="s">
        <v>5109</v>
      </c>
      <c r="F203" s="181" t="s">
        <v>5110</v>
      </c>
      <c r="G203" s="182" t="s">
        <v>519</v>
      </c>
      <c r="H203" s="183">
        <v>1</v>
      </c>
      <c r="I203" s="184"/>
      <c r="J203" s="185">
        <f t="shared" si="20"/>
        <v>0</v>
      </c>
      <c r="K203" s="186"/>
      <c r="L203" s="187"/>
      <c r="M203" s="188" t="s">
        <v>1</v>
      </c>
      <c r="N203" s="189" t="s">
        <v>42</v>
      </c>
      <c r="P203" s="153">
        <f t="shared" si="21"/>
        <v>0</v>
      </c>
      <c r="Q203" s="153">
        <v>0</v>
      </c>
      <c r="R203" s="153">
        <f t="shared" si="22"/>
        <v>0</v>
      </c>
      <c r="S203" s="153">
        <v>0</v>
      </c>
      <c r="T203" s="154">
        <f t="shared" si="23"/>
        <v>0</v>
      </c>
      <c r="AR203" s="155" t="s">
        <v>263</v>
      </c>
      <c r="AT203" s="155" t="s">
        <v>304</v>
      </c>
      <c r="AU203" s="155" t="s">
        <v>89</v>
      </c>
      <c r="AY203" s="17" t="s">
        <v>225</v>
      </c>
      <c r="BE203" s="156">
        <f t="shared" si="24"/>
        <v>0</v>
      </c>
      <c r="BF203" s="156">
        <f t="shared" si="25"/>
        <v>0</v>
      </c>
      <c r="BG203" s="156">
        <f t="shared" si="26"/>
        <v>0</v>
      </c>
      <c r="BH203" s="156">
        <f t="shared" si="27"/>
        <v>0</v>
      </c>
      <c r="BI203" s="156">
        <f t="shared" si="28"/>
        <v>0</v>
      </c>
      <c r="BJ203" s="17" t="s">
        <v>89</v>
      </c>
      <c r="BK203" s="156">
        <f t="shared" si="29"/>
        <v>0</v>
      </c>
      <c r="BL203" s="17" t="s">
        <v>231</v>
      </c>
      <c r="BM203" s="155" t="s">
        <v>5111</v>
      </c>
    </row>
    <row r="204" spans="2:65" s="1" customFormat="1" ht="16.5" customHeight="1">
      <c r="B204" s="32"/>
      <c r="C204" s="179" t="s">
        <v>759</v>
      </c>
      <c r="D204" s="179" t="s">
        <v>304</v>
      </c>
      <c r="E204" s="180" t="s">
        <v>5112</v>
      </c>
      <c r="F204" s="181" t="s">
        <v>4928</v>
      </c>
      <c r="G204" s="182" t="s">
        <v>519</v>
      </c>
      <c r="H204" s="183">
        <v>1</v>
      </c>
      <c r="I204" s="184"/>
      <c r="J204" s="185">
        <f t="shared" si="20"/>
        <v>0</v>
      </c>
      <c r="K204" s="186"/>
      <c r="L204" s="187"/>
      <c r="M204" s="188" t="s">
        <v>1</v>
      </c>
      <c r="N204" s="189" t="s">
        <v>42</v>
      </c>
      <c r="P204" s="153">
        <f t="shared" si="21"/>
        <v>0</v>
      </c>
      <c r="Q204" s="153">
        <v>0</v>
      </c>
      <c r="R204" s="153">
        <f t="shared" si="22"/>
        <v>0</v>
      </c>
      <c r="S204" s="153">
        <v>0</v>
      </c>
      <c r="T204" s="154">
        <f t="shared" si="23"/>
        <v>0</v>
      </c>
      <c r="AR204" s="155" t="s">
        <v>263</v>
      </c>
      <c r="AT204" s="155" t="s">
        <v>304</v>
      </c>
      <c r="AU204" s="155" t="s">
        <v>89</v>
      </c>
      <c r="AY204" s="17" t="s">
        <v>225</v>
      </c>
      <c r="BE204" s="156">
        <f t="shared" si="24"/>
        <v>0</v>
      </c>
      <c r="BF204" s="156">
        <f t="shared" si="25"/>
        <v>0</v>
      </c>
      <c r="BG204" s="156">
        <f t="shared" si="26"/>
        <v>0</v>
      </c>
      <c r="BH204" s="156">
        <f t="shared" si="27"/>
        <v>0</v>
      </c>
      <c r="BI204" s="156">
        <f t="shared" si="28"/>
        <v>0</v>
      </c>
      <c r="BJ204" s="17" t="s">
        <v>89</v>
      </c>
      <c r="BK204" s="156">
        <f t="shared" si="29"/>
        <v>0</v>
      </c>
      <c r="BL204" s="17" t="s">
        <v>231</v>
      </c>
      <c r="BM204" s="155" t="s">
        <v>5113</v>
      </c>
    </row>
    <row r="205" spans="2:65" s="1" customFormat="1" ht="16.5" customHeight="1">
      <c r="B205" s="32"/>
      <c r="C205" s="179" t="s">
        <v>765</v>
      </c>
      <c r="D205" s="179" t="s">
        <v>304</v>
      </c>
      <c r="E205" s="180" t="s">
        <v>5114</v>
      </c>
      <c r="F205" s="181" t="s">
        <v>4933</v>
      </c>
      <c r="G205" s="182" t="s">
        <v>519</v>
      </c>
      <c r="H205" s="183">
        <v>1</v>
      </c>
      <c r="I205" s="184"/>
      <c r="J205" s="185">
        <f t="shared" si="20"/>
        <v>0</v>
      </c>
      <c r="K205" s="186"/>
      <c r="L205" s="187"/>
      <c r="M205" s="188" t="s">
        <v>1</v>
      </c>
      <c r="N205" s="189" t="s">
        <v>42</v>
      </c>
      <c r="P205" s="153">
        <f t="shared" si="21"/>
        <v>0</v>
      </c>
      <c r="Q205" s="153">
        <v>0</v>
      </c>
      <c r="R205" s="153">
        <f t="shared" si="22"/>
        <v>0</v>
      </c>
      <c r="S205" s="153">
        <v>0</v>
      </c>
      <c r="T205" s="154">
        <f t="shared" si="23"/>
        <v>0</v>
      </c>
      <c r="AR205" s="155" t="s">
        <v>263</v>
      </c>
      <c r="AT205" s="155" t="s">
        <v>304</v>
      </c>
      <c r="AU205" s="155" t="s">
        <v>89</v>
      </c>
      <c r="AY205" s="17" t="s">
        <v>225</v>
      </c>
      <c r="BE205" s="156">
        <f t="shared" si="24"/>
        <v>0</v>
      </c>
      <c r="BF205" s="156">
        <f t="shared" si="25"/>
        <v>0</v>
      </c>
      <c r="BG205" s="156">
        <f t="shared" si="26"/>
        <v>0</v>
      </c>
      <c r="BH205" s="156">
        <f t="shared" si="27"/>
        <v>0</v>
      </c>
      <c r="BI205" s="156">
        <f t="shared" si="28"/>
        <v>0</v>
      </c>
      <c r="BJ205" s="17" t="s">
        <v>89</v>
      </c>
      <c r="BK205" s="156">
        <f t="shared" si="29"/>
        <v>0</v>
      </c>
      <c r="BL205" s="17" t="s">
        <v>231</v>
      </c>
      <c r="BM205" s="155" t="s">
        <v>5115</v>
      </c>
    </row>
    <row r="206" spans="2:65" s="1" customFormat="1" ht="16.5" customHeight="1">
      <c r="B206" s="32"/>
      <c r="C206" s="179" t="s">
        <v>778</v>
      </c>
      <c r="D206" s="179" t="s">
        <v>304</v>
      </c>
      <c r="E206" s="180" t="s">
        <v>5116</v>
      </c>
      <c r="F206" s="181" t="s">
        <v>4939</v>
      </c>
      <c r="G206" s="182" t="s">
        <v>519</v>
      </c>
      <c r="H206" s="183">
        <v>1</v>
      </c>
      <c r="I206" s="184"/>
      <c r="J206" s="185">
        <f t="shared" si="20"/>
        <v>0</v>
      </c>
      <c r="K206" s="186"/>
      <c r="L206" s="187"/>
      <c r="M206" s="188" t="s">
        <v>1</v>
      </c>
      <c r="N206" s="189" t="s">
        <v>42</v>
      </c>
      <c r="P206" s="153">
        <f t="shared" si="21"/>
        <v>0</v>
      </c>
      <c r="Q206" s="153">
        <v>0</v>
      </c>
      <c r="R206" s="153">
        <f t="shared" si="22"/>
        <v>0</v>
      </c>
      <c r="S206" s="153">
        <v>0</v>
      </c>
      <c r="T206" s="154">
        <f t="shared" si="23"/>
        <v>0</v>
      </c>
      <c r="AR206" s="155" t="s">
        <v>263</v>
      </c>
      <c r="AT206" s="155" t="s">
        <v>304</v>
      </c>
      <c r="AU206" s="155" t="s">
        <v>89</v>
      </c>
      <c r="AY206" s="17" t="s">
        <v>225</v>
      </c>
      <c r="BE206" s="156">
        <f t="shared" si="24"/>
        <v>0</v>
      </c>
      <c r="BF206" s="156">
        <f t="shared" si="25"/>
        <v>0</v>
      </c>
      <c r="BG206" s="156">
        <f t="shared" si="26"/>
        <v>0</v>
      </c>
      <c r="BH206" s="156">
        <f t="shared" si="27"/>
        <v>0</v>
      </c>
      <c r="BI206" s="156">
        <f t="shared" si="28"/>
        <v>0</v>
      </c>
      <c r="BJ206" s="17" t="s">
        <v>89</v>
      </c>
      <c r="BK206" s="156">
        <f t="shared" si="29"/>
        <v>0</v>
      </c>
      <c r="BL206" s="17" t="s">
        <v>231</v>
      </c>
      <c r="BM206" s="155" t="s">
        <v>5117</v>
      </c>
    </row>
    <row r="207" spans="2:65" s="1" customFormat="1" ht="16.5" customHeight="1">
      <c r="B207" s="32"/>
      <c r="C207" s="179" t="s">
        <v>783</v>
      </c>
      <c r="D207" s="179" t="s">
        <v>304</v>
      </c>
      <c r="E207" s="180" t="s">
        <v>5118</v>
      </c>
      <c r="F207" s="181" t="s">
        <v>5063</v>
      </c>
      <c r="G207" s="182" t="s">
        <v>519</v>
      </c>
      <c r="H207" s="183">
        <v>1</v>
      </c>
      <c r="I207" s="184"/>
      <c r="J207" s="185">
        <f t="shared" si="20"/>
        <v>0</v>
      </c>
      <c r="K207" s="186"/>
      <c r="L207" s="187"/>
      <c r="M207" s="197" t="s">
        <v>1</v>
      </c>
      <c r="N207" s="198" t="s">
        <v>42</v>
      </c>
      <c r="O207" s="199"/>
      <c r="P207" s="200">
        <f t="shared" si="21"/>
        <v>0</v>
      </c>
      <c r="Q207" s="200">
        <v>0</v>
      </c>
      <c r="R207" s="200">
        <f t="shared" si="22"/>
        <v>0</v>
      </c>
      <c r="S207" s="200">
        <v>0</v>
      </c>
      <c r="T207" s="201">
        <f t="shared" si="23"/>
        <v>0</v>
      </c>
      <c r="AR207" s="155" t="s">
        <v>263</v>
      </c>
      <c r="AT207" s="155" t="s">
        <v>304</v>
      </c>
      <c r="AU207" s="155" t="s">
        <v>89</v>
      </c>
      <c r="AY207" s="17" t="s">
        <v>225</v>
      </c>
      <c r="BE207" s="156">
        <f t="shared" si="24"/>
        <v>0</v>
      </c>
      <c r="BF207" s="156">
        <f t="shared" si="25"/>
        <v>0</v>
      </c>
      <c r="BG207" s="156">
        <f t="shared" si="26"/>
        <v>0</v>
      </c>
      <c r="BH207" s="156">
        <f t="shared" si="27"/>
        <v>0</v>
      </c>
      <c r="BI207" s="156">
        <f t="shared" si="28"/>
        <v>0</v>
      </c>
      <c r="BJ207" s="17" t="s">
        <v>89</v>
      </c>
      <c r="BK207" s="156">
        <f t="shared" si="29"/>
        <v>0</v>
      </c>
      <c r="BL207" s="17" t="s">
        <v>231</v>
      </c>
      <c r="BM207" s="155" t="s">
        <v>5119</v>
      </c>
    </row>
    <row r="208" spans="2:65" s="1" customFormat="1" ht="6.95" customHeight="1">
      <c r="B208" s="47"/>
      <c r="C208" s="48"/>
      <c r="D208" s="48"/>
      <c r="E208" s="48"/>
      <c r="F208" s="48"/>
      <c r="G208" s="48"/>
      <c r="H208" s="48"/>
      <c r="I208" s="48"/>
      <c r="J208" s="48"/>
      <c r="K208" s="48"/>
      <c r="L208" s="32"/>
    </row>
  </sheetData>
  <sheetProtection algorithmName="SHA-512" hashValue="o01u56b18aurXPPODLB4cgbhrwkkV3QyvQVn//25dfTpf7+dapTeVZYtgRFEI+QtSRroWUD+5PJHmy+nVp9Ccg==" saltValue="Y1yKIBg2qH3fyIWo8tXXZthBC7IU78EaIUw4iAHw+e/1g5GmcxteO7cp/Z3r4FbzWXJfviNW4Bvr0BF3T3jiew==" spinCount="100000" sheet="1" objects="1" scenarios="1" formatColumns="0" formatRows="0" autoFilter="0"/>
  <autoFilter ref="C121:K207" xr:uid="{00000000-0009-0000-0000-00000C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18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126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5120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5121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ROUND(J122,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ROUND((SUM(BE122:BE187)),  2)</f>
        <v>0</v>
      </c>
      <c r="G35" s="100"/>
      <c r="H35" s="100"/>
      <c r="I35" s="101">
        <v>0.23</v>
      </c>
      <c r="J35" s="99">
        <f>ROUND(((SUM(BE122:BE187))*I35),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ROUND((SUM(BF122:BF187)),  2)</f>
        <v>0</v>
      </c>
      <c r="I36" s="102">
        <v>0.23</v>
      </c>
      <c r="J36" s="89">
        <f>ROUND(((SUM(BF122:BF187))*I36),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ROUND((SUM(BG122:BG187)),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ROUND((SUM(BH122:BH187)),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ROUND((SUM(BI122:BI187)),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i - E1.11  Hlasová signalizácia požiaru HSP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Jozef Milde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J122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208</v>
      </c>
      <c r="E99" s="116"/>
      <c r="F99" s="116"/>
      <c r="G99" s="116"/>
      <c r="H99" s="116"/>
      <c r="I99" s="116"/>
      <c r="J99" s="117">
        <f>J123</f>
        <v>0</v>
      </c>
      <c r="L99" s="114"/>
    </row>
    <row r="100" spans="2:47" s="9" customFormat="1" ht="19.899999999999999" customHeight="1">
      <c r="B100" s="118"/>
      <c r="D100" s="119" t="s">
        <v>4876</v>
      </c>
      <c r="E100" s="120"/>
      <c r="F100" s="120"/>
      <c r="G100" s="120"/>
      <c r="H100" s="120"/>
      <c r="I100" s="120"/>
      <c r="J100" s="121">
        <f>J124</f>
        <v>0</v>
      </c>
      <c r="L100" s="118"/>
    </row>
    <row r="101" spans="2:47" s="1" customFormat="1" ht="21.75" customHeight="1">
      <c r="B101" s="32"/>
      <c r="L101" s="32"/>
    </row>
    <row r="102" spans="2:47" s="1" customFormat="1" ht="6.95" customHeight="1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32"/>
    </row>
    <row r="106" spans="2:47" s="1" customFormat="1" ht="6.95" customHeight="1"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32"/>
    </row>
    <row r="107" spans="2:47" s="1" customFormat="1" ht="24.95" customHeight="1">
      <c r="B107" s="32"/>
      <c r="C107" s="21" t="s">
        <v>211</v>
      </c>
      <c r="L107" s="32"/>
    </row>
    <row r="108" spans="2:47" s="1" customFormat="1" ht="6.95" customHeight="1">
      <c r="B108" s="32"/>
      <c r="L108" s="32"/>
    </row>
    <row r="109" spans="2:47" s="1" customFormat="1" ht="12" customHeight="1">
      <c r="B109" s="32"/>
      <c r="C109" s="27" t="s">
        <v>15</v>
      </c>
      <c r="L109" s="32"/>
    </row>
    <row r="110" spans="2:47" s="1" customFormat="1" ht="26.25" customHeight="1">
      <c r="B110" s="32"/>
      <c r="E110" s="252" t="str">
        <f>E7</f>
        <v>Sociálno-zdravotné nízkokapacitné zariadenie s kapacitou 24 miest - CSS LÚČ</v>
      </c>
      <c r="F110" s="253"/>
      <c r="G110" s="253"/>
      <c r="H110" s="253"/>
      <c r="L110" s="32"/>
    </row>
    <row r="111" spans="2:47" ht="12" customHeight="1">
      <c r="B111" s="20"/>
      <c r="C111" s="27" t="s">
        <v>172</v>
      </c>
      <c r="L111" s="20"/>
    </row>
    <row r="112" spans="2:47" s="1" customFormat="1" ht="16.5" customHeight="1">
      <c r="B112" s="32"/>
      <c r="E112" s="252" t="s">
        <v>173</v>
      </c>
      <c r="F112" s="254"/>
      <c r="G112" s="254"/>
      <c r="H112" s="254"/>
      <c r="L112" s="32"/>
    </row>
    <row r="113" spans="2:65" s="1" customFormat="1" ht="12" customHeight="1">
      <c r="B113" s="32"/>
      <c r="C113" s="27" t="s">
        <v>174</v>
      </c>
      <c r="L113" s="32"/>
    </row>
    <row r="114" spans="2:65" s="1" customFormat="1" ht="16.5" customHeight="1">
      <c r="B114" s="32"/>
      <c r="E114" s="214" t="str">
        <f>E11</f>
        <v>i - E1.11  Hlasová signalizácia požiaru HSP</v>
      </c>
      <c r="F114" s="254"/>
      <c r="G114" s="254"/>
      <c r="H114" s="254"/>
      <c r="L114" s="32"/>
    </row>
    <row r="115" spans="2:65" s="1" customFormat="1" ht="6.95" customHeight="1">
      <c r="B115" s="32"/>
      <c r="L115" s="32"/>
    </row>
    <row r="116" spans="2:65" s="1" customFormat="1" ht="12" customHeight="1">
      <c r="B116" s="32"/>
      <c r="C116" s="27" t="s">
        <v>19</v>
      </c>
      <c r="F116" s="25" t="str">
        <f>F14</f>
        <v>Bytča</v>
      </c>
      <c r="I116" s="27" t="s">
        <v>21</v>
      </c>
      <c r="J116" s="55" t="str">
        <f>IF(J14="","",J14)</f>
        <v>22. 6. 2026</v>
      </c>
      <c r="L116" s="32"/>
    </row>
    <row r="117" spans="2:65" s="1" customFormat="1" ht="6.95" customHeight="1">
      <c r="B117" s="32"/>
      <c r="L117" s="32"/>
    </row>
    <row r="118" spans="2:65" s="1" customFormat="1" ht="15.2" customHeight="1">
      <c r="B118" s="32"/>
      <c r="C118" s="27" t="s">
        <v>23</v>
      </c>
      <c r="F118" s="25" t="str">
        <f>E17</f>
        <v>Centrum sociálnych služieb LÚČ</v>
      </c>
      <c r="I118" s="27" t="s">
        <v>29</v>
      </c>
      <c r="J118" s="30" t="str">
        <f>E23</f>
        <v>expo AIR s.r.o.</v>
      </c>
      <c r="L118" s="32"/>
    </row>
    <row r="119" spans="2:65" s="1" customFormat="1" ht="15.2" customHeight="1">
      <c r="B119" s="32"/>
      <c r="C119" s="27" t="s">
        <v>27</v>
      </c>
      <c r="F119" s="25" t="str">
        <f>IF(E20="","",E20)</f>
        <v>Vyplň údaj</v>
      </c>
      <c r="I119" s="27" t="s">
        <v>32</v>
      </c>
      <c r="J119" s="30" t="str">
        <f>E26</f>
        <v>Ing. Jozef Milde</v>
      </c>
      <c r="L119" s="32"/>
    </row>
    <row r="120" spans="2:65" s="1" customFormat="1" ht="10.35" customHeight="1">
      <c r="B120" s="32"/>
      <c r="L120" s="32"/>
    </row>
    <row r="121" spans="2:65" s="10" customFormat="1" ht="29.25" customHeight="1">
      <c r="B121" s="122"/>
      <c r="C121" s="123" t="s">
        <v>212</v>
      </c>
      <c r="D121" s="124" t="s">
        <v>61</v>
      </c>
      <c r="E121" s="124" t="s">
        <v>57</v>
      </c>
      <c r="F121" s="124" t="s">
        <v>58</v>
      </c>
      <c r="G121" s="124" t="s">
        <v>213</v>
      </c>
      <c r="H121" s="124" t="s">
        <v>214</v>
      </c>
      <c r="I121" s="124" t="s">
        <v>215</v>
      </c>
      <c r="J121" s="125" t="s">
        <v>179</v>
      </c>
      <c r="K121" s="126" t="s">
        <v>216</v>
      </c>
      <c r="L121" s="122"/>
      <c r="M121" s="62" t="s">
        <v>1</v>
      </c>
      <c r="N121" s="63" t="s">
        <v>40</v>
      </c>
      <c r="O121" s="63" t="s">
        <v>217</v>
      </c>
      <c r="P121" s="63" t="s">
        <v>218</v>
      </c>
      <c r="Q121" s="63" t="s">
        <v>219</v>
      </c>
      <c r="R121" s="63" t="s">
        <v>220</v>
      </c>
      <c r="S121" s="63" t="s">
        <v>221</v>
      </c>
      <c r="T121" s="64" t="s">
        <v>222</v>
      </c>
    </row>
    <row r="122" spans="2:65" s="1" customFormat="1" ht="22.9" customHeight="1">
      <c r="B122" s="32"/>
      <c r="C122" s="67" t="s">
        <v>180</v>
      </c>
      <c r="J122" s="127">
        <f>BK122</f>
        <v>0</v>
      </c>
      <c r="L122" s="32"/>
      <c r="M122" s="65"/>
      <c r="N122" s="56"/>
      <c r="O122" s="56"/>
      <c r="P122" s="128">
        <f>P123</f>
        <v>0</v>
      </c>
      <c r="Q122" s="56"/>
      <c r="R122" s="128">
        <f>R123</f>
        <v>0</v>
      </c>
      <c r="S122" s="56"/>
      <c r="T122" s="129">
        <f>T123</f>
        <v>0</v>
      </c>
      <c r="AT122" s="17" t="s">
        <v>75</v>
      </c>
      <c r="AU122" s="17" t="s">
        <v>181</v>
      </c>
      <c r="BK122" s="130">
        <f>BK123</f>
        <v>0</v>
      </c>
    </row>
    <row r="123" spans="2:65" s="11" customFormat="1" ht="25.9" customHeight="1">
      <c r="B123" s="131"/>
      <c r="D123" s="132" t="s">
        <v>75</v>
      </c>
      <c r="E123" s="133" t="s">
        <v>304</v>
      </c>
      <c r="F123" s="133" t="s">
        <v>2296</v>
      </c>
      <c r="I123" s="134"/>
      <c r="J123" s="135">
        <f>BK123</f>
        <v>0</v>
      </c>
      <c r="L123" s="131"/>
      <c r="M123" s="136"/>
      <c r="P123" s="137">
        <f>P124</f>
        <v>0</v>
      </c>
      <c r="R123" s="137">
        <f>R124</f>
        <v>0</v>
      </c>
      <c r="T123" s="138">
        <f>T124</f>
        <v>0</v>
      </c>
      <c r="AR123" s="132" t="s">
        <v>239</v>
      </c>
      <c r="AT123" s="139" t="s">
        <v>75</v>
      </c>
      <c r="AU123" s="139" t="s">
        <v>76</v>
      </c>
      <c r="AY123" s="132" t="s">
        <v>225</v>
      </c>
      <c r="BK123" s="140">
        <f>BK124</f>
        <v>0</v>
      </c>
    </row>
    <row r="124" spans="2:65" s="11" customFormat="1" ht="22.9" customHeight="1">
      <c r="B124" s="131"/>
      <c r="D124" s="132" t="s">
        <v>75</v>
      </c>
      <c r="E124" s="141" t="s">
        <v>4877</v>
      </c>
      <c r="F124" s="141" t="s">
        <v>4878</v>
      </c>
      <c r="I124" s="134"/>
      <c r="J124" s="142">
        <f>BK124</f>
        <v>0</v>
      </c>
      <c r="L124" s="131"/>
      <c r="M124" s="136"/>
      <c r="P124" s="137">
        <f>SUM(P125:P187)</f>
        <v>0</v>
      </c>
      <c r="R124" s="137">
        <f>SUM(R125:R187)</f>
        <v>0</v>
      </c>
      <c r="T124" s="138">
        <f>SUM(T125:T187)</f>
        <v>0</v>
      </c>
      <c r="AR124" s="132" t="s">
        <v>239</v>
      </c>
      <c r="AT124" s="139" t="s">
        <v>75</v>
      </c>
      <c r="AU124" s="139" t="s">
        <v>83</v>
      </c>
      <c r="AY124" s="132" t="s">
        <v>225</v>
      </c>
      <c r="BK124" s="140">
        <f>SUM(BK125:BK187)</f>
        <v>0</v>
      </c>
    </row>
    <row r="125" spans="2:65" s="1" customFormat="1" ht="37.9" customHeight="1">
      <c r="B125" s="32"/>
      <c r="C125" s="179" t="s">
        <v>83</v>
      </c>
      <c r="D125" s="179" t="s">
        <v>304</v>
      </c>
      <c r="E125" s="180" t="s">
        <v>5122</v>
      </c>
      <c r="F125" s="181" t="s">
        <v>5123</v>
      </c>
      <c r="G125" s="182" t="s">
        <v>1</v>
      </c>
      <c r="H125" s="183">
        <v>1</v>
      </c>
      <c r="I125" s="184"/>
      <c r="J125" s="185">
        <f t="shared" ref="J125:J156" si="0">ROUND(I125*H125,2)</f>
        <v>0</v>
      </c>
      <c r="K125" s="186"/>
      <c r="L125" s="187"/>
      <c r="M125" s="188" t="s">
        <v>1</v>
      </c>
      <c r="N125" s="189" t="s">
        <v>42</v>
      </c>
      <c r="P125" s="153">
        <f t="shared" ref="P125:P156" si="1">O125*H125</f>
        <v>0</v>
      </c>
      <c r="Q125" s="153">
        <v>0</v>
      </c>
      <c r="R125" s="153">
        <f t="shared" ref="R125:R156" si="2">Q125*H125</f>
        <v>0</v>
      </c>
      <c r="S125" s="153">
        <v>0</v>
      </c>
      <c r="T125" s="154">
        <f t="shared" ref="T125:T156" si="3">S125*H125</f>
        <v>0</v>
      </c>
      <c r="AR125" s="155" t="s">
        <v>1853</v>
      </c>
      <c r="AT125" s="155" t="s">
        <v>304</v>
      </c>
      <c r="AU125" s="155" t="s">
        <v>89</v>
      </c>
      <c r="AY125" s="17" t="s">
        <v>225</v>
      </c>
      <c r="BE125" s="156">
        <f t="shared" ref="BE125:BE156" si="4">IF(N125="základná",J125,0)</f>
        <v>0</v>
      </c>
      <c r="BF125" s="156">
        <f t="shared" ref="BF125:BF156" si="5">IF(N125="znížená",J125,0)</f>
        <v>0</v>
      </c>
      <c r="BG125" s="156">
        <f t="shared" ref="BG125:BG156" si="6">IF(N125="zákl. prenesená",J125,0)</f>
        <v>0</v>
      </c>
      <c r="BH125" s="156">
        <f t="shared" ref="BH125:BH156" si="7">IF(N125="zníž. prenesená",J125,0)</f>
        <v>0</v>
      </c>
      <c r="BI125" s="156">
        <f t="shared" ref="BI125:BI156" si="8">IF(N125="nulová",J125,0)</f>
        <v>0</v>
      </c>
      <c r="BJ125" s="17" t="s">
        <v>89</v>
      </c>
      <c r="BK125" s="156">
        <f t="shared" ref="BK125:BK156" si="9">ROUND(I125*H125,2)</f>
        <v>0</v>
      </c>
      <c r="BL125" s="17" t="s">
        <v>663</v>
      </c>
      <c r="BM125" s="155" t="s">
        <v>5124</v>
      </c>
    </row>
    <row r="126" spans="2:65" s="1" customFormat="1" ht="16.5" customHeight="1">
      <c r="B126" s="32"/>
      <c r="C126" s="143" t="s">
        <v>89</v>
      </c>
      <c r="D126" s="143" t="s">
        <v>227</v>
      </c>
      <c r="E126" s="144" t="s">
        <v>5125</v>
      </c>
      <c r="F126" s="145" t="s">
        <v>4925</v>
      </c>
      <c r="G126" s="146" t="s">
        <v>1</v>
      </c>
      <c r="H126" s="147">
        <v>1</v>
      </c>
      <c r="I126" s="148"/>
      <c r="J126" s="149">
        <f t="shared" si="0"/>
        <v>0</v>
      </c>
      <c r="K126" s="150"/>
      <c r="L126" s="32"/>
      <c r="M126" s="151" t="s">
        <v>1</v>
      </c>
      <c r="N126" s="152" t="s">
        <v>42</v>
      </c>
      <c r="P126" s="153">
        <f t="shared" si="1"/>
        <v>0</v>
      </c>
      <c r="Q126" s="153">
        <v>0</v>
      </c>
      <c r="R126" s="153">
        <f t="shared" si="2"/>
        <v>0</v>
      </c>
      <c r="S126" s="153">
        <v>0</v>
      </c>
      <c r="T126" s="154">
        <f t="shared" si="3"/>
        <v>0</v>
      </c>
      <c r="AR126" s="155" t="s">
        <v>663</v>
      </c>
      <c r="AT126" s="155" t="s">
        <v>227</v>
      </c>
      <c r="AU126" s="155" t="s">
        <v>89</v>
      </c>
      <c r="AY126" s="17" t="s">
        <v>225</v>
      </c>
      <c r="BE126" s="156">
        <f t="shared" si="4"/>
        <v>0</v>
      </c>
      <c r="BF126" s="156">
        <f t="shared" si="5"/>
        <v>0</v>
      </c>
      <c r="BG126" s="156">
        <f t="shared" si="6"/>
        <v>0</v>
      </c>
      <c r="BH126" s="156">
        <f t="shared" si="7"/>
        <v>0</v>
      </c>
      <c r="BI126" s="156">
        <f t="shared" si="8"/>
        <v>0</v>
      </c>
      <c r="BJ126" s="17" t="s">
        <v>89</v>
      </c>
      <c r="BK126" s="156">
        <f t="shared" si="9"/>
        <v>0</v>
      </c>
      <c r="BL126" s="17" t="s">
        <v>663</v>
      </c>
      <c r="BM126" s="155" t="s">
        <v>5126</v>
      </c>
    </row>
    <row r="127" spans="2:65" s="1" customFormat="1" ht="24.2" customHeight="1">
      <c r="B127" s="32"/>
      <c r="C127" s="179" t="s">
        <v>239</v>
      </c>
      <c r="D127" s="179" t="s">
        <v>304</v>
      </c>
      <c r="E127" s="180" t="s">
        <v>5127</v>
      </c>
      <c r="F127" s="181" t="s">
        <v>5128</v>
      </c>
      <c r="G127" s="182" t="s">
        <v>1</v>
      </c>
      <c r="H127" s="183">
        <v>1</v>
      </c>
      <c r="I127" s="184"/>
      <c r="J127" s="185">
        <f t="shared" si="0"/>
        <v>0</v>
      </c>
      <c r="K127" s="186"/>
      <c r="L127" s="187"/>
      <c r="M127" s="188" t="s">
        <v>1</v>
      </c>
      <c r="N127" s="189" t="s">
        <v>42</v>
      </c>
      <c r="P127" s="153">
        <f t="shared" si="1"/>
        <v>0</v>
      </c>
      <c r="Q127" s="153">
        <v>0</v>
      </c>
      <c r="R127" s="153">
        <f t="shared" si="2"/>
        <v>0</v>
      </c>
      <c r="S127" s="153">
        <v>0</v>
      </c>
      <c r="T127" s="154">
        <f t="shared" si="3"/>
        <v>0</v>
      </c>
      <c r="AR127" s="155" t="s">
        <v>1853</v>
      </c>
      <c r="AT127" s="155" t="s">
        <v>304</v>
      </c>
      <c r="AU127" s="155" t="s">
        <v>89</v>
      </c>
      <c r="AY127" s="17" t="s">
        <v>225</v>
      </c>
      <c r="BE127" s="156">
        <f t="shared" si="4"/>
        <v>0</v>
      </c>
      <c r="BF127" s="156">
        <f t="shared" si="5"/>
        <v>0</v>
      </c>
      <c r="BG127" s="156">
        <f t="shared" si="6"/>
        <v>0</v>
      </c>
      <c r="BH127" s="156">
        <f t="shared" si="7"/>
        <v>0</v>
      </c>
      <c r="BI127" s="156">
        <f t="shared" si="8"/>
        <v>0</v>
      </c>
      <c r="BJ127" s="17" t="s">
        <v>89</v>
      </c>
      <c r="BK127" s="156">
        <f t="shared" si="9"/>
        <v>0</v>
      </c>
      <c r="BL127" s="17" t="s">
        <v>663</v>
      </c>
      <c r="BM127" s="155" t="s">
        <v>5129</v>
      </c>
    </row>
    <row r="128" spans="2:65" s="1" customFormat="1" ht="16.5" customHeight="1">
      <c r="B128" s="32"/>
      <c r="C128" s="143" t="s">
        <v>231</v>
      </c>
      <c r="D128" s="143" t="s">
        <v>227</v>
      </c>
      <c r="E128" s="144" t="s">
        <v>5130</v>
      </c>
      <c r="F128" s="145" t="s">
        <v>5131</v>
      </c>
      <c r="G128" s="146" t="s">
        <v>1</v>
      </c>
      <c r="H128" s="147">
        <v>1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663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663</v>
      </c>
      <c r="BM128" s="155" t="s">
        <v>5132</v>
      </c>
    </row>
    <row r="129" spans="2:65" s="1" customFormat="1" ht="16.5" customHeight="1">
      <c r="B129" s="32"/>
      <c r="C129" s="179" t="s">
        <v>247</v>
      </c>
      <c r="D129" s="179" t="s">
        <v>304</v>
      </c>
      <c r="E129" s="180" t="s">
        <v>5133</v>
      </c>
      <c r="F129" s="181" t="s">
        <v>5134</v>
      </c>
      <c r="G129" s="182" t="s">
        <v>1</v>
      </c>
      <c r="H129" s="183">
        <v>1</v>
      </c>
      <c r="I129" s="184"/>
      <c r="J129" s="185">
        <f t="shared" si="0"/>
        <v>0</v>
      </c>
      <c r="K129" s="186"/>
      <c r="L129" s="187"/>
      <c r="M129" s="188" t="s">
        <v>1</v>
      </c>
      <c r="N129" s="189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1853</v>
      </c>
      <c r="AT129" s="155" t="s">
        <v>304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663</v>
      </c>
      <c r="BM129" s="155" t="s">
        <v>5135</v>
      </c>
    </row>
    <row r="130" spans="2:65" s="1" customFormat="1" ht="16.5" customHeight="1">
      <c r="B130" s="32"/>
      <c r="C130" s="143" t="s">
        <v>251</v>
      </c>
      <c r="D130" s="143" t="s">
        <v>227</v>
      </c>
      <c r="E130" s="144" t="s">
        <v>5136</v>
      </c>
      <c r="F130" s="145" t="s">
        <v>5137</v>
      </c>
      <c r="G130" s="146" t="s">
        <v>1</v>
      </c>
      <c r="H130" s="147">
        <v>1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663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663</v>
      </c>
      <c r="BM130" s="155" t="s">
        <v>5138</v>
      </c>
    </row>
    <row r="131" spans="2:65" s="1" customFormat="1" ht="16.5" customHeight="1">
      <c r="B131" s="32"/>
      <c r="C131" s="179" t="s">
        <v>259</v>
      </c>
      <c r="D131" s="179" t="s">
        <v>304</v>
      </c>
      <c r="E131" s="180" t="s">
        <v>5139</v>
      </c>
      <c r="F131" s="181" t="s">
        <v>5140</v>
      </c>
      <c r="G131" s="182" t="s">
        <v>1</v>
      </c>
      <c r="H131" s="183">
        <v>1</v>
      </c>
      <c r="I131" s="184"/>
      <c r="J131" s="185">
        <f t="shared" si="0"/>
        <v>0</v>
      </c>
      <c r="K131" s="186"/>
      <c r="L131" s="187"/>
      <c r="M131" s="188" t="s">
        <v>1</v>
      </c>
      <c r="N131" s="189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1853</v>
      </c>
      <c r="AT131" s="155" t="s">
        <v>304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663</v>
      </c>
      <c r="BM131" s="155" t="s">
        <v>5141</v>
      </c>
    </row>
    <row r="132" spans="2:65" s="1" customFormat="1" ht="16.5" customHeight="1">
      <c r="B132" s="32"/>
      <c r="C132" s="143" t="s">
        <v>263</v>
      </c>
      <c r="D132" s="143" t="s">
        <v>227</v>
      </c>
      <c r="E132" s="144" t="s">
        <v>5142</v>
      </c>
      <c r="F132" s="145" t="s">
        <v>4925</v>
      </c>
      <c r="G132" s="146" t="s">
        <v>1</v>
      </c>
      <c r="H132" s="147">
        <v>1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663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663</v>
      </c>
      <c r="BM132" s="155" t="s">
        <v>5143</v>
      </c>
    </row>
    <row r="133" spans="2:65" s="1" customFormat="1" ht="24.2" customHeight="1">
      <c r="B133" s="32"/>
      <c r="C133" s="179" t="s">
        <v>272</v>
      </c>
      <c r="D133" s="179" t="s">
        <v>304</v>
      </c>
      <c r="E133" s="180" t="s">
        <v>5144</v>
      </c>
      <c r="F133" s="181" t="s">
        <v>5145</v>
      </c>
      <c r="G133" s="182" t="s">
        <v>1</v>
      </c>
      <c r="H133" s="183">
        <v>54</v>
      </c>
      <c r="I133" s="184"/>
      <c r="J133" s="185">
        <f t="shared" si="0"/>
        <v>0</v>
      </c>
      <c r="K133" s="186"/>
      <c r="L133" s="187"/>
      <c r="M133" s="188" t="s">
        <v>1</v>
      </c>
      <c r="N133" s="189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1853</v>
      </c>
      <c r="AT133" s="155" t="s">
        <v>304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663</v>
      </c>
      <c r="BM133" s="155" t="s">
        <v>5146</v>
      </c>
    </row>
    <row r="134" spans="2:65" s="1" customFormat="1" ht="16.5" customHeight="1">
      <c r="B134" s="32"/>
      <c r="C134" s="143" t="s">
        <v>165</v>
      </c>
      <c r="D134" s="143" t="s">
        <v>227</v>
      </c>
      <c r="E134" s="144" t="s">
        <v>5147</v>
      </c>
      <c r="F134" s="145" t="s">
        <v>5148</v>
      </c>
      <c r="G134" s="146" t="s">
        <v>1</v>
      </c>
      <c r="H134" s="147">
        <v>54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663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663</v>
      </c>
      <c r="BM134" s="155" t="s">
        <v>5149</v>
      </c>
    </row>
    <row r="135" spans="2:65" s="1" customFormat="1" ht="24.2" customHeight="1">
      <c r="B135" s="32"/>
      <c r="C135" s="179" t="s">
        <v>168</v>
      </c>
      <c r="D135" s="179" t="s">
        <v>304</v>
      </c>
      <c r="E135" s="180" t="s">
        <v>5150</v>
      </c>
      <c r="F135" s="181" t="s">
        <v>5151</v>
      </c>
      <c r="G135" s="182" t="s">
        <v>1</v>
      </c>
      <c r="H135" s="183">
        <v>7</v>
      </c>
      <c r="I135" s="184"/>
      <c r="J135" s="185">
        <f t="shared" si="0"/>
        <v>0</v>
      </c>
      <c r="K135" s="186"/>
      <c r="L135" s="187"/>
      <c r="M135" s="188" t="s">
        <v>1</v>
      </c>
      <c r="N135" s="189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1853</v>
      </c>
      <c r="AT135" s="155" t="s">
        <v>304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663</v>
      </c>
      <c r="BM135" s="155" t="s">
        <v>5152</v>
      </c>
    </row>
    <row r="136" spans="2:65" s="1" customFormat="1" ht="16.5" customHeight="1">
      <c r="B136" s="32"/>
      <c r="C136" s="143" t="s">
        <v>285</v>
      </c>
      <c r="D136" s="143" t="s">
        <v>227</v>
      </c>
      <c r="E136" s="144" t="s">
        <v>5153</v>
      </c>
      <c r="F136" s="145" t="s">
        <v>5148</v>
      </c>
      <c r="G136" s="146" t="s">
        <v>1</v>
      </c>
      <c r="H136" s="147">
        <v>7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663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663</v>
      </c>
      <c r="BM136" s="155" t="s">
        <v>5154</v>
      </c>
    </row>
    <row r="137" spans="2:65" s="1" customFormat="1" ht="21.75" customHeight="1">
      <c r="B137" s="32"/>
      <c r="C137" s="179" t="s">
        <v>289</v>
      </c>
      <c r="D137" s="179" t="s">
        <v>304</v>
      </c>
      <c r="E137" s="180" t="s">
        <v>5155</v>
      </c>
      <c r="F137" s="181" t="s">
        <v>5156</v>
      </c>
      <c r="G137" s="182" t="s">
        <v>1</v>
      </c>
      <c r="H137" s="183">
        <v>1</v>
      </c>
      <c r="I137" s="184"/>
      <c r="J137" s="185">
        <f t="shared" si="0"/>
        <v>0</v>
      </c>
      <c r="K137" s="186"/>
      <c r="L137" s="187"/>
      <c r="M137" s="188" t="s">
        <v>1</v>
      </c>
      <c r="N137" s="189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1853</v>
      </c>
      <c r="AT137" s="155" t="s">
        <v>304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663</v>
      </c>
      <c r="BM137" s="155" t="s">
        <v>5157</v>
      </c>
    </row>
    <row r="138" spans="2:65" s="1" customFormat="1" ht="16.5" customHeight="1">
      <c r="B138" s="32"/>
      <c r="C138" s="143" t="s">
        <v>295</v>
      </c>
      <c r="D138" s="143" t="s">
        <v>227</v>
      </c>
      <c r="E138" s="144" t="s">
        <v>5158</v>
      </c>
      <c r="F138" s="145" t="s">
        <v>4925</v>
      </c>
      <c r="G138" s="146" t="s">
        <v>1</v>
      </c>
      <c r="H138" s="147">
        <v>1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663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663</v>
      </c>
      <c r="BM138" s="155" t="s">
        <v>5159</v>
      </c>
    </row>
    <row r="139" spans="2:65" s="1" customFormat="1" ht="16.5" customHeight="1">
      <c r="B139" s="32"/>
      <c r="C139" s="179" t="s">
        <v>303</v>
      </c>
      <c r="D139" s="179" t="s">
        <v>304</v>
      </c>
      <c r="E139" s="180" t="s">
        <v>5160</v>
      </c>
      <c r="F139" s="181" t="s">
        <v>5161</v>
      </c>
      <c r="G139" s="182" t="s">
        <v>1</v>
      </c>
      <c r="H139" s="183">
        <v>2</v>
      </c>
      <c r="I139" s="184"/>
      <c r="J139" s="185">
        <f t="shared" si="0"/>
        <v>0</v>
      </c>
      <c r="K139" s="186"/>
      <c r="L139" s="187"/>
      <c r="M139" s="188" t="s">
        <v>1</v>
      </c>
      <c r="N139" s="189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1853</v>
      </c>
      <c r="AT139" s="155" t="s">
        <v>304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663</v>
      </c>
      <c r="BM139" s="155" t="s">
        <v>5162</v>
      </c>
    </row>
    <row r="140" spans="2:65" s="1" customFormat="1" ht="16.5" customHeight="1">
      <c r="B140" s="32"/>
      <c r="C140" s="143" t="s">
        <v>309</v>
      </c>
      <c r="D140" s="143" t="s">
        <v>227</v>
      </c>
      <c r="E140" s="144" t="s">
        <v>5163</v>
      </c>
      <c r="F140" s="145" t="s">
        <v>5164</v>
      </c>
      <c r="G140" s="146" t="s">
        <v>1</v>
      </c>
      <c r="H140" s="147">
        <v>2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663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663</v>
      </c>
      <c r="BM140" s="155" t="s">
        <v>5165</v>
      </c>
    </row>
    <row r="141" spans="2:65" s="1" customFormat="1" ht="24.2" customHeight="1">
      <c r="B141" s="32"/>
      <c r="C141" s="179" t="s">
        <v>319</v>
      </c>
      <c r="D141" s="179" t="s">
        <v>304</v>
      </c>
      <c r="E141" s="180" t="s">
        <v>5166</v>
      </c>
      <c r="F141" s="181" t="s">
        <v>5167</v>
      </c>
      <c r="G141" s="182" t="s">
        <v>1</v>
      </c>
      <c r="H141" s="183">
        <v>1</v>
      </c>
      <c r="I141" s="184"/>
      <c r="J141" s="185">
        <f t="shared" si="0"/>
        <v>0</v>
      </c>
      <c r="K141" s="186"/>
      <c r="L141" s="187"/>
      <c r="M141" s="188" t="s">
        <v>1</v>
      </c>
      <c r="N141" s="189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1853</v>
      </c>
      <c r="AT141" s="155" t="s">
        <v>304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663</v>
      </c>
      <c r="BM141" s="155" t="s">
        <v>5168</v>
      </c>
    </row>
    <row r="142" spans="2:65" s="1" customFormat="1" ht="16.5" customHeight="1">
      <c r="B142" s="32"/>
      <c r="C142" s="143" t="s">
        <v>328</v>
      </c>
      <c r="D142" s="143" t="s">
        <v>227</v>
      </c>
      <c r="E142" s="144" t="s">
        <v>5169</v>
      </c>
      <c r="F142" s="145" t="s">
        <v>5170</v>
      </c>
      <c r="G142" s="146" t="s">
        <v>1</v>
      </c>
      <c r="H142" s="147">
        <v>1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663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663</v>
      </c>
      <c r="BM142" s="155" t="s">
        <v>5171</v>
      </c>
    </row>
    <row r="143" spans="2:65" s="1" customFormat="1" ht="16.5" customHeight="1">
      <c r="B143" s="32"/>
      <c r="C143" s="179" t="s">
        <v>339</v>
      </c>
      <c r="D143" s="179" t="s">
        <v>304</v>
      </c>
      <c r="E143" s="180" t="s">
        <v>5172</v>
      </c>
      <c r="F143" s="181" t="s">
        <v>5173</v>
      </c>
      <c r="G143" s="182" t="s">
        <v>1</v>
      </c>
      <c r="H143" s="183">
        <v>1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1853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663</v>
      </c>
      <c r="BM143" s="155" t="s">
        <v>5174</v>
      </c>
    </row>
    <row r="144" spans="2:65" s="1" customFormat="1" ht="16.5" customHeight="1">
      <c r="B144" s="32"/>
      <c r="C144" s="143" t="s">
        <v>349</v>
      </c>
      <c r="D144" s="143" t="s">
        <v>227</v>
      </c>
      <c r="E144" s="144" t="s">
        <v>5175</v>
      </c>
      <c r="F144" s="145" t="s">
        <v>5176</v>
      </c>
      <c r="G144" s="146" t="s">
        <v>1</v>
      </c>
      <c r="H144" s="147">
        <v>1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663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663</v>
      </c>
      <c r="BM144" s="155" t="s">
        <v>5177</v>
      </c>
    </row>
    <row r="145" spans="2:65" s="1" customFormat="1" ht="16.5" customHeight="1">
      <c r="B145" s="32"/>
      <c r="C145" s="179" t="s">
        <v>353</v>
      </c>
      <c r="D145" s="179" t="s">
        <v>304</v>
      </c>
      <c r="E145" s="180" t="s">
        <v>5178</v>
      </c>
      <c r="F145" s="181" t="s">
        <v>5179</v>
      </c>
      <c r="G145" s="182" t="s">
        <v>1</v>
      </c>
      <c r="H145" s="183">
        <v>1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1853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663</v>
      </c>
      <c r="BM145" s="155" t="s">
        <v>5180</v>
      </c>
    </row>
    <row r="146" spans="2:65" s="1" customFormat="1" ht="16.5" customHeight="1">
      <c r="B146" s="32"/>
      <c r="C146" s="143" t="s">
        <v>363</v>
      </c>
      <c r="D146" s="143" t="s">
        <v>227</v>
      </c>
      <c r="E146" s="144" t="s">
        <v>5181</v>
      </c>
      <c r="F146" s="145" t="s">
        <v>5182</v>
      </c>
      <c r="G146" s="146" t="s">
        <v>1</v>
      </c>
      <c r="H146" s="147">
        <v>1</v>
      </c>
      <c r="I146" s="148"/>
      <c r="J146" s="149">
        <f t="shared" si="0"/>
        <v>0</v>
      </c>
      <c r="K146" s="150"/>
      <c r="L146" s="32"/>
      <c r="M146" s="151" t="s">
        <v>1</v>
      </c>
      <c r="N146" s="152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663</v>
      </c>
      <c r="AT146" s="155" t="s">
        <v>227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663</v>
      </c>
      <c r="BM146" s="155" t="s">
        <v>5183</v>
      </c>
    </row>
    <row r="147" spans="2:65" s="1" customFormat="1" ht="16.5" customHeight="1">
      <c r="B147" s="32"/>
      <c r="C147" s="179" t="s">
        <v>7</v>
      </c>
      <c r="D147" s="179" t="s">
        <v>304</v>
      </c>
      <c r="E147" s="180" t="s">
        <v>5184</v>
      </c>
      <c r="F147" s="181" t="s">
        <v>5185</v>
      </c>
      <c r="G147" s="182" t="s">
        <v>1</v>
      </c>
      <c r="H147" s="183">
        <v>1</v>
      </c>
      <c r="I147" s="184"/>
      <c r="J147" s="185">
        <f t="shared" si="0"/>
        <v>0</v>
      </c>
      <c r="K147" s="186"/>
      <c r="L147" s="187"/>
      <c r="M147" s="188" t="s">
        <v>1</v>
      </c>
      <c r="N147" s="189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1853</v>
      </c>
      <c r="AT147" s="155" t="s">
        <v>304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663</v>
      </c>
      <c r="BM147" s="155" t="s">
        <v>5186</v>
      </c>
    </row>
    <row r="148" spans="2:65" s="1" customFormat="1" ht="16.5" customHeight="1">
      <c r="B148" s="32"/>
      <c r="C148" s="143" t="s">
        <v>379</v>
      </c>
      <c r="D148" s="143" t="s">
        <v>227</v>
      </c>
      <c r="E148" s="144" t="s">
        <v>5187</v>
      </c>
      <c r="F148" s="145" t="s">
        <v>5188</v>
      </c>
      <c r="G148" s="146" t="s">
        <v>1</v>
      </c>
      <c r="H148" s="147">
        <v>1</v>
      </c>
      <c r="I148" s="148"/>
      <c r="J148" s="149">
        <f t="shared" si="0"/>
        <v>0</v>
      </c>
      <c r="K148" s="150"/>
      <c r="L148" s="32"/>
      <c r="M148" s="151" t="s">
        <v>1</v>
      </c>
      <c r="N148" s="152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663</v>
      </c>
      <c r="AT148" s="155" t="s">
        <v>227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663</v>
      </c>
      <c r="BM148" s="155" t="s">
        <v>5189</v>
      </c>
    </row>
    <row r="149" spans="2:65" s="1" customFormat="1" ht="16.5" customHeight="1">
      <c r="B149" s="32"/>
      <c r="C149" s="179" t="s">
        <v>386</v>
      </c>
      <c r="D149" s="179" t="s">
        <v>304</v>
      </c>
      <c r="E149" s="180" t="s">
        <v>5190</v>
      </c>
      <c r="F149" s="181" t="s">
        <v>5191</v>
      </c>
      <c r="G149" s="182" t="s">
        <v>1</v>
      </c>
      <c r="H149" s="183">
        <v>2</v>
      </c>
      <c r="I149" s="184"/>
      <c r="J149" s="185">
        <f t="shared" si="0"/>
        <v>0</v>
      </c>
      <c r="K149" s="186"/>
      <c r="L149" s="187"/>
      <c r="M149" s="188" t="s">
        <v>1</v>
      </c>
      <c r="N149" s="189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1853</v>
      </c>
      <c r="AT149" s="155" t="s">
        <v>304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663</v>
      </c>
      <c r="BM149" s="155" t="s">
        <v>5192</v>
      </c>
    </row>
    <row r="150" spans="2:65" s="1" customFormat="1" ht="16.5" customHeight="1">
      <c r="B150" s="32"/>
      <c r="C150" s="143" t="s">
        <v>390</v>
      </c>
      <c r="D150" s="143" t="s">
        <v>227</v>
      </c>
      <c r="E150" s="144" t="s">
        <v>5193</v>
      </c>
      <c r="F150" s="145" t="s">
        <v>5194</v>
      </c>
      <c r="G150" s="146" t="s">
        <v>1</v>
      </c>
      <c r="H150" s="147">
        <v>2</v>
      </c>
      <c r="I150" s="148"/>
      <c r="J150" s="149">
        <f t="shared" si="0"/>
        <v>0</v>
      </c>
      <c r="K150" s="150"/>
      <c r="L150" s="32"/>
      <c r="M150" s="151" t="s">
        <v>1</v>
      </c>
      <c r="N150" s="152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663</v>
      </c>
      <c r="AT150" s="155" t="s">
        <v>227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663</v>
      </c>
      <c r="BM150" s="155" t="s">
        <v>5195</v>
      </c>
    </row>
    <row r="151" spans="2:65" s="1" customFormat="1" ht="16.5" customHeight="1">
      <c r="B151" s="32"/>
      <c r="C151" s="143" t="s">
        <v>395</v>
      </c>
      <c r="D151" s="143" t="s">
        <v>227</v>
      </c>
      <c r="E151" s="144" t="s">
        <v>5196</v>
      </c>
      <c r="F151" s="145" t="s">
        <v>5197</v>
      </c>
      <c r="G151" s="146" t="s">
        <v>1</v>
      </c>
      <c r="H151" s="147">
        <v>580</v>
      </c>
      <c r="I151" s="148"/>
      <c r="J151" s="149">
        <f t="shared" si="0"/>
        <v>0</v>
      </c>
      <c r="K151" s="150"/>
      <c r="L151" s="32"/>
      <c r="M151" s="151" t="s">
        <v>1</v>
      </c>
      <c r="N151" s="152" t="s">
        <v>42</v>
      </c>
      <c r="P151" s="153">
        <f t="shared" si="1"/>
        <v>0</v>
      </c>
      <c r="Q151" s="153">
        <v>0</v>
      </c>
      <c r="R151" s="153">
        <f t="shared" si="2"/>
        <v>0</v>
      </c>
      <c r="S151" s="153">
        <v>0</v>
      </c>
      <c r="T151" s="154">
        <f t="shared" si="3"/>
        <v>0</v>
      </c>
      <c r="AR151" s="155" t="s">
        <v>663</v>
      </c>
      <c r="AT151" s="155" t="s">
        <v>227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663</v>
      </c>
      <c r="BM151" s="155" t="s">
        <v>5198</v>
      </c>
    </row>
    <row r="152" spans="2:65" s="1" customFormat="1" ht="16.5" customHeight="1">
      <c r="B152" s="32"/>
      <c r="C152" s="143" t="s">
        <v>400</v>
      </c>
      <c r="D152" s="143" t="s">
        <v>227</v>
      </c>
      <c r="E152" s="144" t="s">
        <v>5199</v>
      </c>
      <c r="F152" s="145" t="s">
        <v>5200</v>
      </c>
      <c r="G152" s="146" t="s">
        <v>1</v>
      </c>
      <c r="H152" s="147">
        <v>20</v>
      </c>
      <c r="I152" s="148"/>
      <c r="J152" s="149">
        <f t="shared" si="0"/>
        <v>0</v>
      </c>
      <c r="K152" s="150"/>
      <c r="L152" s="32"/>
      <c r="M152" s="151" t="s">
        <v>1</v>
      </c>
      <c r="N152" s="152" t="s">
        <v>42</v>
      </c>
      <c r="P152" s="153">
        <f t="shared" si="1"/>
        <v>0</v>
      </c>
      <c r="Q152" s="153">
        <v>0</v>
      </c>
      <c r="R152" s="153">
        <f t="shared" si="2"/>
        <v>0</v>
      </c>
      <c r="S152" s="153">
        <v>0</v>
      </c>
      <c r="T152" s="154">
        <f t="shared" si="3"/>
        <v>0</v>
      </c>
      <c r="AR152" s="155" t="s">
        <v>663</v>
      </c>
      <c r="AT152" s="155" t="s">
        <v>227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663</v>
      </c>
      <c r="BM152" s="155" t="s">
        <v>5201</v>
      </c>
    </row>
    <row r="153" spans="2:65" s="1" customFormat="1" ht="21.75" customHeight="1">
      <c r="B153" s="32"/>
      <c r="C153" s="179" t="s">
        <v>405</v>
      </c>
      <c r="D153" s="179" t="s">
        <v>304</v>
      </c>
      <c r="E153" s="180" t="s">
        <v>5202</v>
      </c>
      <c r="F153" s="181" t="s">
        <v>5203</v>
      </c>
      <c r="G153" s="182" t="s">
        <v>1</v>
      </c>
      <c r="H153" s="183">
        <v>500</v>
      </c>
      <c r="I153" s="184"/>
      <c r="J153" s="185">
        <f t="shared" si="0"/>
        <v>0</v>
      </c>
      <c r="K153" s="186"/>
      <c r="L153" s="187"/>
      <c r="M153" s="188" t="s">
        <v>1</v>
      </c>
      <c r="N153" s="189" t="s">
        <v>42</v>
      </c>
      <c r="P153" s="153">
        <f t="shared" si="1"/>
        <v>0</v>
      </c>
      <c r="Q153" s="153">
        <v>0</v>
      </c>
      <c r="R153" s="153">
        <f t="shared" si="2"/>
        <v>0</v>
      </c>
      <c r="S153" s="153">
        <v>0</v>
      </c>
      <c r="T153" s="154">
        <f t="shared" si="3"/>
        <v>0</v>
      </c>
      <c r="AR153" s="155" t="s">
        <v>1853</v>
      </c>
      <c r="AT153" s="155" t="s">
        <v>304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663</v>
      </c>
      <c r="BM153" s="155" t="s">
        <v>5204</v>
      </c>
    </row>
    <row r="154" spans="2:65" s="1" customFormat="1" ht="16.5" customHeight="1">
      <c r="B154" s="32"/>
      <c r="C154" s="143" t="s">
        <v>411</v>
      </c>
      <c r="D154" s="143" t="s">
        <v>227</v>
      </c>
      <c r="E154" s="144" t="s">
        <v>5205</v>
      </c>
      <c r="F154" s="145" t="s">
        <v>4972</v>
      </c>
      <c r="G154" s="146" t="s">
        <v>1</v>
      </c>
      <c r="H154" s="147">
        <v>20</v>
      </c>
      <c r="I154" s="148"/>
      <c r="J154" s="149">
        <f t="shared" si="0"/>
        <v>0</v>
      </c>
      <c r="K154" s="150"/>
      <c r="L154" s="32"/>
      <c r="M154" s="151" t="s">
        <v>1</v>
      </c>
      <c r="N154" s="152" t="s">
        <v>42</v>
      </c>
      <c r="P154" s="153">
        <f t="shared" si="1"/>
        <v>0</v>
      </c>
      <c r="Q154" s="153">
        <v>0</v>
      </c>
      <c r="R154" s="153">
        <f t="shared" si="2"/>
        <v>0</v>
      </c>
      <c r="S154" s="153">
        <v>0</v>
      </c>
      <c r="T154" s="154">
        <f t="shared" si="3"/>
        <v>0</v>
      </c>
      <c r="AR154" s="155" t="s">
        <v>663</v>
      </c>
      <c r="AT154" s="155" t="s">
        <v>227</v>
      </c>
      <c r="AU154" s="155" t="s">
        <v>89</v>
      </c>
      <c r="AY154" s="17" t="s">
        <v>225</v>
      </c>
      <c r="BE154" s="156">
        <f t="shared" si="4"/>
        <v>0</v>
      </c>
      <c r="BF154" s="156">
        <f t="shared" si="5"/>
        <v>0</v>
      </c>
      <c r="BG154" s="156">
        <f t="shared" si="6"/>
        <v>0</v>
      </c>
      <c r="BH154" s="156">
        <f t="shared" si="7"/>
        <v>0</v>
      </c>
      <c r="BI154" s="156">
        <f t="shared" si="8"/>
        <v>0</v>
      </c>
      <c r="BJ154" s="17" t="s">
        <v>89</v>
      </c>
      <c r="BK154" s="156">
        <f t="shared" si="9"/>
        <v>0</v>
      </c>
      <c r="BL154" s="17" t="s">
        <v>663</v>
      </c>
      <c r="BM154" s="155" t="s">
        <v>5206</v>
      </c>
    </row>
    <row r="155" spans="2:65" s="1" customFormat="1" ht="16.5" customHeight="1">
      <c r="B155" s="32"/>
      <c r="C155" s="179" t="s">
        <v>420</v>
      </c>
      <c r="D155" s="179" t="s">
        <v>304</v>
      </c>
      <c r="E155" s="180" t="s">
        <v>5207</v>
      </c>
      <c r="F155" s="181" t="s">
        <v>5208</v>
      </c>
      <c r="G155" s="182" t="s">
        <v>1</v>
      </c>
      <c r="H155" s="183">
        <v>80</v>
      </c>
      <c r="I155" s="184"/>
      <c r="J155" s="185">
        <f t="shared" si="0"/>
        <v>0</v>
      </c>
      <c r="K155" s="186"/>
      <c r="L155" s="187"/>
      <c r="M155" s="188" t="s">
        <v>1</v>
      </c>
      <c r="N155" s="189" t="s">
        <v>42</v>
      </c>
      <c r="P155" s="153">
        <f t="shared" si="1"/>
        <v>0</v>
      </c>
      <c r="Q155" s="153">
        <v>0</v>
      </c>
      <c r="R155" s="153">
        <f t="shared" si="2"/>
        <v>0</v>
      </c>
      <c r="S155" s="153">
        <v>0</v>
      </c>
      <c r="T155" s="154">
        <f t="shared" si="3"/>
        <v>0</v>
      </c>
      <c r="AR155" s="155" t="s">
        <v>1853</v>
      </c>
      <c r="AT155" s="155" t="s">
        <v>304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663</v>
      </c>
      <c r="BM155" s="155" t="s">
        <v>5209</v>
      </c>
    </row>
    <row r="156" spans="2:65" s="1" customFormat="1" ht="16.5" customHeight="1">
      <c r="B156" s="32"/>
      <c r="C156" s="143" t="s">
        <v>434</v>
      </c>
      <c r="D156" s="143" t="s">
        <v>227</v>
      </c>
      <c r="E156" s="144" t="s">
        <v>5210</v>
      </c>
      <c r="F156" s="145" t="s">
        <v>4960</v>
      </c>
      <c r="G156" s="146" t="s">
        <v>1</v>
      </c>
      <c r="H156" s="147">
        <v>80</v>
      </c>
      <c r="I156" s="148"/>
      <c r="J156" s="149">
        <f t="shared" si="0"/>
        <v>0</v>
      </c>
      <c r="K156" s="150"/>
      <c r="L156" s="32"/>
      <c r="M156" s="151" t="s">
        <v>1</v>
      </c>
      <c r="N156" s="152" t="s">
        <v>42</v>
      </c>
      <c r="P156" s="153">
        <f t="shared" si="1"/>
        <v>0</v>
      </c>
      <c r="Q156" s="153">
        <v>0</v>
      </c>
      <c r="R156" s="153">
        <f t="shared" si="2"/>
        <v>0</v>
      </c>
      <c r="S156" s="153">
        <v>0</v>
      </c>
      <c r="T156" s="154">
        <f t="shared" si="3"/>
        <v>0</v>
      </c>
      <c r="AR156" s="155" t="s">
        <v>663</v>
      </c>
      <c r="AT156" s="155" t="s">
        <v>227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663</v>
      </c>
      <c r="BM156" s="155" t="s">
        <v>5211</v>
      </c>
    </row>
    <row r="157" spans="2:65" s="1" customFormat="1" ht="16.5" customHeight="1">
      <c r="B157" s="32"/>
      <c r="C157" s="179" t="s">
        <v>443</v>
      </c>
      <c r="D157" s="179" t="s">
        <v>304</v>
      </c>
      <c r="E157" s="180" t="s">
        <v>5212</v>
      </c>
      <c r="F157" s="181" t="s">
        <v>5213</v>
      </c>
      <c r="G157" s="182" t="s">
        <v>1</v>
      </c>
      <c r="H157" s="183">
        <v>100</v>
      </c>
      <c r="I157" s="184"/>
      <c r="J157" s="185">
        <f t="shared" ref="J157:J188" si="10">ROUND(I157*H157,2)</f>
        <v>0</v>
      </c>
      <c r="K157" s="186"/>
      <c r="L157" s="187"/>
      <c r="M157" s="188" t="s">
        <v>1</v>
      </c>
      <c r="N157" s="189" t="s">
        <v>42</v>
      </c>
      <c r="P157" s="153">
        <f t="shared" ref="P157:P188" si="11">O157*H157</f>
        <v>0</v>
      </c>
      <c r="Q157" s="153">
        <v>0</v>
      </c>
      <c r="R157" s="153">
        <f t="shared" ref="R157:R188" si="12">Q157*H157</f>
        <v>0</v>
      </c>
      <c r="S157" s="153">
        <v>0</v>
      </c>
      <c r="T157" s="154">
        <f t="shared" ref="T157:T188" si="13">S157*H157</f>
        <v>0</v>
      </c>
      <c r="AR157" s="155" t="s">
        <v>1853</v>
      </c>
      <c r="AT157" s="155" t="s">
        <v>304</v>
      </c>
      <c r="AU157" s="155" t="s">
        <v>89</v>
      </c>
      <c r="AY157" s="17" t="s">
        <v>225</v>
      </c>
      <c r="BE157" s="156">
        <f t="shared" ref="BE157:BE187" si="14">IF(N157="základná",J157,0)</f>
        <v>0</v>
      </c>
      <c r="BF157" s="156">
        <f t="shared" ref="BF157:BF187" si="15">IF(N157="znížená",J157,0)</f>
        <v>0</v>
      </c>
      <c r="BG157" s="156">
        <f t="shared" ref="BG157:BG187" si="16">IF(N157="zákl. prenesená",J157,0)</f>
        <v>0</v>
      </c>
      <c r="BH157" s="156">
        <f t="shared" ref="BH157:BH187" si="17">IF(N157="zníž. prenesená",J157,0)</f>
        <v>0</v>
      </c>
      <c r="BI157" s="156">
        <f t="shared" ref="BI157:BI187" si="18">IF(N157="nulová",J157,0)</f>
        <v>0</v>
      </c>
      <c r="BJ157" s="17" t="s">
        <v>89</v>
      </c>
      <c r="BK157" s="156">
        <f t="shared" ref="BK157:BK187" si="19">ROUND(I157*H157,2)</f>
        <v>0</v>
      </c>
      <c r="BL157" s="17" t="s">
        <v>663</v>
      </c>
      <c r="BM157" s="155" t="s">
        <v>5214</v>
      </c>
    </row>
    <row r="158" spans="2:65" s="1" customFormat="1" ht="16.5" customHeight="1">
      <c r="B158" s="32"/>
      <c r="C158" s="179" t="s">
        <v>448</v>
      </c>
      <c r="D158" s="179" t="s">
        <v>304</v>
      </c>
      <c r="E158" s="180" t="s">
        <v>5215</v>
      </c>
      <c r="F158" s="181" t="s">
        <v>4981</v>
      </c>
      <c r="G158" s="182" t="s">
        <v>1</v>
      </c>
      <c r="H158" s="183">
        <v>300</v>
      </c>
      <c r="I158" s="184"/>
      <c r="J158" s="185">
        <f t="shared" si="10"/>
        <v>0</v>
      </c>
      <c r="K158" s="186"/>
      <c r="L158" s="187"/>
      <c r="M158" s="188" t="s">
        <v>1</v>
      </c>
      <c r="N158" s="189" t="s">
        <v>42</v>
      </c>
      <c r="P158" s="153">
        <f t="shared" si="11"/>
        <v>0</v>
      </c>
      <c r="Q158" s="153">
        <v>0</v>
      </c>
      <c r="R158" s="153">
        <f t="shared" si="12"/>
        <v>0</v>
      </c>
      <c r="S158" s="153">
        <v>0</v>
      </c>
      <c r="T158" s="154">
        <f t="shared" si="13"/>
        <v>0</v>
      </c>
      <c r="AR158" s="155" t="s">
        <v>1853</v>
      </c>
      <c r="AT158" s="155" t="s">
        <v>304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663</v>
      </c>
      <c r="BM158" s="155" t="s">
        <v>5216</v>
      </c>
    </row>
    <row r="159" spans="2:65" s="1" customFormat="1" ht="16.5" customHeight="1">
      <c r="B159" s="32"/>
      <c r="C159" s="179" t="s">
        <v>453</v>
      </c>
      <c r="D159" s="179" t="s">
        <v>304</v>
      </c>
      <c r="E159" s="180" t="s">
        <v>5217</v>
      </c>
      <c r="F159" s="181" t="s">
        <v>4984</v>
      </c>
      <c r="G159" s="182" t="s">
        <v>1</v>
      </c>
      <c r="H159" s="183">
        <v>50</v>
      </c>
      <c r="I159" s="184"/>
      <c r="J159" s="185">
        <f t="shared" si="10"/>
        <v>0</v>
      </c>
      <c r="K159" s="186"/>
      <c r="L159" s="187"/>
      <c r="M159" s="188" t="s">
        <v>1</v>
      </c>
      <c r="N159" s="189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1853</v>
      </c>
      <c r="AT159" s="155" t="s">
        <v>304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663</v>
      </c>
      <c r="BM159" s="155" t="s">
        <v>5218</v>
      </c>
    </row>
    <row r="160" spans="2:65" s="1" customFormat="1" ht="16.5" customHeight="1">
      <c r="B160" s="32"/>
      <c r="C160" s="179" t="s">
        <v>461</v>
      </c>
      <c r="D160" s="179" t="s">
        <v>304</v>
      </c>
      <c r="E160" s="180" t="s">
        <v>5219</v>
      </c>
      <c r="F160" s="181" t="s">
        <v>5220</v>
      </c>
      <c r="G160" s="182" t="s">
        <v>1</v>
      </c>
      <c r="H160" s="183">
        <v>100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0</v>
      </c>
      <c r="R160" s="153">
        <f t="shared" si="12"/>
        <v>0</v>
      </c>
      <c r="S160" s="153">
        <v>0</v>
      </c>
      <c r="T160" s="154">
        <f t="shared" si="13"/>
        <v>0</v>
      </c>
      <c r="AR160" s="155" t="s">
        <v>1853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663</v>
      </c>
      <c r="BM160" s="155" t="s">
        <v>5221</v>
      </c>
    </row>
    <row r="161" spans="2:65" s="1" customFormat="1" ht="16.5" customHeight="1">
      <c r="B161" s="32"/>
      <c r="C161" s="143" t="s">
        <v>466</v>
      </c>
      <c r="D161" s="143" t="s">
        <v>227</v>
      </c>
      <c r="E161" s="144" t="s">
        <v>5222</v>
      </c>
      <c r="F161" s="145" t="s">
        <v>4987</v>
      </c>
      <c r="G161" s="146" t="s">
        <v>1</v>
      </c>
      <c r="H161" s="147">
        <v>100</v>
      </c>
      <c r="I161" s="148"/>
      <c r="J161" s="149">
        <f t="shared" si="10"/>
        <v>0</v>
      </c>
      <c r="K161" s="150"/>
      <c r="L161" s="32"/>
      <c r="M161" s="151" t="s">
        <v>1</v>
      </c>
      <c r="N161" s="152" t="s">
        <v>42</v>
      </c>
      <c r="P161" s="153">
        <f t="shared" si="11"/>
        <v>0</v>
      </c>
      <c r="Q161" s="153">
        <v>0</v>
      </c>
      <c r="R161" s="153">
        <f t="shared" si="12"/>
        <v>0</v>
      </c>
      <c r="S161" s="153">
        <v>0</v>
      </c>
      <c r="T161" s="154">
        <f t="shared" si="13"/>
        <v>0</v>
      </c>
      <c r="AR161" s="155" t="s">
        <v>663</v>
      </c>
      <c r="AT161" s="155" t="s">
        <v>227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663</v>
      </c>
      <c r="BM161" s="155" t="s">
        <v>5223</v>
      </c>
    </row>
    <row r="162" spans="2:65" s="1" customFormat="1" ht="16.5" customHeight="1">
      <c r="B162" s="32"/>
      <c r="C162" s="179" t="s">
        <v>470</v>
      </c>
      <c r="D162" s="179" t="s">
        <v>304</v>
      </c>
      <c r="E162" s="180" t="s">
        <v>5224</v>
      </c>
      <c r="F162" s="181" t="s">
        <v>5225</v>
      </c>
      <c r="G162" s="182" t="s">
        <v>1</v>
      </c>
      <c r="H162" s="183">
        <v>150</v>
      </c>
      <c r="I162" s="184"/>
      <c r="J162" s="185">
        <f t="shared" si="10"/>
        <v>0</v>
      </c>
      <c r="K162" s="186"/>
      <c r="L162" s="187"/>
      <c r="M162" s="188" t="s">
        <v>1</v>
      </c>
      <c r="N162" s="189" t="s">
        <v>42</v>
      </c>
      <c r="P162" s="153">
        <f t="shared" si="11"/>
        <v>0</v>
      </c>
      <c r="Q162" s="153">
        <v>0</v>
      </c>
      <c r="R162" s="153">
        <f t="shared" si="12"/>
        <v>0</v>
      </c>
      <c r="S162" s="153">
        <v>0</v>
      </c>
      <c r="T162" s="154">
        <f t="shared" si="13"/>
        <v>0</v>
      </c>
      <c r="AR162" s="155" t="s">
        <v>1853</v>
      </c>
      <c r="AT162" s="155" t="s">
        <v>304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663</v>
      </c>
      <c r="BM162" s="155" t="s">
        <v>5226</v>
      </c>
    </row>
    <row r="163" spans="2:65" s="1" customFormat="1" ht="16.5" customHeight="1">
      <c r="B163" s="32"/>
      <c r="C163" s="143" t="s">
        <v>478</v>
      </c>
      <c r="D163" s="143" t="s">
        <v>227</v>
      </c>
      <c r="E163" s="144" t="s">
        <v>5227</v>
      </c>
      <c r="F163" s="145" t="s">
        <v>4993</v>
      </c>
      <c r="G163" s="146" t="s">
        <v>1</v>
      </c>
      <c r="H163" s="147">
        <v>150</v>
      </c>
      <c r="I163" s="148"/>
      <c r="J163" s="149">
        <f t="shared" si="10"/>
        <v>0</v>
      </c>
      <c r="K163" s="150"/>
      <c r="L163" s="32"/>
      <c r="M163" s="151" t="s">
        <v>1</v>
      </c>
      <c r="N163" s="152" t="s">
        <v>42</v>
      </c>
      <c r="P163" s="153">
        <f t="shared" si="11"/>
        <v>0</v>
      </c>
      <c r="Q163" s="153">
        <v>0</v>
      </c>
      <c r="R163" s="153">
        <f t="shared" si="12"/>
        <v>0</v>
      </c>
      <c r="S163" s="153">
        <v>0</v>
      </c>
      <c r="T163" s="154">
        <f t="shared" si="13"/>
        <v>0</v>
      </c>
      <c r="AR163" s="155" t="s">
        <v>663</v>
      </c>
      <c r="AT163" s="155" t="s">
        <v>227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663</v>
      </c>
      <c r="BM163" s="155" t="s">
        <v>5228</v>
      </c>
    </row>
    <row r="164" spans="2:65" s="1" customFormat="1" ht="16.5" customHeight="1">
      <c r="B164" s="32"/>
      <c r="C164" s="179" t="s">
        <v>482</v>
      </c>
      <c r="D164" s="179" t="s">
        <v>304</v>
      </c>
      <c r="E164" s="180" t="s">
        <v>5229</v>
      </c>
      <c r="F164" s="181" t="s">
        <v>5230</v>
      </c>
      <c r="G164" s="182" t="s">
        <v>1</v>
      </c>
      <c r="H164" s="183">
        <v>60</v>
      </c>
      <c r="I164" s="184"/>
      <c r="J164" s="185">
        <f t="shared" si="10"/>
        <v>0</v>
      </c>
      <c r="K164" s="186"/>
      <c r="L164" s="187"/>
      <c r="M164" s="188" t="s">
        <v>1</v>
      </c>
      <c r="N164" s="189" t="s">
        <v>42</v>
      </c>
      <c r="P164" s="153">
        <f t="shared" si="11"/>
        <v>0</v>
      </c>
      <c r="Q164" s="153">
        <v>0</v>
      </c>
      <c r="R164" s="153">
        <f t="shared" si="12"/>
        <v>0</v>
      </c>
      <c r="S164" s="153">
        <v>0</v>
      </c>
      <c r="T164" s="154">
        <f t="shared" si="13"/>
        <v>0</v>
      </c>
      <c r="AR164" s="155" t="s">
        <v>1853</v>
      </c>
      <c r="AT164" s="155" t="s">
        <v>304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663</v>
      </c>
      <c r="BM164" s="155" t="s">
        <v>5231</v>
      </c>
    </row>
    <row r="165" spans="2:65" s="1" customFormat="1" ht="16.5" customHeight="1">
      <c r="B165" s="32"/>
      <c r="C165" s="143" t="s">
        <v>504</v>
      </c>
      <c r="D165" s="143" t="s">
        <v>227</v>
      </c>
      <c r="E165" s="144" t="s">
        <v>5232</v>
      </c>
      <c r="F165" s="145" t="s">
        <v>4993</v>
      </c>
      <c r="G165" s="146" t="s">
        <v>1</v>
      </c>
      <c r="H165" s="147">
        <v>60</v>
      </c>
      <c r="I165" s="148"/>
      <c r="J165" s="149">
        <f t="shared" si="10"/>
        <v>0</v>
      </c>
      <c r="K165" s="150"/>
      <c r="L165" s="32"/>
      <c r="M165" s="151" t="s">
        <v>1</v>
      </c>
      <c r="N165" s="152" t="s">
        <v>42</v>
      </c>
      <c r="P165" s="153">
        <f t="shared" si="11"/>
        <v>0</v>
      </c>
      <c r="Q165" s="153">
        <v>0</v>
      </c>
      <c r="R165" s="153">
        <f t="shared" si="12"/>
        <v>0</v>
      </c>
      <c r="S165" s="153">
        <v>0</v>
      </c>
      <c r="T165" s="154">
        <f t="shared" si="13"/>
        <v>0</v>
      </c>
      <c r="AR165" s="155" t="s">
        <v>663</v>
      </c>
      <c r="AT165" s="155" t="s">
        <v>227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663</v>
      </c>
      <c r="BM165" s="155" t="s">
        <v>5233</v>
      </c>
    </row>
    <row r="166" spans="2:65" s="1" customFormat="1" ht="16.5" customHeight="1">
      <c r="B166" s="32"/>
      <c r="C166" s="179" t="s">
        <v>516</v>
      </c>
      <c r="D166" s="179" t="s">
        <v>304</v>
      </c>
      <c r="E166" s="180" t="s">
        <v>5234</v>
      </c>
      <c r="F166" s="181" t="s">
        <v>5235</v>
      </c>
      <c r="G166" s="182" t="s">
        <v>1</v>
      </c>
      <c r="H166" s="183">
        <v>10</v>
      </c>
      <c r="I166" s="184"/>
      <c r="J166" s="185">
        <f t="shared" si="10"/>
        <v>0</v>
      </c>
      <c r="K166" s="186"/>
      <c r="L166" s="187"/>
      <c r="M166" s="188" t="s">
        <v>1</v>
      </c>
      <c r="N166" s="189" t="s">
        <v>42</v>
      </c>
      <c r="P166" s="153">
        <f t="shared" si="11"/>
        <v>0</v>
      </c>
      <c r="Q166" s="153">
        <v>0</v>
      </c>
      <c r="R166" s="153">
        <f t="shared" si="12"/>
        <v>0</v>
      </c>
      <c r="S166" s="153">
        <v>0</v>
      </c>
      <c r="T166" s="154">
        <f t="shared" si="13"/>
        <v>0</v>
      </c>
      <c r="AR166" s="155" t="s">
        <v>1853</v>
      </c>
      <c r="AT166" s="155" t="s">
        <v>304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663</v>
      </c>
      <c r="BM166" s="155" t="s">
        <v>5236</v>
      </c>
    </row>
    <row r="167" spans="2:65" s="1" customFormat="1" ht="16.5" customHeight="1">
      <c r="B167" s="32"/>
      <c r="C167" s="143" t="s">
        <v>522</v>
      </c>
      <c r="D167" s="143" t="s">
        <v>227</v>
      </c>
      <c r="E167" s="144" t="s">
        <v>5237</v>
      </c>
      <c r="F167" s="145" t="s">
        <v>5019</v>
      </c>
      <c r="G167" s="146" t="s">
        <v>1</v>
      </c>
      <c r="H167" s="147">
        <v>10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0</v>
      </c>
      <c r="R167" s="153">
        <f t="shared" si="12"/>
        <v>0</v>
      </c>
      <c r="S167" s="153">
        <v>0</v>
      </c>
      <c r="T167" s="154">
        <f t="shared" si="13"/>
        <v>0</v>
      </c>
      <c r="AR167" s="155" t="s">
        <v>663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663</v>
      </c>
      <c r="BM167" s="155" t="s">
        <v>5238</v>
      </c>
    </row>
    <row r="168" spans="2:65" s="1" customFormat="1" ht="16.5" customHeight="1">
      <c r="B168" s="32"/>
      <c r="C168" s="143" t="s">
        <v>527</v>
      </c>
      <c r="D168" s="143" t="s">
        <v>227</v>
      </c>
      <c r="E168" s="144" t="s">
        <v>5239</v>
      </c>
      <c r="F168" s="145" t="s">
        <v>5025</v>
      </c>
      <c r="G168" s="146" t="s">
        <v>1</v>
      </c>
      <c r="H168" s="147">
        <v>10</v>
      </c>
      <c r="I168" s="148"/>
      <c r="J168" s="149">
        <f t="shared" si="10"/>
        <v>0</v>
      </c>
      <c r="K168" s="150"/>
      <c r="L168" s="32"/>
      <c r="M168" s="151" t="s">
        <v>1</v>
      </c>
      <c r="N168" s="152" t="s">
        <v>42</v>
      </c>
      <c r="P168" s="153">
        <f t="shared" si="11"/>
        <v>0</v>
      </c>
      <c r="Q168" s="153">
        <v>0</v>
      </c>
      <c r="R168" s="153">
        <f t="shared" si="12"/>
        <v>0</v>
      </c>
      <c r="S168" s="153">
        <v>0</v>
      </c>
      <c r="T168" s="154">
        <f t="shared" si="13"/>
        <v>0</v>
      </c>
      <c r="AR168" s="155" t="s">
        <v>663</v>
      </c>
      <c r="AT168" s="155" t="s">
        <v>227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663</v>
      </c>
      <c r="BM168" s="155" t="s">
        <v>5240</v>
      </c>
    </row>
    <row r="169" spans="2:65" s="1" customFormat="1" ht="16.5" customHeight="1">
      <c r="B169" s="32"/>
      <c r="C169" s="179" t="s">
        <v>532</v>
      </c>
      <c r="D169" s="179" t="s">
        <v>304</v>
      </c>
      <c r="E169" s="180" t="s">
        <v>5241</v>
      </c>
      <c r="F169" s="181" t="s">
        <v>5242</v>
      </c>
      <c r="G169" s="182" t="s">
        <v>1</v>
      </c>
      <c r="H169" s="183">
        <v>1</v>
      </c>
      <c r="I169" s="184"/>
      <c r="J169" s="185">
        <f t="shared" si="10"/>
        <v>0</v>
      </c>
      <c r="K169" s="186"/>
      <c r="L169" s="187"/>
      <c r="M169" s="188" t="s">
        <v>1</v>
      </c>
      <c r="N169" s="189" t="s">
        <v>42</v>
      </c>
      <c r="P169" s="153">
        <f t="shared" si="11"/>
        <v>0</v>
      </c>
      <c r="Q169" s="153">
        <v>0</v>
      </c>
      <c r="R169" s="153">
        <f t="shared" si="12"/>
        <v>0</v>
      </c>
      <c r="S169" s="153">
        <v>0</v>
      </c>
      <c r="T169" s="154">
        <f t="shared" si="13"/>
        <v>0</v>
      </c>
      <c r="AR169" s="155" t="s">
        <v>1853</v>
      </c>
      <c r="AT169" s="155" t="s">
        <v>304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663</v>
      </c>
      <c r="BM169" s="155" t="s">
        <v>5243</v>
      </c>
    </row>
    <row r="170" spans="2:65" s="1" customFormat="1" ht="16.5" customHeight="1">
      <c r="B170" s="32"/>
      <c r="C170" s="143" t="s">
        <v>540</v>
      </c>
      <c r="D170" s="143" t="s">
        <v>227</v>
      </c>
      <c r="E170" s="144" t="s">
        <v>5244</v>
      </c>
      <c r="F170" s="145" t="s">
        <v>5245</v>
      </c>
      <c r="G170" s="146" t="s">
        <v>1</v>
      </c>
      <c r="H170" s="147">
        <v>1</v>
      </c>
      <c r="I170" s="148"/>
      <c r="J170" s="149">
        <f t="shared" si="10"/>
        <v>0</v>
      </c>
      <c r="K170" s="150"/>
      <c r="L170" s="32"/>
      <c r="M170" s="151" t="s">
        <v>1</v>
      </c>
      <c r="N170" s="152" t="s">
        <v>42</v>
      </c>
      <c r="P170" s="153">
        <f t="shared" si="11"/>
        <v>0</v>
      </c>
      <c r="Q170" s="153">
        <v>0</v>
      </c>
      <c r="R170" s="153">
        <f t="shared" si="12"/>
        <v>0</v>
      </c>
      <c r="S170" s="153">
        <v>0</v>
      </c>
      <c r="T170" s="154">
        <f t="shared" si="13"/>
        <v>0</v>
      </c>
      <c r="AR170" s="155" t="s">
        <v>663</v>
      </c>
      <c r="AT170" s="155" t="s">
        <v>227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663</v>
      </c>
      <c r="BM170" s="155" t="s">
        <v>5246</v>
      </c>
    </row>
    <row r="171" spans="2:65" s="1" customFormat="1" ht="21.75" customHeight="1">
      <c r="B171" s="32"/>
      <c r="C171" s="179" t="s">
        <v>549</v>
      </c>
      <c r="D171" s="179" t="s">
        <v>304</v>
      </c>
      <c r="E171" s="180" t="s">
        <v>5247</v>
      </c>
      <c r="F171" s="181" t="s">
        <v>5248</v>
      </c>
      <c r="G171" s="182" t="s">
        <v>1</v>
      </c>
      <c r="H171" s="183">
        <v>15</v>
      </c>
      <c r="I171" s="184"/>
      <c r="J171" s="185">
        <f t="shared" si="10"/>
        <v>0</v>
      </c>
      <c r="K171" s="186"/>
      <c r="L171" s="187"/>
      <c r="M171" s="188" t="s">
        <v>1</v>
      </c>
      <c r="N171" s="189" t="s">
        <v>42</v>
      </c>
      <c r="P171" s="153">
        <f t="shared" si="11"/>
        <v>0</v>
      </c>
      <c r="Q171" s="153">
        <v>0</v>
      </c>
      <c r="R171" s="153">
        <f t="shared" si="12"/>
        <v>0</v>
      </c>
      <c r="S171" s="153">
        <v>0</v>
      </c>
      <c r="T171" s="154">
        <f t="shared" si="13"/>
        <v>0</v>
      </c>
      <c r="AR171" s="155" t="s">
        <v>1853</v>
      </c>
      <c r="AT171" s="155" t="s">
        <v>304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663</v>
      </c>
      <c r="BM171" s="155" t="s">
        <v>5249</v>
      </c>
    </row>
    <row r="172" spans="2:65" s="1" customFormat="1" ht="16.5" customHeight="1">
      <c r="B172" s="32"/>
      <c r="C172" s="143" t="s">
        <v>556</v>
      </c>
      <c r="D172" s="143" t="s">
        <v>227</v>
      </c>
      <c r="E172" s="144" t="s">
        <v>5250</v>
      </c>
      <c r="F172" s="145" t="s">
        <v>5004</v>
      </c>
      <c r="G172" s="146" t="s">
        <v>1</v>
      </c>
      <c r="H172" s="147">
        <v>15</v>
      </c>
      <c r="I172" s="148"/>
      <c r="J172" s="149">
        <f t="shared" si="10"/>
        <v>0</v>
      </c>
      <c r="K172" s="150"/>
      <c r="L172" s="32"/>
      <c r="M172" s="151" t="s">
        <v>1</v>
      </c>
      <c r="N172" s="152" t="s">
        <v>42</v>
      </c>
      <c r="P172" s="153">
        <f t="shared" si="11"/>
        <v>0</v>
      </c>
      <c r="Q172" s="153">
        <v>0</v>
      </c>
      <c r="R172" s="153">
        <f t="shared" si="12"/>
        <v>0</v>
      </c>
      <c r="S172" s="153">
        <v>0</v>
      </c>
      <c r="T172" s="154">
        <f t="shared" si="13"/>
        <v>0</v>
      </c>
      <c r="AR172" s="155" t="s">
        <v>663</v>
      </c>
      <c r="AT172" s="155" t="s">
        <v>227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663</v>
      </c>
      <c r="BM172" s="155" t="s">
        <v>5251</v>
      </c>
    </row>
    <row r="173" spans="2:65" s="1" customFormat="1" ht="16.5" customHeight="1">
      <c r="B173" s="32"/>
      <c r="C173" s="179" t="s">
        <v>561</v>
      </c>
      <c r="D173" s="179" t="s">
        <v>304</v>
      </c>
      <c r="E173" s="180" t="s">
        <v>5252</v>
      </c>
      <c r="F173" s="181" t="s">
        <v>5048</v>
      </c>
      <c r="G173" s="182" t="s">
        <v>1</v>
      </c>
      <c r="H173" s="183">
        <v>1</v>
      </c>
      <c r="I173" s="184"/>
      <c r="J173" s="185">
        <f t="shared" si="10"/>
        <v>0</v>
      </c>
      <c r="K173" s="186"/>
      <c r="L173" s="187"/>
      <c r="M173" s="188" t="s">
        <v>1</v>
      </c>
      <c r="N173" s="189" t="s">
        <v>42</v>
      </c>
      <c r="P173" s="153">
        <f t="shared" si="11"/>
        <v>0</v>
      </c>
      <c r="Q173" s="153">
        <v>0</v>
      </c>
      <c r="R173" s="153">
        <f t="shared" si="12"/>
        <v>0</v>
      </c>
      <c r="S173" s="153">
        <v>0</v>
      </c>
      <c r="T173" s="154">
        <f t="shared" si="13"/>
        <v>0</v>
      </c>
      <c r="AR173" s="155" t="s">
        <v>1853</v>
      </c>
      <c r="AT173" s="155" t="s">
        <v>304</v>
      </c>
      <c r="AU173" s="155" t="s">
        <v>89</v>
      </c>
      <c r="AY173" s="17" t="s">
        <v>225</v>
      </c>
      <c r="BE173" s="156">
        <f t="shared" si="14"/>
        <v>0</v>
      </c>
      <c r="BF173" s="156">
        <f t="shared" si="15"/>
        <v>0</v>
      </c>
      <c r="BG173" s="156">
        <f t="shared" si="16"/>
        <v>0</v>
      </c>
      <c r="BH173" s="156">
        <f t="shared" si="17"/>
        <v>0</v>
      </c>
      <c r="BI173" s="156">
        <f t="shared" si="18"/>
        <v>0</v>
      </c>
      <c r="BJ173" s="17" t="s">
        <v>89</v>
      </c>
      <c r="BK173" s="156">
        <f t="shared" si="19"/>
        <v>0</v>
      </c>
      <c r="BL173" s="17" t="s">
        <v>663</v>
      </c>
      <c r="BM173" s="155" t="s">
        <v>5253</v>
      </c>
    </row>
    <row r="174" spans="2:65" s="1" customFormat="1" ht="16.5" customHeight="1">
      <c r="B174" s="32"/>
      <c r="C174" s="143" t="s">
        <v>568</v>
      </c>
      <c r="D174" s="143" t="s">
        <v>227</v>
      </c>
      <c r="E174" s="144" t="s">
        <v>5254</v>
      </c>
      <c r="F174" s="145" t="s">
        <v>4993</v>
      </c>
      <c r="G174" s="146" t="s">
        <v>1</v>
      </c>
      <c r="H174" s="147">
        <v>5</v>
      </c>
      <c r="I174" s="148"/>
      <c r="J174" s="149">
        <f t="shared" si="10"/>
        <v>0</v>
      </c>
      <c r="K174" s="150"/>
      <c r="L174" s="32"/>
      <c r="M174" s="151" t="s">
        <v>1</v>
      </c>
      <c r="N174" s="152" t="s">
        <v>42</v>
      </c>
      <c r="P174" s="153">
        <f t="shared" si="11"/>
        <v>0</v>
      </c>
      <c r="Q174" s="153">
        <v>0</v>
      </c>
      <c r="R174" s="153">
        <f t="shared" si="12"/>
        <v>0</v>
      </c>
      <c r="S174" s="153">
        <v>0</v>
      </c>
      <c r="T174" s="154">
        <f t="shared" si="13"/>
        <v>0</v>
      </c>
      <c r="AR174" s="155" t="s">
        <v>663</v>
      </c>
      <c r="AT174" s="155" t="s">
        <v>227</v>
      </c>
      <c r="AU174" s="155" t="s">
        <v>89</v>
      </c>
      <c r="AY174" s="17" t="s">
        <v>225</v>
      </c>
      <c r="BE174" s="156">
        <f t="shared" si="14"/>
        <v>0</v>
      </c>
      <c r="BF174" s="156">
        <f t="shared" si="15"/>
        <v>0</v>
      </c>
      <c r="BG174" s="156">
        <f t="shared" si="16"/>
        <v>0</v>
      </c>
      <c r="BH174" s="156">
        <f t="shared" si="17"/>
        <v>0</v>
      </c>
      <c r="BI174" s="156">
        <f t="shared" si="18"/>
        <v>0</v>
      </c>
      <c r="BJ174" s="17" t="s">
        <v>89</v>
      </c>
      <c r="BK174" s="156">
        <f t="shared" si="19"/>
        <v>0</v>
      </c>
      <c r="BL174" s="17" t="s">
        <v>663</v>
      </c>
      <c r="BM174" s="155" t="s">
        <v>5255</v>
      </c>
    </row>
    <row r="175" spans="2:65" s="1" customFormat="1" ht="16.5" customHeight="1">
      <c r="B175" s="32"/>
      <c r="C175" s="143" t="s">
        <v>576</v>
      </c>
      <c r="D175" s="143" t="s">
        <v>227</v>
      </c>
      <c r="E175" s="144" t="s">
        <v>5256</v>
      </c>
      <c r="F175" s="145" t="s">
        <v>5072</v>
      </c>
      <c r="G175" s="146" t="s">
        <v>1</v>
      </c>
      <c r="H175" s="147">
        <v>1</v>
      </c>
      <c r="I175" s="148"/>
      <c r="J175" s="149">
        <f t="shared" si="10"/>
        <v>0</v>
      </c>
      <c r="K175" s="150"/>
      <c r="L175" s="32"/>
      <c r="M175" s="151" t="s">
        <v>1</v>
      </c>
      <c r="N175" s="152" t="s">
        <v>42</v>
      </c>
      <c r="P175" s="153">
        <f t="shared" si="11"/>
        <v>0</v>
      </c>
      <c r="Q175" s="153">
        <v>0</v>
      </c>
      <c r="R175" s="153">
        <f t="shared" si="12"/>
        <v>0</v>
      </c>
      <c r="S175" s="153">
        <v>0</v>
      </c>
      <c r="T175" s="154">
        <f t="shared" si="13"/>
        <v>0</v>
      </c>
      <c r="AR175" s="155" t="s">
        <v>663</v>
      </c>
      <c r="AT175" s="155" t="s">
        <v>227</v>
      </c>
      <c r="AU175" s="155" t="s">
        <v>89</v>
      </c>
      <c r="AY175" s="17" t="s">
        <v>225</v>
      </c>
      <c r="BE175" s="156">
        <f t="shared" si="14"/>
        <v>0</v>
      </c>
      <c r="BF175" s="156">
        <f t="shared" si="15"/>
        <v>0</v>
      </c>
      <c r="BG175" s="156">
        <f t="shared" si="16"/>
        <v>0</v>
      </c>
      <c r="BH175" s="156">
        <f t="shared" si="17"/>
        <v>0</v>
      </c>
      <c r="BI175" s="156">
        <f t="shared" si="18"/>
        <v>0</v>
      </c>
      <c r="BJ175" s="17" t="s">
        <v>89</v>
      </c>
      <c r="BK175" s="156">
        <f t="shared" si="19"/>
        <v>0</v>
      </c>
      <c r="BL175" s="17" t="s">
        <v>663</v>
      </c>
      <c r="BM175" s="155" t="s">
        <v>5257</v>
      </c>
    </row>
    <row r="176" spans="2:65" s="1" customFormat="1" ht="16.5" customHeight="1">
      <c r="B176" s="32"/>
      <c r="C176" s="143" t="s">
        <v>581</v>
      </c>
      <c r="D176" s="143" t="s">
        <v>227</v>
      </c>
      <c r="E176" s="144" t="s">
        <v>5258</v>
      </c>
      <c r="F176" s="145" t="s">
        <v>5019</v>
      </c>
      <c r="G176" s="146" t="s">
        <v>1</v>
      </c>
      <c r="H176" s="147">
        <v>10</v>
      </c>
      <c r="I176" s="148"/>
      <c r="J176" s="149">
        <f t="shared" si="10"/>
        <v>0</v>
      </c>
      <c r="K176" s="150"/>
      <c r="L176" s="32"/>
      <c r="M176" s="151" t="s">
        <v>1</v>
      </c>
      <c r="N176" s="152" t="s">
        <v>42</v>
      </c>
      <c r="P176" s="153">
        <f t="shared" si="11"/>
        <v>0</v>
      </c>
      <c r="Q176" s="153">
        <v>0</v>
      </c>
      <c r="R176" s="153">
        <f t="shared" si="12"/>
        <v>0</v>
      </c>
      <c r="S176" s="153">
        <v>0</v>
      </c>
      <c r="T176" s="154">
        <f t="shared" si="13"/>
        <v>0</v>
      </c>
      <c r="AR176" s="155" t="s">
        <v>663</v>
      </c>
      <c r="AT176" s="155" t="s">
        <v>227</v>
      </c>
      <c r="AU176" s="155" t="s">
        <v>89</v>
      </c>
      <c r="AY176" s="17" t="s">
        <v>225</v>
      </c>
      <c r="BE176" s="156">
        <f t="shared" si="14"/>
        <v>0</v>
      </c>
      <c r="BF176" s="156">
        <f t="shared" si="15"/>
        <v>0</v>
      </c>
      <c r="BG176" s="156">
        <f t="shared" si="16"/>
        <v>0</v>
      </c>
      <c r="BH176" s="156">
        <f t="shared" si="17"/>
        <v>0</v>
      </c>
      <c r="BI176" s="156">
        <f t="shared" si="18"/>
        <v>0</v>
      </c>
      <c r="BJ176" s="17" t="s">
        <v>89</v>
      </c>
      <c r="BK176" s="156">
        <f t="shared" si="19"/>
        <v>0</v>
      </c>
      <c r="BL176" s="17" t="s">
        <v>663</v>
      </c>
      <c r="BM176" s="155" t="s">
        <v>5259</v>
      </c>
    </row>
    <row r="177" spans="2:65" s="1" customFormat="1" ht="16.5" customHeight="1">
      <c r="B177" s="32"/>
      <c r="C177" s="143" t="s">
        <v>586</v>
      </c>
      <c r="D177" s="143" t="s">
        <v>227</v>
      </c>
      <c r="E177" s="144" t="s">
        <v>5260</v>
      </c>
      <c r="F177" s="145" t="s">
        <v>5025</v>
      </c>
      <c r="G177" s="146" t="s">
        <v>1</v>
      </c>
      <c r="H177" s="147">
        <v>10</v>
      </c>
      <c r="I177" s="148"/>
      <c r="J177" s="149">
        <f t="shared" si="10"/>
        <v>0</v>
      </c>
      <c r="K177" s="150"/>
      <c r="L177" s="32"/>
      <c r="M177" s="151" t="s">
        <v>1</v>
      </c>
      <c r="N177" s="152" t="s">
        <v>42</v>
      </c>
      <c r="P177" s="153">
        <f t="shared" si="11"/>
        <v>0</v>
      </c>
      <c r="Q177" s="153">
        <v>0</v>
      </c>
      <c r="R177" s="153">
        <f t="shared" si="12"/>
        <v>0</v>
      </c>
      <c r="S177" s="153">
        <v>0</v>
      </c>
      <c r="T177" s="154">
        <f t="shared" si="13"/>
        <v>0</v>
      </c>
      <c r="AR177" s="155" t="s">
        <v>663</v>
      </c>
      <c r="AT177" s="155" t="s">
        <v>227</v>
      </c>
      <c r="AU177" s="155" t="s">
        <v>89</v>
      </c>
      <c r="AY177" s="17" t="s">
        <v>225</v>
      </c>
      <c r="BE177" s="156">
        <f t="shared" si="14"/>
        <v>0</v>
      </c>
      <c r="BF177" s="156">
        <f t="shared" si="15"/>
        <v>0</v>
      </c>
      <c r="BG177" s="156">
        <f t="shared" si="16"/>
        <v>0</v>
      </c>
      <c r="BH177" s="156">
        <f t="shared" si="17"/>
        <v>0</v>
      </c>
      <c r="BI177" s="156">
        <f t="shared" si="18"/>
        <v>0</v>
      </c>
      <c r="BJ177" s="17" t="s">
        <v>89</v>
      </c>
      <c r="BK177" s="156">
        <f t="shared" si="19"/>
        <v>0</v>
      </c>
      <c r="BL177" s="17" t="s">
        <v>663</v>
      </c>
      <c r="BM177" s="155" t="s">
        <v>5261</v>
      </c>
    </row>
    <row r="178" spans="2:65" s="1" customFormat="1" ht="16.5" customHeight="1">
      <c r="B178" s="32"/>
      <c r="C178" s="143" t="s">
        <v>590</v>
      </c>
      <c r="D178" s="143" t="s">
        <v>227</v>
      </c>
      <c r="E178" s="144" t="s">
        <v>5262</v>
      </c>
      <c r="F178" s="145" t="s">
        <v>5057</v>
      </c>
      <c r="G178" s="146" t="s">
        <v>1</v>
      </c>
      <c r="H178" s="147">
        <v>100</v>
      </c>
      <c r="I178" s="148"/>
      <c r="J178" s="149">
        <f t="shared" si="10"/>
        <v>0</v>
      </c>
      <c r="K178" s="150"/>
      <c r="L178" s="32"/>
      <c r="M178" s="151" t="s">
        <v>1</v>
      </c>
      <c r="N178" s="152" t="s">
        <v>42</v>
      </c>
      <c r="P178" s="153">
        <f t="shared" si="11"/>
        <v>0</v>
      </c>
      <c r="Q178" s="153">
        <v>0</v>
      </c>
      <c r="R178" s="153">
        <f t="shared" si="12"/>
        <v>0</v>
      </c>
      <c r="S178" s="153">
        <v>0</v>
      </c>
      <c r="T178" s="154">
        <f t="shared" si="13"/>
        <v>0</v>
      </c>
      <c r="AR178" s="155" t="s">
        <v>663</v>
      </c>
      <c r="AT178" s="155" t="s">
        <v>227</v>
      </c>
      <c r="AU178" s="155" t="s">
        <v>89</v>
      </c>
      <c r="AY178" s="17" t="s">
        <v>225</v>
      </c>
      <c r="BE178" s="156">
        <f t="shared" si="14"/>
        <v>0</v>
      </c>
      <c r="BF178" s="156">
        <f t="shared" si="15"/>
        <v>0</v>
      </c>
      <c r="BG178" s="156">
        <f t="shared" si="16"/>
        <v>0</v>
      </c>
      <c r="BH178" s="156">
        <f t="shared" si="17"/>
        <v>0</v>
      </c>
      <c r="BI178" s="156">
        <f t="shared" si="18"/>
        <v>0</v>
      </c>
      <c r="BJ178" s="17" t="s">
        <v>89</v>
      </c>
      <c r="BK178" s="156">
        <f t="shared" si="19"/>
        <v>0</v>
      </c>
      <c r="BL178" s="17" t="s">
        <v>663</v>
      </c>
      <c r="BM178" s="155" t="s">
        <v>5263</v>
      </c>
    </row>
    <row r="179" spans="2:65" s="1" customFormat="1" ht="16.5" customHeight="1">
      <c r="B179" s="32"/>
      <c r="C179" s="143" t="s">
        <v>595</v>
      </c>
      <c r="D179" s="143" t="s">
        <v>227</v>
      </c>
      <c r="E179" s="144" t="s">
        <v>5264</v>
      </c>
      <c r="F179" s="145" t="s">
        <v>5060</v>
      </c>
      <c r="G179" s="146" t="s">
        <v>1</v>
      </c>
      <c r="H179" s="147">
        <v>8</v>
      </c>
      <c r="I179" s="148"/>
      <c r="J179" s="149">
        <f t="shared" si="10"/>
        <v>0</v>
      </c>
      <c r="K179" s="150"/>
      <c r="L179" s="32"/>
      <c r="M179" s="151" t="s">
        <v>1</v>
      </c>
      <c r="N179" s="152" t="s">
        <v>42</v>
      </c>
      <c r="P179" s="153">
        <f t="shared" si="11"/>
        <v>0</v>
      </c>
      <c r="Q179" s="153">
        <v>0</v>
      </c>
      <c r="R179" s="153">
        <f t="shared" si="12"/>
        <v>0</v>
      </c>
      <c r="S179" s="153">
        <v>0</v>
      </c>
      <c r="T179" s="154">
        <f t="shared" si="13"/>
        <v>0</v>
      </c>
      <c r="AR179" s="155" t="s">
        <v>663</v>
      </c>
      <c r="AT179" s="155" t="s">
        <v>227</v>
      </c>
      <c r="AU179" s="155" t="s">
        <v>89</v>
      </c>
      <c r="AY179" s="17" t="s">
        <v>225</v>
      </c>
      <c r="BE179" s="156">
        <f t="shared" si="14"/>
        <v>0</v>
      </c>
      <c r="BF179" s="156">
        <f t="shared" si="15"/>
        <v>0</v>
      </c>
      <c r="BG179" s="156">
        <f t="shared" si="16"/>
        <v>0</v>
      </c>
      <c r="BH179" s="156">
        <f t="shared" si="17"/>
        <v>0</v>
      </c>
      <c r="BI179" s="156">
        <f t="shared" si="18"/>
        <v>0</v>
      </c>
      <c r="BJ179" s="17" t="s">
        <v>89</v>
      </c>
      <c r="BK179" s="156">
        <f t="shared" si="19"/>
        <v>0</v>
      </c>
      <c r="BL179" s="17" t="s">
        <v>663</v>
      </c>
      <c r="BM179" s="155" t="s">
        <v>5265</v>
      </c>
    </row>
    <row r="180" spans="2:65" s="1" customFormat="1" ht="16.5" customHeight="1">
      <c r="B180" s="32"/>
      <c r="C180" s="143" t="s">
        <v>603</v>
      </c>
      <c r="D180" s="143" t="s">
        <v>227</v>
      </c>
      <c r="E180" s="144" t="s">
        <v>5266</v>
      </c>
      <c r="F180" s="145" t="s">
        <v>5066</v>
      </c>
      <c r="G180" s="146" t="s">
        <v>1</v>
      </c>
      <c r="H180" s="147">
        <v>5</v>
      </c>
      <c r="I180" s="148"/>
      <c r="J180" s="149">
        <f t="shared" si="10"/>
        <v>0</v>
      </c>
      <c r="K180" s="150"/>
      <c r="L180" s="32"/>
      <c r="M180" s="151" t="s">
        <v>1</v>
      </c>
      <c r="N180" s="152" t="s">
        <v>42</v>
      </c>
      <c r="P180" s="153">
        <f t="shared" si="11"/>
        <v>0</v>
      </c>
      <c r="Q180" s="153">
        <v>0</v>
      </c>
      <c r="R180" s="153">
        <f t="shared" si="12"/>
        <v>0</v>
      </c>
      <c r="S180" s="153">
        <v>0</v>
      </c>
      <c r="T180" s="154">
        <f t="shared" si="13"/>
        <v>0</v>
      </c>
      <c r="AR180" s="155" t="s">
        <v>663</v>
      </c>
      <c r="AT180" s="155" t="s">
        <v>227</v>
      </c>
      <c r="AU180" s="155" t="s">
        <v>89</v>
      </c>
      <c r="AY180" s="17" t="s">
        <v>225</v>
      </c>
      <c r="BE180" s="156">
        <f t="shared" si="14"/>
        <v>0</v>
      </c>
      <c r="BF180" s="156">
        <f t="shared" si="15"/>
        <v>0</v>
      </c>
      <c r="BG180" s="156">
        <f t="shared" si="16"/>
        <v>0</v>
      </c>
      <c r="BH180" s="156">
        <f t="shared" si="17"/>
        <v>0</v>
      </c>
      <c r="BI180" s="156">
        <f t="shared" si="18"/>
        <v>0</v>
      </c>
      <c r="BJ180" s="17" t="s">
        <v>89</v>
      </c>
      <c r="BK180" s="156">
        <f t="shared" si="19"/>
        <v>0</v>
      </c>
      <c r="BL180" s="17" t="s">
        <v>663</v>
      </c>
      <c r="BM180" s="155" t="s">
        <v>5267</v>
      </c>
    </row>
    <row r="181" spans="2:65" s="1" customFormat="1" ht="16.5" customHeight="1">
      <c r="B181" s="32"/>
      <c r="C181" s="143" t="s">
        <v>620</v>
      </c>
      <c r="D181" s="143" t="s">
        <v>227</v>
      </c>
      <c r="E181" s="144" t="s">
        <v>5268</v>
      </c>
      <c r="F181" s="145" t="s">
        <v>5069</v>
      </c>
      <c r="G181" s="146" t="s">
        <v>1</v>
      </c>
      <c r="H181" s="147">
        <v>5</v>
      </c>
      <c r="I181" s="148"/>
      <c r="J181" s="149">
        <f t="shared" si="10"/>
        <v>0</v>
      </c>
      <c r="K181" s="150"/>
      <c r="L181" s="32"/>
      <c r="M181" s="151" t="s">
        <v>1</v>
      </c>
      <c r="N181" s="152" t="s">
        <v>42</v>
      </c>
      <c r="P181" s="153">
        <f t="shared" si="11"/>
        <v>0</v>
      </c>
      <c r="Q181" s="153">
        <v>0</v>
      </c>
      <c r="R181" s="153">
        <f t="shared" si="12"/>
        <v>0</v>
      </c>
      <c r="S181" s="153">
        <v>0</v>
      </c>
      <c r="T181" s="154">
        <f t="shared" si="13"/>
        <v>0</v>
      </c>
      <c r="AR181" s="155" t="s">
        <v>663</v>
      </c>
      <c r="AT181" s="155" t="s">
        <v>227</v>
      </c>
      <c r="AU181" s="155" t="s">
        <v>89</v>
      </c>
      <c r="AY181" s="17" t="s">
        <v>225</v>
      </c>
      <c r="BE181" s="156">
        <f t="shared" si="14"/>
        <v>0</v>
      </c>
      <c r="BF181" s="156">
        <f t="shared" si="15"/>
        <v>0</v>
      </c>
      <c r="BG181" s="156">
        <f t="shared" si="16"/>
        <v>0</v>
      </c>
      <c r="BH181" s="156">
        <f t="shared" si="17"/>
        <v>0</v>
      </c>
      <c r="BI181" s="156">
        <f t="shared" si="18"/>
        <v>0</v>
      </c>
      <c r="BJ181" s="17" t="s">
        <v>89</v>
      </c>
      <c r="BK181" s="156">
        <f t="shared" si="19"/>
        <v>0</v>
      </c>
      <c r="BL181" s="17" t="s">
        <v>663</v>
      </c>
      <c r="BM181" s="155" t="s">
        <v>5269</v>
      </c>
    </row>
    <row r="182" spans="2:65" s="1" customFormat="1" ht="16.5" customHeight="1">
      <c r="B182" s="32"/>
      <c r="C182" s="143" t="s">
        <v>626</v>
      </c>
      <c r="D182" s="143" t="s">
        <v>227</v>
      </c>
      <c r="E182" s="144" t="s">
        <v>5270</v>
      </c>
      <c r="F182" s="145" t="s">
        <v>5090</v>
      </c>
      <c r="G182" s="146" t="s">
        <v>1</v>
      </c>
      <c r="H182" s="147">
        <v>8</v>
      </c>
      <c r="I182" s="148"/>
      <c r="J182" s="149">
        <f t="shared" si="10"/>
        <v>0</v>
      </c>
      <c r="K182" s="150"/>
      <c r="L182" s="32"/>
      <c r="M182" s="151" t="s">
        <v>1</v>
      </c>
      <c r="N182" s="152" t="s">
        <v>42</v>
      </c>
      <c r="P182" s="153">
        <f t="shared" si="11"/>
        <v>0</v>
      </c>
      <c r="Q182" s="153">
        <v>0</v>
      </c>
      <c r="R182" s="153">
        <f t="shared" si="12"/>
        <v>0</v>
      </c>
      <c r="S182" s="153">
        <v>0</v>
      </c>
      <c r="T182" s="154">
        <f t="shared" si="13"/>
        <v>0</v>
      </c>
      <c r="AR182" s="155" t="s">
        <v>663</v>
      </c>
      <c r="AT182" s="155" t="s">
        <v>227</v>
      </c>
      <c r="AU182" s="155" t="s">
        <v>89</v>
      </c>
      <c r="AY182" s="17" t="s">
        <v>225</v>
      </c>
      <c r="BE182" s="156">
        <f t="shared" si="14"/>
        <v>0</v>
      </c>
      <c r="BF182" s="156">
        <f t="shared" si="15"/>
        <v>0</v>
      </c>
      <c r="BG182" s="156">
        <f t="shared" si="16"/>
        <v>0</v>
      </c>
      <c r="BH182" s="156">
        <f t="shared" si="17"/>
        <v>0</v>
      </c>
      <c r="BI182" s="156">
        <f t="shared" si="18"/>
        <v>0</v>
      </c>
      <c r="BJ182" s="17" t="s">
        <v>89</v>
      </c>
      <c r="BK182" s="156">
        <f t="shared" si="19"/>
        <v>0</v>
      </c>
      <c r="BL182" s="17" t="s">
        <v>663</v>
      </c>
      <c r="BM182" s="155" t="s">
        <v>5271</v>
      </c>
    </row>
    <row r="183" spans="2:65" s="1" customFormat="1" ht="16.5" customHeight="1">
      <c r="B183" s="32"/>
      <c r="C183" s="143" t="s">
        <v>633</v>
      </c>
      <c r="D183" s="143" t="s">
        <v>227</v>
      </c>
      <c r="E183" s="144" t="s">
        <v>5272</v>
      </c>
      <c r="F183" s="145" t="s">
        <v>5093</v>
      </c>
      <c r="G183" s="146" t="s">
        <v>1</v>
      </c>
      <c r="H183" s="147">
        <v>8</v>
      </c>
      <c r="I183" s="148"/>
      <c r="J183" s="149">
        <f t="shared" si="10"/>
        <v>0</v>
      </c>
      <c r="K183" s="150"/>
      <c r="L183" s="32"/>
      <c r="M183" s="151" t="s">
        <v>1</v>
      </c>
      <c r="N183" s="152" t="s">
        <v>42</v>
      </c>
      <c r="P183" s="153">
        <f t="shared" si="11"/>
        <v>0</v>
      </c>
      <c r="Q183" s="153">
        <v>0</v>
      </c>
      <c r="R183" s="153">
        <f t="shared" si="12"/>
        <v>0</v>
      </c>
      <c r="S183" s="153">
        <v>0</v>
      </c>
      <c r="T183" s="154">
        <f t="shared" si="13"/>
        <v>0</v>
      </c>
      <c r="AR183" s="155" t="s">
        <v>663</v>
      </c>
      <c r="AT183" s="155" t="s">
        <v>227</v>
      </c>
      <c r="AU183" s="155" t="s">
        <v>89</v>
      </c>
      <c r="AY183" s="17" t="s">
        <v>225</v>
      </c>
      <c r="BE183" s="156">
        <f t="shared" si="14"/>
        <v>0</v>
      </c>
      <c r="BF183" s="156">
        <f t="shared" si="15"/>
        <v>0</v>
      </c>
      <c r="BG183" s="156">
        <f t="shared" si="16"/>
        <v>0</v>
      </c>
      <c r="BH183" s="156">
        <f t="shared" si="17"/>
        <v>0</v>
      </c>
      <c r="BI183" s="156">
        <f t="shared" si="18"/>
        <v>0</v>
      </c>
      <c r="BJ183" s="17" t="s">
        <v>89</v>
      </c>
      <c r="BK183" s="156">
        <f t="shared" si="19"/>
        <v>0</v>
      </c>
      <c r="BL183" s="17" t="s">
        <v>663</v>
      </c>
      <c r="BM183" s="155" t="s">
        <v>5273</v>
      </c>
    </row>
    <row r="184" spans="2:65" s="1" customFormat="1" ht="16.5" customHeight="1">
      <c r="B184" s="32"/>
      <c r="C184" s="143" t="s">
        <v>640</v>
      </c>
      <c r="D184" s="143" t="s">
        <v>227</v>
      </c>
      <c r="E184" s="144" t="s">
        <v>5274</v>
      </c>
      <c r="F184" s="145" t="s">
        <v>5096</v>
      </c>
      <c r="G184" s="146" t="s">
        <v>1</v>
      </c>
      <c r="H184" s="147">
        <v>8</v>
      </c>
      <c r="I184" s="148"/>
      <c r="J184" s="149">
        <f t="shared" si="10"/>
        <v>0</v>
      </c>
      <c r="K184" s="150"/>
      <c r="L184" s="32"/>
      <c r="M184" s="151" t="s">
        <v>1</v>
      </c>
      <c r="N184" s="152" t="s">
        <v>42</v>
      </c>
      <c r="P184" s="153">
        <f t="shared" si="11"/>
        <v>0</v>
      </c>
      <c r="Q184" s="153">
        <v>0</v>
      </c>
      <c r="R184" s="153">
        <f t="shared" si="12"/>
        <v>0</v>
      </c>
      <c r="S184" s="153">
        <v>0</v>
      </c>
      <c r="T184" s="154">
        <f t="shared" si="13"/>
        <v>0</v>
      </c>
      <c r="AR184" s="155" t="s">
        <v>663</v>
      </c>
      <c r="AT184" s="155" t="s">
        <v>227</v>
      </c>
      <c r="AU184" s="155" t="s">
        <v>89</v>
      </c>
      <c r="AY184" s="17" t="s">
        <v>225</v>
      </c>
      <c r="BE184" s="156">
        <f t="shared" si="14"/>
        <v>0</v>
      </c>
      <c r="BF184" s="156">
        <f t="shared" si="15"/>
        <v>0</v>
      </c>
      <c r="BG184" s="156">
        <f t="shared" si="16"/>
        <v>0</v>
      </c>
      <c r="BH184" s="156">
        <f t="shared" si="17"/>
        <v>0</v>
      </c>
      <c r="BI184" s="156">
        <f t="shared" si="18"/>
        <v>0</v>
      </c>
      <c r="BJ184" s="17" t="s">
        <v>89</v>
      </c>
      <c r="BK184" s="156">
        <f t="shared" si="19"/>
        <v>0</v>
      </c>
      <c r="BL184" s="17" t="s">
        <v>663</v>
      </c>
      <c r="BM184" s="155" t="s">
        <v>5275</v>
      </c>
    </row>
    <row r="185" spans="2:65" s="1" customFormat="1" ht="16.5" customHeight="1">
      <c r="B185" s="32"/>
      <c r="C185" s="143" t="s">
        <v>647</v>
      </c>
      <c r="D185" s="143" t="s">
        <v>227</v>
      </c>
      <c r="E185" s="144" t="s">
        <v>5276</v>
      </c>
      <c r="F185" s="145" t="s">
        <v>5099</v>
      </c>
      <c r="G185" s="146" t="s">
        <v>1</v>
      </c>
      <c r="H185" s="147">
        <v>8</v>
      </c>
      <c r="I185" s="148"/>
      <c r="J185" s="149">
        <f t="shared" si="10"/>
        <v>0</v>
      </c>
      <c r="K185" s="150"/>
      <c r="L185" s="32"/>
      <c r="M185" s="151" t="s">
        <v>1</v>
      </c>
      <c r="N185" s="152" t="s">
        <v>42</v>
      </c>
      <c r="P185" s="153">
        <f t="shared" si="11"/>
        <v>0</v>
      </c>
      <c r="Q185" s="153">
        <v>0</v>
      </c>
      <c r="R185" s="153">
        <f t="shared" si="12"/>
        <v>0</v>
      </c>
      <c r="S185" s="153">
        <v>0</v>
      </c>
      <c r="T185" s="154">
        <f t="shared" si="13"/>
        <v>0</v>
      </c>
      <c r="AR185" s="155" t="s">
        <v>663</v>
      </c>
      <c r="AT185" s="155" t="s">
        <v>227</v>
      </c>
      <c r="AU185" s="155" t="s">
        <v>89</v>
      </c>
      <c r="AY185" s="17" t="s">
        <v>225</v>
      </c>
      <c r="BE185" s="156">
        <f t="shared" si="14"/>
        <v>0</v>
      </c>
      <c r="BF185" s="156">
        <f t="shared" si="15"/>
        <v>0</v>
      </c>
      <c r="BG185" s="156">
        <f t="shared" si="16"/>
        <v>0</v>
      </c>
      <c r="BH185" s="156">
        <f t="shared" si="17"/>
        <v>0</v>
      </c>
      <c r="BI185" s="156">
        <f t="shared" si="18"/>
        <v>0</v>
      </c>
      <c r="BJ185" s="17" t="s">
        <v>89</v>
      </c>
      <c r="BK185" s="156">
        <f t="shared" si="19"/>
        <v>0</v>
      </c>
      <c r="BL185" s="17" t="s">
        <v>663</v>
      </c>
      <c r="BM185" s="155" t="s">
        <v>5277</v>
      </c>
    </row>
    <row r="186" spans="2:65" s="1" customFormat="1" ht="16.5" customHeight="1">
      <c r="B186" s="32"/>
      <c r="C186" s="143" t="s">
        <v>651</v>
      </c>
      <c r="D186" s="143" t="s">
        <v>227</v>
      </c>
      <c r="E186" s="144" t="s">
        <v>5278</v>
      </c>
      <c r="F186" s="145" t="s">
        <v>5102</v>
      </c>
      <c r="G186" s="146" t="s">
        <v>1</v>
      </c>
      <c r="H186" s="147">
        <v>8</v>
      </c>
      <c r="I186" s="148"/>
      <c r="J186" s="149">
        <f t="shared" si="10"/>
        <v>0</v>
      </c>
      <c r="K186" s="150"/>
      <c r="L186" s="32"/>
      <c r="M186" s="151" t="s">
        <v>1</v>
      </c>
      <c r="N186" s="152" t="s">
        <v>42</v>
      </c>
      <c r="P186" s="153">
        <f t="shared" si="11"/>
        <v>0</v>
      </c>
      <c r="Q186" s="153">
        <v>0</v>
      </c>
      <c r="R186" s="153">
        <f t="shared" si="12"/>
        <v>0</v>
      </c>
      <c r="S186" s="153">
        <v>0</v>
      </c>
      <c r="T186" s="154">
        <f t="shared" si="13"/>
        <v>0</v>
      </c>
      <c r="AR186" s="155" t="s">
        <v>663</v>
      </c>
      <c r="AT186" s="155" t="s">
        <v>227</v>
      </c>
      <c r="AU186" s="155" t="s">
        <v>89</v>
      </c>
      <c r="AY186" s="17" t="s">
        <v>225</v>
      </c>
      <c r="BE186" s="156">
        <f t="shared" si="14"/>
        <v>0</v>
      </c>
      <c r="BF186" s="156">
        <f t="shared" si="15"/>
        <v>0</v>
      </c>
      <c r="BG186" s="156">
        <f t="shared" si="16"/>
        <v>0</v>
      </c>
      <c r="BH186" s="156">
        <f t="shared" si="17"/>
        <v>0</v>
      </c>
      <c r="BI186" s="156">
        <f t="shared" si="18"/>
        <v>0</v>
      </c>
      <c r="BJ186" s="17" t="s">
        <v>89</v>
      </c>
      <c r="BK186" s="156">
        <f t="shared" si="19"/>
        <v>0</v>
      </c>
      <c r="BL186" s="17" t="s">
        <v>663</v>
      </c>
      <c r="BM186" s="155" t="s">
        <v>5279</v>
      </c>
    </row>
    <row r="187" spans="2:65" s="1" customFormat="1" ht="16.5" customHeight="1">
      <c r="B187" s="32"/>
      <c r="C187" s="143" t="s">
        <v>659</v>
      </c>
      <c r="D187" s="143" t="s">
        <v>227</v>
      </c>
      <c r="E187" s="144" t="s">
        <v>5280</v>
      </c>
      <c r="F187" s="145" t="s">
        <v>5105</v>
      </c>
      <c r="G187" s="146" t="s">
        <v>1</v>
      </c>
      <c r="H187" s="147">
        <v>40</v>
      </c>
      <c r="I187" s="148"/>
      <c r="J187" s="149">
        <f t="shared" si="10"/>
        <v>0</v>
      </c>
      <c r="K187" s="150"/>
      <c r="L187" s="32"/>
      <c r="M187" s="202" t="s">
        <v>1</v>
      </c>
      <c r="N187" s="203" t="s">
        <v>42</v>
      </c>
      <c r="O187" s="199"/>
      <c r="P187" s="200">
        <f t="shared" si="11"/>
        <v>0</v>
      </c>
      <c r="Q187" s="200">
        <v>0</v>
      </c>
      <c r="R187" s="200">
        <f t="shared" si="12"/>
        <v>0</v>
      </c>
      <c r="S187" s="200">
        <v>0</v>
      </c>
      <c r="T187" s="201">
        <f t="shared" si="13"/>
        <v>0</v>
      </c>
      <c r="AR187" s="155" t="s">
        <v>663</v>
      </c>
      <c r="AT187" s="155" t="s">
        <v>227</v>
      </c>
      <c r="AU187" s="155" t="s">
        <v>89</v>
      </c>
      <c r="AY187" s="17" t="s">
        <v>225</v>
      </c>
      <c r="BE187" s="156">
        <f t="shared" si="14"/>
        <v>0</v>
      </c>
      <c r="BF187" s="156">
        <f t="shared" si="15"/>
        <v>0</v>
      </c>
      <c r="BG187" s="156">
        <f t="shared" si="16"/>
        <v>0</v>
      </c>
      <c r="BH187" s="156">
        <f t="shared" si="17"/>
        <v>0</v>
      </c>
      <c r="BI187" s="156">
        <f t="shared" si="18"/>
        <v>0</v>
      </c>
      <c r="BJ187" s="17" t="s">
        <v>89</v>
      </c>
      <c r="BK187" s="156">
        <f t="shared" si="19"/>
        <v>0</v>
      </c>
      <c r="BL187" s="17" t="s">
        <v>663</v>
      </c>
      <c r="BM187" s="155" t="s">
        <v>5281</v>
      </c>
    </row>
    <row r="188" spans="2:65" s="1" customFormat="1" ht="6.95" customHeight="1">
      <c r="B188" s="47"/>
      <c r="C188" s="48"/>
      <c r="D188" s="48"/>
      <c r="E188" s="48"/>
      <c r="F188" s="48"/>
      <c r="G188" s="48"/>
      <c r="H188" s="48"/>
      <c r="I188" s="48"/>
      <c r="J188" s="48"/>
      <c r="K188" s="48"/>
      <c r="L188" s="32"/>
    </row>
  </sheetData>
  <sheetProtection algorithmName="SHA-512" hashValue="zIq5N8+DH6UOuv71endWgKPFMJnvcyTwlsDZWkinsZzq+HUYYfZrNd0VQO653V5JazZreIos2k/OSTrH9AWewg==" saltValue="jnup7yiBJWURMEqWPRDDLUHHpYUmMEYKYyWRqI1U3Nk1Tt0rfoQ4SXuHs+NJVnxrjgn5Ot7HGaiBbTdeaiBJQg==" spinCount="100000" sheet="1" objects="1" scenarios="1" formatColumns="0" formatRows="0" autoFilter="0"/>
  <autoFilter ref="C121:K187" xr:uid="{00000000-0009-0000-0000-00000D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BM18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129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5282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4061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ROUND(J125,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ROUND((SUM(BE125:BE188)),  2)</f>
        <v>0</v>
      </c>
      <c r="G35" s="100"/>
      <c r="H35" s="100"/>
      <c r="I35" s="101">
        <v>0.23</v>
      </c>
      <c r="J35" s="99">
        <f>ROUND(((SUM(BE125:BE188))*I35),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ROUND((SUM(BF125:BF188)),  2)</f>
        <v>0</v>
      </c>
      <c r="I36" s="102">
        <v>0.23</v>
      </c>
      <c r="J36" s="89">
        <f>ROUND(((SUM(BF125:BF188))*I36),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ROUND((SUM(BG125:BG188)),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ROUND((SUM(BH125:BH188)),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ROUND((SUM(BI125:BI188)),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j - E1.12  Meranie a regulácia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Richard Ďuriš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J125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4069</v>
      </c>
      <c r="E99" s="116"/>
      <c r="F99" s="116"/>
      <c r="G99" s="116"/>
      <c r="H99" s="116"/>
      <c r="I99" s="116"/>
      <c r="J99" s="117">
        <f>J126</f>
        <v>0</v>
      </c>
      <c r="L99" s="114"/>
    </row>
    <row r="100" spans="2:47" s="9" customFormat="1" ht="19.899999999999999" customHeight="1">
      <c r="B100" s="118"/>
      <c r="D100" s="119" t="s">
        <v>5283</v>
      </c>
      <c r="E100" s="120"/>
      <c r="F100" s="120"/>
      <c r="G100" s="120"/>
      <c r="H100" s="120"/>
      <c r="I100" s="120"/>
      <c r="J100" s="121">
        <f>J127</f>
        <v>0</v>
      </c>
      <c r="L100" s="118"/>
    </row>
    <row r="101" spans="2:47" s="9" customFormat="1" ht="19.899999999999999" customHeight="1">
      <c r="B101" s="118"/>
      <c r="D101" s="119" t="s">
        <v>5284</v>
      </c>
      <c r="E101" s="120"/>
      <c r="F101" s="120"/>
      <c r="G101" s="120"/>
      <c r="H101" s="120"/>
      <c r="I101" s="120"/>
      <c r="J101" s="121">
        <f>J154</f>
        <v>0</v>
      </c>
      <c r="L101" s="118"/>
    </row>
    <row r="102" spans="2:47" s="9" customFormat="1" ht="19.899999999999999" customHeight="1">
      <c r="B102" s="118"/>
      <c r="D102" s="119" t="s">
        <v>5285</v>
      </c>
      <c r="E102" s="120"/>
      <c r="F102" s="120"/>
      <c r="G102" s="120"/>
      <c r="H102" s="120"/>
      <c r="I102" s="120"/>
      <c r="J102" s="121">
        <f>J159</f>
        <v>0</v>
      </c>
      <c r="L102" s="118"/>
    </row>
    <row r="103" spans="2:47" s="8" customFormat="1" ht="24.95" customHeight="1">
      <c r="B103" s="114"/>
      <c r="D103" s="115" t="s">
        <v>4080</v>
      </c>
      <c r="E103" s="116"/>
      <c r="F103" s="116"/>
      <c r="G103" s="116"/>
      <c r="H103" s="116"/>
      <c r="I103" s="116"/>
      <c r="J103" s="117">
        <f>J182</f>
        <v>0</v>
      </c>
      <c r="L103" s="114"/>
    </row>
    <row r="104" spans="2:47" s="1" customFormat="1" ht="21.75" customHeight="1">
      <c r="B104" s="32"/>
      <c r="L104" s="32"/>
    </row>
    <row r="105" spans="2:47" s="1" customFormat="1" ht="6.95" customHeight="1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32"/>
    </row>
    <row r="109" spans="2:47" s="1" customFormat="1" ht="6.95" customHeight="1"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32"/>
    </row>
    <row r="110" spans="2:47" s="1" customFormat="1" ht="24.95" customHeight="1">
      <c r="B110" s="32"/>
      <c r="C110" s="21" t="s">
        <v>211</v>
      </c>
      <c r="L110" s="32"/>
    </row>
    <row r="111" spans="2:47" s="1" customFormat="1" ht="6.95" customHeight="1">
      <c r="B111" s="32"/>
      <c r="L111" s="32"/>
    </row>
    <row r="112" spans="2:47" s="1" customFormat="1" ht="12" customHeight="1">
      <c r="B112" s="32"/>
      <c r="C112" s="27" t="s">
        <v>15</v>
      </c>
      <c r="L112" s="32"/>
    </row>
    <row r="113" spans="2:65" s="1" customFormat="1" ht="26.25" customHeight="1">
      <c r="B113" s="32"/>
      <c r="E113" s="252" t="str">
        <f>E7</f>
        <v>Sociálno-zdravotné nízkokapacitné zariadenie s kapacitou 24 miest - CSS LÚČ</v>
      </c>
      <c r="F113" s="253"/>
      <c r="G113" s="253"/>
      <c r="H113" s="253"/>
      <c r="L113" s="32"/>
    </row>
    <row r="114" spans="2:65" ht="12" customHeight="1">
      <c r="B114" s="20"/>
      <c r="C114" s="27" t="s">
        <v>172</v>
      </c>
      <c r="L114" s="20"/>
    </row>
    <row r="115" spans="2:65" s="1" customFormat="1" ht="16.5" customHeight="1">
      <c r="B115" s="32"/>
      <c r="E115" s="252" t="s">
        <v>173</v>
      </c>
      <c r="F115" s="254"/>
      <c r="G115" s="254"/>
      <c r="H115" s="254"/>
      <c r="L115" s="32"/>
    </row>
    <row r="116" spans="2:65" s="1" customFormat="1" ht="12" customHeight="1">
      <c r="B116" s="32"/>
      <c r="C116" s="27" t="s">
        <v>174</v>
      </c>
      <c r="L116" s="32"/>
    </row>
    <row r="117" spans="2:65" s="1" customFormat="1" ht="16.5" customHeight="1">
      <c r="B117" s="32"/>
      <c r="E117" s="214" t="str">
        <f>E11</f>
        <v>j - E1.12  Meranie a regulácia</v>
      </c>
      <c r="F117" s="254"/>
      <c r="G117" s="254"/>
      <c r="H117" s="254"/>
      <c r="L117" s="32"/>
    </row>
    <row r="118" spans="2:65" s="1" customFormat="1" ht="6.95" customHeight="1">
      <c r="B118" s="32"/>
      <c r="L118" s="32"/>
    </row>
    <row r="119" spans="2:65" s="1" customFormat="1" ht="12" customHeight="1">
      <c r="B119" s="32"/>
      <c r="C119" s="27" t="s">
        <v>19</v>
      </c>
      <c r="F119" s="25" t="str">
        <f>F14</f>
        <v>Bytča</v>
      </c>
      <c r="I119" s="27" t="s">
        <v>21</v>
      </c>
      <c r="J119" s="55" t="str">
        <f>IF(J14="","",J14)</f>
        <v>22. 6. 2026</v>
      </c>
      <c r="L119" s="32"/>
    </row>
    <row r="120" spans="2:65" s="1" customFormat="1" ht="6.95" customHeight="1">
      <c r="B120" s="32"/>
      <c r="L120" s="32"/>
    </row>
    <row r="121" spans="2:65" s="1" customFormat="1" ht="15.2" customHeight="1">
      <c r="B121" s="32"/>
      <c r="C121" s="27" t="s">
        <v>23</v>
      </c>
      <c r="F121" s="25" t="str">
        <f>E17</f>
        <v>Centrum sociálnych služieb LÚČ</v>
      </c>
      <c r="I121" s="27" t="s">
        <v>29</v>
      </c>
      <c r="J121" s="30" t="str">
        <f>E23</f>
        <v>expo AIR s.r.o.</v>
      </c>
      <c r="L121" s="32"/>
    </row>
    <row r="122" spans="2:65" s="1" customFormat="1" ht="15.2" customHeight="1">
      <c r="B122" s="32"/>
      <c r="C122" s="27" t="s">
        <v>27</v>
      </c>
      <c r="F122" s="25" t="str">
        <f>IF(E20="","",E20)</f>
        <v>Vyplň údaj</v>
      </c>
      <c r="I122" s="27" t="s">
        <v>32</v>
      </c>
      <c r="J122" s="30" t="str">
        <f>E26</f>
        <v>Ing. Richard Ďuriš</v>
      </c>
      <c r="L122" s="32"/>
    </row>
    <row r="123" spans="2:65" s="1" customFormat="1" ht="10.35" customHeight="1">
      <c r="B123" s="32"/>
      <c r="L123" s="32"/>
    </row>
    <row r="124" spans="2:65" s="10" customFormat="1" ht="29.25" customHeight="1">
      <c r="B124" s="122"/>
      <c r="C124" s="123" t="s">
        <v>212</v>
      </c>
      <c r="D124" s="124" t="s">
        <v>61</v>
      </c>
      <c r="E124" s="124" t="s">
        <v>57</v>
      </c>
      <c r="F124" s="124" t="s">
        <v>58</v>
      </c>
      <c r="G124" s="124" t="s">
        <v>213</v>
      </c>
      <c r="H124" s="124" t="s">
        <v>214</v>
      </c>
      <c r="I124" s="124" t="s">
        <v>215</v>
      </c>
      <c r="J124" s="125" t="s">
        <v>179</v>
      </c>
      <c r="K124" s="126" t="s">
        <v>216</v>
      </c>
      <c r="L124" s="122"/>
      <c r="M124" s="62" t="s">
        <v>1</v>
      </c>
      <c r="N124" s="63" t="s">
        <v>40</v>
      </c>
      <c r="O124" s="63" t="s">
        <v>217</v>
      </c>
      <c r="P124" s="63" t="s">
        <v>218</v>
      </c>
      <c r="Q124" s="63" t="s">
        <v>219</v>
      </c>
      <c r="R124" s="63" t="s">
        <v>220</v>
      </c>
      <c r="S124" s="63" t="s">
        <v>221</v>
      </c>
      <c r="T124" s="64" t="s">
        <v>222</v>
      </c>
    </row>
    <row r="125" spans="2:65" s="1" customFormat="1" ht="22.9" customHeight="1">
      <c r="B125" s="32"/>
      <c r="C125" s="67" t="s">
        <v>180</v>
      </c>
      <c r="J125" s="127">
        <f>BK125</f>
        <v>0</v>
      </c>
      <c r="L125" s="32"/>
      <c r="M125" s="65"/>
      <c r="N125" s="56"/>
      <c r="O125" s="56"/>
      <c r="P125" s="128">
        <f>P126+P182</f>
        <v>0</v>
      </c>
      <c r="Q125" s="56"/>
      <c r="R125" s="128">
        <f>R126+R182</f>
        <v>0</v>
      </c>
      <c r="S125" s="56"/>
      <c r="T125" s="129">
        <f>T126+T182</f>
        <v>0</v>
      </c>
      <c r="AT125" s="17" t="s">
        <v>75</v>
      </c>
      <c r="AU125" s="17" t="s">
        <v>181</v>
      </c>
      <c r="BK125" s="130">
        <f>BK126+BK182</f>
        <v>0</v>
      </c>
    </row>
    <row r="126" spans="2:65" s="11" customFormat="1" ht="25.9" customHeight="1">
      <c r="B126" s="131"/>
      <c r="D126" s="132" t="s">
        <v>75</v>
      </c>
      <c r="E126" s="133" t="s">
        <v>304</v>
      </c>
      <c r="F126" s="133" t="s">
        <v>4191</v>
      </c>
      <c r="I126" s="134"/>
      <c r="J126" s="135">
        <f>BK126</f>
        <v>0</v>
      </c>
      <c r="L126" s="131"/>
      <c r="M126" s="136"/>
      <c r="P126" s="137">
        <f>P127+P154+P159</f>
        <v>0</v>
      </c>
      <c r="R126" s="137">
        <f>R127+R154+R159</f>
        <v>0</v>
      </c>
      <c r="T126" s="138">
        <f>T127+T154+T159</f>
        <v>0</v>
      </c>
      <c r="AR126" s="132" t="s">
        <v>239</v>
      </c>
      <c r="AT126" s="139" t="s">
        <v>75</v>
      </c>
      <c r="AU126" s="139" t="s">
        <v>76</v>
      </c>
      <c r="AY126" s="132" t="s">
        <v>225</v>
      </c>
      <c r="BK126" s="140">
        <f>BK127+BK154+BK159</f>
        <v>0</v>
      </c>
    </row>
    <row r="127" spans="2:65" s="11" customFormat="1" ht="22.9" customHeight="1">
      <c r="B127" s="131"/>
      <c r="D127" s="132" t="s">
        <v>75</v>
      </c>
      <c r="E127" s="141" t="s">
        <v>2942</v>
      </c>
      <c r="F127" s="141" t="s">
        <v>5286</v>
      </c>
      <c r="I127" s="134"/>
      <c r="J127" s="142">
        <f>BK127</f>
        <v>0</v>
      </c>
      <c r="L127" s="131"/>
      <c r="M127" s="136"/>
      <c r="P127" s="137">
        <f>SUM(P128:P153)</f>
        <v>0</v>
      </c>
      <c r="R127" s="137">
        <f>SUM(R128:R153)</f>
        <v>0</v>
      </c>
      <c r="T127" s="138">
        <f>SUM(T128:T153)</f>
        <v>0</v>
      </c>
      <c r="AR127" s="132" t="s">
        <v>83</v>
      </c>
      <c r="AT127" s="139" t="s">
        <v>75</v>
      </c>
      <c r="AU127" s="139" t="s">
        <v>83</v>
      </c>
      <c r="AY127" s="132" t="s">
        <v>225</v>
      </c>
      <c r="BK127" s="140">
        <f>SUM(BK128:BK153)</f>
        <v>0</v>
      </c>
    </row>
    <row r="128" spans="2:65" s="1" customFormat="1" ht="16.5" customHeight="1">
      <c r="B128" s="32"/>
      <c r="C128" s="179" t="s">
        <v>83</v>
      </c>
      <c r="D128" s="179" t="s">
        <v>304</v>
      </c>
      <c r="E128" s="180" t="s">
        <v>5287</v>
      </c>
      <c r="F128" s="181" t="s">
        <v>5288</v>
      </c>
      <c r="G128" s="182" t="s">
        <v>519</v>
      </c>
      <c r="H128" s="183">
        <v>1</v>
      </c>
      <c r="I128" s="184"/>
      <c r="J128" s="185">
        <f t="shared" ref="J128:J153" si="0">ROUND(I128*H128,2)</f>
        <v>0</v>
      </c>
      <c r="K128" s="186"/>
      <c r="L128" s="187"/>
      <c r="M128" s="188" t="s">
        <v>1</v>
      </c>
      <c r="N128" s="189" t="s">
        <v>42</v>
      </c>
      <c r="P128" s="153">
        <f t="shared" ref="P128:P153" si="1">O128*H128</f>
        <v>0</v>
      </c>
      <c r="Q128" s="153">
        <v>0</v>
      </c>
      <c r="R128" s="153">
        <f t="shared" ref="R128:R153" si="2">Q128*H128</f>
        <v>0</v>
      </c>
      <c r="S128" s="153">
        <v>0</v>
      </c>
      <c r="T128" s="154">
        <f t="shared" ref="T128:T153" si="3">S128*H128</f>
        <v>0</v>
      </c>
      <c r="AR128" s="155" t="s">
        <v>263</v>
      </c>
      <c r="AT128" s="155" t="s">
        <v>304</v>
      </c>
      <c r="AU128" s="155" t="s">
        <v>89</v>
      </c>
      <c r="AY128" s="17" t="s">
        <v>225</v>
      </c>
      <c r="BE128" s="156">
        <f t="shared" ref="BE128:BE153" si="4">IF(N128="základná",J128,0)</f>
        <v>0</v>
      </c>
      <c r="BF128" s="156">
        <f t="shared" ref="BF128:BF153" si="5">IF(N128="znížená",J128,0)</f>
        <v>0</v>
      </c>
      <c r="BG128" s="156">
        <f t="shared" ref="BG128:BG153" si="6">IF(N128="zákl. prenesená",J128,0)</f>
        <v>0</v>
      </c>
      <c r="BH128" s="156">
        <f t="shared" ref="BH128:BH153" si="7">IF(N128="zníž. prenesená",J128,0)</f>
        <v>0</v>
      </c>
      <c r="BI128" s="156">
        <f t="shared" ref="BI128:BI153" si="8">IF(N128="nulová",J128,0)</f>
        <v>0</v>
      </c>
      <c r="BJ128" s="17" t="s">
        <v>89</v>
      </c>
      <c r="BK128" s="156">
        <f t="shared" ref="BK128:BK153" si="9">ROUND(I128*H128,2)</f>
        <v>0</v>
      </c>
      <c r="BL128" s="17" t="s">
        <v>231</v>
      </c>
      <c r="BM128" s="155" t="s">
        <v>89</v>
      </c>
    </row>
    <row r="129" spans="2:65" s="1" customFormat="1" ht="24.2" customHeight="1">
      <c r="B129" s="32"/>
      <c r="C129" s="143" t="s">
        <v>89</v>
      </c>
      <c r="D129" s="143" t="s">
        <v>227</v>
      </c>
      <c r="E129" s="144" t="s">
        <v>5289</v>
      </c>
      <c r="F129" s="145" t="s">
        <v>5290</v>
      </c>
      <c r="G129" s="146" t="s">
        <v>519</v>
      </c>
      <c r="H129" s="147">
        <v>1</v>
      </c>
      <c r="I129" s="148"/>
      <c r="J129" s="149">
        <f t="shared" si="0"/>
        <v>0</v>
      </c>
      <c r="K129" s="150"/>
      <c r="L129" s="32"/>
      <c r="M129" s="151" t="s">
        <v>1</v>
      </c>
      <c r="N129" s="152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231</v>
      </c>
    </row>
    <row r="130" spans="2:65" s="1" customFormat="1" ht="16.5" customHeight="1">
      <c r="B130" s="32"/>
      <c r="C130" s="179" t="s">
        <v>239</v>
      </c>
      <c r="D130" s="179" t="s">
        <v>304</v>
      </c>
      <c r="E130" s="180" t="s">
        <v>5291</v>
      </c>
      <c r="F130" s="181" t="s">
        <v>5292</v>
      </c>
      <c r="G130" s="182" t="s">
        <v>519</v>
      </c>
      <c r="H130" s="183">
        <v>1</v>
      </c>
      <c r="I130" s="184"/>
      <c r="J130" s="185">
        <f t="shared" si="0"/>
        <v>0</v>
      </c>
      <c r="K130" s="186"/>
      <c r="L130" s="187"/>
      <c r="M130" s="188" t="s">
        <v>1</v>
      </c>
      <c r="N130" s="189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263</v>
      </c>
      <c r="AT130" s="155" t="s">
        <v>304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251</v>
      </c>
    </row>
    <row r="131" spans="2:65" s="1" customFormat="1" ht="24.2" customHeight="1">
      <c r="B131" s="32"/>
      <c r="C131" s="143" t="s">
        <v>231</v>
      </c>
      <c r="D131" s="143" t="s">
        <v>227</v>
      </c>
      <c r="E131" s="144" t="s">
        <v>5293</v>
      </c>
      <c r="F131" s="145" t="s">
        <v>5294</v>
      </c>
      <c r="G131" s="146" t="s">
        <v>519</v>
      </c>
      <c r="H131" s="147">
        <v>1</v>
      </c>
      <c r="I131" s="148"/>
      <c r="J131" s="149">
        <f t="shared" si="0"/>
        <v>0</v>
      </c>
      <c r="K131" s="150"/>
      <c r="L131" s="32"/>
      <c r="M131" s="151" t="s">
        <v>1</v>
      </c>
      <c r="N131" s="152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263</v>
      </c>
    </row>
    <row r="132" spans="2:65" s="1" customFormat="1" ht="21.75" customHeight="1">
      <c r="B132" s="32"/>
      <c r="C132" s="179" t="s">
        <v>247</v>
      </c>
      <c r="D132" s="179" t="s">
        <v>304</v>
      </c>
      <c r="E132" s="180" t="s">
        <v>5295</v>
      </c>
      <c r="F132" s="181" t="s">
        <v>5296</v>
      </c>
      <c r="G132" s="182" t="s">
        <v>519</v>
      </c>
      <c r="H132" s="183">
        <v>1</v>
      </c>
      <c r="I132" s="184"/>
      <c r="J132" s="185">
        <f t="shared" si="0"/>
        <v>0</v>
      </c>
      <c r="K132" s="186"/>
      <c r="L132" s="187"/>
      <c r="M132" s="188" t="s">
        <v>1</v>
      </c>
      <c r="N132" s="189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263</v>
      </c>
      <c r="AT132" s="155" t="s">
        <v>304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165</v>
      </c>
    </row>
    <row r="133" spans="2:65" s="1" customFormat="1" ht="24.2" customHeight="1">
      <c r="B133" s="32"/>
      <c r="C133" s="143" t="s">
        <v>251</v>
      </c>
      <c r="D133" s="143" t="s">
        <v>227</v>
      </c>
      <c r="E133" s="144" t="s">
        <v>5297</v>
      </c>
      <c r="F133" s="145" t="s">
        <v>5298</v>
      </c>
      <c r="G133" s="146" t="s">
        <v>519</v>
      </c>
      <c r="H133" s="147">
        <v>1</v>
      </c>
      <c r="I133" s="148"/>
      <c r="J133" s="149">
        <f t="shared" si="0"/>
        <v>0</v>
      </c>
      <c r="K133" s="150"/>
      <c r="L133" s="32"/>
      <c r="M133" s="151" t="s">
        <v>1</v>
      </c>
      <c r="N133" s="152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231</v>
      </c>
      <c r="AT133" s="155" t="s">
        <v>227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285</v>
      </c>
    </row>
    <row r="134" spans="2:65" s="1" customFormat="1" ht="21.75" customHeight="1">
      <c r="B134" s="32"/>
      <c r="C134" s="179" t="s">
        <v>259</v>
      </c>
      <c r="D134" s="179" t="s">
        <v>304</v>
      </c>
      <c r="E134" s="180" t="s">
        <v>5299</v>
      </c>
      <c r="F134" s="181" t="s">
        <v>5300</v>
      </c>
      <c r="G134" s="182" t="s">
        <v>519</v>
      </c>
      <c r="H134" s="183">
        <v>1</v>
      </c>
      <c r="I134" s="184"/>
      <c r="J134" s="185">
        <f t="shared" si="0"/>
        <v>0</v>
      </c>
      <c r="K134" s="186"/>
      <c r="L134" s="187"/>
      <c r="M134" s="188" t="s">
        <v>1</v>
      </c>
      <c r="N134" s="189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263</v>
      </c>
      <c r="AT134" s="155" t="s">
        <v>304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295</v>
      </c>
    </row>
    <row r="135" spans="2:65" s="1" customFormat="1" ht="24.2" customHeight="1">
      <c r="B135" s="32"/>
      <c r="C135" s="143" t="s">
        <v>263</v>
      </c>
      <c r="D135" s="143" t="s">
        <v>227</v>
      </c>
      <c r="E135" s="144" t="s">
        <v>5301</v>
      </c>
      <c r="F135" s="145" t="s">
        <v>5302</v>
      </c>
      <c r="G135" s="146" t="s">
        <v>519</v>
      </c>
      <c r="H135" s="147">
        <v>1</v>
      </c>
      <c r="I135" s="148"/>
      <c r="J135" s="149">
        <f t="shared" si="0"/>
        <v>0</v>
      </c>
      <c r="K135" s="150"/>
      <c r="L135" s="32"/>
      <c r="M135" s="151" t="s">
        <v>1</v>
      </c>
      <c r="N135" s="152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309</v>
      </c>
    </row>
    <row r="136" spans="2:65" s="1" customFormat="1" ht="21.75" customHeight="1">
      <c r="B136" s="32"/>
      <c r="C136" s="179" t="s">
        <v>272</v>
      </c>
      <c r="D136" s="179" t="s">
        <v>304</v>
      </c>
      <c r="E136" s="180" t="s">
        <v>5303</v>
      </c>
      <c r="F136" s="181" t="s">
        <v>5304</v>
      </c>
      <c r="G136" s="182" t="s">
        <v>519</v>
      </c>
      <c r="H136" s="183">
        <v>1</v>
      </c>
      <c r="I136" s="184"/>
      <c r="J136" s="185">
        <f t="shared" si="0"/>
        <v>0</v>
      </c>
      <c r="K136" s="186"/>
      <c r="L136" s="187"/>
      <c r="M136" s="188" t="s">
        <v>1</v>
      </c>
      <c r="N136" s="189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263</v>
      </c>
      <c r="AT136" s="155" t="s">
        <v>304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328</v>
      </c>
    </row>
    <row r="137" spans="2:65" s="1" customFormat="1" ht="24.2" customHeight="1">
      <c r="B137" s="32"/>
      <c r="C137" s="143" t="s">
        <v>165</v>
      </c>
      <c r="D137" s="143" t="s">
        <v>227</v>
      </c>
      <c r="E137" s="144" t="s">
        <v>5305</v>
      </c>
      <c r="F137" s="145" t="s">
        <v>5306</v>
      </c>
      <c r="G137" s="146" t="s">
        <v>519</v>
      </c>
      <c r="H137" s="147">
        <v>1</v>
      </c>
      <c r="I137" s="148"/>
      <c r="J137" s="149">
        <f t="shared" si="0"/>
        <v>0</v>
      </c>
      <c r="K137" s="150"/>
      <c r="L137" s="32"/>
      <c r="M137" s="151" t="s">
        <v>1</v>
      </c>
      <c r="N137" s="152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349</v>
      </c>
    </row>
    <row r="138" spans="2:65" s="1" customFormat="1" ht="16.5" customHeight="1">
      <c r="B138" s="32"/>
      <c r="C138" s="179" t="s">
        <v>168</v>
      </c>
      <c r="D138" s="179" t="s">
        <v>304</v>
      </c>
      <c r="E138" s="180" t="s">
        <v>5307</v>
      </c>
      <c r="F138" s="181" t="s">
        <v>5308</v>
      </c>
      <c r="G138" s="182" t="s">
        <v>519</v>
      </c>
      <c r="H138" s="183">
        <v>1</v>
      </c>
      <c r="I138" s="184"/>
      <c r="J138" s="185">
        <f t="shared" si="0"/>
        <v>0</v>
      </c>
      <c r="K138" s="186"/>
      <c r="L138" s="187"/>
      <c r="M138" s="188" t="s">
        <v>1</v>
      </c>
      <c r="N138" s="189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263</v>
      </c>
      <c r="AT138" s="155" t="s">
        <v>304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363</v>
      </c>
    </row>
    <row r="139" spans="2:65" s="1" customFormat="1" ht="16.5" customHeight="1">
      <c r="B139" s="32"/>
      <c r="C139" s="143" t="s">
        <v>285</v>
      </c>
      <c r="D139" s="143" t="s">
        <v>227</v>
      </c>
      <c r="E139" s="144" t="s">
        <v>5309</v>
      </c>
      <c r="F139" s="145" t="s">
        <v>5310</v>
      </c>
      <c r="G139" s="146" t="s">
        <v>519</v>
      </c>
      <c r="H139" s="147">
        <v>1</v>
      </c>
      <c r="I139" s="148"/>
      <c r="J139" s="149">
        <f t="shared" si="0"/>
        <v>0</v>
      </c>
      <c r="K139" s="150"/>
      <c r="L139" s="32"/>
      <c r="M139" s="151" t="s">
        <v>1</v>
      </c>
      <c r="N139" s="152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231</v>
      </c>
      <c r="BM139" s="155" t="s">
        <v>379</v>
      </c>
    </row>
    <row r="140" spans="2:65" s="1" customFormat="1" ht="16.5" customHeight="1">
      <c r="B140" s="32"/>
      <c r="C140" s="179" t="s">
        <v>289</v>
      </c>
      <c r="D140" s="179" t="s">
        <v>304</v>
      </c>
      <c r="E140" s="180" t="s">
        <v>5311</v>
      </c>
      <c r="F140" s="181" t="s">
        <v>5312</v>
      </c>
      <c r="G140" s="182" t="s">
        <v>519</v>
      </c>
      <c r="H140" s="183">
        <v>1</v>
      </c>
      <c r="I140" s="184"/>
      <c r="J140" s="185">
        <f t="shared" si="0"/>
        <v>0</v>
      </c>
      <c r="K140" s="186"/>
      <c r="L140" s="187"/>
      <c r="M140" s="188" t="s">
        <v>1</v>
      </c>
      <c r="N140" s="189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263</v>
      </c>
      <c r="AT140" s="155" t="s">
        <v>304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231</v>
      </c>
      <c r="BM140" s="155" t="s">
        <v>390</v>
      </c>
    </row>
    <row r="141" spans="2:65" s="1" customFormat="1" ht="21.75" customHeight="1">
      <c r="B141" s="32"/>
      <c r="C141" s="143" t="s">
        <v>295</v>
      </c>
      <c r="D141" s="143" t="s">
        <v>227</v>
      </c>
      <c r="E141" s="144" t="s">
        <v>5313</v>
      </c>
      <c r="F141" s="145" t="s">
        <v>5314</v>
      </c>
      <c r="G141" s="146" t="s">
        <v>519</v>
      </c>
      <c r="H141" s="147">
        <v>1</v>
      </c>
      <c r="I141" s="148"/>
      <c r="J141" s="149">
        <f t="shared" si="0"/>
        <v>0</v>
      </c>
      <c r="K141" s="150"/>
      <c r="L141" s="32"/>
      <c r="M141" s="151" t="s">
        <v>1</v>
      </c>
      <c r="N141" s="152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231</v>
      </c>
      <c r="BM141" s="155" t="s">
        <v>400</v>
      </c>
    </row>
    <row r="142" spans="2:65" s="1" customFormat="1" ht="16.5" customHeight="1">
      <c r="B142" s="32"/>
      <c r="C142" s="179" t="s">
        <v>303</v>
      </c>
      <c r="D142" s="179" t="s">
        <v>304</v>
      </c>
      <c r="E142" s="180" t="s">
        <v>5315</v>
      </c>
      <c r="F142" s="181" t="s">
        <v>5316</v>
      </c>
      <c r="G142" s="182" t="s">
        <v>519</v>
      </c>
      <c r="H142" s="183">
        <v>1</v>
      </c>
      <c r="I142" s="184"/>
      <c r="J142" s="185">
        <f t="shared" si="0"/>
        <v>0</v>
      </c>
      <c r="K142" s="186"/>
      <c r="L142" s="187"/>
      <c r="M142" s="188" t="s">
        <v>1</v>
      </c>
      <c r="N142" s="189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263</v>
      </c>
      <c r="AT142" s="155" t="s">
        <v>304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231</v>
      </c>
      <c r="BM142" s="155" t="s">
        <v>411</v>
      </c>
    </row>
    <row r="143" spans="2:65" s="1" customFormat="1" ht="21.75" customHeight="1">
      <c r="B143" s="32"/>
      <c r="C143" s="143" t="s">
        <v>309</v>
      </c>
      <c r="D143" s="143" t="s">
        <v>227</v>
      </c>
      <c r="E143" s="144" t="s">
        <v>5317</v>
      </c>
      <c r="F143" s="145" t="s">
        <v>5318</v>
      </c>
      <c r="G143" s="146" t="s">
        <v>519</v>
      </c>
      <c r="H143" s="147">
        <v>1</v>
      </c>
      <c r="I143" s="148"/>
      <c r="J143" s="149">
        <f t="shared" si="0"/>
        <v>0</v>
      </c>
      <c r="K143" s="150"/>
      <c r="L143" s="32"/>
      <c r="M143" s="151" t="s">
        <v>1</v>
      </c>
      <c r="N143" s="152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434</v>
      </c>
    </row>
    <row r="144" spans="2:65" s="1" customFormat="1" ht="16.5" customHeight="1">
      <c r="B144" s="32"/>
      <c r="C144" s="179" t="s">
        <v>319</v>
      </c>
      <c r="D144" s="179" t="s">
        <v>304</v>
      </c>
      <c r="E144" s="180" t="s">
        <v>5319</v>
      </c>
      <c r="F144" s="181" t="s">
        <v>5320</v>
      </c>
      <c r="G144" s="182" t="s">
        <v>519</v>
      </c>
      <c r="H144" s="183">
        <v>1</v>
      </c>
      <c r="I144" s="184"/>
      <c r="J144" s="185">
        <f t="shared" si="0"/>
        <v>0</v>
      </c>
      <c r="K144" s="186"/>
      <c r="L144" s="187"/>
      <c r="M144" s="188" t="s">
        <v>1</v>
      </c>
      <c r="N144" s="189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263</v>
      </c>
      <c r="AT144" s="155" t="s">
        <v>304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231</v>
      </c>
      <c r="BM144" s="155" t="s">
        <v>448</v>
      </c>
    </row>
    <row r="145" spans="2:65" s="1" customFormat="1" ht="21.75" customHeight="1">
      <c r="B145" s="32"/>
      <c r="C145" s="143" t="s">
        <v>328</v>
      </c>
      <c r="D145" s="143" t="s">
        <v>227</v>
      </c>
      <c r="E145" s="144" t="s">
        <v>5321</v>
      </c>
      <c r="F145" s="145" t="s">
        <v>5322</v>
      </c>
      <c r="G145" s="146" t="s">
        <v>519</v>
      </c>
      <c r="H145" s="147">
        <v>1</v>
      </c>
      <c r="I145" s="148"/>
      <c r="J145" s="149">
        <f t="shared" si="0"/>
        <v>0</v>
      </c>
      <c r="K145" s="150"/>
      <c r="L145" s="32"/>
      <c r="M145" s="151" t="s">
        <v>1</v>
      </c>
      <c r="N145" s="152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231</v>
      </c>
      <c r="BM145" s="155" t="s">
        <v>461</v>
      </c>
    </row>
    <row r="146" spans="2:65" s="1" customFormat="1" ht="16.5" customHeight="1">
      <c r="B146" s="32"/>
      <c r="C146" s="179" t="s">
        <v>339</v>
      </c>
      <c r="D146" s="179" t="s">
        <v>304</v>
      </c>
      <c r="E146" s="180" t="s">
        <v>5323</v>
      </c>
      <c r="F146" s="181" t="s">
        <v>5324</v>
      </c>
      <c r="G146" s="182" t="s">
        <v>519</v>
      </c>
      <c r="H146" s="183">
        <v>1</v>
      </c>
      <c r="I146" s="184"/>
      <c r="J146" s="185">
        <f t="shared" si="0"/>
        <v>0</v>
      </c>
      <c r="K146" s="186"/>
      <c r="L146" s="187"/>
      <c r="M146" s="188" t="s">
        <v>1</v>
      </c>
      <c r="N146" s="189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263</v>
      </c>
      <c r="AT146" s="155" t="s">
        <v>304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231</v>
      </c>
      <c r="BM146" s="155" t="s">
        <v>470</v>
      </c>
    </row>
    <row r="147" spans="2:65" s="1" customFormat="1" ht="16.5" customHeight="1">
      <c r="B147" s="32"/>
      <c r="C147" s="143" t="s">
        <v>349</v>
      </c>
      <c r="D147" s="143" t="s">
        <v>227</v>
      </c>
      <c r="E147" s="144" t="s">
        <v>5325</v>
      </c>
      <c r="F147" s="145" t="s">
        <v>5326</v>
      </c>
      <c r="G147" s="146" t="s">
        <v>519</v>
      </c>
      <c r="H147" s="147">
        <v>1</v>
      </c>
      <c r="I147" s="148"/>
      <c r="J147" s="149">
        <f t="shared" si="0"/>
        <v>0</v>
      </c>
      <c r="K147" s="150"/>
      <c r="L147" s="32"/>
      <c r="M147" s="151" t="s">
        <v>1</v>
      </c>
      <c r="N147" s="152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231</v>
      </c>
      <c r="BM147" s="155" t="s">
        <v>482</v>
      </c>
    </row>
    <row r="148" spans="2:65" s="1" customFormat="1" ht="24.2" customHeight="1">
      <c r="B148" s="32"/>
      <c r="C148" s="179" t="s">
        <v>353</v>
      </c>
      <c r="D148" s="179" t="s">
        <v>304</v>
      </c>
      <c r="E148" s="180" t="s">
        <v>5327</v>
      </c>
      <c r="F148" s="181" t="s">
        <v>5328</v>
      </c>
      <c r="G148" s="182" t="s">
        <v>519</v>
      </c>
      <c r="H148" s="183">
        <v>1</v>
      </c>
      <c r="I148" s="184"/>
      <c r="J148" s="185">
        <f t="shared" si="0"/>
        <v>0</v>
      </c>
      <c r="K148" s="186"/>
      <c r="L148" s="187"/>
      <c r="M148" s="188" t="s">
        <v>1</v>
      </c>
      <c r="N148" s="189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263</v>
      </c>
      <c r="AT148" s="155" t="s">
        <v>304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231</v>
      </c>
      <c r="BM148" s="155" t="s">
        <v>516</v>
      </c>
    </row>
    <row r="149" spans="2:65" s="1" customFormat="1" ht="24.2" customHeight="1">
      <c r="B149" s="32"/>
      <c r="C149" s="143" t="s">
        <v>363</v>
      </c>
      <c r="D149" s="143" t="s">
        <v>227</v>
      </c>
      <c r="E149" s="144" t="s">
        <v>5329</v>
      </c>
      <c r="F149" s="145" t="s">
        <v>5330</v>
      </c>
      <c r="G149" s="146" t="s">
        <v>519</v>
      </c>
      <c r="H149" s="147">
        <v>1</v>
      </c>
      <c r="I149" s="148"/>
      <c r="J149" s="149">
        <f t="shared" si="0"/>
        <v>0</v>
      </c>
      <c r="K149" s="150"/>
      <c r="L149" s="32"/>
      <c r="M149" s="151" t="s">
        <v>1</v>
      </c>
      <c r="N149" s="152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231</v>
      </c>
      <c r="BM149" s="155" t="s">
        <v>527</v>
      </c>
    </row>
    <row r="150" spans="2:65" s="1" customFormat="1" ht="16.5" customHeight="1">
      <c r="B150" s="32"/>
      <c r="C150" s="179" t="s">
        <v>7</v>
      </c>
      <c r="D150" s="179" t="s">
        <v>304</v>
      </c>
      <c r="E150" s="180" t="s">
        <v>5331</v>
      </c>
      <c r="F150" s="181" t="s">
        <v>5332</v>
      </c>
      <c r="G150" s="182" t="s">
        <v>519</v>
      </c>
      <c r="H150" s="183">
        <v>1</v>
      </c>
      <c r="I150" s="184"/>
      <c r="J150" s="185">
        <f t="shared" si="0"/>
        <v>0</v>
      </c>
      <c r="K150" s="186"/>
      <c r="L150" s="187"/>
      <c r="M150" s="188" t="s">
        <v>1</v>
      </c>
      <c r="N150" s="189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263</v>
      </c>
      <c r="AT150" s="155" t="s">
        <v>304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231</v>
      </c>
      <c r="BM150" s="155" t="s">
        <v>540</v>
      </c>
    </row>
    <row r="151" spans="2:65" s="1" customFormat="1" ht="24.2" customHeight="1">
      <c r="B151" s="32"/>
      <c r="C151" s="143" t="s">
        <v>379</v>
      </c>
      <c r="D151" s="143" t="s">
        <v>227</v>
      </c>
      <c r="E151" s="144" t="s">
        <v>5333</v>
      </c>
      <c r="F151" s="145" t="s">
        <v>5334</v>
      </c>
      <c r="G151" s="146" t="s">
        <v>519</v>
      </c>
      <c r="H151" s="147">
        <v>1</v>
      </c>
      <c r="I151" s="148"/>
      <c r="J151" s="149">
        <f t="shared" si="0"/>
        <v>0</v>
      </c>
      <c r="K151" s="150"/>
      <c r="L151" s="32"/>
      <c r="M151" s="151" t="s">
        <v>1</v>
      </c>
      <c r="N151" s="152" t="s">
        <v>42</v>
      </c>
      <c r="P151" s="153">
        <f t="shared" si="1"/>
        <v>0</v>
      </c>
      <c r="Q151" s="153">
        <v>0</v>
      </c>
      <c r="R151" s="153">
        <f t="shared" si="2"/>
        <v>0</v>
      </c>
      <c r="S151" s="153">
        <v>0</v>
      </c>
      <c r="T151" s="154">
        <f t="shared" si="3"/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231</v>
      </c>
      <c r="BM151" s="155" t="s">
        <v>556</v>
      </c>
    </row>
    <row r="152" spans="2:65" s="1" customFormat="1" ht="24.2" customHeight="1">
      <c r="B152" s="32"/>
      <c r="C152" s="179" t="s">
        <v>386</v>
      </c>
      <c r="D152" s="179" t="s">
        <v>304</v>
      </c>
      <c r="E152" s="180" t="s">
        <v>5335</v>
      </c>
      <c r="F152" s="181" t="s">
        <v>5336</v>
      </c>
      <c r="G152" s="182" t="s">
        <v>519</v>
      </c>
      <c r="H152" s="183">
        <v>2</v>
      </c>
      <c r="I152" s="184"/>
      <c r="J152" s="185">
        <f t="shared" si="0"/>
        <v>0</v>
      </c>
      <c r="K152" s="186"/>
      <c r="L152" s="187"/>
      <c r="M152" s="188" t="s">
        <v>1</v>
      </c>
      <c r="N152" s="189" t="s">
        <v>42</v>
      </c>
      <c r="P152" s="153">
        <f t="shared" si="1"/>
        <v>0</v>
      </c>
      <c r="Q152" s="153">
        <v>0</v>
      </c>
      <c r="R152" s="153">
        <f t="shared" si="2"/>
        <v>0</v>
      </c>
      <c r="S152" s="153">
        <v>0</v>
      </c>
      <c r="T152" s="154">
        <f t="shared" si="3"/>
        <v>0</v>
      </c>
      <c r="AR152" s="155" t="s">
        <v>263</v>
      </c>
      <c r="AT152" s="155" t="s">
        <v>304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231</v>
      </c>
      <c r="BM152" s="155" t="s">
        <v>568</v>
      </c>
    </row>
    <row r="153" spans="2:65" s="1" customFormat="1" ht="33" customHeight="1">
      <c r="B153" s="32"/>
      <c r="C153" s="143" t="s">
        <v>390</v>
      </c>
      <c r="D153" s="143" t="s">
        <v>227</v>
      </c>
      <c r="E153" s="144" t="s">
        <v>5337</v>
      </c>
      <c r="F153" s="145" t="s">
        <v>5338</v>
      </c>
      <c r="G153" s="146" t="s">
        <v>519</v>
      </c>
      <c r="H153" s="147">
        <v>2</v>
      </c>
      <c r="I153" s="148"/>
      <c r="J153" s="149">
        <f t="shared" si="0"/>
        <v>0</v>
      </c>
      <c r="K153" s="150"/>
      <c r="L153" s="32"/>
      <c r="M153" s="151" t="s">
        <v>1</v>
      </c>
      <c r="N153" s="152" t="s">
        <v>42</v>
      </c>
      <c r="P153" s="153">
        <f t="shared" si="1"/>
        <v>0</v>
      </c>
      <c r="Q153" s="153">
        <v>0</v>
      </c>
      <c r="R153" s="153">
        <f t="shared" si="2"/>
        <v>0</v>
      </c>
      <c r="S153" s="153">
        <v>0</v>
      </c>
      <c r="T153" s="154">
        <f t="shared" si="3"/>
        <v>0</v>
      </c>
      <c r="AR153" s="155" t="s">
        <v>231</v>
      </c>
      <c r="AT153" s="155" t="s">
        <v>227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231</v>
      </c>
      <c r="BM153" s="155" t="s">
        <v>581</v>
      </c>
    </row>
    <row r="154" spans="2:65" s="11" customFormat="1" ht="22.9" customHeight="1">
      <c r="B154" s="131"/>
      <c r="D154" s="132" t="s">
        <v>75</v>
      </c>
      <c r="E154" s="141" t="s">
        <v>2995</v>
      </c>
      <c r="F154" s="141" t="s">
        <v>5339</v>
      </c>
      <c r="I154" s="134"/>
      <c r="J154" s="142">
        <f>BK154</f>
        <v>0</v>
      </c>
      <c r="L154" s="131"/>
      <c r="M154" s="136"/>
      <c r="P154" s="137">
        <f>SUM(P155:P158)</f>
        <v>0</v>
      </c>
      <c r="R154" s="137">
        <f>SUM(R155:R158)</f>
        <v>0</v>
      </c>
      <c r="T154" s="138">
        <f>SUM(T155:T158)</f>
        <v>0</v>
      </c>
      <c r="AR154" s="132" t="s">
        <v>83</v>
      </c>
      <c r="AT154" s="139" t="s">
        <v>75</v>
      </c>
      <c r="AU154" s="139" t="s">
        <v>83</v>
      </c>
      <c r="AY154" s="132" t="s">
        <v>225</v>
      </c>
      <c r="BK154" s="140">
        <f>SUM(BK155:BK158)</f>
        <v>0</v>
      </c>
    </row>
    <row r="155" spans="2:65" s="1" customFormat="1" ht="24.2" customHeight="1">
      <c r="B155" s="32"/>
      <c r="C155" s="179" t="s">
        <v>395</v>
      </c>
      <c r="D155" s="179" t="s">
        <v>304</v>
      </c>
      <c r="E155" s="180" t="s">
        <v>5340</v>
      </c>
      <c r="F155" s="181" t="s">
        <v>5341</v>
      </c>
      <c r="G155" s="182" t="s">
        <v>519</v>
      </c>
      <c r="H155" s="183">
        <v>1</v>
      </c>
      <c r="I155" s="184"/>
      <c r="J155" s="185">
        <f>ROUND(I155*H155,2)</f>
        <v>0</v>
      </c>
      <c r="K155" s="186"/>
      <c r="L155" s="187"/>
      <c r="M155" s="188" t="s">
        <v>1</v>
      </c>
      <c r="N155" s="189" t="s">
        <v>42</v>
      </c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>IF(N155="základná",J155,0)</f>
        <v>0</v>
      </c>
      <c r="BF155" s="156">
        <f>IF(N155="znížená",J155,0)</f>
        <v>0</v>
      </c>
      <c r="BG155" s="156">
        <f>IF(N155="zákl. prenesená",J155,0)</f>
        <v>0</v>
      </c>
      <c r="BH155" s="156">
        <f>IF(N155="zníž. prenesená",J155,0)</f>
        <v>0</v>
      </c>
      <c r="BI155" s="156">
        <f>IF(N155="nulová",J155,0)</f>
        <v>0</v>
      </c>
      <c r="BJ155" s="17" t="s">
        <v>89</v>
      </c>
      <c r="BK155" s="156">
        <f>ROUND(I155*H155,2)</f>
        <v>0</v>
      </c>
      <c r="BL155" s="17" t="s">
        <v>231</v>
      </c>
      <c r="BM155" s="155" t="s">
        <v>590</v>
      </c>
    </row>
    <row r="156" spans="2:65" s="1" customFormat="1" ht="24.2" customHeight="1">
      <c r="B156" s="32"/>
      <c r="C156" s="143" t="s">
        <v>400</v>
      </c>
      <c r="D156" s="143" t="s">
        <v>227</v>
      </c>
      <c r="E156" s="144" t="s">
        <v>5342</v>
      </c>
      <c r="F156" s="145" t="s">
        <v>5343</v>
      </c>
      <c r="G156" s="146" t="s">
        <v>519</v>
      </c>
      <c r="H156" s="147">
        <v>1</v>
      </c>
      <c r="I156" s="148"/>
      <c r="J156" s="149">
        <f>ROUND(I156*H156,2)</f>
        <v>0</v>
      </c>
      <c r="K156" s="150"/>
      <c r="L156" s="32"/>
      <c r="M156" s="151" t="s">
        <v>1</v>
      </c>
      <c r="N156" s="152" t="s">
        <v>42</v>
      </c>
      <c r="P156" s="153">
        <f>O156*H156</f>
        <v>0</v>
      </c>
      <c r="Q156" s="153">
        <v>0</v>
      </c>
      <c r="R156" s="153">
        <f>Q156*H156</f>
        <v>0</v>
      </c>
      <c r="S156" s="153">
        <v>0</v>
      </c>
      <c r="T156" s="154">
        <f>S156*H156</f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>IF(N156="základná",J156,0)</f>
        <v>0</v>
      </c>
      <c r="BF156" s="156">
        <f>IF(N156="znížená",J156,0)</f>
        <v>0</v>
      </c>
      <c r="BG156" s="156">
        <f>IF(N156="zákl. prenesená",J156,0)</f>
        <v>0</v>
      </c>
      <c r="BH156" s="156">
        <f>IF(N156="zníž. prenesená",J156,0)</f>
        <v>0</v>
      </c>
      <c r="BI156" s="156">
        <f>IF(N156="nulová",J156,0)</f>
        <v>0</v>
      </c>
      <c r="BJ156" s="17" t="s">
        <v>89</v>
      </c>
      <c r="BK156" s="156">
        <f>ROUND(I156*H156,2)</f>
        <v>0</v>
      </c>
      <c r="BL156" s="17" t="s">
        <v>231</v>
      </c>
      <c r="BM156" s="155" t="s">
        <v>603</v>
      </c>
    </row>
    <row r="157" spans="2:65" s="1" customFormat="1" ht="16.5" customHeight="1">
      <c r="B157" s="32"/>
      <c r="C157" s="143" t="s">
        <v>405</v>
      </c>
      <c r="D157" s="143" t="s">
        <v>227</v>
      </c>
      <c r="E157" s="144" t="s">
        <v>5344</v>
      </c>
      <c r="F157" s="145" t="s">
        <v>5345</v>
      </c>
      <c r="G157" s="146" t="s">
        <v>2068</v>
      </c>
      <c r="H157" s="147">
        <v>1</v>
      </c>
      <c r="I157" s="148"/>
      <c r="J157" s="149">
        <f>ROUND(I157*H157,2)</f>
        <v>0</v>
      </c>
      <c r="K157" s="150"/>
      <c r="L157" s="32"/>
      <c r="M157" s="151" t="s">
        <v>1</v>
      </c>
      <c r="N157" s="152" t="s">
        <v>42</v>
      </c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231</v>
      </c>
      <c r="BM157" s="155" t="s">
        <v>626</v>
      </c>
    </row>
    <row r="158" spans="2:65" s="1" customFormat="1" ht="16.5" customHeight="1">
      <c r="B158" s="32"/>
      <c r="C158" s="143" t="s">
        <v>411</v>
      </c>
      <c r="D158" s="143" t="s">
        <v>227</v>
      </c>
      <c r="E158" s="144" t="s">
        <v>5346</v>
      </c>
      <c r="F158" s="145" t="s">
        <v>5347</v>
      </c>
      <c r="G158" s="146" t="s">
        <v>2068</v>
      </c>
      <c r="H158" s="147">
        <v>1</v>
      </c>
      <c r="I158" s="148"/>
      <c r="J158" s="149">
        <f>ROUND(I158*H158,2)</f>
        <v>0</v>
      </c>
      <c r="K158" s="150"/>
      <c r="L158" s="32"/>
      <c r="M158" s="151" t="s">
        <v>1</v>
      </c>
      <c r="N158" s="152" t="s">
        <v>42</v>
      </c>
      <c r="P158" s="153">
        <f>O158*H158</f>
        <v>0</v>
      </c>
      <c r="Q158" s="153">
        <v>0</v>
      </c>
      <c r="R158" s="153">
        <f>Q158*H158</f>
        <v>0</v>
      </c>
      <c r="S158" s="153">
        <v>0</v>
      </c>
      <c r="T158" s="154">
        <f>S158*H158</f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>IF(N158="základná",J158,0)</f>
        <v>0</v>
      </c>
      <c r="BF158" s="156">
        <f>IF(N158="znížená",J158,0)</f>
        <v>0</v>
      </c>
      <c r="BG158" s="156">
        <f>IF(N158="zákl. prenesená",J158,0)</f>
        <v>0</v>
      </c>
      <c r="BH158" s="156">
        <f>IF(N158="zníž. prenesená",J158,0)</f>
        <v>0</v>
      </c>
      <c r="BI158" s="156">
        <f>IF(N158="nulová",J158,0)</f>
        <v>0</v>
      </c>
      <c r="BJ158" s="17" t="s">
        <v>89</v>
      </c>
      <c r="BK158" s="156">
        <f>ROUND(I158*H158,2)</f>
        <v>0</v>
      </c>
      <c r="BL158" s="17" t="s">
        <v>231</v>
      </c>
      <c r="BM158" s="155" t="s">
        <v>640</v>
      </c>
    </row>
    <row r="159" spans="2:65" s="11" customFormat="1" ht="22.9" customHeight="1">
      <c r="B159" s="131"/>
      <c r="D159" s="132" t="s">
        <v>75</v>
      </c>
      <c r="E159" s="141" t="s">
        <v>4176</v>
      </c>
      <c r="F159" s="141" t="s">
        <v>5348</v>
      </c>
      <c r="I159" s="134"/>
      <c r="J159" s="142">
        <f>BK159</f>
        <v>0</v>
      </c>
      <c r="L159" s="131"/>
      <c r="M159" s="136"/>
      <c r="P159" s="137">
        <f>SUM(P160:P181)</f>
        <v>0</v>
      </c>
      <c r="R159" s="137">
        <f>SUM(R160:R181)</f>
        <v>0</v>
      </c>
      <c r="T159" s="138">
        <f>SUM(T160:T181)</f>
        <v>0</v>
      </c>
      <c r="AR159" s="132" t="s">
        <v>83</v>
      </c>
      <c r="AT159" s="139" t="s">
        <v>75</v>
      </c>
      <c r="AU159" s="139" t="s">
        <v>83</v>
      </c>
      <c r="AY159" s="132" t="s">
        <v>225</v>
      </c>
      <c r="BK159" s="140">
        <f>SUM(BK160:BK181)</f>
        <v>0</v>
      </c>
    </row>
    <row r="160" spans="2:65" s="1" customFormat="1" ht="16.5" customHeight="1">
      <c r="B160" s="32"/>
      <c r="C160" s="179" t="s">
        <v>420</v>
      </c>
      <c r="D160" s="179" t="s">
        <v>304</v>
      </c>
      <c r="E160" s="180" t="s">
        <v>5349</v>
      </c>
      <c r="F160" s="181" t="s">
        <v>5350</v>
      </c>
      <c r="G160" s="182" t="s">
        <v>414</v>
      </c>
      <c r="H160" s="183">
        <v>150</v>
      </c>
      <c r="I160" s="184"/>
      <c r="J160" s="185">
        <f t="shared" ref="J160:J181" si="10">ROUND(I160*H160,2)</f>
        <v>0</v>
      </c>
      <c r="K160" s="186"/>
      <c r="L160" s="187"/>
      <c r="M160" s="188" t="s">
        <v>1</v>
      </c>
      <c r="N160" s="189" t="s">
        <v>42</v>
      </c>
      <c r="P160" s="153">
        <f t="shared" ref="P160:P181" si="11">O160*H160</f>
        <v>0</v>
      </c>
      <c r="Q160" s="153">
        <v>0</v>
      </c>
      <c r="R160" s="153">
        <f t="shared" ref="R160:R181" si="12">Q160*H160</f>
        <v>0</v>
      </c>
      <c r="S160" s="153">
        <v>0</v>
      </c>
      <c r="T160" s="154">
        <f t="shared" ref="T160:T181" si="13">S160*H160</f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ref="BE160:BE181" si="14">IF(N160="základná",J160,0)</f>
        <v>0</v>
      </c>
      <c r="BF160" s="156">
        <f t="shared" ref="BF160:BF181" si="15">IF(N160="znížená",J160,0)</f>
        <v>0</v>
      </c>
      <c r="BG160" s="156">
        <f t="shared" ref="BG160:BG181" si="16">IF(N160="zákl. prenesená",J160,0)</f>
        <v>0</v>
      </c>
      <c r="BH160" s="156">
        <f t="shared" ref="BH160:BH181" si="17">IF(N160="zníž. prenesená",J160,0)</f>
        <v>0</v>
      </c>
      <c r="BI160" s="156">
        <f t="shared" ref="BI160:BI181" si="18">IF(N160="nulová",J160,0)</f>
        <v>0</v>
      </c>
      <c r="BJ160" s="17" t="s">
        <v>89</v>
      </c>
      <c r="BK160" s="156">
        <f t="shared" ref="BK160:BK181" si="19">ROUND(I160*H160,2)</f>
        <v>0</v>
      </c>
      <c r="BL160" s="17" t="s">
        <v>231</v>
      </c>
      <c r="BM160" s="155" t="s">
        <v>651</v>
      </c>
    </row>
    <row r="161" spans="2:65" s="1" customFormat="1" ht="16.5" customHeight="1">
      <c r="B161" s="32"/>
      <c r="C161" s="179" t="s">
        <v>434</v>
      </c>
      <c r="D161" s="179" t="s">
        <v>304</v>
      </c>
      <c r="E161" s="180" t="s">
        <v>5351</v>
      </c>
      <c r="F161" s="181" t="s">
        <v>5352</v>
      </c>
      <c r="G161" s="182" t="s">
        <v>414</v>
      </c>
      <c r="H161" s="183">
        <v>100</v>
      </c>
      <c r="I161" s="184"/>
      <c r="J161" s="185">
        <f t="shared" si="10"/>
        <v>0</v>
      </c>
      <c r="K161" s="186"/>
      <c r="L161" s="187"/>
      <c r="M161" s="188" t="s">
        <v>1</v>
      </c>
      <c r="N161" s="189" t="s">
        <v>42</v>
      </c>
      <c r="P161" s="153">
        <f t="shared" si="11"/>
        <v>0</v>
      </c>
      <c r="Q161" s="153">
        <v>0</v>
      </c>
      <c r="R161" s="153">
        <f t="shared" si="12"/>
        <v>0</v>
      </c>
      <c r="S161" s="153">
        <v>0</v>
      </c>
      <c r="T161" s="154">
        <f t="shared" si="13"/>
        <v>0</v>
      </c>
      <c r="AR161" s="155" t="s">
        <v>263</v>
      </c>
      <c r="AT161" s="155" t="s">
        <v>304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231</v>
      </c>
      <c r="BM161" s="155" t="s">
        <v>663</v>
      </c>
    </row>
    <row r="162" spans="2:65" s="1" customFormat="1" ht="16.5" customHeight="1">
      <c r="B162" s="32"/>
      <c r="C162" s="179" t="s">
        <v>443</v>
      </c>
      <c r="D162" s="179" t="s">
        <v>304</v>
      </c>
      <c r="E162" s="180" t="s">
        <v>5353</v>
      </c>
      <c r="F162" s="181" t="s">
        <v>5354</v>
      </c>
      <c r="G162" s="182" t="s">
        <v>414</v>
      </c>
      <c r="H162" s="183">
        <v>150</v>
      </c>
      <c r="I162" s="184"/>
      <c r="J162" s="185">
        <f t="shared" si="10"/>
        <v>0</v>
      </c>
      <c r="K162" s="186"/>
      <c r="L162" s="187"/>
      <c r="M162" s="188" t="s">
        <v>1</v>
      </c>
      <c r="N162" s="189" t="s">
        <v>42</v>
      </c>
      <c r="P162" s="153">
        <f t="shared" si="11"/>
        <v>0</v>
      </c>
      <c r="Q162" s="153">
        <v>0</v>
      </c>
      <c r="R162" s="153">
        <f t="shared" si="12"/>
        <v>0</v>
      </c>
      <c r="S162" s="153">
        <v>0</v>
      </c>
      <c r="T162" s="154">
        <f t="shared" si="13"/>
        <v>0</v>
      </c>
      <c r="AR162" s="155" t="s">
        <v>263</v>
      </c>
      <c r="AT162" s="155" t="s">
        <v>304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231</v>
      </c>
      <c r="BM162" s="155" t="s">
        <v>671</v>
      </c>
    </row>
    <row r="163" spans="2:65" s="1" customFormat="1" ht="16.5" customHeight="1">
      <c r="B163" s="32"/>
      <c r="C163" s="179" t="s">
        <v>448</v>
      </c>
      <c r="D163" s="179" t="s">
        <v>304</v>
      </c>
      <c r="E163" s="180" t="s">
        <v>5355</v>
      </c>
      <c r="F163" s="181" t="s">
        <v>5356</v>
      </c>
      <c r="G163" s="182" t="s">
        <v>414</v>
      </c>
      <c r="H163" s="183">
        <v>400</v>
      </c>
      <c r="I163" s="184"/>
      <c r="J163" s="185">
        <f t="shared" si="10"/>
        <v>0</v>
      </c>
      <c r="K163" s="186"/>
      <c r="L163" s="187"/>
      <c r="M163" s="188" t="s">
        <v>1</v>
      </c>
      <c r="N163" s="189" t="s">
        <v>42</v>
      </c>
      <c r="P163" s="153">
        <f t="shared" si="11"/>
        <v>0</v>
      </c>
      <c r="Q163" s="153">
        <v>0</v>
      </c>
      <c r="R163" s="153">
        <f t="shared" si="12"/>
        <v>0</v>
      </c>
      <c r="S163" s="153">
        <v>0</v>
      </c>
      <c r="T163" s="154">
        <f t="shared" si="13"/>
        <v>0</v>
      </c>
      <c r="AR163" s="155" t="s">
        <v>263</v>
      </c>
      <c r="AT163" s="155" t="s">
        <v>304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231</v>
      </c>
      <c r="BM163" s="155" t="s">
        <v>685</v>
      </c>
    </row>
    <row r="164" spans="2:65" s="1" customFormat="1" ht="16.5" customHeight="1">
      <c r="B164" s="32"/>
      <c r="C164" s="143" t="s">
        <v>453</v>
      </c>
      <c r="D164" s="143" t="s">
        <v>227</v>
      </c>
      <c r="E164" s="144" t="s">
        <v>5357</v>
      </c>
      <c r="F164" s="145" t="s">
        <v>5358</v>
      </c>
      <c r="G164" s="146" t="s">
        <v>414</v>
      </c>
      <c r="H164" s="147">
        <v>800</v>
      </c>
      <c r="I164" s="148"/>
      <c r="J164" s="149">
        <f t="shared" si="10"/>
        <v>0</v>
      </c>
      <c r="K164" s="150"/>
      <c r="L164" s="32"/>
      <c r="M164" s="151" t="s">
        <v>1</v>
      </c>
      <c r="N164" s="152" t="s">
        <v>42</v>
      </c>
      <c r="P164" s="153">
        <f t="shared" si="11"/>
        <v>0</v>
      </c>
      <c r="Q164" s="153">
        <v>0</v>
      </c>
      <c r="R164" s="153">
        <f t="shared" si="12"/>
        <v>0</v>
      </c>
      <c r="S164" s="153">
        <v>0</v>
      </c>
      <c r="T164" s="154">
        <f t="shared" si="13"/>
        <v>0</v>
      </c>
      <c r="AR164" s="155" t="s">
        <v>231</v>
      </c>
      <c r="AT164" s="155" t="s">
        <v>227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231</v>
      </c>
      <c r="BM164" s="155" t="s">
        <v>699</v>
      </c>
    </row>
    <row r="165" spans="2:65" s="1" customFormat="1" ht="16.5" customHeight="1">
      <c r="B165" s="32"/>
      <c r="C165" s="179" t="s">
        <v>461</v>
      </c>
      <c r="D165" s="179" t="s">
        <v>304</v>
      </c>
      <c r="E165" s="180" t="s">
        <v>5359</v>
      </c>
      <c r="F165" s="181" t="s">
        <v>5360</v>
      </c>
      <c r="G165" s="182" t="s">
        <v>414</v>
      </c>
      <c r="H165" s="183">
        <v>50</v>
      </c>
      <c r="I165" s="184"/>
      <c r="J165" s="185">
        <f t="shared" si="10"/>
        <v>0</v>
      </c>
      <c r="K165" s="186"/>
      <c r="L165" s="187"/>
      <c r="M165" s="188" t="s">
        <v>1</v>
      </c>
      <c r="N165" s="189" t="s">
        <v>42</v>
      </c>
      <c r="P165" s="153">
        <f t="shared" si="11"/>
        <v>0</v>
      </c>
      <c r="Q165" s="153">
        <v>0</v>
      </c>
      <c r="R165" s="153">
        <f t="shared" si="12"/>
        <v>0</v>
      </c>
      <c r="S165" s="153">
        <v>0</v>
      </c>
      <c r="T165" s="154">
        <f t="shared" si="13"/>
        <v>0</v>
      </c>
      <c r="AR165" s="155" t="s">
        <v>263</v>
      </c>
      <c r="AT165" s="155" t="s">
        <v>304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231</v>
      </c>
      <c r="BM165" s="155" t="s">
        <v>708</v>
      </c>
    </row>
    <row r="166" spans="2:65" s="1" customFormat="1" ht="16.5" customHeight="1">
      <c r="B166" s="32"/>
      <c r="C166" s="179" t="s">
        <v>466</v>
      </c>
      <c r="D166" s="179" t="s">
        <v>304</v>
      </c>
      <c r="E166" s="180" t="s">
        <v>5361</v>
      </c>
      <c r="F166" s="181" t="s">
        <v>5362</v>
      </c>
      <c r="G166" s="182" t="s">
        <v>414</v>
      </c>
      <c r="H166" s="183">
        <v>20</v>
      </c>
      <c r="I166" s="184"/>
      <c r="J166" s="185">
        <f t="shared" si="10"/>
        <v>0</v>
      </c>
      <c r="K166" s="186"/>
      <c r="L166" s="187"/>
      <c r="M166" s="188" t="s">
        <v>1</v>
      </c>
      <c r="N166" s="189" t="s">
        <v>42</v>
      </c>
      <c r="P166" s="153">
        <f t="shared" si="11"/>
        <v>0</v>
      </c>
      <c r="Q166" s="153">
        <v>0</v>
      </c>
      <c r="R166" s="153">
        <f t="shared" si="12"/>
        <v>0</v>
      </c>
      <c r="S166" s="153">
        <v>0</v>
      </c>
      <c r="T166" s="154">
        <f t="shared" si="13"/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231</v>
      </c>
      <c r="BM166" s="155" t="s">
        <v>727</v>
      </c>
    </row>
    <row r="167" spans="2:65" s="1" customFormat="1" ht="16.5" customHeight="1">
      <c r="B167" s="32"/>
      <c r="C167" s="179" t="s">
        <v>470</v>
      </c>
      <c r="D167" s="179" t="s">
        <v>304</v>
      </c>
      <c r="E167" s="180" t="s">
        <v>5363</v>
      </c>
      <c r="F167" s="181" t="s">
        <v>4762</v>
      </c>
      <c r="G167" s="182" t="s">
        <v>414</v>
      </c>
      <c r="H167" s="183">
        <v>20</v>
      </c>
      <c r="I167" s="184"/>
      <c r="J167" s="185">
        <f t="shared" si="10"/>
        <v>0</v>
      </c>
      <c r="K167" s="186"/>
      <c r="L167" s="187"/>
      <c r="M167" s="188" t="s">
        <v>1</v>
      </c>
      <c r="N167" s="189" t="s">
        <v>42</v>
      </c>
      <c r="P167" s="153">
        <f t="shared" si="11"/>
        <v>0</v>
      </c>
      <c r="Q167" s="153">
        <v>0</v>
      </c>
      <c r="R167" s="153">
        <f t="shared" si="12"/>
        <v>0</v>
      </c>
      <c r="S167" s="153">
        <v>0</v>
      </c>
      <c r="T167" s="154">
        <f t="shared" si="13"/>
        <v>0</v>
      </c>
      <c r="AR167" s="155" t="s">
        <v>263</v>
      </c>
      <c r="AT167" s="155" t="s">
        <v>304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231</v>
      </c>
      <c r="BM167" s="155" t="s">
        <v>738</v>
      </c>
    </row>
    <row r="168" spans="2:65" s="1" customFormat="1" ht="16.5" customHeight="1">
      <c r="B168" s="32"/>
      <c r="C168" s="143" t="s">
        <v>478</v>
      </c>
      <c r="D168" s="143" t="s">
        <v>227</v>
      </c>
      <c r="E168" s="144" t="s">
        <v>5364</v>
      </c>
      <c r="F168" s="145" t="s">
        <v>4764</v>
      </c>
      <c r="G168" s="146" t="s">
        <v>414</v>
      </c>
      <c r="H168" s="147">
        <v>90</v>
      </c>
      <c r="I168" s="148"/>
      <c r="J168" s="149">
        <f t="shared" si="10"/>
        <v>0</v>
      </c>
      <c r="K168" s="150"/>
      <c r="L168" s="32"/>
      <c r="M168" s="151" t="s">
        <v>1</v>
      </c>
      <c r="N168" s="152" t="s">
        <v>42</v>
      </c>
      <c r="P168" s="153">
        <f t="shared" si="11"/>
        <v>0</v>
      </c>
      <c r="Q168" s="153">
        <v>0</v>
      </c>
      <c r="R168" s="153">
        <f t="shared" si="12"/>
        <v>0</v>
      </c>
      <c r="S168" s="153">
        <v>0</v>
      </c>
      <c r="T168" s="154">
        <f t="shared" si="13"/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231</v>
      </c>
      <c r="BM168" s="155" t="s">
        <v>750</v>
      </c>
    </row>
    <row r="169" spans="2:65" s="1" customFormat="1" ht="33" customHeight="1">
      <c r="B169" s="32"/>
      <c r="C169" s="179" t="s">
        <v>482</v>
      </c>
      <c r="D169" s="179" t="s">
        <v>304</v>
      </c>
      <c r="E169" s="180" t="s">
        <v>5365</v>
      </c>
      <c r="F169" s="181" t="s">
        <v>5366</v>
      </c>
      <c r="G169" s="182" t="s">
        <v>414</v>
      </c>
      <c r="H169" s="183">
        <v>100</v>
      </c>
      <c r="I169" s="184"/>
      <c r="J169" s="185">
        <f t="shared" si="10"/>
        <v>0</v>
      </c>
      <c r="K169" s="186"/>
      <c r="L169" s="187"/>
      <c r="M169" s="188" t="s">
        <v>1</v>
      </c>
      <c r="N169" s="189" t="s">
        <v>42</v>
      </c>
      <c r="P169" s="153">
        <f t="shared" si="11"/>
        <v>0</v>
      </c>
      <c r="Q169" s="153">
        <v>0</v>
      </c>
      <c r="R169" s="153">
        <f t="shared" si="12"/>
        <v>0</v>
      </c>
      <c r="S169" s="153">
        <v>0</v>
      </c>
      <c r="T169" s="154">
        <f t="shared" si="13"/>
        <v>0</v>
      </c>
      <c r="AR169" s="155" t="s">
        <v>263</v>
      </c>
      <c r="AT169" s="155" t="s">
        <v>304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231</v>
      </c>
      <c r="BM169" s="155" t="s">
        <v>759</v>
      </c>
    </row>
    <row r="170" spans="2:65" s="1" customFormat="1" ht="33" customHeight="1">
      <c r="B170" s="32"/>
      <c r="C170" s="179" t="s">
        <v>504</v>
      </c>
      <c r="D170" s="179" t="s">
        <v>304</v>
      </c>
      <c r="E170" s="180" t="s">
        <v>5367</v>
      </c>
      <c r="F170" s="181" t="s">
        <v>5368</v>
      </c>
      <c r="G170" s="182" t="s">
        <v>414</v>
      </c>
      <c r="H170" s="183">
        <v>50</v>
      </c>
      <c r="I170" s="184"/>
      <c r="J170" s="185">
        <f t="shared" si="10"/>
        <v>0</v>
      </c>
      <c r="K170" s="186"/>
      <c r="L170" s="187"/>
      <c r="M170" s="188" t="s">
        <v>1</v>
      </c>
      <c r="N170" s="189" t="s">
        <v>42</v>
      </c>
      <c r="P170" s="153">
        <f t="shared" si="11"/>
        <v>0</v>
      </c>
      <c r="Q170" s="153">
        <v>0</v>
      </c>
      <c r="R170" s="153">
        <f t="shared" si="12"/>
        <v>0</v>
      </c>
      <c r="S170" s="153">
        <v>0</v>
      </c>
      <c r="T170" s="154">
        <f t="shared" si="13"/>
        <v>0</v>
      </c>
      <c r="AR170" s="155" t="s">
        <v>263</v>
      </c>
      <c r="AT170" s="155" t="s">
        <v>304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231</v>
      </c>
      <c r="BM170" s="155" t="s">
        <v>778</v>
      </c>
    </row>
    <row r="171" spans="2:65" s="1" customFormat="1" ht="16.5" customHeight="1">
      <c r="B171" s="32"/>
      <c r="C171" s="143" t="s">
        <v>516</v>
      </c>
      <c r="D171" s="143" t="s">
        <v>227</v>
      </c>
      <c r="E171" s="144" t="s">
        <v>5369</v>
      </c>
      <c r="F171" s="145" t="s">
        <v>5370</v>
      </c>
      <c r="G171" s="146" t="s">
        <v>414</v>
      </c>
      <c r="H171" s="147">
        <v>150</v>
      </c>
      <c r="I171" s="148"/>
      <c r="J171" s="149">
        <f t="shared" si="10"/>
        <v>0</v>
      </c>
      <c r="K171" s="150"/>
      <c r="L171" s="32"/>
      <c r="M171" s="151" t="s">
        <v>1</v>
      </c>
      <c r="N171" s="152" t="s">
        <v>42</v>
      </c>
      <c r="P171" s="153">
        <f t="shared" si="11"/>
        <v>0</v>
      </c>
      <c r="Q171" s="153">
        <v>0</v>
      </c>
      <c r="R171" s="153">
        <f t="shared" si="12"/>
        <v>0</v>
      </c>
      <c r="S171" s="153">
        <v>0</v>
      </c>
      <c r="T171" s="154">
        <f t="shared" si="13"/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231</v>
      </c>
      <c r="BM171" s="155" t="s">
        <v>793</v>
      </c>
    </row>
    <row r="172" spans="2:65" s="1" customFormat="1" ht="37.9" customHeight="1">
      <c r="B172" s="32"/>
      <c r="C172" s="179" t="s">
        <v>522</v>
      </c>
      <c r="D172" s="179" t="s">
        <v>304</v>
      </c>
      <c r="E172" s="180" t="s">
        <v>5371</v>
      </c>
      <c r="F172" s="181" t="s">
        <v>5372</v>
      </c>
      <c r="G172" s="182" t="s">
        <v>414</v>
      </c>
      <c r="H172" s="183">
        <v>10</v>
      </c>
      <c r="I172" s="184"/>
      <c r="J172" s="185">
        <f t="shared" si="10"/>
        <v>0</v>
      </c>
      <c r="K172" s="186"/>
      <c r="L172" s="187"/>
      <c r="M172" s="188" t="s">
        <v>1</v>
      </c>
      <c r="N172" s="189" t="s">
        <v>42</v>
      </c>
      <c r="P172" s="153">
        <f t="shared" si="11"/>
        <v>0</v>
      </c>
      <c r="Q172" s="153">
        <v>0</v>
      </c>
      <c r="R172" s="153">
        <f t="shared" si="12"/>
        <v>0</v>
      </c>
      <c r="S172" s="153">
        <v>0</v>
      </c>
      <c r="T172" s="154">
        <f t="shared" si="13"/>
        <v>0</v>
      </c>
      <c r="AR172" s="155" t="s">
        <v>263</v>
      </c>
      <c r="AT172" s="155" t="s">
        <v>304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231</v>
      </c>
      <c r="BM172" s="155" t="s">
        <v>806</v>
      </c>
    </row>
    <row r="173" spans="2:65" s="1" customFormat="1" ht="37.9" customHeight="1">
      <c r="B173" s="32"/>
      <c r="C173" s="143" t="s">
        <v>527</v>
      </c>
      <c r="D173" s="143" t="s">
        <v>227</v>
      </c>
      <c r="E173" s="144" t="s">
        <v>5373</v>
      </c>
      <c r="F173" s="145" t="s">
        <v>5374</v>
      </c>
      <c r="G173" s="146" t="s">
        <v>414</v>
      </c>
      <c r="H173" s="147">
        <v>10</v>
      </c>
      <c r="I173" s="148"/>
      <c r="J173" s="149">
        <f t="shared" si="10"/>
        <v>0</v>
      </c>
      <c r="K173" s="150"/>
      <c r="L173" s="32"/>
      <c r="M173" s="151" t="s">
        <v>1</v>
      </c>
      <c r="N173" s="152" t="s">
        <v>42</v>
      </c>
      <c r="P173" s="153">
        <f t="shared" si="11"/>
        <v>0</v>
      </c>
      <c r="Q173" s="153">
        <v>0</v>
      </c>
      <c r="R173" s="153">
        <f t="shared" si="12"/>
        <v>0</v>
      </c>
      <c r="S173" s="153">
        <v>0</v>
      </c>
      <c r="T173" s="154">
        <f t="shared" si="13"/>
        <v>0</v>
      </c>
      <c r="AR173" s="155" t="s">
        <v>231</v>
      </c>
      <c r="AT173" s="155" t="s">
        <v>227</v>
      </c>
      <c r="AU173" s="155" t="s">
        <v>89</v>
      </c>
      <c r="AY173" s="17" t="s">
        <v>225</v>
      </c>
      <c r="BE173" s="156">
        <f t="shared" si="14"/>
        <v>0</v>
      </c>
      <c r="BF173" s="156">
        <f t="shared" si="15"/>
        <v>0</v>
      </c>
      <c r="BG173" s="156">
        <f t="shared" si="16"/>
        <v>0</v>
      </c>
      <c r="BH173" s="156">
        <f t="shared" si="17"/>
        <v>0</v>
      </c>
      <c r="BI173" s="156">
        <f t="shared" si="18"/>
        <v>0</v>
      </c>
      <c r="BJ173" s="17" t="s">
        <v>89</v>
      </c>
      <c r="BK173" s="156">
        <f t="shared" si="19"/>
        <v>0</v>
      </c>
      <c r="BL173" s="17" t="s">
        <v>231</v>
      </c>
      <c r="BM173" s="155" t="s">
        <v>833</v>
      </c>
    </row>
    <row r="174" spans="2:65" s="1" customFormat="1" ht="16.5" customHeight="1">
      <c r="B174" s="32"/>
      <c r="C174" s="179" t="s">
        <v>532</v>
      </c>
      <c r="D174" s="179" t="s">
        <v>304</v>
      </c>
      <c r="E174" s="180" t="s">
        <v>5375</v>
      </c>
      <c r="F174" s="181" t="s">
        <v>5376</v>
      </c>
      <c r="G174" s="182" t="s">
        <v>983</v>
      </c>
      <c r="H174" s="183">
        <v>20</v>
      </c>
      <c r="I174" s="184"/>
      <c r="J174" s="185">
        <f t="shared" si="10"/>
        <v>0</v>
      </c>
      <c r="K174" s="186"/>
      <c r="L174" s="187"/>
      <c r="M174" s="188" t="s">
        <v>1</v>
      </c>
      <c r="N174" s="189" t="s">
        <v>42</v>
      </c>
      <c r="P174" s="153">
        <f t="shared" si="11"/>
        <v>0</v>
      </c>
      <c r="Q174" s="153">
        <v>0</v>
      </c>
      <c r="R174" s="153">
        <f t="shared" si="12"/>
        <v>0</v>
      </c>
      <c r="S174" s="153">
        <v>0</v>
      </c>
      <c r="T174" s="154">
        <f t="shared" si="13"/>
        <v>0</v>
      </c>
      <c r="AR174" s="155" t="s">
        <v>263</v>
      </c>
      <c r="AT174" s="155" t="s">
        <v>304</v>
      </c>
      <c r="AU174" s="155" t="s">
        <v>89</v>
      </c>
      <c r="AY174" s="17" t="s">
        <v>225</v>
      </c>
      <c r="BE174" s="156">
        <f t="shared" si="14"/>
        <v>0</v>
      </c>
      <c r="BF174" s="156">
        <f t="shared" si="15"/>
        <v>0</v>
      </c>
      <c r="BG174" s="156">
        <f t="shared" si="16"/>
        <v>0</v>
      </c>
      <c r="BH174" s="156">
        <f t="shared" si="17"/>
        <v>0</v>
      </c>
      <c r="BI174" s="156">
        <f t="shared" si="18"/>
        <v>0</v>
      </c>
      <c r="BJ174" s="17" t="s">
        <v>89</v>
      </c>
      <c r="BK174" s="156">
        <f t="shared" si="19"/>
        <v>0</v>
      </c>
      <c r="BL174" s="17" t="s">
        <v>231</v>
      </c>
      <c r="BM174" s="155" t="s">
        <v>844</v>
      </c>
    </row>
    <row r="175" spans="2:65" s="1" customFormat="1" ht="16.5" customHeight="1">
      <c r="B175" s="32"/>
      <c r="C175" s="143" t="s">
        <v>540</v>
      </c>
      <c r="D175" s="143" t="s">
        <v>227</v>
      </c>
      <c r="E175" s="144" t="s">
        <v>4643</v>
      </c>
      <c r="F175" s="145" t="s">
        <v>4644</v>
      </c>
      <c r="G175" s="146" t="s">
        <v>1067</v>
      </c>
      <c r="H175" s="147">
        <v>32</v>
      </c>
      <c r="I175" s="148"/>
      <c r="J175" s="149">
        <f t="shared" si="10"/>
        <v>0</v>
      </c>
      <c r="K175" s="150"/>
      <c r="L175" s="32"/>
      <c r="M175" s="151" t="s">
        <v>1</v>
      </c>
      <c r="N175" s="152" t="s">
        <v>42</v>
      </c>
      <c r="P175" s="153">
        <f t="shared" si="11"/>
        <v>0</v>
      </c>
      <c r="Q175" s="153">
        <v>0</v>
      </c>
      <c r="R175" s="153">
        <f t="shared" si="12"/>
        <v>0</v>
      </c>
      <c r="S175" s="153">
        <v>0</v>
      </c>
      <c r="T175" s="154">
        <f t="shared" si="13"/>
        <v>0</v>
      </c>
      <c r="AR175" s="155" t="s">
        <v>231</v>
      </c>
      <c r="AT175" s="155" t="s">
        <v>227</v>
      </c>
      <c r="AU175" s="155" t="s">
        <v>89</v>
      </c>
      <c r="AY175" s="17" t="s">
        <v>225</v>
      </c>
      <c r="BE175" s="156">
        <f t="shared" si="14"/>
        <v>0</v>
      </c>
      <c r="BF175" s="156">
        <f t="shared" si="15"/>
        <v>0</v>
      </c>
      <c r="BG175" s="156">
        <f t="shared" si="16"/>
        <v>0</v>
      </c>
      <c r="BH175" s="156">
        <f t="shared" si="17"/>
        <v>0</v>
      </c>
      <c r="BI175" s="156">
        <f t="shared" si="18"/>
        <v>0</v>
      </c>
      <c r="BJ175" s="17" t="s">
        <v>89</v>
      </c>
      <c r="BK175" s="156">
        <f t="shared" si="19"/>
        <v>0</v>
      </c>
      <c r="BL175" s="17" t="s">
        <v>231</v>
      </c>
      <c r="BM175" s="155" t="s">
        <v>883</v>
      </c>
    </row>
    <row r="176" spans="2:65" s="1" customFormat="1" ht="16.5" customHeight="1">
      <c r="B176" s="32"/>
      <c r="C176" s="143" t="s">
        <v>549</v>
      </c>
      <c r="D176" s="143" t="s">
        <v>227</v>
      </c>
      <c r="E176" s="144" t="s">
        <v>5377</v>
      </c>
      <c r="F176" s="145" t="s">
        <v>4783</v>
      </c>
      <c r="G176" s="146" t="s">
        <v>519</v>
      </c>
      <c r="H176" s="147">
        <v>20</v>
      </c>
      <c r="I176" s="148"/>
      <c r="J176" s="149">
        <f t="shared" si="10"/>
        <v>0</v>
      </c>
      <c r="K176" s="150"/>
      <c r="L176" s="32"/>
      <c r="M176" s="151" t="s">
        <v>1</v>
      </c>
      <c r="N176" s="152" t="s">
        <v>42</v>
      </c>
      <c r="P176" s="153">
        <f t="shared" si="11"/>
        <v>0</v>
      </c>
      <c r="Q176" s="153">
        <v>0</v>
      </c>
      <c r="R176" s="153">
        <f t="shared" si="12"/>
        <v>0</v>
      </c>
      <c r="S176" s="153">
        <v>0</v>
      </c>
      <c r="T176" s="154">
        <f t="shared" si="13"/>
        <v>0</v>
      </c>
      <c r="AR176" s="155" t="s">
        <v>231</v>
      </c>
      <c r="AT176" s="155" t="s">
        <v>227</v>
      </c>
      <c r="AU176" s="155" t="s">
        <v>89</v>
      </c>
      <c r="AY176" s="17" t="s">
        <v>225</v>
      </c>
      <c r="BE176" s="156">
        <f t="shared" si="14"/>
        <v>0</v>
      </c>
      <c r="BF176" s="156">
        <f t="shared" si="15"/>
        <v>0</v>
      </c>
      <c r="BG176" s="156">
        <f t="shared" si="16"/>
        <v>0</v>
      </c>
      <c r="BH176" s="156">
        <f t="shared" si="17"/>
        <v>0</v>
      </c>
      <c r="BI176" s="156">
        <f t="shared" si="18"/>
        <v>0</v>
      </c>
      <c r="BJ176" s="17" t="s">
        <v>89</v>
      </c>
      <c r="BK176" s="156">
        <f t="shared" si="19"/>
        <v>0</v>
      </c>
      <c r="BL176" s="17" t="s">
        <v>231</v>
      </c>
      <c r="BM176" s="155" t="s">
        <v>903</v>
      </c>
    </row>
    <row r="177" spans="2:65" s="1" customFormat="1" ht="24.2" customHeight="1">
      <c r="B177" s="32"/>
      <c r="C177" s="179" t="s">
        <v>556</v>
      </c>
      <c r="D177" s="179" t="s">
        <v>304</v>
      </c>
      <c r="E177" s="180" t="s">
        <v>5378</v>
      </c>
      <c r="F177" s="181" t="s">
        <v>5379</v>
      </c>
      <c r="G177" s="182" t="s">
        <v>519</v>
      </c>
      <c r="H177" s="183">
        <v>10</v>
      </c>
      <c r="I177" s="184"/>
      <c r="J177" s="185">
        <f t="shared" si="10"/>
        <v>0</v>
      </c>
      <c r="K177" s="186"/>
      <c r="L177" s="187"/>
      <c r="M177" s="188" t="s">
        <v>1</v>
      </c>
      <c r="N177" s="189" t="s">
        <v>42</v>
      </c>
      <c r="P177" s="153">
        <f t="shared" si="11"/>
        <v>0</v>
      </c>
      <c r="Q177" s="153">
        <v>0</v>
      </c>
      <c r="R177" s="153">
        <f t="shared" si="12"/>
        <v>0</v>
      </c>
      <c r="S177" s="153">
        <v>0</v>
      </c>
      <c r="T177" s="154">
        <f t="shared" si="13"/>
        <v>0</v>
      </c>
      <c r="AR177" s="155" t="s">
        <v>263</v>
      </c>
      <c r="AT177" s="155" t="s">
        <v>304</v>
      </c>
      <c r="AU177" s="155" t="s">
        <v>89</v>
      </c>
      <c r="AY177" s="17" t="s">
        <v>225</v>
      </c>
      <c r="BE177" s="156">
        <f t="shared" si="14"/>
        <v>0</v>
      </c>
      <c r="BF177" s="156">
        <f t="shared" si="15"/>
        <v>0</v>
      </c>
      <c r="BG177" s="156">
        <f t="shared" si="16"/>
        <v>0</v>
      </c>
      <c r="BH177" s="156">
        <f t="shared" si="17"/>
        <v>0</v>
      </c>
      <c r="BI177" s="156">
        <f t="shared" si="18"/>
        <v>0</v>
      </c>
      <c r="BJ177" s="17" t="s">
        <v>89</v>
      </c>
      <c r="BK177" s="156">
        <f t="shared" si="19"/>
        <v>0</v>
      </c>
      <c r="BL177" s="17" t="s">
        <v>231</v>
      </c>
      <c r="BM177" s="155" t="s">
        <v>913</v>
      </c>
    </row>
    <row r="178" spans="2:65" s="1" customFormat="1" ht="16.5" customHeight="1">
      <c r="B178" s="32"/>
      <c r="C178" s="143" t="s">
        <v>561</v>
      </c>
      <c r="D178" s="143" t="s">
        <v>227</v>
      </c>
      <c r="E178" s="144" t="s">
        <v>5380</v>
      </c>
      <c r="F178" s="145" t="s">
        <v>5381</v>
      </c>
      <c r="G178" s="146" t="s">
        <v>519</v>
      </c>
      <c r="H178" s="147">
        <v>10</v>
      </c>
      <c r="I178" s="148"/>
      <c r="J178" s="149">
        <f t="shared" si="10"/>
        <v>0</v>
      </c>
      <c r="K178" s="150"/>
      <c r="L178" s="32"/>
      <c r="M178" s="151" t="s">
        <v>1</v>
      </c>
      <c r="N178" s="152" t="s">
        <v>42</v>
      </c>
      <c r="P178" s="153">
        <f t="shared" si="11"/>
        <v>0</v>
      </c>
      <c r="Q178" s="153">
        <v>0</v>
      </c>
      <c r="R178" s="153">
        <f t="shared" si="12"/>
        <v>0</v>
      </c>
      <c r="S178" s="153">
        <v>0</v>
      </c>
      <c r="T178" s="154">
        <f t="shared" si="13"/>
        <v>0</v>
      </c>
      <c r="AR178" s="155" t="s">
        <v>231</v>
      </c>
      <c r="AT178" s="155" t="s">
        <v>227</v>
      </c>
      <c r="AU178" s="155" t="s">
        <v>89</v>
      </c>
      <c r="AY178" s="17" t="s">
        <v>225</v>
      </c>
      <c r="BE178" s="156">
        <f t="shared" si="14"/>
        <v>0</v>
      </c>
      <c r="BF178" s="156">
        <f t="shared" si="15"/>
        <v>0</v>
      </c>
      <c r="BG178" s="156">
        <f t="shared" si="16"/>
        <v>0</v>
      </c>
      <c r="BH178" s="156">
        <f t="shared" si="17"/>
        <v>0</v>
      </c>
      <c r="BI178" s="156">
        <f t="shared" si="18"/>
        <v>0</v>
      </c>
      <c r="BJ178" s="17" t="s">
        <v>89</v>
      </c>
      <c r="BK178" s="156">
        <f t="shared" si="19"/>
        <v>0</v>
      </c>
      <c r="BL178" s="17" t="s">
        <v>231</v>
      </c>
      <c r="BM178" s="155" t="s">
        <v>923</v>
      </c>
    </row>
    <row r="179" spans="2:65" s="1" customFormat="1" ht="16.5" customHeight="1">
      <c r="B179" s="32"/>
      <c r="C179" s="179" t="s">
        <v>568</v>
      </c>
      <c r="D179" s="179" t="s">
        <v>304</v>
      </c>
      <c r="E179" s="180" t="s">
        <v>5382</v>
      </c>
      <c r="F179" s="181" t="s">
        <v>5383</v>
      </c>
      <c r="G179" s="182" t="s">
        <v>519</v>
      </c>
      <c r="H179" s="183">
        <v>30</v>
      </c>
      <c r="I179" s="184"/>
      <c r="J179" s="185">
        <f t="shared" si="10"/>
        <v>0</v>
      </c>
      <c r="K179" s="186"/>
      <c r="L179" s="187"/>
      <c r="M179" s="188" t="s">
        <v>1</v>
      </c>
      <c r="N179" s="189" t="s">
        <v>42</v>
      </c>
      <c r="P179" s="153">
        <f t="shared" si="11"/>
        <v>0</v>
      </c>
      <c r="Q179" s="153">
        <v>0</v>
      </c>
      <c r="R179" s="153">
        <f t="shared" si="12"/>
        <v>0</v>
      </c>
      <c r="S179" s="153">
        <v>0</v>
      </c>
      <c r="T179" s="154">
        <f t="shared" si="13"/>
        <v>0</v>
      </c>
      <c r="AR179" s="155" t="s">
        <v>263</v>
      </c>
      <c r="AT179" s="155" t="s">
        <v>304</v>
      </c>
      <c r="AU179" s="155" t="s">
        <v>89</v>
      </c>
      <c r="AY179" s="17" t="s">
        <v>225</v>
      </c>
      <c r="BE179" s="156">
        <f t="shared" si="14"/>
        <v>0</v>
      </c>
      <c r="BF179" s="156">
        <f t="shared" si="15"/>
        <v>0</v>
      </c>
      <c r="BG179" s="156">
        <f t="shared" si="16"/>
        <v>0</v>
      </c>
      <c r="BH179" s="156">
        <f t="shared" si="17"/>
        <v>0</v>
      </c>
      <c r="BI179" s="156">
        <f t="shared" si="18"/>
        <v>0</v>
      </c>
      <c r="BJ179" s="17" t="s">
        <v>89</v>
      </c>
      <c r="BK179" s="156">
        <f t="shared" si="19"/>
        <v>0</v>
      </c>
      <c r="BL179" s="17" t="s">
        <v>231</v>
      </c>
      <c r="BM179" s="155" t="s">
        <v>950</v>
      </c>
    </row>
    <row r="180" spans="2:65" s="1" customFormat="1" ht="16.5" customHeight="1">
      <c r="B180" s="32"/>
      <c r="C180" s="179" t="s">
        <v>576</v>
      </c>
      <c r="D180" s="179" t="s">
        <v>304</v>
      </c>
      <c r="E180" s="180" t="s">
        <v>5384</v>
      </c>
      <c r="F180" s="181" t="s">
        <v>5385</v>
      </c>
      <c r="G180" s="182" t="s">
        <v>519</v>
      </c>
      <c r="H180" s="183">
        <v>30</v>
      </c>
      <c r="I180" s="184"/>
      <c r="J180" s="185">
        <f t="shared" si="10"/>
        <v>0</v>
      </c>
      <c r="K180" s="186"/>
      <c r="L180" s="187"/>
      <c r="M180" s="188" t="s">
        <v>1</v>
      </c>
      <c r="N180" s="189" t="s">
        <v>42</v>
      </c>
      <c r="P180" s="153">
        <f t="shared" si="11"/>
        <v>0</v>
      </c>
      <c r="Q180" s="153">
        <v>0</v>
      </c>
      <c r="R180" s="153">
        <f t="shared" si="12"/>
        <v>0</v>
      </c>
      <c r="S180" s="153">
        <v>0</v>
      </c>
      <c r="T180" s="154">
        <f t="shared" si="13"/>
        <v>0</v>
      </c>
      <c r="AR180" s="155" t="s">
        <v>263</v>
      </c>
      <c r="AT180" s="155" t="s">
        <v>304</v>
      </c>
      <c r="AU180" s="155" t="s">
        <v>89</v>
      </c>
      <c r="AY180" s="17" t="s">
        <v>225</v>
      </c>
      <c r="BE180" s="156">
        <f t="shared" si="14"/>
        <v>0</v>
      </c>
      <c r="BF180" s="156">
        <f t="shared" si="15"/>
        <v>0</v>
      </c>
      <c r="BG180" s="156">
        <f t="shared" si="16"/>
        <v>0</v>
      </c>
      <c r="BH180" s="156">
        <f t="shared" si="17"/>
        <v>0</v>
      </c>
      <c r="BI180" s="156">
        <f t="shared" si="18"/>
        <v>0</v>
      </c>
      <c r="BJ180" s="17" t="s">
        <v>89</v>
      </c>
      <c r="BK180" s="156">
        <f t="shared" si="19"/>
        <v>0</v>
      </c>
      <c r="BL180" s="17" t="s">
        <v>231</v>
      </c>
      <c r="BM180" s="155" t="s">
        <v>960</v>
      </c>
    </row>
    <row r="181" spans="2:65" s="1" customFormat="1" ht="16.5" customHeight="1">
      <c r="B181" s="32"/>
      <c r="C181" s="143" t="s">
        <v>581</v>
      </c>
      <c r="D181" s="143" t="s">
        <v>227</v>
      </c>
      <c r="E181" s="144" t="s">
        <v>5386</v>
      </c>
      <c r="F181" s="145" t="s">
        <v>5387</v>
      </c>
      <c r="G181" s="146" t="s">
        <v>519</v>
      </c>
      <c r="H181" s="147">
        <v>60</v>
      </c>
      <c r="I181" s="148"/>
      <c r="J181" s="149">
        <f t="shared" si="10"/>
        <v>0</v>
      </c>
      <c r="K181" s="150"/>
      <c r="L181" s="32"/>
      <c r="M181" s="151" t="s">
        <v>1</v>
      </c>
      <c r="N181" s="152" t="s">
        <v>42</v>
      </c>
      <c r="P181" s="153">
        <f t="shared" si="11"/>
        <v>0</v>
      </c>
      <c r="Q181" s="153">
        <v>0</v>
      </c>
      <c r="R181" s="153">
        <f t="shared" si="12"/>
        <v>0</v>
      </c>
      <c r="S181" s="153">
        <v>0</v>
      </c>
      <c r="T181" s="154">
        <f t="shared" si="13"/>
        <v>0</v>
      </c>
      <c r="AR181" s="155" t="s">
        <v>231</v>
      </c>
      <c r="AT181" s="155" t="s">
        <v>227</v>
      </c>
      <c r="AU181" s="155" t="s">
        <v>89</v>
      </c>
      <c r="AY181" s="17" t="s">
        <v>225</v>
      </c>
      <c r="BE181" s="156">
        <f t="shared" si="14"/>
        <v>0</v>
      </c>
      <c r="BF181" s="156">
        <f t="shared" si="15"/>
        <v>0</v>
      </c>
      <c r="BG181" s="156">
        <f t="shared" si="16"/>
        <v>0</v>
      </c>
      <c r="BH181" s="156">
        <f t="shared" si="17"/>
        <v>0</v>
      </c>
      <c r="BI181" s="156">
        <f t="shared" si="18"/>
        <v>0</v>
      </c>
      <c r="BJ181" s="17" t="s">
        <v>89</v>
      </c>
      <c r="BK181" s="156">
        <f t="shared" si="19"/>
        <v>0</v>
      </c>
      <c r="BL181" s="17" t="s">
        <v>231</v>
      </c>
      <c r="BM181" s="155" t="s">
        <v>969</v>
      </c>
    </row>
    <row r="182" spans="2:65" s="11" customFormat="1" ht="25.9" customHeight="1">
      <c r="B182" s="131"/>
      <c r="D182" s="132" t="s">
        <v>75</v>
      </c>
      <c r="E182" s="133" t="s">
        <v>3433</v>
      </c>
      <c r="F182" s="133" t="s">
        <v>4678</v>
      </c>
      <c r="I182" s="134"/>
      <c r="J182" s="135">
        <f>BK182</f>
        <v>0</v>
      </c>
      <c r="L182" s="131"/>
      <c r="M182" s="136"/>
      <c r="P182" s="137">
        <f>SUM(P183:P188)</f>
        <v>0</v>
      </c>
      <c r="R182" s="137">
        <f>SUM(R183:R188)</f>
        <v>0</v>
      </c>
      <c r="T182" s="138">
        <f>SUM(T183:T188)</f>
        <v>0</v>
      </c>
      <c r="AR182" s="132" t="s">
        <v>231</v>
      </c>
      <c r="AT182" s="139" t="s">
        <v>75</v>
      </c>
      <c r="AU182" s="139" t="s">
        <v>76</v>
      </c>
      <c r="AY182" s="132" t="s">
        <v>225</v>
      </c>
      <c r="BK182" s="140">
        <f>SUM(BK183:BK188)</f>
        <v>0</v>
      </c>
    </row>
    <row r="183" spans="2:65" s="1" customFormat="1" ht="16.5" customHeight="1">
      <c r="B183" s="32"/>
      <c r="C183" s="143" t="s">
        <v>586</v>
      </c>
      <c r="D183" s="143" t="s">
        <v>227</v>
      </c>
      <c r="E183" s="144" t="s">
        <v>4679</v>
      </c>
      <c r="F183" s="145" t="s">
        <v>4680</v>
      </c>
      <c r="G183" s="146" t="s">
        <v>1067</v>
      </c>
      <c r="H183" s="147">
        <v>32</v>
      </c>
      <c r="I183" s="148"/>
      <c r="J183" s="149">
        <f t="shared" ref="J183:J188" si="20">ROUND(I183*H183,2)</f>
        <v>0</v>
      </c>
      <c r="K183" s="150"/>
      <c r="L183" s="32"/>
      <c r="M183" s="151" t="s">
        <v>1</v>
      </c>
      <c r="N183" s="152" t="s">
        <v>42</v>
      </c>
      <c r="P183" s="153">
        <f t="shared" ref="P183:P188" si="21">O183*H183</f>
        <v>0</v>
      </c>
      <c r="Q183" s="153">
        <v>0</v>
      </c>
      <c r="R183" s="153">
        <f t="shared" ref="R183:R188" si="22">Q183*H183</f>
        <v>0</v>
      </c>
      <c r="S183" s="153">
        <v>0</v>
      </c>
      <c r="T183" s="154">
        <f t="shared" ref="T183:T188" si="23">S183*H183</f>
        <v>0</v>
      </c>
      <c r="AR183" s="155" t="s">
        <v>2312</v>
      </c>
      <c r="AT183" s="155" t="s">
        <v>227</v>
      </c>
      <c r="AU183" s="155" t="s">
        <v>83</v>
      </c>
      <c r="AY183" s="17" t="s">
        <v>225</v>
      </c>
      <c r="BE183" s="156">
        <f t="shared" ref="BE183:BE188" si="24">IF(N183="základná",J183,0)</f>
        <v>0</v>
      </c>
      <c r="BF183" s="156">
        <f t="shared" ref="BF183:BF188" si="25">IF(N183="znížená",J183,0)</f>
        <v>0</v>
      </c>
      <c r="BG183" s="156">
        <f t="shared" ref="BG183:BG188" si="26">IF(N183="zákl. prenesená",J183,0)</f>
        <v>0</v>
      </c>
      <c r="BH183" s="156">
        <f t="shared" ref="BH183:BH188" si="27">IF(N183="zníž. prenesená",J183,0)</f>
        <v>0</v>
      </c>
      <c r="BI183" s="156">
        <f t="shared" ref="BI183:BI188" si="28">IF(N183="nulová",J183,0)</f>
        <v>0</v>
      </c>
      <c r="BJ183" s="17" t="s">
        <v>89</v>
      </c>
      <c r="BK183" s="156">
        <f t="shared" ref="BK183:BK188" si="29">ROUND(I183*H183,2)</f>
        <v>0</v>
      </c>
      <c r="BL183" s="17" t="s">
        <v>2312</v>
      </c>
      <c r="BM183" s="155" t="s">
        <v>980</v>
      </c>
    </row>
    <row r="184" spans="2:65" s="1" customFormat="1" ht="16.5" customHeight="1">
      <c r="B184" s="32"/>
      <c r="C184" s="143" t="s">
        <v>590</v>
      </c>
      <c r="D184" s="143" t="s">
        <v>227</v>
      </c>
      <c r="E184" s="144" t="s">
        <v>4682</v>
      </c>
      <c r="F184" s="145" t="s">
        <v>5388</v>
      </c>
      <c r="G184" s="146" t="s">
        <v>1067</v>
      </c>
      <c r="H184" s="147">
        <v>54</v>
      </c>
      <c r="I184" s="148"/>
      <c r="J184" s="149">
        <f t="shared" si="20"/>
        <v>0</v>
      </c>
      <c r="K184" s="150"/>
      <c r="L184" s="32"/>
      <c r="M184" s="151" t="s">
        <v>1</v>
      </c>
      <c r="N184" s="152" t="s">
        <v>42</v>
      </c>
      <c r="P184" s="153">
        <f t="shared" si="21"/>
        <v>0</v>
      </c>
      <c r="Q184" s="153">
        <v>0</v>
      </c>
      <c r="R184" s="153">
        <f t="shared" si="22"/>
        <v>0</v>
      </c>
      <c r="S184" s="153">
        <v>0</v>
      </c>
      <c r="T184" s="154">
        <f t="shared" si="23"/>
        <v>0</v>
      </c>
      <c r="AR184" s="155" t="s">
        <v>2312</v>
      </c>
      <c r="AT184" s="155" t="s">
        <v>227</v>
      </c>
      <c r="AU184" s="155" t="s">
        <v>83</v>
      </c>
      <c r="AY184" s="17" t="s">
        <v>225</v>
      </c>
      <c r="BE184" s="156">
        <f t="shared" si="24"/>
        <v>0</v>
      </c>
      <c r="BF184" s="156">
        <f t="shared" si="25"/>
        <v>0</v>
      </c>
      <c r="BG184" s="156">
        <f t="shared" si="26"/>
        <v>0</v>
      </c>
      <c r="BH184" s="156">
        <f t="shared" si="27"/>
        <v>0</v>
      </c>
      <c r="BI184" s="156">
        <f t="shared" si="28"/>
        <v>0</v>
      </c>
      <c r="BJ184" s="17" t="s">
        <v>89</v>
      </c>
      <c r="BK184" s="156">
        <f t="shared" si="29"/>
        <v>0</v>
      </c>
      <c r="BL184" s="17" t="s">
        <v>2312</v>
      </c>
      <c r="BM184" s="155" t="s">
        <v>994</v>
      </c>
    </row>
    <row r="185" spans="2:65" s="1" customFormat="1" ht="16.5" customHeight="1">
      <c r="B185" s="32"/>
      <c r="C185" s="143" t="s">
        <v>595</v>
      </c>
      <c r="D185" s="143" t="s">
        <v>227</v>
      </c>
      <c r="E185" s="144" t="s">
        <v>4685</v>
      </c>
      <c r="F185" s="145" t="s">
        <v>4686</v>
      </c>
      <c r="G185" s="146" t="s">
        <v>1067</v>
      </c>
      <c r="H185" s="147">
        <v>32</v>
      </c>
      <c r="I185" s="148"/>
      <c r="J185" s="149">
        <f t="shared" si="20"/>
        <v>0</v>
      </c>
      <c r="K185" s="150"/>
      <c r="L185" s="32"/>
      <c r="M185" s="151" t="s">
        <v>1</v>
      </c>
      <c r="N185" s="152" t="s">
        <v>42</v>
      </c>
      <c r="P185" s="153">
        <f t="shared" si="21"/>
        <v>0</v>
      </c>
      <c r="Q185" s="153">
        <v>0</v>
      </c>
      <c r="R185" s="153">
        <f t="shared" si="22"/>
        <v>0</v>
      </c>
      <c r="S185" s="153">
        <v>0</v>
      </c>
      <c r="T185" s="154">
        <f t="shared" si="23"/>
        <v>0</v>
      </c>
      <c r="AR185" s="155" t="s">
        <v>2312</v>
      </c>
      <c r="AT185" s="155" t="s">
        <v>227</v>
      </c>
      <c r="AU185" s="155" t="s">
        <v>83</v>
      </c>
      <c r="AY185" s="17" t="s">
        <v>225</v>
      </c>
      <c r="BE185" s="156">
        <f t="shared" si="24"/>
        <v>0</v>
      </c>
      <c r="BF185" s="156">
        <f t="shared" si="25"/>
        <v>0</v>
      </c>
      <c r="BG185" s="156">
        <f t="shared" si="26"/>
        <v>0</v>
      </c>
      <c r="BH185" s="156">
        <f t="shared" si="27"/>
        <v>0</v>
      </c>
      <c r="BI185" s="156">
        <f t="shared" si="28"/>
        <v>0</v>
      </c>
      <c r="BJ185" s="17" t="s">
        <v>89</v>
      </c>
      <c r="BK185" s="156">
        <f t="shared" si="29"/>
        <v>0</v>
      </c>
      <c r="BL185" s="17" t="s">
        <v>2312</v>
      </c>
      <c r="BM185" s="155" t="s">
        <v>1013</v>
      </c>
    </row>
    <row r="186" spans="2:65" s="1" customFormat="1" ht="16.5" customHeight="1">
      <c r="B186" s="32"/>
      <c r="C186" s="143" t="s">
        <v>603</v>
      </c>
      <c r="D186" s="143" t="s">
        <v>227</v>
      </c>
      <c r="E186" s="144" t="s">
        <v>4688</v>
      </c>
      <c r="F186" s="145" t="s">
        <v>4872</v>
      </c>
      <c r="G186" s="146" t="s">
        <v>1067</v>
      </c>
      <c r="H186" s="147">
        <v>40</v>
      </c>
      <c r="I186" s="148"/>
      <c r="J186" s="149">
        <f t="shared" si="20"/>
        <v>0</v>
      </c>
      <c r="K186" s="150"/>
      <c r="L186" s="32"/>
      <c r="M186" s="151" t="s">
        <v>1</v>
      </c>
      <c r="N186" s="152" t="s">
        <v>42</v>
      </c>
      <c r="P186" s="153">
        <f t="shared" si="21"/>
        <v>0</v>
      </c>
      <c r="Q186" s="153">
        <v>0</v>
      </c>
      <c r="R186" s="153">
        <f t="shared" si="22"/>
        <v>0</v>
      </c>
      <c r="S186" s="153">
        <v>0</v>
      </c>
      <c r="T186" s="154">
        <f t="shared" si="23"/>
        <v>0</v>
      </c>
      <c r="AR186" s="155" t="s">
        <v>2312</v>
      </c>
      <c r="AT186" s="155" t="s">
        <v>227</v>
      </c>
      <c r="AU186" s="155" t="s">
        <v>83</v>
      </c>
      <c r="AY186" s="17" t="s">
        <v>225</v>
      </c>
      <c r="BE186" s="156">
        <f t="shared" si="24"/>
        <v>0</v>
      </c>
      <c r="BF186" s="156">
        <f t="shared" si="25"/>
        <v>0</v>
      </c>
      <c r="BG186" s="156">
        <f t="shared" si="26"/>
        <v>0</v>
      </c>
      <c r="BH186" s="156">
        <f t="shared" si="27"/>
        <v>0</v>
      </c>
      <c r="BI186" s="156">
        <f t="shared" si="28"/>
        <v>0</v>
      </c>
      <c r="BJ186" s="17" t="s">
        <v>89</v>
      </c>
      <c r="BK186" s="156">
        <f t="shared" si="29"/>
        <v>0</v>
      </c>
      <c r="BL186" s="17" t="s">
        <v>2312</v>
      </c>
      <c r="BM186" s="155" t="s">
        <v>1023</v>
      </c>
    </row>
    <row r="187" spans="2:65" s="1" customFormat="1" ht="24.2" customHeight="1">
      <c r="B187" s="32"/>
      <c r="C187" s="143" t="s">
        <v>620</v>
      </c>
      <c r="D187" s="143" t="s">
        <v>227</v>
      </c>
      <c r="E187" s="144" t="s">
        <v>5389</v>
      </c>
      <c r="F187" s="145" t="s">
        <v>5390</v>
      </c>
      <c r="G187" s="146" t="s">
        <v>1067</v>
      </c>
      <c r="H187" s="147">
        <v>12</v>
      </c>
      <c r="I187" s="148"/>
      <c r="J187" s="149">
        <f t="shared" si="20"/>
        <v>0</v>
      </c>
      <c r="K187" s="150"/>
      <c r="L187" s="32"/>
      <c r="M187" s="151" t="s">
        <v>1</v>
      </c>
      <c r="N187" s="152" t="s">
        <v>42</v>
      </c>
      <c r="P187" s="153">
        <f t="shared" si="21"/>
        <v>0</v>
      </c>
      <c r="Q187" s="153">
        <v>0</v>
      </c>
      <c r="R187" s="153">
        <f t="shared" si="22"/>
        <v>0</v>
      </c>
      <c r="S187" s="153">
        <v>0</v>
      </c>
      <c r="T187" s="154">
        <f t="shared" si="23"/>
        <v>0</v>
      </c>
      <c r="AR187" s="155" t="s">
        <v>2312</v>
      </c>
      <c r="AT187" s="155" t="s">
        <v>227</v>
      </c>
      <c r="AU187" s="155" t="s">
        <v>83</v>
      </c>
      <c r="AY187" s="17" t="s">
        <v>225</v>
      </c>
      <c r="BE187" s="156">
        <f t="shared" si="24"/>
        <v>0</v>
      </c>
      <c r="BF187" s="156">
        <f t="shared" si="25"/>
        <v>0</v>
      </c>
      <c r="BG187" s="156">
        <f t="shared" si="26"/>
        <v>0</v>
      </c>
      <c r="BH187" s="156">
        <f t="shared" si="27"/>
        <v>0</v>
      </c>
      <c r="BI187" s="156">
        <f t="shared" si="28"/>
        <v>0</v>
      </c>
      <c r="BJ187" s="17" t="s">
        <v>89</v>
      </c>
      <c r="BK187" s="156">
        <f t="shared" si="29"/>
        <v>0</v>
      </c>
      <c r="BL187" s="17" t="s">
        <v>2312</v>
      </c>
      <c r="BM187" s="155" t="s">
        <v>1035</v>
      </c>
    </row>
    <row r="188" spans="2:65" s="1" customFormat="1" ht="24.2" customHeight="1">
      <c r="B188" s="32"/>
      <c r="C188" s="143" t="s">
        <v>626</v>
      </c>
      <c r="D188" s="143" t="s">
        <v>227</v>
      </c>
      <c r="E188" s="144" t="s">
        <v>5391</v>
      </c>
      <c r="F188" s="145" t="s">
        <v>5392</v>
      </c>
      <c r="G188" s="146" t="s">
        <v>1067</v>
      </c>
      <c r="H188" s="147">
        <v>8</v>
      </c>
      <c r="I188" s="148"/>
      <c r="J188" s="149">
        <f t="shared" si="20"/>
        <v>0</v>
      </c>
      <c r="K188" s="150"/>
      <c r="L188" s="32"/>
      <c r="M188" s="202" t="s">
        <v>1</v>
      </c>
      <c r="N188" s="203" t="s">
        <v>42</v>
      </c>
      <c r="O188" s="199"/>
      <c r="P188" s="200">
        <f t="shared" si="21"/>
        <v>0</v>
      </c>
      <c r="Q188" s="200">
        <v>0</v>
      </c>
      <c r="R188" s="200">
        <f t="shared" si="22"/>
        <v>0</v>
      </c>
      <c r="S188" s="200">
        <v>0</v>
      </c>
      <c r="T188" s="201">
        <f t="shared" si="23"/>
        <v>0</v>
      </c>
      <c r="AR188" s="155" t="s">
        <v>2312</v>
      </c>
      <c r="AT188" s="155" t="s">
        <v>227</v>
      </c>
      <c r="AU188" s="155" t="s">
        <v>83</v>
      </c>
      <c r="AY188" s="17" t="s">
        <v>225</v>
      </c>
      <c r="BE188" s="156">
        <f t="shared" si="24"/>
        <v>0</v>
      </c>
      <c r="BF188" s="156">
        <f t="shared" si="25"/>
        <v>0</v>
      </c>
      <c r="BG188" s="156">
        <f t="shared" si="26"/>
        <v>0</v>
      </c>
      <c r="BH188" s="156">
        <f t="shared" si="27"/>
        <v>0</v>
      </c>
      <c r="BI188" s="156">
        <f t="shared" si="28"/>
        <v>0</v>
      </c>
      <c r="BJ188" s="17" t="s">
        <v>89</v>
      </c>
      <c r="BK188" s="156">
        <f t="shared" si="29"/>
        <v>0</v>
      </c>
      <c r="BL188" s="17" t="s">
        <v>2312</v>
      </c>
      <c r="BM188" s="155" t="s">
        <v>1046</v>
      </c>
    </row>
    <row r="189" spans="2:65" s="1" customFormat="1" ht="6.95" customHeight="1">
      <c r="B189" s="47"/>
      <c r="C189" s="48"/>
      <c r="D189" s="48"/>
      <c r="E189" s="48"/>
      <c r="F189" s="48"/>
      <c r="G189" s="48"/>
      <c r="H189" s="48"/>
      <c r="I189" s="48"/>
      <c r="J189" s="48"/>
      <c r="K189" s="48"/>
      <c r="L189" s="32"/>
    </row>
  </sheetData>
  <sheetProtection algorithmName="SHA-512" hashValue="w4h2AyHNKq8ZPFq9Q8TgSG1MInBRagH+6aEQ8IHdkRndXGAH6dm3qCv0WFi4bjjg63Wh4To8QgJafMWvHyGs4g==" saltValue="Ioz/EbeepyKm6lY0I0SbxmQVAffH39g2wjFGO6MOih1rHYOTp5o/h6HXfLxFK2ElQX3lrpJPkx92bALh6oE5vA==" spinCount="100000" sheet="1" objects="1" scenarios="1" formatColumns="0" formatRows="0" autoFilter="0"/>
  <autoFilter ref="C124:K188" xr:uid="{00000000-0009-0000-0000-00000E000000}"/>
  <mergeCells count="12">
    <mergeCell ref="E117:H117"/>
    <mergeCell ref="L2:V2"/>
    <mergeCell ref="E85:H85"/>
    <mergeCell ref="E87:H87"/>
    <mergeCell ref="E89:H89"/>
    <mergeCell ref="E113:H113"/>
    <mergeCell ref="E115:H11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2:BM17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132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5393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5121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ROUND(J122,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ROUND((SUM(BE122:BE172)),  2)</f>
        <v>0</v>
      </c>
      <c r="G35" s="100"/>
      <c r="H35" s="100"/>
      <c r="I35" s="101">
        <v>0.23</v>
      </c>
      <c r="J35" s="99">
        <f>ROUND(((SUM(BE122:BE172))*I35),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ROUND((SUM(BF122:BF172)),  2)</f>
        <v>0</v>
      </c>
      <c r="I36" s="102">
        <v>0.23</v>
      </c>
      <c r="J36" s="89">
        <f>ROUND(((SUM(BF122:BF172))*I36),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ROUND((SUM(BG122:BG172)),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ROUND((SUM(BH122:BH172)),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ROUND((SUM(BI122:BI172)),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k - E1.13  Kamerový systém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Jozef Milde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J122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4069</v>
      </c>
      <c r="E99" s="116"/>
      <c r="F99" s="116"/>
      <c r="G99" s="116"/>
      <c r="H99" s="116"/>
      <c r="I99" s="116"/>
      <c r="J99" s="117">
        <f>J123</f>
        <v>0</v>
      </c>
      <c r="L99" s="114"/>
    </row>
    <row r="100" spans="2:47" s="9" customFormat="1" ht="19.899999999999999" customHeight="1">
      <c r="B100" s="118"/>
      <c r="D100" s="119" t="s">
        <v>4876</v>
      </c>
      <c r="E100" s="120"/>
      <c r="F100" s="120"/>
      <c r="G100" s="120"/>
      <c r="H100" s="120"/>
      <c r="I100" s="120"/>
      <c r="J100" s="121">
        <f>J124</f>
        <v>0</v>
      </c>
      <c r="L100" s="118"/>
    </row>
    <row r="101" spans="2:47" s="1" customFormat="1" ht="21.75" customHeight="1">
      <c r="B101" s="32"/>
      <c r="L101" s="32"/>
    </row>
    <row r="102" spans="2:47" s="1" customFormat="1" ht="6.95" customHeight="1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32"/>
    </row>
    <row r="106" spans="2:47" s="1" customFormat="1" ht="6.95" customHeight="1"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32"/>
    </row>
    <row r="107" spans="2:47" s="1" customFormat="1" ht="24.95" customHeight="1">
      <c r="B107" s="32"/>
      <c r="C107" s="21" t="s">
        <v>211</v>
      </c>
      <c r="L107" s="32"/>
    </row>
    <row r="108" spans="2:47" s="1" customFormat="1" ht="6.95" customHeight="1">
      <c r="B108" s="32"/>
      <c r="L108" s="32"/>
    </row>
    <row r="109" spans="2:47" s="1" customFormat="1" ht="12" customHeight="1">
      <c r="B109" s="32"/>
      <c r="C109" s="27" t="s">
        <v>15</v>
      </c>
      <c r="L109" s="32"/>
    </row>
    <row r="110" spans="2:47" s="1" customFormat="1" ht="26.25" customHeight="1">
      <c r="B110" s="32"/>
      <c r="E110" s="252" t="str">
        <f>E7</f>
        <v>Sociálno-zdravotné nízkokapacitné zariadenie s kapacitou 24 miest - CSS LÚČ</v>
      </c>
      <c r="F110" s="253"/>
      <c r="G110" s="253"/>
      <c r="H110" s="253"/>
      <c r="L110" s="32"/>
    </row>
    <row r="111" spans="2:47" ht="12" customHeight="1">
      <c r="B111" s="20"/>
      <c r="C111" s="27" t="s">
        <v>172</v>
      </c>
      <c r="L111" s="20"/>
    </row>
    <row r="112" spans="2:47" s="1" customFormat="1" ht="16.5" customHeight="1">
      <c r="B112" s="32"/>
      <c r="E112" s="252" t="s">
        <v>173</v>
      </c>
      <c r="F112" s="254"/>
      <c r="G112" s="254"/>
      <c r="H112" s="254"/>
      <c r="L112" s="32"/>
    </row>
    <row r="113" spans="2:65" s="1" customFormat="1" ht="12" customHeight="1">
      <c r="B113" s="32"/>
      <c r="C113" s="27" t="s">
        <v>174</v>
      </c>
      <c r="L113" s="32"/>
    </row>
    <row r="114" spans="2:65" s="1" customFormat="1" ht="16.5" customHeight="1">
      <c r="B114" s="32"/>
      <c r="E114" s="214" t="str">
        <f>E11</f>
        <v>k - E1.13  Kamerový systém</v>
      </c>
      <c r="F114" s="254"/>
      <c r="G114" s="254"/>
      <c r="H114" s="254"/>
      <c r="L114" s="32"/>
    </row>
    <row r="115" spans="2:65" s="1" customFormat="1" ht="6.95" customHeight="1">
      <c r="B115" s="32"/>
      <c r="L115" s="32"/>
    </row>
    <row r="116" spans="2:65" s="1" customFormat="1" ht="12" customHeight="1">
      <c r="B116" s="32"/>
      <c r="C116" s="27" t="s">
        <v>19</v>
      </c>
      <c r="F116" s="25" t="str">
        <f>F14</f>
        <v>Bytča</v>
      </c>
      <c r="I116" s="27" t="s">
        <v>21</v>
      </c>
      <c r="J116" s="55" t="str">
        <f>IF(J14="","",J14)</f>
        <v>22. 6. 2026</v>
      </c>
      <c r="L116" s="32"/>
    </row>
    <row r="117" spans="2:65" s="1" customFormat="1" ht="6.95" customHeight="1">
      <c r="B117" s="32"/>
      <c r="L117" s="32"/>
    </row>
    <row r="118" spans="2:65" s="1" customFormat="1" ht="15.2" customHeight="1">
      <c r="B118" s="32"/>
      <c r="C118" s="27" t="s">
        <v>23</v>
      </c>
      <c r="F118" s="25" t="str">
        <f>E17</f>
        <v>Centrum sociálnych služieb LÚČ</v>
      </c>
      <c r="I118" s="27" t="s">
        <v>29</v>
      </c>
      <c r="J118" s="30" t="str">
        <f>E23</f>
        <v>expo AIR s.r.o.</v>
      </c>
      <c r="L118" s="32"/>
    </row>
    <row r="119" spans="2:65" s="1" customFormat="1" ht="15.2" customHeight="1">
      <c r="B119" s="32"/>
      <c r="C119" s="27" t="s">
        <v>27</v>
      </c>
      <c r="F119" s="25" t="str">
        <f>IF(E20="","",E20)</f>
        <v>Vyplň údaj</v>
      </c>
      <c r="I119" s="27" t="s">
        <v>32</v>
      </c>
      <c r="J119" s="30" t="str">
        <f>E26</f>
        <v>Ing. Jozef Milde</v>
      </c>
      <c r="L119" s="32"/>
    </row>
    <row r="120" spans="2:65" s="1" customFormat="1" ht="10.35" customHeight="1">
      <c r="B120" s="32"/>
      <c r="L120" s="32"/>
    </row>
    <row r="121" spans="2:65" s="10" customFormat="1" ht="29.25" customHeight="1">
      <c r="B121" s="122"/>
      <c r="C121" s="123" t="s">
        <v>212</v>
      </c>
      <c r="D121" s="124" t="s">
        <v>61</v>
      </c>
      <c r="E121" s="124" t="s">
        <v>57</v>
      </c>
      <c r="F121" s="124" t="s">
        <v>58</v>
      </c>
      <c r="G121" s="124" t="s">
        <v>213</v>
      </c>
      <c r="H121" s="124" t="s">
        <v>214</v>
      </c>
      <c r="I121" s="124" t="s">
        <v>215</v>
      </c>
      <c r="J121" s="125" t="s">
        <v>179</v>
      </c>
      <c r="K121" s="126" t="s">
        <v>216</v>
      </c>
      <c r="L121" s="122"/>
      <c r="M121" s="62" t="s">
        <v>1</v>
      </c>
      <c r="N121" s="63" t="s">
        <v>40</v>
      </c>
      <c r="O121" s="63" t="s">
        <v>217</v>
      </c>
      <c r="P121" s="63" t="s">
        <v>218</v>
      </c>
      <c r="Q121" s="63" t="s">
        <v>219</v>
      </c>
      <c r="R121" s="63" t="s">
        <v>220</v>
      </c>
      <c r="S121" s="63" t="s">
        <v>221</v>
      </c>
      <c r="T121" s="64" t="s">
        <v>222</v>
      </c>
    </row>
    <row r="122" spans="2:65" s="1" customFormat="1" ht="22.9" customHeight="1">
      <c r="B122" s="32"/>
      <c r="C122" s="67" t="s">
        <v>180</v>
      </c>
      <c r="J122" s="127">
        <f>BK122</f>
        <v>0</v>
      </c>
      <c r="L122" s="32"/>
      <c r="M122" s="65"/>
      <c r="N122" s="56"/>
      <c r="O122" s="56"/>
      <c r="P122" s="128">
        <f>P123</f>
        <v>0</v>
      </c>
      <c r="Q122" s="56"/>
      <c r="R122" s="128">
        <f>R123</f>
        <v>0</v>
      </c>
      <c r="S122" s="56"/>
      <c r="T122" s="129">
        <f>T123</f>
        <v>0</v>
      </c>
      <c r="AT122" s="17" t="s">
        <v>75</v>
      </c>
      <c r="AU122" s="17" t="s">
        <v>181</v>
      </c>
      <c r="BK122" s="130">
        <f>BK123</f>
        <v>0</v>
      </c>
    </row>
    <row r="123" spans="2:65" s="11" customFormat="1" ht="25.9" customHeight="1">
      <c r="B123" s="131"/>
      <c r="D123" s="132" t="s">
        <v>75</v>
      </c>
      <c r="E123" s="133" t="s">
        <v>304</v>
      </c>
      <c r="F123" s="133" t="s">
        <v>4191</v>
      </c>
      <c r="I123" s="134"/>
      <c r="J123" s="135">
        <f>BK123</f>
        <v>0</v>
      </c>
      <c r="L123" s="131"/>
      <c r="M123" s="136"/>
      <c r="P123" s="137">
        <f>P124</f>
        <v>0</v>
      </c>
      <c r="R123" s="137">
        <f>R124</f>
        <v>0</v>
      </c>
      <c r="T123" s="138">
        <f>T124</f>
        <v>0</v>
      </c>
      <c r="AR123" s="132" t="s">
        <v>83</v>
      </c>
      <c r="AT123" s="139" t="s">
        <v>75</v>
      </c>
      <c r="AU123" s="139" t="s">
        <v>76</v>
      </c>
      <c r="AY123" s="132" t="s">
        <v>225</v>
      </c>
      <c r="BK123" s="140">
        <f>BK124</f>
        <v>0</v>
      </c>
    </row>
    <row r="124" spans="2:65" s="11" customFormat="1" ht="22.9" customHeight="1">
      <c r="B124" s="131"/>
      <c r="D124" s="132" t="s">
        <v>75</v>
      </c>
      <c r="E124" s="141" t="s">
        <v>4877</v>
      </c>
      <c r="F124" s="141" t="s">
        <v>4878</v>
      </c>
      <c r="I124" s="134"/>
      <c r="J124" s="142">
        <f>BK124</f>
        <v>0</v>
      </c>
      <c r="L124" s="131"/>
      <c r="M124" s="136"/>
      <c r="P124" s="137">
        <f>SUM(P125:P172)</f>
        <v>0</v>
      </c>
      <c r="R124" s="137">
        <f>SUM(R125:R172)</f>
        <v>0</v>
      </c>
      <c r="T124" s="138">
        <f>SUM(T125:T172)</f>
        <v>0</v>
      </c>
      <c r="AR124" s="132" t="s">
        <v>239</v>
      </c>
      <c r="AT124" s="139" t="s">
        <v>75</v>
      </c>
      <c r="AU124" s="139" t="s">
        <v>83</v>
      </c>
      <c r="AY124" s="132" t="s">
        <v>225</v>
      </c>
      <c r="BK124" s="140">
        <f>SUM(BK125:BK172)</f>
        <v>0</v>
      </c>
    </row>
    <row r="125" spans="2:65" s="1" customFormat="1" ht="21.75" customHeight="1">
      <c r="B125" s="32"/>
      <c r="C125" s="179" t="s">
        <v>83</v>
      </c>
      <c r="D125" s="179" t="s">
        <v>304</v>
      </c>
      <c r="E125" s="180" t="s">
        <v>5394</v>
      </c>
      <c r="F125" s="181" t="s">
        <v>5395</v>
      </c>
      <c r="G125" s="182" t="s">
        <v>519</v>
      </c>
      <c r="H125" s="183">
        <v>1</v>
      </c>
      <c r="I125" s="184"/>
      <c r="J125" s="185">
        <f t="shared" ref="J125:J172" si="0">ROUND(I125*H125,2)</f>
        <v>0</v>
      </c>
      <c r="K125" s="186"/>
      <c r="L125" s="187"/>
      <c r="M125" s="188" t="s">
        <v>1</v>
      </c>
      <c r="N125" s="189" t="s">
        <v>42</v>
      </c>
      <c r="P125" s="153">
        <f t="shared" ref="P125:P172" si="1">O125*H125</f>
        <v>0</v>
      </c>
      <c r="Q125" s="153">
        <v>0</v>
      </c>
      <c r="R125" s="153">
        <f t="shared" ref="R125:R172" si="2">Q125*H125</f>
        <v>0</v>
      </c>
      <c r="S125" s="153">
        <v>0</v>
      </c>
      <c r="T125" s="154">
        <f t="shared" ref="T125:T172" si="3">S125*H125</f>
        <v>0</v>
      </c>
      <c r="AR125" s="155" t="s">
        <v>263</v>
      </c>
      <c r="AT125" s="155" t="s">
        <v>304</v>
      </c>
      <c r="AU125" s="155" t="s">
        <v>89</v>
      </c>
      <c r="AY125" s="17" t="s">
        <v>225</v>
      </c>
      <c r="BE125" s="156">
        <f t="shared" ref="BE125:BE172" si="4">IF(N125="základná",J125,0)</f>
        <v>0</v>
      </c>
      <c r="BF125" s="156">
        <f t="shared" ref="BF125:BF172" si="5">IF(N125="znížená",J125,0)</f>
        <v>0</v>
      </c>
      <c r="BG125" s="156">
        <f t="shared" ref="BG125:BG172" si="6">IF(N125="zákl. prenesená",J125,0)</f>
        <v>0</v>
      </c>
      <c r="BH125" s="156">
        <f t="shared" ref="BH125:BH172" si="7">IF(N125="zníž. prenesená",J125,0)</f>
        <v>0</v>
      </c>
      <c r="BI125" s="156">
        <f t="shared" ref="BI125:BI172" si="8">IF(N125="nulová",J125,0)</f>
        <v>0</v>
      </c>
      <c r="BJ125" s="17" t="s">
        <v>89</v>
      </c>
      <c r="BK125" s="156">
        <f t="shared" ref="BK125:BK172" si="9">ROUND(I125*H125,2)</f>
        <v>0</v>
      </c>
      <c r="BL125" s="17" t="s">
        <v>231</v>
      </c>
      <c r="BM125" s="155" t="s">
        <v>5396</v>
      </c>
    </row>
    <row r="126" spans="2:65" s="1" customFormat="1" ht="16.5" customHeight="1">
      <c r="B126" s="32"/>
      <c r="C126" s="143" t="s">
        <v>89</v>
      </c>
      <c r="D126" s="143" t="s">
        <v>227</v>
      </c>
      <c r="E126" s="144" t="s">
        <v>5397</v>
      </c>
      <c r="F126" s="145" t="s">
        <v>5398</v>
      </c>
      <c r="G126" s="146" t="s">
        <v>519</v>
      </c>
      <c r="H126" s="147">
        <v>1</v>
      </c>
      <c r="I126" s="148"/>
      <c r="J126" s="149">
        <f t="shared" si="0"/>
        <v>0</v>
      </c>
      <c r="K126" s="150"/>
      <c r="L126" s="32"/>
      <c r="M126" s="151" t="s">
        <v>1</v>
      </c>
      <c r="N126" s="152" t="s">
        <v>42</v>
      </c>
      <c r="P126" s="153">
        <f t="shared" si="1"/>
        <v>0</v>
      </c>
      <c r="Q126" s="153">
        <v>0</v>
      </c>
      <c r="R126" s="153">
        <f t="shared" si="2"/>
        <v>0</v>
      </c>
      <c r="S126" s="153">
        <v>0</v>
      </c>
      <c r="T126" s="154">
        <f t="shared" si="3"/>
        <v>0</v>
      </c>
      <c r="AR126" s="155" t="s">
        <v>231</v>
      </c>
      <c r="AT126" s="155" t="s">
        <v>227</v>
      </c>
      <c r="AU126" s="155" t="s">
        <v>89</v>
      </c>
      <c r="AY126" s="17" t="s">
        <v>225</v>
      </c>
      <c r="BE126" s="156">
        <f t="shared" si="4"/>
        <v>0</v>
      </c>
      <c r="BF126" s="156">
        <f t="shared" si="5"/>
        <v>0</v>
      </c>
      <c r="BG126" s="156">
        <f t="shared" si="6"/>
        <v>0</v>
      </c>
      <c r="BH126" s="156">
        <f t="shared" si="7"/>
        <v>0</v>
      </c>
      <c r="BI126" s="156">
        <f t="shared" si="8"/>
        <v>0</v>
      </c>
      <c r="BJ126" s="17" t="s">
        <v>89</v>
      </c>
      <c r="BK126" s="156">
        <f t="shared" si="9"/>
        <v>0</v>
      </c>
      <c r="BL126" s="17" t="s">
        <v>231</v>
      </c>
      <c r="BM126" s="155" t="s">
        <v>5399</v>
      </c>
    </row>
    <row r="127" spans="2:65" s="1" customFormat="1" ht="16.5" customHeight="1">
      <c r="B127" s="32"/>
      <c r="C127" s="179" t="s">
        <v>239</v>
      </c>
      <c r="D127" s="179" t="s">
        <v>304</v>
      </c>
      <c r="E127" s="180" t="s">
        <v>5400</v>
      </c>
      <c r="F127" s="181" t="s">
        <v>5401</v>
      </c>
      <c r="G127" s="182" t="s">
        <v>519</v>
      </c>
      <c r="H127" s="183">
        <v>1</v>
      </c>
      <c r="I127" s="184"/>
      <c r="J127" s="185">
        <f t="shared" si="0"/>
        <v>0</v>
      </c>
      <c r="K127" s="186"/>
      <c r="L127" s="187"/>
      <c r="M127" s="188" t="s">
        <v>1</v>
      </c>
      <c r="N127" s="189" t="s">
        <v>42</v>
      </c>
      <c r="P127" s="153">
        <f t="shared" si="1"/>
        <v>0</v>
      </c>
      <c r="Q127" s="153">
        <v>0</v>
      </c>
      <c r="R127" s="153">
        <f t="shared" si="2"/>
        <v>0</v>
      </c>
      <c r="S127" s="153">
        <v>0</v>
      </c>
      <c r="T127" s="154">
        <f t="shared" si="3"/>
        <v>0</v>
      </c>
      <c r="AR127" s="155" t="s">
        <v>263</v>
      </c>
      <c r="AT127" s="155" t="s">
        <v>304</v>
      </c>
      <c r="AU127" s="155" t="s">
        <v>89</v>
      </c>
      <c r="AY127" s="17" t="s">
        <v>225</v>
      </c>
      <c r="BE127" s="156">
        <f t="shared" si="4"/>
        <v>0</v>
      </c>
      <c r="BF127" s="156">
        <f t="shared" si="5"/>
        <v>0</v>
      </c>
      <c r="BG127" s="156">
        <f t="shared" si="6"/>
        <v>0</v>
      </c>
      <c r="BH127" s="156">
        <f t="shared" si="7"/>
        <v>0</v>
      </c>
      <c r="BI127" s="156">
        <f t="shared" si="8"/>
        <v>0</v>
      </c>
      <c r="BJ127" s="17" t="s">
        <v>89</v>
      </c>
      <c r="BK127" s="156">
        <f t="shared" si="9"/>
        <v>0</v>
      </c>
      <c r="BL127" s="17" t="s">
        <v>231</v>
      </c>
      <c r="BM127" s="155" t="s">
        <v>5402</v>
      </c>
    </row>
    <row r="128" spans="2:65" s="1" customFormat="1" ht="16.5" customHeight="1">
      <c r="B128" s="32"/>
      <c r="C128" s="143" t="s">
        <v>231</v>
      </c>
      <c r="D128" s="143" t="s">
        <v>227</v>
      </c>
      <c r="E128" s="144" t="s">
        <v>5403</v>
      </c>
      <c r="F128" s="145" t="s">
        <v>5404</v>
      </c>
      <c r="G128" s="146" t="s">
        <v>519</v>
      </c>
      <c r="H128" s="147">
        <v>1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5405</v>
      </c>
    </row>
    <row r="129" spans="2:65" s="1" customFormat="1" ht="16.5" customHeight="1">
      <c r="B129" s="32"/>
      <c r="C129" s="179" t="s">
        <v>247</v>
      </c>
      <c r="D129" s="179" t="s">
        <v>304</v>
      </c>
      <c r="E129" s="180" t="s">
        <v>5406</v>
      </c>
      <c r="F129" s="181" t="s">
        <v>5407</v>
      </c>
      <c r="G129" s="182" t="s">
        <v>519</v>
      </c>
      <c r="H129" s="183">
        <v>1</v>
      </c>
      <c r="I129" s="184"/>
      <c r="J129" s="185">
        <f t="shared" si="0"/>
        <v>0</v>
      </c>
      <c r="K129" s="186"/>
      <c r="L129" s="187"/>
      <c r="M129" s="188" t="s">
        <v>1</v>
      </c>
      <c r="N129" s="189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263</v>
      </c>
      <c r="AT129" s="155" t="s">
        <v>304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5408</v>
      </c>
    </row>
    <row r="130" spans="2:65" s="1" customFormat="1" ht="16.5" customHeight="1">
      <c r="B130" s="32"/>
      <c r="C130" s="143" t="s">
        <v>251</v>
      </c>
      <c r="D130" s="143" t="s">
        <v>227</v>
      </c>
      <c r="E130" s="144" t="s">
        <v>5409</v>
      </c>
      <c r="F130" s="145" t="s">
        <v>5410</v>
      </c>
      <c r="G130" s="146" t="s">
        <v>519</v>
      </c>
      <c r="H130" s="147">
        <v>1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5411</v>
      </c>
    </row>
    <row r="131" spans="2:65" s="1" customFormat="1" ht="16.5" customHeight="1">
      <c r="B131" s="32"/>
      <c r="C131" s="179" t="s">
        <v>259</v>
      </c>
      <c r="D131" s="179" t="s">
        <v>304</v>
      </c>
      <c r="E131" s="180" t="s">
        <v>5412</v>
      </c>
      <c r="F131" s="181" t="s">
        <v>5413</v>
      </c>
      <c r="G131" s="182" t="s">
        <v>519</v>
      </c>
      <c r="H131" s="183">
        <v>1</v>
      </c>
      <c r="I131" s="184"/>
      <c r="J131" s="185">
        <f t="shared" si="0"/>
        <v>0</v>
      </c>
      <c r="K131" s="186"/>
      <c r="L131" s="187"/>
      <c r="M131" s="188" t="s">
        <v>1</v>
      </c>
      <c r="N131" s="189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263</v>
      </c>
      <c r="AT131" s="155" t="s">
        <v>304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5414</v>
      </c>
    </row>
    <row r="132" spans="2:65" s="1" customFormat="1" ht="16.5" customHeight="1">
      <c r="B132" s="32"/>
      <c r="C132" s="143" t="s">
        <v>263</v>
      </c>
      <c r="D132" s="143" t="s">
        <v>227</v>
      </c>
      <c r="E132" s="144" t="s">
        <v>5415</v>
      </c>
      <c r="F132" s="145" t="s">
        <v>5410</v>
      </c>
      <c r="G132" s="146" t="s">
        <v>519</v>
      </c>
      <c r="H132" s="147">
        <v>1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5416</v>
      </c>
    </row>
    <row r="133" spans="2:65" s="1" customFormat="1" ht="16.5" customHeight="1">
      <c r="B133" s="32"/>
      <c r="C133" s="179" t="s">
        <v>272</v>
      </c>
      <c r="D133" s="179" t="s">
        <v>304</v>
      </c>
      <c r="E133" s="180" t="s">
        <v>5417</v>
      </c>
      <c r="F133" s="181" t="s">
        <v>5418</v>
      </c>
      <c r="G133" s="182" t="s">
        <v>519</v>
      </c>
      <c r="H133" s="183">
        <v>12</v>
      </c>
      <c r="I133" s="184"/>
      <c r="J133" s="185">
        <f t="shared" si="0"/>
        <v>0</v>
      </c>
      <c r="K133" s="186"/>
      <c r="L133" s="187"/>
      <c r="M133" s="188" t="s">
        <v>1</v>
      </c>
      <c r="N133" s="189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263</v>
      </c>
      <c r="AT133" s="155" t="s">
        <v>304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5419</v>
      </c>
    </row>
    <row r="134" spans="2:65" s="1" customFormat="1" ht="16.5" customHeight="1">
      <c r="B134" s="32"/>
      <c r="C134" s="143" t="s">
        <v>165</v>
      </c>
      <c r="D134" s="143" t="s">
        <v>227</v>
      </c>
      <c r="E134" s="144" t="s">
        <v>5420</v>
      </c>
      <c r="F134" s="145" t="s">
        <v>5421</v>
      </c>
      <c r="G134" s="146" t="s">
        <v>519</v>
      </c>
      <c r="H134" s="147">
        <v>12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5422</v>
      </c>
    </row>
    <row r="135" spans="2:65" s="1" customFormat="1" ht="16.5" customHeight="1">
      <c r="B135" s="32"/>
      <c r="C135" s="179" t="s">
        <v>168</v>
      </c>
      <c r="D135" s="179" t="s">
        <v>304</v>
      </c>
      <c r="E135" s="180" t="s">
        <v>5423</v>
      </c>
      <c r="F135" s="181" t="s">
        <v>5424</v>
      </c>
      <c r="G135" s="182" t="s">
        <v>519</v>
      </c>
      <c r="H135" s="183">
        <v>12</v>
      </c>
      <c r="I135" s="184"/>
      <c r="J135" s="185">
        <f t="shared" si="0"/>
        <v>0</v>
      </c>
      <c r="K135" s="186"/>
      <c r="L135" s="187"/>
      <c r="M135" s="188" t="s">
        <v>1</v>
      </c>
      <c r="N135" s="189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263</v>
      </c>
      <c r="AT135" s="155" t="s">
        <v>304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5425</v>
      </c>
    </row>
    <row r="136" spans="2:65" s="1" customFormat="1" ht="16.5" customHeight="1">
      <c r="B136" s="32"/>
      <c r="C136" s="143" t="s">
        <v>285</v>
      </c>
      <c r="D136" s="143" t="s">
        <v>227</v>
      </c>
      <c r="E136" s="144" t="s">
        <v>5426</v>
      </c>
      <c r="F136" s="145" t="s">
        <v>5427</v>
      </c>
      <c r="G136" s="146" t="s">
        <v>519</v>
      </c>
      <c r="H136" s="147">
        <v>12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5428</v>
      </c>
    </row>
    <row r="137" spans="2:65" s="1" customFormat="1" ht="24.2" customHeight="1">
      <c r="B137" s="32"/>
      <c r="C137" s="179" t="s">
        <v>289</v>
      </c>
      <c r="D137" s="179" t="s">
        <v>304</v>
      </c>
      <c r="E137" s="180" t="s">
        <v>5429</v>
      </c>
      <c r="F137" s="181" t="s">
        <v>5430</v>
      </c>
      <c r="G137" s="182" t="s">
        <v>519</v>
      </c>
      <c r="H137" s="183">
        <v>4</v>
      </c>
      <c r="I137" s="184"/>
      <c r="J137" s="185">
        <f t="shared" si="0"/>
        <v>0</v>
      </c>
      <c r="K137" s="186"/>
      <c r="L137" s="187"/>
      <c r="M137" s="188" t="s">
        <v>1</v>
      </c>
      <c r="N137" s="189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263</v>
      </c>
      <c r="AT137" s="155" t="s">
        <v>304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5431</v>
      </c>
    </row>
    <row r="138" spans="2:65" s="1" customFormat="1" ht="16.5" customHeight="1">
      <c r="B138" s="32"/>
      <c r="C138" s="143" t="s">
        <v>295</v>
      </c>
      <c r="D138" s="143" t="s">
        <v>227</v>
      </c>
      <c r="E138" s="144" t="s">
        <v>5432</v>
      </c>
      <c r="F138" s="145" t="s">
        <v>5421</v>
      </c>
      <c r="G138" s="146" t="s">
        <v>519</v>
      </c>
      <c r="H138" s="147">
        <v>4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5433</v>
      </c>
    </row>
    <row r="139" spans="2:65" s="1" customFormat="1" ht="16.5" customHeight="1">
      <c r="B139" s="32"/>
      <c r="C139" s="179" t="s">
        <v>303</v>
      </c>
      <c r="D139" s="179" t="s">
        <v>304</v>
      </c>
      <c r="E139" s="180" t="s">
        <v>5434</v>
      </c>
      <c r="F139" s="181" t="s">
        <v>5435</v>
      </c>
      <c r="G139" s="182" t="s">
        <v>519</v>
      </c>
      <c r="H139" s="183">
        <v>4</v>
      </c>
      <c r="I139" s="184"/>
      <c r="J139" s="185">
        <f t="shared" si="0"/>
        <v>0</v>
      </c>
      <c r="K139" s="186"/>
      <c r="L139" s="187"/>
      <c r="M139" s="188" t="s">
        <v>1</v>
      </c>
      <c r="N139" s="189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263</v>
      </c>
      <c r="AT139" s="155" t="s">
        <v>304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231</v>
      </c>
      <c r="BM139" s="155" t="s">
        <v>5436</v>
      </c>
    </row>
    <row r="140" spans="2:65" s="1" customFormat="1" ht="16.5" customHeight="1">
      <c r="B140" s="32"/>
      <c r="C140" s="143" t="s">
        <v>309</v>
      </c>
      <c r="D140" s="143" t="s">
        <v>227</v>
      </c>
      <c r="E140" s="144" t="s">
        <v>5437</v>
      </c>
      <c r="F140" s="145" t="s">
        <v>5427</v>
      </c>
      <c r="G140" s="146" t="s">
        <v>519</v>
      </c>
      <c r="H140" s="147">
        <v>4</v>
      </c>
      <c r="I140" s="148"/>
      <c r="J140" s="149">
        <f t="shared" si="0"/>
        <v>0</v>
      </c>
      <c r="K140" s="150"/>
      <c r="L140" s="32"/>
      <c r="M140" s="151" t="s">
        <v>1</v>
      </c>
      <c r="N140" s="152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231</v>
      </c>
      <c r="AT140" s="155" t="s">
        <v>227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231</v>
      </c>
      <c r="BM140" s="155" t="s">
        <v>5438</v>
      </c>
    </row>
    <row r="141" spans="2:65" s="1" customFormat="1" ht="16.5" customHeight="1">
      <c r="B141" s="32"/>
      <c r="C141" s="179" t="s">
        <v>319</v>
      </c>
      <c r="D141" s="179" t="s">
        <v>304</v>
      </c>
      <c r="E141" s="180" t="s">
        <v>5439</v>
      </c>
      <c r="F141" s="181" t="s">
        <v>5440</v>
      </c>
      <c r="G141" s="182" t="s">
        <v>519</v>
      </c>
      <c r="H141" s="183">
        <v>4</v>
      </c>
      <c r="I141" s="184"/>
      <c r="J141" s="185">
        <f t="shared" si="0"/>
        <v>0</v>
      </c>
      <c r="K141" s="186"/>
      <c r="L141" s="187"/>
      <c r="M141" s="188" t="s">
        <v>1</v>
      </c>
      <c r="N141" s="189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263</v>
      </c>
      <c r="AT141" s="155" t="s">
        <v>304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231</v>
      </c>
      <c r="BM141" s="155" t="s">
        <v>5441</v>
      </c>
    </row>
    <row r="142" spans="2:65" s="1" customFormat="1" ht="16.5" customHeight="1">
      <c r="B142" s="32"/>
      <c r="C142" s="143" t="s">
        <v>328</v>
      </c>
      <c r="D142" s="143" t="s">
        <v>227</v>
      </c>
      <c r="E142" s="144" t="s">
        <v>5442</v>
      </c>
      <c r="F142" s="145" t="s">
        <v>5443</v>
      </c>
      <c r="G142" s="146" t="s">
        <v>4943</v>
      </c>
      <c r="H142" s="147">
        <v>4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231</v>
      </c>
      <c r="BM142" s="155" t="s">
        <v>5444</v>
      </c>
    </row>
    <row r="143" spans="2:65" s="1" customFormat="1" ht="21.75" customHeight="1">
      <c r="B143" s="32"/>
      <c r="C143" s="179" t="s">
        <v>339</v>
      </c>
      <c r="D143" s="179" t="s">
        <v>304</v>
      </c>
      <c r="E143" s="180" t="s">
        <v>5445</v>
      </c>
      <c r="F143" s="181" t="s">
        <v>5446</v>
      </c>
      <c r="G143" s="182" t="s">
        <v>519</v>
      </c>
      <c r="H143" s="183">
        <v>1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263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5447</v>
      </c>
    </row>
    <row r="144" spans="2:65" s="1" customFormat="1" ht="16.5" customHeight="1">
      <c r="B144" s="32"/>
      <c r="C144" s="143" t="s">
        <v>349</v>
      </c>
      <c r="D144" s="143" t="s">
        <v>227</v>
      </c>
      <c r="E144" s="144" t="s">
        <v>5448</v>
      </c>
      <c r="F144" s="145" t="s">
        <v>5245</v>
      </c>
      <c r="G144" s="146" t="s">
        <v>519</v>
      </c>
      <c r="H144" s="147">
        <v>1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231</v>
      </c>
      <c r="BM144" s="155" t="s">
        <v>5449</v>
      </c>
    </row>
    <row r="145" spans="2:65" s="1" customFormat="1" ht="16.5" customHeight="1">
      <c r="B145" s="32"/>
      <c r="C145" s="179" t="s">
        <v>353</v>
      </c>
      <c r="D145" s="179" t="s">
        <v>304</v>
      </c>
      <c r="E145" s="180" t="s">
        <v>5450</v>
      </c>
      <c r="F145" s="181" t="s">
        <v>5451</v>
      </c>
      <c r="G145" s="182" t="s">
        <v>414</v>
      </c>
      <c r="H145" s="183">
        <v>5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263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231</v>
      </c>
      <c r="BM145" s="155" t="s">
        <v>5452</v>
      </c>
    </row>
    <row r="146" spans="2:65" s="1" customFormat="1" ht="16.5" customHeight="1">
      <c r="B146" s="32"/>
      <c r="C146" s="143" t="s">
        <v>363</v>
      </c>
      <c r="D146" s="143" t="s">
        <v>227</v>
      </c>
      <c r="E146" s="144" t="s">
        <v>5453</v>
      </c>
      <c r="F146" s="145" t="s">
        <v>5454</v>
      </c>
      <c r="G146" s="146" t="s">
        <v>519</v>
      </c>
      <c r="H146" s="147">
        <v>5</v>
      </c>
      <c r="I146" s="148"/>
      <c r="J146" s="149">
        <f t="shared" si="0"/>
        <v>0</v>
      </c>
      <c r="K146" s="150"/>
      <c r="L146" s="32"/>
      <c r="M146" s="151" t="s">
        <v>1</v>
      </c>
      <c r="N146" s="152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231</v>
      </c>
      <c r="BM146" s="155" t="s">
        <v>5455</v>
      </c>
    </row>
    <row r="147" spans="2:65" s="1" customFormat="1" ht="16.5" customHeight="1">
      <c r="B147" s="32"/>
      <c r="C147" s="179" t="s">
        <v>7</v>
      </c>
      <c r="D147" s="179" t="s">
        <v>304</v>
      </c>
      <c r="E147" s="180" t="s">
        <v>5456</v>
      </c>
      <c r="F147" s="181" t="s">
        <v>5457</v>
      </c>
      <c r="G147" s="182" t="s">
        <v>414</v>
      </c>
      <c r="H147" s="183">
        <v>50</v>
      </c>
      <c r="I147" s="184"/>
      <c r="J147" s="185">
        <f t="shared" si="0"/>
        <v>0</v>
      </c>
      <c r="K147" s="186"/>
      <c r="L147" s="187"/>
      <c r="M147" s="188" t="s">
        <v>1</v>
      </c>
      <c r="N147" s="189" t="s">
        <v>42</v>
      </c>
      <c r="P147" s="153">
        <f t="shared" si="1"/>
        <v>0</v>
      </c>
      <c r="Q147" s="153">
        <v>0</v>
      </c>
      <c r="R147" s="153">
        <f t="shared" si="2"/>
        <v>0</v>
      </c>
      <c r="S147" s="153">
        <v>0</v>
      </c>
      <c r="T147" s="154">
        <f t="shared" si="3"/>
        <v>0</v>
      </c>
      <c r="AR147" s="155" t="s">
        <v>263</v>
      </c>
      <c r="AT147" s="155" t="s">
        <v>304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231</v>
      </c>
      <c r="BM147" s="155" t="s">
        <v>5458</v>
      </c>
    </row>
    <row r="148" spans="2:65" s="1" customFormat="1" ht="16.5" customHeight="1">
      <c r="B148" s="32"/>
      <c r="C148" s="143" t="s">
        <v>379</v>
      </c>
      <c r="D148" s="143" t="s">
        <v>227</v>
      </c>
      <c r="E148" s="144" t="s">
        <v>5459</v>
      </c>
      <c r="F148" s="145" t="s">
        <v>5460</v>
      </c>
      <c r="G148" s="146" t="s">
        <v>519</v>
      </c>
      <c r="H148" s="147">
        <v>50</v>
      </c>
      <c r="I148" s="148"/>
      <c r="J148" s="149">
        <f t="shared" si="0"/>
        <v>0</v>
      </c>
      <c r="K148" s="150"/>
      <c r="L148" s="32"/>
      <c r="M148" s="151" t="s">
        <v>1</v>
      </c>
      <c r="N148" s="152" t="s">
        <v>42</v>
      </c>
      <c r="P148" s="153">
        <f t="shared" si="1"/>
        <v>0</v>
      </c>
      <c r="Q148" s="153">
        <v>0</v>
      </c>
      <c r="R148" s="153">
        <f t="shared" si="2"/>
        <v>0</v>
      </c>
      <c r="S148" s="153">
        <v>0</v>
      </c>
      <c r="T148" s="154">
        <f t="shared" si="3"/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231</v>
      </c>
      <c r="BM148" s="155" t="s">
        <v>5461</v>
      </c>
    </row>
    <row r="149" spans="2:65" s="1" customFormat="1" ht="16.5" customHeight="1">
      <c r="B149" s="32"/>
      <c r="C149" s="179" t="s">
        <v>386</v>
      </c>
      <c r="D149" s="179" t="s">
        <v>304</v>
      </c>
      <c r="E149" s="180" t="s">
        <v>5462</v>
      </c>
      <c r="F149" s="181" t="s">
        <v>5463</v>
      </c>
      <c r="G149" s="182" t="s">
        <v>414</v>
      </c>
      <c r="H149" s="183">
        <v>560</v>
      </c>
      <c r="I149" s="184"/>
      <c r="J149" s="185">
        <f t="shared" si="0"/>
        <v>0</v>
      </c>
      <c r="K149" s="186"/>
      <c r="L149" s="187"/>
      <c r="M149" s="188" t="s">
        <v>1</v>
      </c>
      <c r="N149" s="189" t="s">
        <v>42</v>
      </c>
      <c r="P149" s="153">
        <f t="shared" si="1"/>
        <v>0</v>
      </c>
      <c r="Q149" s="153">
        <v>0</v>
      </c>
      <c r="R149" s="153">
        <f t="shared" si="2"/>
        <v>0</v>
      </c>
      <c r="S149" s="153">
        <v>0</v>
      </c>
      <c r="T149" s="154">
        <f t="shared" si="3"/>
        <v>0</v>
      </c>
      <c r="AR149" s="155" t="s">
        <v>263</v>
      </c>
      <c r="AT149" s="155" t="s">
        <v>304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231</v>
      </c>
      <c r="BM149" s="155" t="s">
        <v>5464</v>
      </c>
    </row>
    <row r="150" spans="2:65" s="1" customFormat="1" ht="16.5" customHeight="1">
      <c r="B150" s="32"/>
      <c r="C150" s="143" t="s">
        <v>390</v>
      </c>
      <c r="D150" s="143" t="s">
        <v>227</v>
      </c>
      <c r="E150" s="144" t="s">
        <v>5465</v>
      </c>
      <c r="F150" s="145" t="s">
        <v>5466</v>
      </c>
      <c r="G150" s="146" t="s">
        <v>414</v>
      </c>
      <c r="H150" s="147">
        <v>560</v>
      </c>
      <c r="I150" s="148"/>
      <c r="J150" s="149">
        <f t="shared" si="0"/>
        <v>0</v>
      </c>
      <c r="K150" s="150"/>
      <c r="L150" s="32"/>
      <c r="M150" s="151" t="s">
        <v>1</v>
      </c>
      <c r="N150" s="152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231</v>
      </c>
      <c r="BM150" s="155" t="s">
        <v>5467</v>
      </c>
    </row>
    <row r="151" spans="2:65" s="1" customFormat="1" ht="16.5" customHeight="1">
      <c r="B151" s="32"/>
      <c r="C151" s="179" t="s">
        <v>395</v>
      </c>
      <c r="D151" s="179" t="s">
        <v>304</v>
      </c>
      <c r="E151" s="180" t="s">
        <v>5468</v>
      </c>
      <c r="F151" s="181" t="s">
        <v>5469</v>
      </c>
      <c r="G151" s="182" t="s">
        <v>414</v>
      </c>
      <c r="H151" s="183">
        <v>530</v>
      </c>
      <c r="I151" s="184"/>
      <c r="J151" s="185">
        <f t="shared" si="0"/>
        <v>0</v>
      </c>
      <c r="K151" s="186"/>
      <c r="L151" s="187"/>
      <c r="M151" s="188" t="s">
        <v>1</v>
      </c>
      <c r="N151" s="189" t="s">
        <v>42</v>
      </c>
      <c r="P151" s="153">
        <f t="shared" si="1"/>
        <v>0</v>
      </c>
      <c r="Q151" s="153">
        <v>0</v>
      </c>
      <c r="R151" s="153">
        <f t="shared" si="2"/>
        <v>0</v>
      </c>
      <c r="S151" s="153">
        <v>0</v>
      </c>
      <c r="T151" s="154">
        <f t="shared" si="3"/>
        <v>0</v>
      </c>
      <c r="AR151" s="155" t="s">
        <v>263</v>
      </c>
      <c r="AT151" s="155" t="s">
        <v>304</v>
      </c>
      <c r="AU151" s="155" t="s">
        <v>89</v>
      </c>
      <c r="AY151" s="17" t="s">
        <v>225</v>
      </c>
      <c r="BE151" s="156">
        <f t="shared" si="4"/>
        <v>0</v>
      </c>
      <c r="BF151" s="156">
        <f t="shared" si="5"/>
        <v>0</v>
      </c>
      <c r="BG151" s="156">
        <f t="shared" si="6"/>
        <v>0</v>
      </c>
      <c r="BH151" s="156">
        <f t="shared" si="7"/>
        <v>0</v>
      </c>
      <c r="BI151" s="156">
        <f t="shared" si="8"/>
        <v>0</v>
      </c>
      <c r="BJ151" s="17" t="s">
        <v>89</v>
      </c>
      <c r="BK151" s="156">
        <f t="shared" si="9"/>
        <v>0</v>
      </c>
      <c r="BL151" s="17" t="s">
        <v>231</v>
      </c>
      <c r="BM151" s="155" t="s">
        <v>5470</v>
      </c>
    </row>
    <row r="152" spans="2:65" s="1" customFormat="1" ht="16.5" customHeight="1">
      <c r="B152" s="32"/>
      <c r="C152" s="143" t="s">
        <v>400</v>
      </c>
      <c r="D152" s="143" t="s">
        <v>227</v>
      </c>
      <c r="E152" s="144" t="s">
        <v>5471</v>
      </c>
      <c r="F152" s="145" t="s">
        <v>5472</v>
      </c>
      <c r="G152" s="146" t="s">
        <v>414</v>
      </c>
      <c r="H152" s="147">
        <v>530</v>
      </c>
      <c r="I152" s="148"/>
      <c r="J152" s="149">
        <f t="shared" si="0"/>
        <v>0</v>
      </c>
      <c r="K152" s="150"/>
      <c r="L152" s="32"/>
      <c r="M152" s="151" t="s">
        <v>1</v>
      </c>
      <c r="N152" s="152" t="s">
        <v>42</v>
      </c>
      <c r="P152" s="153">
        <f t="shared" si="1"/>
        <v>0</v>
      </c>
      <c r="Q152" s="153">
        <v>0</v>
      </c>
      <c r="R152" s="153">
        <f t="shared" si="2"/>
        <v>0</v>
      </c>
      <c r="S152" s="153">
        <v>0</v>
      </c>
      <c r="T152" s="154">
        <f t="shared" si="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4"/>
        <v>0</v>
      </c>
      <c r="BF152" s="156">
        <f t="shared" si="5"/>
        <v>0</v>
      </c>
      <c r="BG152" s="156">
        <f t="shared" si="6"/>
        <v>0</v>
      </c>
      <c r="BH152" s="156">
        <f t="shared" si="7"/>
        <v>0</v>
      </c>
      <c r="BI152" s="156">
        <f t="shared" si="8"/>
        <v>0</v>
      </c>
      <c r="BJ152" s="17" t="s">
        <v>89</v>
      </c>
      <c r="BK152" s="156">
        <f t="shared" si="9"/>
        <v>0</v>
      </c>
      <c r="BL152" s="17" t="s">
        <v>231</v>
      </c>
      <c r="BM152" s="155" t="s">
        <v>5473</v>
      </c>
    </row>
    <row r="153" spans="2:65" s="1" customFormat="1" ht="21.75" customHeight="1">
      <c r="B153" s="32"/>
      <c r="C153" s="179" t="s">
        <v>405</v>
      </c>
      <c r="D153" s="179" t="s">
        <v>304</v>
      </c>
      <c r="E153" s="180" t="s">
        <v>5474</v>
      </c>
      <c r="F153" s="181" t="s">
        <v>5475</v>
      </c>
      <c r="G153" s="182" t="s">
        <v>519</v>
      </c>
      <c r="H153" s="183">
        <v>15</v>
      </c>
      <c r="I153" s="184"/>
      <c r="J153" s="185">
        <f t="shared" si="0"/>
        <v>0</v>
      </c>
      <c r="K153" s="186"/>
      <c r="L153" s="187"/>
      <c r="M153" s="188" t="s">
        <v>1</v>
      </c>
      <c r="N153" s="189" t="s">
        <v>42</v>
      </c>
      <c r="P153" s="153">
        <f t="shared" si="1"/>
        <v>0</v>
      </c>
      <c r="Q153" s="153">
        <v>0</v>
      </c>
      <c r="R153" s="153">
        <f t="shared" si="2"/>
        <v>0</v>
      </c>
      <c r="S153" s="153">
        <v>0</v>
      </c>
      <c r="T153" s="154">
        <f t="shared" si="3"/>
        <v>0</v>
      </c>
      <c r="AR153" s="155" t="s">
        <v>263</v>
      </c>
      <c r="AT153" s="155" t="s">
        <v>304</v>
      </c>
      <c r="AU153" s="155" t="s">
        <v>89</v>
      </c>
      <c r="AY153" s="17" t="s">
        <v>225</v>
      </c>
      <c r="BE153" s="156">
        <f t="shared" si="4"/>
        <v>0</v>
      </c>
      <c r="BF153" s="156">
        <f t="shared" si="5"/>
        <v>0</v>
      </c>
      <c r="BG153" s="156">
        <f t="shared" si="6"/>
        <v>0</v>
      </c>
      <c r="BH153" s="156">
        <f t="shared" si="7"/>
        <v>0</v>
      </c>
      <c r="BI153" s="156">
        <f t="shared" si="8"/>
        <v>0</v>
      </c>
      <c r="BJ153" s="17" t="s">
        <v>89</v>
      </c>
      <c r="BK153" s="156">
        <f t="shared" si="9"/>
        <v>0</v>
      </c>
      <c r="BL153" s="17" t="s">
        <v>231</v>
      </c>
      <c r="BM153" s="155" t="s">
        <v>5476</v>
      </c>
    </row>
    <row r="154" spans="2:65" s="1" customFormat="1" ht="16.5" customHeight="1">
      <c r="B154" s="32"/>
      <c r="C154" s="143" t="s">
        <v>411</v>
      </c>
      <c r="D154" s="143" t="s">
        <v>227</v>
      </c>
      <c r="E154" s="144" t="s">
        <v>5477</v>
      </c>
      <c r="F154" s="145" t="s">
        <v>5004</v>
      </c>
      <c r="G154" s="146" t="s">
        <v>519</v>
      </c>
      <c r="H154" s="147">
        <v>15</v>
      </c>
      <c r="I154" s="148"/>
      <c r="J154" s="149">
        <f t="shared" si="0"/>
        <v>0</v>
      </c>
      <c r="K154" s="150"/>
      <c r="L154" s="32"/>
      <c r="M154" s="151" t="s">
        <v>1</v>
      </c>
      <c r="N154" s="152" t="s">
        <v>42</v>
      </c>
      <c r="P154" s="153">
        <f t="shared" si="1"/>
        <v>0</v>
      </c>
      <c r="Q154" s="153">
        <v>0</v>
      </c>
      <c r="R154" s="153">
        <f t="shared" si="2"/>
        <v>0</v>
      </c>
      <c r="S154" s="153">
        <v>0</v>
      </c>
      <c r="T154" s="154">
        <f t="shared" si="3"/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si="4"/>
        <v>0</v>
      </c>
      <c r="BF154" s="156">
        <f t="shared" si="5"/>
        <v>0</v>
      </c>
      <c r="BG154" s="156">
        <f t="shared" si="6"/>
        <v>0</v>
      </c>
      <c r="BH154" s="156">
        <f t="shared" si="7"/>
        <v>0</v>
      </c>
      <c r="BI154" s="156">
        <f t="shared" si="8"/>
        <v>0</v>
      </c>
      <c r="BJ154" s="17" t="s">
        <v>89</v>
      </c>
      <c r="BK154" s="156">
        <f t="shared" si="9"/>
        <v>0</v>
      </c>
      <c r="BL154" s="17" t="s">
        <v>231</v>
      </c>
      <c r="BM154" s="155" t="s">
        <v>5478</v>
      </c>
    </row>
    <row r="155" spans="2:65" s="1" customFormat="1" ht="16.5" customHeight="1">
      <c r="B155" s="32"/>
      <c r="C155" s="179" t="s">
        <v>420</v>
      </c>
      <c r="D155" s="179" t="s">
        <v>304</v>
      </c>
      <c r="E155" s="180" t="s">
        <v>5479</v>
      </c>
      <c r="F155" s="181" t="s">
        <v>5480</v>
      </c>
      <c r="G155" s="182" t="s">
        <v>519</v>
      </c>
      <c r="H155" s="183">
        <v>20</v>
      </c>
      <c r="I155" s="184"/>
      <c r="J155" s="185">
        <f t="shared" si="0"/>
        <v>0</v>
      </c>
      <c r="K155" s="186"/>
      <c r="L155" s="187"/>
      <c r="M155" s="188" t="s">
        <v>1</v>
      </c>
      <c r="N155" s="189" t="s">
        <v>42</v>
      </c>
      <c r="P155" s="153">
        <f t="shared" si="1"/>
        <v>0</v>
      </c>
      <c r="Q155" s="153">
        <v>0</v>
      </c>
      <c r="R155" s="153">
        <f t="shared" si="2"/>
        <v>0</v>
      </c>
      <c r="S155" s="153">
        <v>0</v>
      </c>
      <c r="T155" s="154">
        <f t="shared" si="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4"/>
        <v>0</v>
      </c>
      <c r="BF155" s="156">
        <f t="shared" si="5"/>
        <v>0</v>
      </c>
      <c r="BG155" s="156">
        <f t="shared" si="6"/>
        <v>0</v>
      </c>
      <c r="BH155" s="156">
        <f t="shared" si="7"/>
        <v>0</v>
      </c>
      <c r="BI155" s="156">
        <f t="shared" si="8"/>
        <v>0</v>
      </c>
      <c r="BJ155" s="17" t="s">
        <v>89</v>
      </c>
      <c r="BK155" s="156">
        <f t="shared" si="9"/>
        <v>0</v>
      </c>
      <c r="BL155" s="17" t="s">
        <v>231</v>
      </c>
      <c r="BM155" s="155" t="s">
        <v>5481</v>
      </c>
    </row>
    <row r="156" spans="2:65" s="1" customFormat="1" ht="16.5" customHeight="1">
      <c r="B156" s="32"/>
      <c r="C156" s="143" t="s">
        <v>434</v>
      </c>
      <c r="D156" s="143" t="s">
        <v>227</v>
      </c>
      <c r="E156" s="144" t="s">
        <v>5482</v>
      </c>
      <c r="F156" s="145" t="s">
        <v>5019</v>
      </c>
      <c r="G156" s="146" t="s">
        <v>519</v>
      </c>
      <c r="H156" s="147">
        <v>20</v>
      </c>
      <c r="I156" s="148"/>
      <c r="J156" s="149">
        <f t="shared" si="0"/>
        <v>0</v>
      </c>
      <c r="K156" s="150"/>
      <c r="L156" s="32"/>
      <c r="M156" s="151" t="s">
        <v>1</v>
      </c>
      <c r="N156" s="152" t="s">
        <v>42</v>
      </c>
      <c r="P156" s="153">
        <f t="shared" si="1"/>
        <v>0</v>
      </c>
      <c r="Q156" s="153">
        <v>0</v>
      </c>
      <c r="R156" s="153">
        <f t="shared" si="2"/>
        <v>0</v>
      </c>
      <c r="S156" s="153">
        <v>0</v>
      </c>
      <c r="T156" s="154">
        <f t="shared" si="3"/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 t="shared" si="4"/>
        <v>0</v>
      </c>
      <c r="BF156" s="156">
        <f t="shared" si="5"/>
        <v>0</v>
      </c>
      <c r="BG156" s="156">
        <f t="shared" si="6"/>
        <v>0</v>
      </c>
      <c r="BH156" s="156">
        <f t="shared" si="7"/>
        <v>0</v>
      </c>
      <c r="BI156" s="156">
        <f t="shared" si="8"/>
        <v>0</v>
      </c>
      <c r="BJ156" s="17" t="s">
        <v>89</v>
      </c>
      <c r="BK156" s="156">
        <f t="shared" si="9"/>
        <v>0</v>
      </c>
      <c r="BL156" s="17" t="s">
        <v>231</v>
      </c>
      <c r="BM156" s="155" t="s">
        <v>5483</v>
      </c>
    </row>
    <row r="157" spans="2:65" s="1" customFormat="1" ht="16.5" customHeight="1">
      <c r="B157" s="32"/>
      <c r="C157" s="179" t="s">
        <v>443</v>
      </c>
      <c r="D157" s="179" t="s">
        <v>304</v>
      </c>
      <c r="E157" s="180" t="s">
        <v>5484</v>
      </c>
      <c r="F157" s="181" t="s">
        <v>5025</v>
      </c>
      <c r="G157" s="182" t="s">
        <v>519</v>
      </c>
      <c r="H157" s="183">
        <v>20</v>
      </c>
      <c r="I157" s="184"/>
      <c r="J157" s="185">
        <f t="shared" si="0"/>
        <v>0</v>
      </c>
      <c r="K157" s="186"/>
      <c r="L157" s="187"/>
      <c r="M157" s="188" t="s">
        <v>1</v>
      </c>
      <c r="N157" s="189" t="s">
        <v>42</v>
      </c>
      <c r="P157" s="153">
        <f t="shared" si="1"/>
        <v>0</v>
      </c>
      <c r="Q157" s="153">
        <v>0</v>
      </c>
      <c r="R157" s="153">
        <f t="shared" si="2"/>
        <v>0</v>
      </c>
      <c r="S157" s="153">
        <v>0</v>
      </c>
      <c r="T157" s="154">
        <f t="shared" si="3"/>
        <v>0</v>
      </c>
      <c r="AR157" s="155" t="s">
        <v>263</v>
      </c>
      <c r="AT157" s="155" t="s">
        <v>304</v>
      </c>
      <c r="AU157" s="155" t="s">
        <v>89</v>
      </c>
      <c r="AY157" s="17" t="s">
        <v>225</v>
      </c>
      <c r="BE157" s="156">
        <f t="shared" si="4"/>
        <v>0</v>
      </c>
      <c r="BF157" s="156">
        <f t="shared" si="5"/>
        <v>0</v>
      </c>
      <c r="BG157" s="156">
        <f t="shared" si="6"/>
        <v>0</v>
      </c>
      <c r="BH157" s="156">
        <f t="shared" si="7"/>
        <v>0</v>
      </c>
      <c r="BI157" s="156">
        <f t="shared" si="8"/>
        <v>0</v>
      </c>
      <c r="BJ157" s="17" t="s">
        <v>89</v>
      </c>
      <c r="BK157" s="156">
        <f t="shared" si="9"/>
        <v>0</v>
      </c>
      <c r="BL157" s="17" t="s">
        <v>231</v>
      </c>
      <c r="BM157" s="155" t="s">
        <v>5485</v>
      </c>
    </row>
    <row r="158" spans="2:65" s="1" customFormat="1" ht="16.5" customHeight="1">
      <c r="B158" s="32"/>
      <c r="C158" s="143" t="s">
        <v>448</v>
      </c>
      <c r="D158" s="143" t="s">
        <v>227</v>
      </c>
      <c r="E158" s="144" t="s">
        <v>5486</v>
      </c>
      <c r="F158" s="145" t="s">
        <v>5045</v>
      </c>
      <c r="G158" s="146" t="s">
        <v>519</v>
      </c>
      <c r="H158" s="147">
        <v>150</v>
      </c>
      <c r="I158" s="148"/>
      <c r="J158" s="149">
        <f t="shared" si="0"/>
        <v>0</v>
      </c>
      <c r="K158" s="150"/>
      <c r="L158" s="32"/>
      <c r="M158" s="151" t="s">
        <v>1</v>
      </c>
      <c r="N158" s="152" t="s">
        <v>42</v>
      </c>
      <c r="P158" s="153">
        <f t="shared" si="1"/>
        <v>0</v>
      </c>
      <c r="Q158" s="153">
        <v>0</v>
      </c>
      <c r="R158" s="153">
        <f t="shared" si="2"/>
        <v>0</v>
      </c>
      <c r="S158" s="153">
        <v>0</v>
      </c>
      <c r="T158" s="154">
        <f t="shared" si="3"/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si="4"/>
        <v>0</v>
      </c>
      <c r="BF158" s="156">
        <f t="shared" si="5"/>
        <v>0</v>
      </c>
      <c r="BG158" s="156">
        <f t="shared" si="6"/>
        <v>0</v>
      </c>
      <c r="BH158" s="156">
        <f t="shared" si="7"/>
        <v>0</v>
      </c>
      <c r="BI158" s="156">
        <f t="shared" si="8"/>
        <v>0</v>
      </c>
      <c r="BJ158" s="17" t="s">
        <v>89</v>
      </c>
      <c r="BK158" s="156">
        <f t="shared" si="9"/>
        <v>0</v>
      </c>
      <c r="BL158" s="17" t="s">
        <v>231</v>
      </c>
      <c r="BM158" s="155" t="s">
        <v>5487</v>
      </c>
    </row>
    <row r="159" spans="2:65" s="1" customFormat="1" ht="16.5" customHeight="1">
      <c r="B159" s="32"/>
      <c r="C159" s="143" t="s">
        <v>453</v>
      </c>
      <c r="D159" s="143" t="s">
        <v>227</v>
      </c>
      <c r="E159" s="144" t="s">
        <v>5488</v>
      </c>
      <c r="F159" s="145" t="s">
        <v>5048</v>
      </c>
      <c r="G159" s="146" t="s">
        <v>4296</v>
      </c>
      <c r="H159" s="147">
        <v>1</v>
      </c>
      <c r="I159" s="148"/>
      <c r="J159" s="149">
        <f t="shared" si="0"/>
        <v>0</v>
      </c>
      <c r="K159" s="150"/>
      <c r="L159" s="32"/>
      <c r="M159" s="151" t="s">
        <v>1</v>
      </c>
      <c r="N159" s="152" t="s">
        <v>42</v>
      </c>
      <c r="P159" s="153">
        <f t="shared" si="1"/>
        <v>0</v>
      </c>
      <c r="Q159" s="153">
        <v>0</v>
      </c>
      <c r="R159" s="153">
        <f t="shared" si="2"/>
        <v>0</v>
      </c>
      <c r="S159" s="153">
        <v>0</v>
      </c>
      <c r="T159" s="154">
        <f t="shared" si="3"/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 t="shared" si="4"/>
        <v>0</v>
      </c>
      <c r="BF159" s="156">
        <f t="shared" si="5"/>
        <v>0</v>
      </c>
      <c r="BG159" s="156">
        <f t="shared" si="6"/>
        <v>0</v>
      </c>
      <c r="BH159" s="156">
        <f t="shared" si="7"/>
        <v>0</v>
      </c>
      <c r="BI159" s="156">
        <f t="shared" si="8"/>
        <v>0</v>
      </c>
      <c r="BJ159" s="17" t="s">
        <v>89</v>
      </c>
      <c r="BK159" s="156">
        <f t="shared" si="9"/>
        <v>0</v>
      </c>
      <c r="BL159" s="17" t="s">
        <v>231</v>
      </c>
      <c r="BM159" s="155" t="s">
        <v>5489</v>
      </c>
    </row>
    <row r="160" spans="2:65" s="1" customFormat="1" ht="16.5" customHeight="1">
      <c r="B160" s="32"/>
      <c r="C160" s="179" t="s">
        <v>461</v>
      </c>
      <c r="D160" s="179" t="s">
        <v>304</v>
      </c>
      <c r="E160" s="180" t="s">
        <v>5490</v>
      </c>
      <c r="F160" s="181" t="s">
        <v>5072</v>
      </c>
      <c r="G160" s="182" t="s">
        <v>4296</v>
      </c>
      <c r="H160" s="183">
        <v>1</v>
      </c>
      <c r="I160" s="184"/>
      <c r="J160" s="185">
        <f t="shared" si="0"/>
        <v>0</v>
      </c>
      <c r="K160" s="186"/>
      <c r="L160" s="187"/>
      <c r="M160" s="188" t="s">
        <v>1</v>
      </c>
      <c r="N160" s="189" t="s">
        <v>42</v>
      </c>
      <c r="P160" s="153">
        <f t="shared" si="1"/>
        <v>0</v>
      </c>
      <c r="Q160" s="153">
        <v>0</v>
      </c>
      <c r="R160" s="153">
        <f t="shared" si="2"/>
        <v>0</v>
      </c>
      <c r="S160" s="153">
        <v>0</v>
      </c>
      <c r="T160" s="154">
        <f t="shared" si="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4"/>
        <v>0</v>
      </c>
      <c r="BF160" s="156">
        <f t="shared" si="5"/>
        <v>0</v>
      </c>
      <c r="BG160" s="156">
        <f t="shared" si="6"/>
        <v>0</v>
      </c>
      <c r="BH160" s="156">
        <f t="shared" si="7"/>
        <v>0</v>
      </c>
      <c r="BI160" s="156">
        <f t="shared" si="8"/>
        <v>0</v>
      </c>
      <c r="BJ160" s="17" t="s">
        <v>89</v>
      </c>
      <c r="BK160" s="156">
        <f t="shared" si="9"/>
        <v>0</v>
      </c>
      <c r="BL160" s="17" t="s">
        <v>231</v>
      </c>
      <c r="BM160" s="155" t="s">
        <v>5491</v>
      </c>
    </row>
    <row r="161" spans="2:65" s="1" customFormat="1" ht="16.5" customHeight="1">
      <c r="B161" s="32"/>
      <c r="C161" s="143" t="s">
        <v>466</v>
      </c>
      <c r="D161" s="143" t="s">
        <v>227</v>
      </c>
      <c r="E161" s="144" t="s">
        <v>5492</v>
      </c>
      <c r="F161" s="145" t="s">
        <v>5493</v>
      </c>
      <c r="G161" s="146" t="s">
        <v>519</v>
      </c>
      <c r="H161" s="147">
        <v>15</v>
      </c>
      <c r="I161" s="148"/>
      <c r="J161" s="149">
        <f t="shared" si="0"/>
        <v>0</v>
      </c>
      <c r="K161" s="150"/>
      <c r="L161" s="32"/>
      <c r="M161" s="151" t="s">
        <v>1</v>
      </c>
      <c r="N161" s="152" t="s">
        <v>42</v>
      </c>
      <c r="P161" s="153">
        <f t="shared" si="1"/>
        <v>0</v>
      </c>
      <c r="Q161" s="153">
        <v>0</v>
      </c>
      <c r="R161" s="153">
        <f t="shared" si="2"/>
        <v>0</v>
      </c>
      <c r="S161" s="153">
        <v>0</v>
      </c>
      <c r="T161" s="154">
        <f t="shared" si="3"/>
        <v>0</v>
      </c>
      <c r="AR161" s="155" t="s">
        <v>231</v>
      </c>
      <c r="AT161" s="155" t="s">
        <v>227</v>
      </c>
      <c r="AU161" s="155" t="s">
        <v>89</v>
      </c>
      <c r="AY161" s="17" t="s">
        <v>225</v>
      </c>
      <c r="BE161" s="156">
        <f t="shared" si="4"/>
        <v>0</v>
      </c>
      <c r="BF161" s="156">
        <f t="shared" si="5"/>
        <v>0</v>
      </c>
      <c r="BG161" s="156">
        <f t="shared" si="6"/>
        <v>0</v>
      </c>
      <c r="BH161" s="156">
        <f t="shared" si="7"/>
        <v>0</v>
      </c>
      <c r="BI161" s="156">
        <f t="shared" si="8"/>
        <v>0</v>
      </c>
      <c r="BJ161" s="17" t="s">
        <v>89</v>
      </c>
      <c r="BK161" s="156">
        <f t="shared" si="9"/>
        <v>0</v>
      </c>
      <c r="BL161" s="17" t="s">
        <v>231</v>
      </c>
      <c r="BM161" s="155" t="s">
        <v>5494</v>
      </c>
    </row>
    <row r="162" spans="2:65" s="1" customFormat="1" ht="16.5" customHeight="1">
      <c r="B162" s="32"/>
      <c r="C162" s="143" t="s">
        <v>470</v>
      </c>
      <c r="D162" s="143" t="s">
        <v>227</v>
      </c>
      <c r="E162" s="144" t="s">
        <v>5495</v>
      </c>
      <c r="F162" s="145" t="s">
        <v>5069</v>
      </c>
      <c r="G162" s="146" t="s">
        <v>519</v>
      </c>
      <c r="H162" s="147">
        <v>10</v>
      </c>
      <c r="I162" s="148"/>
      <c r="J162" s="149">
        <f t="shared" si="0"/>
        <v>0</v>
      </c>
      <c r="K162" s="150"/>
      <c r="L162" s="32"/>
      <c r="M162" s="151" t="s">
        <v>1</v>
      </c>
      <c r="N162" s="152" t="s">
        <v>42</v>
      </c>
      <c r="P162" s="153">
        <f t="shared" si="1"/>
        <v>0</v>
      </c>
      <c r="Q162" s="153">
        <v>0</v>
      </c>
      <c r="R162" s="153">
        <f t="shared" si="2"/>
        <v>0</v>
      </c>
      <c r="S162" s="153">
        <v>0</v>
      </c>
      <c r="T162" s="154">
        <f t="shared" si="3"/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 t="shared" si="4"/>
        <v>0</v>
      </c>
      <c r="BF162" s="156">
        <f t="shared" si="5"/>
        <v>0</v>
      </c>
      <c r="BG162" s="156">
        <f t="shared" si="6"/>
        <v>0</v>
      </c>
      <c r="BH162" s="156">
        <f t="shared" si="7"/>
        <v>0</v>
      </c>
      <c r="BI162" s="156">
        <f t="shared" si="8"/>
        <v>0</v>
      </c>
      <c r="BJ162" s="17" t="s">
        <v>89</v>
      </c>
      <c r="BK162" s="156">
        <f t="shared" si="9"/>
        <v>0</v>
      </c>
      <c r="BL162" s="17" t="s">
        <v>231</v>
      </c>
      <c r="BM162" s="155" t="s">
        <v>5496</v>
      </c>
    </row>
    <row r="163" spans="2:65" s="1" customFormat="1" ht="16.5" customHeight="1">
      <c r="B163" s="32"/>
      <c r="C163" s="143" t="s">
        <v>478</v>
      </c>
      <c r="D163" s="143" t="s">
        <v>227</v>
      </c>
      <c r="E163" s="144" t="s">
        <v>5497</v>
      </c>
      <c r="F163" s="145" t="s">
        <v>5057</v>
      </c>
      <c r="G163" s="146" t="s">
        <v>519</v>
      </c>
      <c r="H163" s="147">
        <v>80</v>
      </c>
      <c r="I163" s="148"/>
      <c r="J163" s="149">
        <f t="shared" si="0"/>
        <v>0</v>
      </c>
      <c r="K163" s="150"/>
      <c r="L163" s="32"/>
      <c r="M163" s="151" t="s">
        <v>1</v>
      </c>
      <c r="N163" s="152" t="s">
        <v>42</v>
      </c>
      <c r="P163" s="153">
        <f t="shared" si="1"/>
        <v>0</v>
      </c>
      <c r="Q163" s="153">
        <v>0</v>
      </c>
      <c r="R163" s="153">
        <f t="shared" si="2"/>
        <v>0</v>
      </c>
      <c r="S163" s="153">
        <v>0</v>
      </c>
      <c r="T163" s="154">
        <f t="shared" si="3"/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 t="shared" si="4"/>
        <v>0</v>
      </c>
      <c r="BF163" s="156">
        <f t="shared" si="5"/>
        <v>0</v>
      </c>
      <c r="BG163" s="156">
        <f t="shared" si="6"/>
        <v>0</v>
      </c>
      <c r="BH163" s="156">
        <f t="shared" si="7"/>
        <v>0</v>
      </c>
      <c r="BI163" s="156">
        <f t="shared" si="8"/>
        <v>0</v>
      </c>
      <c r="BJ163" s="17" t="s">
        <v>89</v>
      </c>
      <c r="BK163" s="156">
        <f t="shared" si="9"/>
        <v>0</v>
      </c>
      <c r="BL163" s="17" t="s">
        <v>231</v>
      </c>
      <c r="BM163" s="155" t="s">
        <v>5498</v>
      </c>
    </row>
    <row r="164" spans="2:65" s="1" customFormat="1" ht="16.5" customHeight="1">
      <c r="B164" s="32"/>
      <c r="C164" s="143" t="s">
        <v>482</v>
      </c>
      <c r="D164" s="143" t="s">
        <v>227</v>
      </c>
      <c r="E164" s="144" t="s">
        <v>5499</v>
      </c>
      <c r="F164" s="145" t="s">
        <v>5060</v>
      </c>
      <c r="G164" s="146" t="s">
        <v>519</v>
      </c>
      <c r="H164" s="147">
        <v>8</v>
      </c>
      <c r="I164" s="148"/>
      <c r="J164" s="149">
        <f t="shared" si="0"/>
        <v>0</v>
      </c>
      <c r="K164" s="150"/>
      <c r="L164" s="32"/>
      <c r="M164" s="151" t="s">
        <v>1</v>
      </c>
      <c r="N164" s="152" t="s">
        <v>42</v>
      </c>
      <c r="P164" s="153">
        <f t="shared" si="1"/>
        <v>0</v>
      </c>
      <c r="Q164" s="153">
        <v>0</v>
      </c>
      <c r="R164" s="153">
        <f t="shared" si="2"/>
        <v>0</v>
      </c>
      <c r="S164" s="153">
        <v>0</v>
      </c>
      <c r="T164" s="154">
        <f t="shared" si="3"/>
        <v>0</v>
      </c>
      <c r="AR164" s="155" t="s">
        <v>231</v>
      </c>
      <c r="AT164" s="155" t="s">
        <v>227</v>
      </c>
      <c r="AU164" s="155" t="s">
        <v>89</v>
      </c>
      <c r="AY164" s="17" t="s">
        <v>225</v>
      </c>
      <c r="BE164" s="156">
        <f t="shared" si="4"/>
        <v>0</v>
      </c>
      <c r="BF164" s="156">
        <f t="shared" si="5"/>
        <v>0</v>
      </c>
      <c r="BG164" s="156">
        <f t="shared" si="6"/>
        <v>0</v>
      </c>
      <c r="BH164" s="156">
        <f t="shared" si="7"/>
        <v>0</v>
      </c>
      <c r="BI164" s="156">
        <f t="shared" si="8"/>
        <v>0</v>
      </c>
      <c r="BJ164" s="17" t="s">
        <v>89</v>
      </c>
      <c r="BK164" s="156">
        <f t="shared" si="9"/>
        <v>0</v>
      </c>
      <c r="BL164" s="17" t="s">
        <v>231</v>
      </c>
      <c r="BM164" s="155" t="s">
        <v>5500</v>
      </c>
    </row>
    <row r="165" spans="2:65" s="1" customFormat="1" ht="16.5" customHeight="1">
      <c r="B165" s="32"/>
      <c r="C165" s="143" t="s">
        <v>504</v>
      </c>
      <c r="D165" s="143" t="s">
        <v>227</v>
      </c>
      <c r="E165" s="144" t="s">
        <v>5501</v>
      </c>
      <c r="F165" s="145" t="s">
        <v>5066</v>
      </c>
      <c r="G165" s="146" t="s">
        <v>519</v>
      </c>
      <c r="H165" s="147">
        <v>10</v>
      </c>
      <c r="I165" s="148"/>
      <c r="J165" s="149">
        <f t="shared" si="0"/>
        <v>0</v>
      </c>
      <c r="K165" s="150"/>
      <c r="L165" s="32"/>
      <c r="M165" s="151" t="s">
        <v>1</v>
      </c>
      <c r="N165" s="152" t="s">
        <v>42</v>
      </c>
      <c r="P165" s="153">
        <f t="shared" si="1"/>
        <v>0</v>
      </c>
      <c r="Q165" s="153">
        <v>0</v>
      </c>
      <c r="R165" s="153">
        <f t="shared" si="2"/>
        <v>0</v>
      </c>
      <c r="S165" s="153">
        <v>0</v>
      </c>
      <c r="T165" s="154">
        <f t="shared" si="3"/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 t="shared" si="4"/>
        <v>0</v>
      </c>
      <c r="BF165" s="156">
        <f t="shared" si="5"/>
        <v>0</v>
      </c>
      <c r="BG165" s="156">
        <f t="shared" si="6"/>
        <v>0</v>
      </c>
      <c r="BH165" s="156">
        <f t="shared" si="7"/>
        <v>0</v>
      </c>
      <c r="BI165" s="156">
        <f t="shared" si="8"/>
        <v>0</v>
      </c>
      <c r="BJ165" s="17" t="s">
        <v>89</v>
      </c>
      <c r="BK165" s="156">
        <f t="shared" si="9"/>
        <v>0</v>
      </c>
      <c r="BL165" s="17" t="s">
        <v>231</v>
      </c>
      <c r="BM165" s="155" t="s">
        <v>5502</v>
      </c>
    </row>
    <row r="166" spans="2:65" s="1" customFormat="1" ht="16.5" customHeight="1">
      <c r="B166" s="32"/>
      <c r="C166" s="143" t="s">
        <v>516</v>
      </c>
      <c r="D166" s="143" t="s">
        <v>227</v>
      </c>
      <c r="E166" s="144" t="s">
        <v>5503</v>
      </c>
      <c r="F166" s="145" t="s">
        <v>5069</v>
      </c>
      <c r="G166" s="146" t="s">
        <v>519</v>
      </c>
      <c r="H166" s="147">
        <v>5</v>
      </c>
      <c r="I166" s="148"/>
      <c r="J166" s="149">
        <f t="shared" si="0"/>
        <v>0</v>
      </c>
      <c r="K166" s="150"/>
      <c r="L166" s="32"/>
      <c r="M166" s="151" t="s">
        <v>1</v>
      </c>
      <c r="N166" s="152" t="s">
        <v>42</v>
      </c>
      <c r="P166" s="153">
        <f t="shared" si="1"/>
        <v>0</v>
      </c>
      <c r="Q166" s="153">
        <v>0</v>
      </c>
      <c r="R166" s="153">
        <f t="shared" si="2"/>
        <v>0</v>
      </c>
      <c r="S166" s="153">
        <v>0</v>
      </c>
      <c r="T166" s="154">
        <f t="shared" si="3"/>
        <v>0</v>
      </c>
      <c r="AR166" s="155" t="s">
        <v>231</v>
      </c>
      <c r="AT166" s="155" t="s">
        <v>227</v>
      </c>
      <c r="AU166" s="155" t="s">
        <v>89</v>
      </c>
      <c r="AY166" s="17" t="s">
        <v>225</v>
      </c>
      <c r="BE166" s="156">
        <f t="shared" si="4"/>
        <v>0</v>
      </c>
      <c r="BF166" s="156">
        <f t="shared" si="5"/>
        <v>0</v>
      </c>
      <c r="BG166" s="156">
        <f t="shared" si="6"/>
        <v>0</v>
      </c>
      <c r="BH166" s="156">
        <f t="shared" si="7"/>
        <v>0</v>
      </c>
      <c r="BI166" s="156">
        <f t="shared" si="8"/>
        <v>0</v>
      </c>
      <c r="BJ166" s="17" t="s">
        <v>89</v>
      </c>
      <c r="BK166" s="156">
        <f t="shared" si="9"/>
        <v>0</v>
      </c>
      <c r="BL166" s="17" t="s">
        <v>231</v>
      </c>
      <c r="BM166" s="155" t="s">
        <v>5504</v>
      </c>
    </row>
    <row r="167" spans="2:65" s="1" customFormat="1" ht="16.5" customHeight="1">
      <c r="B167" s="32"/>
      <c r="C167" s="143" t="s">
        <v>522</v>
      </c>
      <c r="D167" s="143" t="s">
        <v>227</v>
      </c>
      <c r="E167" s="144" t="s">
        <v>5505</v>
      </c>
      <c r="F167" s="145" t="s">
        <v>5090</v>
      </c>
      <c r="G167" s="146" t="s">
        <v>1067</v>
      </c>
      <c r="H167" s="147">
        <v>8</v>
      </c>
      <c r="I167" s="148"/>
      <c r="J167" s="149">
        <f t="shared" si="0"/>
        <v>0</v>
      </c>
      <c r="K167" s="150"/>
      <c r="L167" s="32"/>
      <c r="M167" s="151" t="s">
        <v>1</v>
      </c>
      <c r="N167" s="152" t="s">
        <v>42</v>
      </c>
      <c r="P167" s="153">
        <f t="shared" si="1"/>
        <v>0</v>
      </c>
      <c r="Q167" s="153">
        <v>0</v>
      </c>
      <c r="R167" s="153">
        <f t="shared" si="2"/>
        <v>0</v>
      </c>
      <c r="S167" s="153">
        <v>0</v>
      </c>
      <c r="T167" s="154">
        <f t="shared" si="3"/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 t="shared" si="4"/>
        <v>0</v>
      </c>
      <c r="BF167" s="156">
        <f t="shared" si="5"/>
        <v>0</v>
      </c>
      <c r="BG167" s="156">
        <f t="shared" si="6"/>
        <v>0</v>
      </c>
      <c r="BH167" s="156">
        <f t="shared" si="7"/>
        <v>0</v>
      </c>
      <c r="BI167" s="156">
        <f t="shared" si="8"/>
        <v>0</v>
      </c>
      <c r="BJ167" s="17" t="s">
        <v>89</v>
      </c>
      <c r="BK167" s="156">
        <f t="shared" si="9"/>
        <v>0</v>
      </c>
      <c r="BL167" s="17" t="s">
        <v>231</v>
      </c>
      <c r="BM167" s="155" t="s">
        <v>5506</v>
      </c>
    </row>
    <row r="168" spans="2:65" s="1" customFormat="1" ht="16.5" customHeight="1">
      <c r="B168" s="32"/>
      <c r="C168" s="143" t="s">
        <v>527</v>
      </c>
      <c r="D168" s="143" t="s">
        <v>227</v>
      </c>
      <c r="E168" s="144" t="s">
        <v>5507</v>
      </c>
      <c r="F168" s="145" t="s">
        <v>5093</v>
      </c>
      <c r="G168" s="146" t="s">
        <v>1067</v>
      </c>
      <c r="H168" s="147">
        <v>8</v>
      </c>
      <c r="I168" s="148"/>
      <c r="J168" s="149">
        <f t="shared" si="0"/>
        <v>0</v>
      </c>
      <c r="K168" s="150"/>
      <c r="L168" s="32"/>
      <c r="M168" s="151" t="s">
        <v>1</v>
      </c>
      <c r="N168" s="152" t="s">
        <v>42</v>
      </c>
      <c r="P168" s="153">
        <f t="shared" si="1"/>
        <v>0</v>
      </c>
      <c r="Q168" s="153">
        <v>0</v>
      </c>
      <c r="R168" s="153">
        <f t="shared" si="2"/>
        <v>0</v>
      </c>
      <c r="S168" s="153">
        <v>0</v>
      </c>
      <c r="T168" s="154">
        <f t="shared" si="3"/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 t="shared" si="4"/>
        <v>0</v>
      </c>
      <c r="BF168" s="156">
        <f t="shared" si="5"/>
        <v>0</v>
      </c>
      <c r="BG168" s="156">
        <f t="shared" si="6"/>
        <v>0</v>
      </c>
      <c r="BH168" s="156">
        <f t="shared" si="7"/>
        <v>0</v>
      </c>
      <c r="BI168" s="156">
        <f t="shared" si="8"/>
        <v>0</v>
      </c>
      <c r="BJ168" s="17" t="s">
        <v>89</v>
      </c>
      <c r="BK168" s="156">
        <f t="shared" si="9"/>
        <v>0</v>
      </c>
      <c r="BL168" s="17" t="s">
        <v>231</v>
      </c>
      <c r="BM168" s="155" t="s">
        <v>5508</v>
      </c>
    </row>
    <row r="169" spans="2:65" s="1" customFormat="1" ht="16.5" customHeight="1">
      <c r="B169" s="32"/>
      <c r="C169" s="143" t="s">
        <v>532</v>
      </c>
      <c r="D169" s="143" t="s">
        <v>227</v>
      </c>
      <c r="E169" s="144" t="s">
        <v>5509</v>
      </c>
      <c r="F169" s="145" t="s">
        <v>5096</v>
      </c>
      <c r="G169" s="146" t="s">
        <v>1067</v>
      </c>
      <c r="H169" s="147">
        <v>8</v>
      </c>
      <c r="I169" s="148"/>
      <c r="J169" s="149">
        <f t="shared" si="0"/>
        <v>0</v>
      </c>
      <c r="K169" s="150"/>
      <c r="L169" s="32"/>
      <c r="M169" s="151" t="s">
        <v>1</v>
      </c>
      <c r="N169" s="152" t="s">
        <v>42</v>
      </c>
      <c r="P169" s="153">
        <f t="shared" si="1"/>
        <v>0</v>
      </c>
      <c r="Q169" s="153">
        <v>0</v>
      </c>
      <c r="R169" s="153">
        <f t="shared" si="2"/>
        <v>0</v>
      </c>
      <c r="S169" s="153">
        <v>0</v>
      </c>
      <c r="T169" s="154">
        <f t="shared" si="3"/>
        <v>0</v>
      </c>
      <c r="AR169" s="155" t="s">
        <v>231</v>
      </c>
      <c r="AT169" s="155" t="s">
        <v>227</v>
      </c>
      <c r="AU169" s="155" t="s">
        <v>89</v>
      </c>
      <c r="AY169" s="17" t="s">
        <v>225</v>
      </c>
      <c r="BE169" s="156">
        <f t="shared" si="4"/>
        <v>0</v>
      </c>
      <c r="BF169" s="156">
        <f t="shared" si="5"/>
        <v>0</v>
      </c>
      <c r="BG169" s="156">
        <f t="shared" si="6"/>
        <v>0</v>
      </c>
      <c r="BH169" s="156">
        <f t="shared" si="7"/>
        <v>0</v>
      </c>
      <c r="BI169" s="156">
        <f t="shared" si="8"/>
        <v>0</v>
      </c>
      <c r="BJ169" s="17" t="s">
        <v>89</v>
      </c>
      <c r="BK169" s="156">
        <f t="shared" si="9"/>
        <v>0</v>
      </c>
      <c r="BL169" s="17" t="s">
        <v>231</v>
      </c>
      <c r="BM169" s="155" t="s">
        <v>5510</v>
      </c>
    </row>
    <row r="170" spans="2:65" s="1" customFormat="1" ht="16.5" customHeight="1">
      <c r="B170" s="32"/>
      <c r="C170" s="143" t="s">
        <v>540</v>
      </c>
      <c r="D170" s="143" t="s">
        <v>227</v>
      </c>
      <c r="E170" s="144" t="s">
        <v>5511</v>
      </c>
      <c r="F170" s="145" t="s">
        <v>5099</v>
      </c>
      <c r="G170" s="146" t="s">
        <v>1067</v>
      </c>
      <c r="H170" s="147">
        <v>8</v>
      </c>
      <c r="I170" s="148"/>
      <c r="J170" s="149">
        <f t="shared" si="0"/>
        <v>0</v>
      </c>
      <c r="K170" s="150"/>
      <c r="L170" s="32"/>
      <c r="M170" s="151" t="s">
        <v>1</v>
      </c>
      <c r="N170" s="152" t="s">
        <v>42</v>
      </c>
      <c r="P170" s="153">
        <f t="shared" si="1"/>
        <v>0</v>
      </c>
      <c r="Q170" s="153">
        <v>0</v>
      </c>
      <c r="R170" s="153">
        <f t="shared" si="2"/>
        <v>0</v>
      </c>
      <c r="S170" s="153">
        <v>0</v>
      </c>
      <c r="T170" s="154">
        <f t="shared" si="3"/>
        <v>0</v>
      </c>
      <c r="AR170" s="155" t="s">
        <v>231</v>
      </c>
      <c r="AT170" s="155" t="s">
        <v>227</v>
      </c>
      <c r="AU170" s="155" t="s">
        <v>89</v>
      </c>
      <c r="AY170" s="17" t="s">
        <v>225</v>
      </c>
      <c r="BE170" s="156">
        <f t="shared" si="4"/>
        <v>0</v>
      </c>
      <c r="BF170" s="156">
        <f t="shared" si="5"/>
        <v>0</v>
      </c>
      <c r="BG170" s="156">
        <f t="shared" si="6"/>
        <v>0</v>
      </c>
      <c r="BH170" s="156">
        <f t="shared" si="7"/>
        <v>0</v>
      </c>
      <c r="BI170" s="156">
        <f t="shared" si="8"/>
        <v>0</v>
      </c>
      <c r="BJ170" s="17" t="s">
        <v>89</v>
      </c>
      <c r="BK170" s="156">
        <f t="shared" si="9"/>
        <v>0</v>
      </c>
      <c r="BL170" s="17" t="s">
        <v>231</v>
      </c>
      <c r="BM170" s="155" t="s">
        <v>5512</v>
      </c>
    </row>
    <row r="171" spans="2:65" s="1" customFormat="1" ht="16.5" customHeight="1">
      <c r="B171" s="32"/>
      <c r="C171" s="143" t="s">
        <v>549</v>
      </c>
      <c r="D171" s="143" t="s">
        <v>227</v>
      </c>
      <c r="E171" s="144" t="s">
        <v>5513</v>
      </c>
      <c r="F171" s="145" t="s">
        <v>5102</v>
      </c>
      <c r="G171" s="146" t="s">
        <v>1067</v>
      </c>
      <c r="H171" s="147">
        <v>8</v>
      </c>
      <c r="I171" s="148"/>
      <c r="J171" s="149">
        <f t="shared" si="0"/>
        <v>0</v>
      </c>
      <c r="K171" s="150"/>
      <c r="L171" s="32"/>
      <c r="M171" s="151" t="s">
        <v>1</v>
      </c>
      <c r="N171" s="152" t="s">
        <v>42</v>
      </c>
      <c r="P171" s="153">
        <f t="shared" si="1"/>
        <v>0</v>
      </c>
      <c r="Q171" s="153">
        <v>0</v>
      </c>
      <c r="R171" s="153">
        <f t="shared" si="2"/>
        <v>0</v>
      </c>
      <c r="S171" s="153">
        <v>0</v>
      </c>
      <c r="T171" s="154">
        <f t="shared" si="3"/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 t="shared" si="4"/>
        <v>0</v>
      </c>
      <c r="BF171" s="156">
        <f t="shared" si="5"/>
        <v>0</v>
      </c>
      <c r="BG171" s="156">
        <f t="shared" si="6"/>
        <v>0</v>
      </c>
      <c r="BH171" s="156">
        <f t="shared" si="7"/>
        <v>0</v>
      </c>
      <c r="BI171" s="156">
        <f t="shared" si="8"/>
        <v>0</v>
      </c>
      <c r="BJ171" s="17" t="s">
        <v>89</v>
      </c>
      <c r="BK171" s="156">
        <f t="shared" si="9"/>
        <v>0</v>
      </c>
      <c r="BL171" s="17" t="s">
        <v>231</v>
      </c>
      <c r="BM171" s="155" t="s">
        <v>5514</v>
      </c>
    </row>
    <row r="172" spans="2:65" s="1" customFormat="1" ht="16.5" customHeight="1">
      <c r="B172" s="32"/>
      <c r="C172" s="143" t="s">
        <v>556</v>
      </c>
      <c r="D172" s="143" t="s">
        <v>227</v>
      </c>
      <c r="E172" s="144" t="s">
        <v>5515</v>
      </c>
      <c r="F172" s="145" t="s">
        <v>5105</v>
      </c>
      <c r="G172" s="146" t="s">
        <v>1067</v>
      </c>
      <c r="H172" s="147">
        <v>40</v>
      </c>
      <c r="I172" s="148"/>
      <c r="J172" s="149">
        <f t="shared" si="0"/>
        <v>0</v>
      </c>
      <c r="K172" s="150"/>
      <c r="L172" s="32"/>
      <c r="M172" s="202" t="s">
        <v>1</v>
      </c>
      <c r="N172" s="203" t="s">
        <v>42</v>
      </c>
      <c r="O172" s="199"/>
      <c r="P172" s="200">
        <f t="shared" si="1"/>
        <v>0</v>
      </c>
      <c r="Q172" s="200">
        <v>0</v>
      </c>
      <c r="R172" s="200">
        <f t="shared" si="2"/>
        <v>0</v>
      </c>
      <c r="S172" s="200">
        <v>0</v>
      </c>
      <c r="T172" s="201">
        <f t="shared" si="3"/>
        <v>0</v>
      </c>
      <c r="AR172" s="155" t="s">
        <v>231</v>
      </c>
      <c r="AT172" s="155" t="s">
        <v>227</v>
      </c>
      <c r="AU172" s="155" t="s">
        <v>89</v>
      </c>
      <c r="AY172" s="17" t="s">
        <v>225</v>
      </c>
      <c r="BE172" s="156">
        <f t="shared" si="4"/>
        <v>0</v>
      </c>
      <c r="BF172" s="156">
        <f t="shared" si="5"/>
        <v>0</v>
      </c>
      <c r="BG172" s="156">
        <f t="shared" si="6"/>
        <v>0</v>
      </c>
      <c r="BH172" s="156">
        <f t="shared" si="7"/>
        <v>0</v>
      </c>
      <c r="BI172" s="156">
        <f t="shared" si="8"/>
        <v>0</v>
      </c>
      <c r="BJ172" s="17" t="s">
        <v>89</v>
      </c>
      <c r="BK172" s="156">
        <f t="shared" si="9"/>
        <v>0</v>
      </c>
      <c r="BL172" s="17" t="s">
        <v>231</v>
      </c>
      <c r="BM172" s="155" t="s">
        <v>5516</v>
      </c>
    </row>
    <row r="173" spans="2:65" s="1" customFormat="1" ht="6.95" customHeight="1">
      <c r="B173" s="47"/>
      <c r="C173" s="48"/>
      <c r="D173" s="48"/>
      <c r="E173" s="48"/>
      <c r="F173" s="48"/>
      <c r="G173" s="48"/>
      <c r="H173" s="48"/>
      <c r="I173" s="48"/>
      <c r="J173" s="48"/>
      <c r="K173" s="48"/>
      <c r="L173" s="32"/>
    </row>
  </sheetData>
  <sheetProtection algorithmName="SHA-512" hashValue="p2Cq0qme5/WIK+y2ah60uHgCpEPFQj+izw3yMBlJ1t3GaaJvlblRx596hq/BkgwgU3WkIl/Sfhs8tNht53umOg==" saltValue="U1MtyQEY+Plaur34p7T219jlqdP1AtoxNXy/ME2UYfWcVg7lvTwNX8cUXRoYqrysF0oYHZbDPLXkIgfElutx4g==" spinCount="100000" sheet="1" objects="1" scenarios="1" formatColumns="0" formatRows="0" autoFilter="0"/>
  <autoFilter ref="C121:K172" xr:uid="{00000000-0009-0000-0000-00000F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2:BM14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135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173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5517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>
      <c r="B26" s="32"/>
      <c r="E26" s="25" t="str">
        <f>IF('Rekapitulácia stavby'!E20="","",'Rekapitulácia stavby'!E20)</f>
        <v>Lacková</v>
      </c>
      <c r="I26" s="27" t="s">
        <v>26</v>
      </c>
      <c r="J26" s="25" t="str">
        <f>IF('Rekapitulácia stavby'!AN20="","",'Rekapitulácia stavby'!AN20)</f>
        <v/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ROUND(J122,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ROUND((SUM(BE122:BE142)),  2)</f>
        <v>0</v>
      </c>
      <c r="G35" s="100"/>
      <c r="H35" s="100"/>
      <c r="I35" s="101">
        <v>0.23</v>
      </c>
      <c r="J35" s="99">
        <f>ROUND(((SUM(BE122:BE142))*I35),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ROUND((SUM(BF122:BF142)),  2)</f>
        <v>0</v>
      </c>
      <c r="I36" s="102">
        <v>0.23</v>
      </c>
      <c r="J36" s="89">
        <f>ROUND(((SUM(BF122:BF142))*I36),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ROUND((SUM(BG122:BG142)),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ROUND((SUM(BH122:BH142)),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ROUND((SUM(BI122:BI142)),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173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l - PS1.1  Stropný zdvíhací systém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Lacková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J122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4069</v>
      </c>
      <c r="E99" s="116"/>
      <c r="F99" s="116"/>
      <c r="G99" s="116"/>
      <c r="H99" s="116"/>
      <c r="I99" s="116"/>
      <c r="J99" s="117">
        <f>J123</f>
        <v>0</v>
      </c>
      <c r="L99" s="114"/>
    </row>
    <row r="100" spans="2:47" s="9" customFormat="1" ht="19.899999999999999" customHeight="1">
      <c r="B100" s="118"/>
      <c r="D100" s="119" t="s">
        <v>5518</v>
      </c>
      <c r="E100" s="120"/>
      <c r="F100" s="120"/>
      <c r="G100" s="120"/>
      <c r="H100" s="120"/>
      <c r="I100" s="120"/>
      <c r="J100" s="121">
        <f>J124</f>
        <v>0</v>
      </c>
      <c r="L100" s="118"/>
    </row>
    <row r="101" spans="2:47" s="1" customFormat="1" ht="21.75" customHeight="1">
      <c r="B101" s="32"/>
      <c r="L101" s="32"/>
    </row>
    <row r="102" spans="2:47" s="1" customFormat="1" ht="6.95" customHeight="1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32"/>
    </row>
    <row r="106" spans="2:47" s="1" customFormat="1" ht="6.95" customHeight="1"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32"/>
    </row>
    <row r="107" spans="2:47" s="1" customFormat="1" ht="24.95" customHeight="1">
      <c r="B107" s="32"/>
      <c r="C107" s="21" t="s">
        <v>211</v>
      </c>
      <c r="L107" s="32"/>
    </row>
    <row r="108" spans="2:47" s="1" customFormat="1" ht="6.95" customHeight="1">
      <c r="B108" s="32"/>
      <c r="L108" s="32"/>
    </row>
    <row r="109" spans="2:47" s="1" customFormat="1" ht="12" customHeight="1">
      <c r="B109" s="32"/>
      <c r="C109" s="27" t="s">
        <v>15</v>
      </c>
      <c r="L109" s="32"/>
    </row>
    <row r="110" spans="2:47" s="1" customFormat="1" ht="26.25" customHeight="1">
      <c r="B110" s="32"/>
      <c r="E110" s="252" t="str">
        <f>E7</f>
        <v>Sociálno-zdravotné nízkokapacitné zariadenie s kapacitou 24 miest - CSS LÚČ</v>
      </c>
      <c r="F110" s="253"/>
      <c r="G110" s="253"/>
      <c r="H110" s="253"/>
      <c r="L110" s="32"/>
    </row>
    <row r="111" spans="2:47" ht="12" customHeight="1">
      <c r="B111" s="20"/>
      <c r="C111" s="27" t="s">
        <v>172</v>
      </c>
      <c r="L111" s="20"/>
    </row>
    <row r="112" spans="2:47" s="1" customFormat="1" ht="16.5" customHeight="1">
      <c r="B112" s="32"/>
      <c r="E112" s="252" t="s">
        <v>173</v>
      </c>
      <c r="F112" s="254"/>
      <c r="G112" s="254"/>
      <c r="H112" s="254"/>
      <c r="L112" s="32"/>
    </row>
    <row r="113" spans="2:65" s="1" customFormat="1" ht="12" customHeight="1">
      <c r="B113" s="32"/>
      <c r="C113" s="27" t="s">
        <v>174</v>
      </c>
      <c r="L113" s="32"/>
    </row>
    <row r="114" spans="2:65" s="1" customFormat="1" ht="16.5" customHeight="1">
      <c r="B114" s="32"/>
      <c r="E114" s="214" t="str">
        <f>E11</f>
        <v>l - PS1.1  Stropný zdvíhací systém</v>
      </c>
      <c r="F114" s="254"/>
      <c r="G114" s="254"/>
      <c r="H114" s="254"/>
      <c r="L114" s="32"/>
    </row>
    <row r="115" spans="2:65" s="1" customFormat="1" ht="6.95" customHeight="1">
      <c r="B115" s="32"/>
      <c r="L115" s="32"/>
    </row>
    <row r="116" spans="2:65" s="1" customFormat="1" ht="12" customHeight="1">
      <c r="B116" s="32"/>
      <c r="C116" s="27" t="s">
        <v>19</v>
      </c>
      <c r="F116" s="25" t="str">
        <f>F14</f>
        <v>Bytča</v>
      </c>
      <c r="I116" s="27" t="s">
        <v>21</v>
      </c>
      <c r="J116" s="55" t="str">
        <f>IF(J14="","",J14)</f>
        <v>22. 6. 2026</v>
      </c>
      <c r="L116" s="32"/>
    </row>
    <row r="117" spans="2:65" s="1" customFormat="1" ht="6.95" customHeight="1">
      <c r="B117" s="32"/>
      <c r="L117" s="32"/>
    </row>
    <row r="118" spans="2:65" s="1" customFormat="1" ht="15.2" customHeight="1">
      <c r="B118" s="32"/>
      <c r="C118" s="27" t="s">
        <v>23</v>
      </c>
      <c r="F118" s="25" t="str">
        <f>E17</f>
        <v>Centrum sociálnych služieb LÚČ</v>
      </c>
      <c r="I118" s="27" t="s">
        <v>29</v>
      </c>
      <c r="J118" s="30" t="str">
        <f>E23</f>
        <v>expo AIR s.r.o.</v>
      </c>
      <c r="L118" s="32"/>
    </row>
    <row r="119" spans="2:65" s="1" customFormat="1" ht="15.2" customHeight="1">
      <c r="B119" s="32"/>
      <c r="C119" s="27" t="s">
        <v>27</v>
      </c>
      <c r="F119" s="25" t="str">
        <f>IF(E20="","",E20)</f>
        <v>Vyplň údaj</v>
      </c>
      <c r="I119" s="27" t="s">
        <v>32</v>
      </c>
      <c r="J119" s="30" t="str">
        <f>E26</f>
        <v>Lacková</v>
      </c>
      <c r="L119" s="32"/>
    </row>
    <row r="120" spans="2:65" s="1" customFormat="1" ht="10.35" customHeight="1">
      <c r="B120" s="32"/>
      <c r="L120" s="32"/>
    </row>
    <row r="121" spans="2:65" s="10" customFormat="1" ht="29.25" customHeight="1">
      <c r="B121" s="122"/>
      <c r="C121" s="123" t="s">
        <v>212</v>
      </c>
      <c r="D121" s="124" t="s">
        <v>61</v>
      </c>
      <c r="E121" s="124" t="s">
        <v>57</v>
      </c>
      <c r="F121" s="124" t="s">
        <v>58</v>
      </c>
      <c r="G121" s="124" t="s">
        <v>213</v>
      </c>
      <c r="H121" s="124" t="s">
        <v>214</v>
      </c>
      <c r="I121" s="124" t="s">
        <v>215</v>
      </c>
      <c r="J121" s="125" t="s">
        <v>179</v>
      </c>
      <c r="K121" s="126" t="s">
        <v>216</v>
      </c>
      <c r="L121" s="122"/>
      <c r="M121" s="62" t="s">
        <v>1</v>
      </c>
      <c r="N121" s="63" t="s">
        <v>40</v>
      </c>
      <c r="O121" s="63" t="s">
        <v>217</v>
      </c>
      <c r="P121" s="63" t="s">
        <v>218</v>
      </c>
      <c r="Q121" s="63" t="s">
        <v>219</v>
      </c>
      <c r="R121" s="63" t="s">
        <v>220</v>
      </c>
      <c r="S121" s="63" t="s">
        <v>221</v>
      </c>
      <c r="T121" s="64" t="s">
        <v>222</v>
      </c>
    </row>
    <row r="122" spans="2:65" s="1" customFormat="1" ht="22.9" customHeight="1">
      <c r="B122" s="32"/>
      <c r="C122" s="67" t="s">
        <v>180</v>
      </c>
      <c r="J122" s="127">
        <f>BK122</f>
        <v>0</v>
      </c>
      <c r="L122" s="32"/>
      <c r="M122" s="65"/>
      <c r="N122" s="56"/>
      <c r="O122" s="56"/>
      <c r="P122" s="128">
        <f>P123</f>
        <v>0</v>
      </c>
      <c r="Q122" s="56"/>
      <c r="R122" s="128">
        <f>R123</f>
        <v>0</v>
      </c>
      <c r="S122" s="56"/>
      <c r="T122" s="129">
        <f>T123</f>
        <v>0</v>
      </c>
      <c r="AT122" s="17" t="s">
        <v>75</v>
      </c>
      <c r="AU122" s="17" t="s">
        <v>181</v>
      </c>
      <c r="BK122" s="130">
        <f>BK123</f>
        <v>0</v>
      </c>
    </row>
    <row r="123" spans="2:65" s="11" customFormat="1" ht="25.9" customHeight="1">
      <c r="B123" s="131"/>
      <c r="D123" s="132" t="s">
        <v>75</v>
      </c>
      <c r="E123" s="133" t="s">
        <v>304</v>
      </c>
      <c r="F123" s="133" t="s">
        <v>4191</v>
      </c>
      <c r="I123" s="134"/>
      <c r="J123" s="135">
        <f>BK123</f>
        <v>0</v>
      </c>
      <c r="L123" s="131"/>
      <c r="M123" s="136"/>
      <c r="P123" s="137">
        <f>P124</f>
        <v>0</v>
      </c>
      <c r="R123" s="137">
        <f>R124</f>
        <v>0</v>
      </c>
      <c r="T123" s="138">
        <f>T124</f>
        <v>0</v>
      </c>
      <c r="AR123" s="132" t="s">
        <v>239</v>
      </c>
      <c r="AT123" s="139" t="s">
        <v>75</v>
      </c>
      <c r="AU123" s="139" t="s">
        <v>76</v>
      </c>
      <c r="AY123" s="132" t="s">
        <v>225</v>
      </c>
      <c r="BK123" s="140">
        <f>BK124</f>
        <v>0</v>
      </c>
    </row>
    <row r="124" spans="2:65" s="11" customFormat="1" ht="22.9" customHeight="1">
      <c r="B124" s="131"/>
      <c r="D124" s="132" t="s">
        <v>75</v>
      </c>
      <c r="E124" s="141" t="s">
        <v>2297</v>
      </c>
      <c r="F124" s="141" t="s">
        <v>5519</v>
      </c>
      <c r="I124" s="134"/>
      <c r="J124" s="142">
        <f>BK124</f>
        <v>0</v>
      </c>
      <c r="L124" s="131"/>
      <c r="M124" s="136"/>
      <c r="P124" s="137">
        <f>SUM(P125:P142)</f>
        <v>0</v>
      </c>
      <c r="R124" s="137">
        <f>SUM(R125:R142)</f>
        <v>0</v>
      </c>
      <c r="T124" s="138">
        <f>SUM(T125:T142)</f>
        <v>0</v>
      </c>
      <c r="AR124" s="132" t="s">
        <v>239</v>
      </c>
      <c r="AT124" s="139" t="s">
        <v>75</v>
      </c>
      <c r="AU124" s="139" t="s">
        <v>83</v>
      </c>
      <c r="AY124" s="132" t="s">
        <v>225</v>
      </c>
      <c r="BK124" s="140">
        <f>SUM(BK125:BK142)</f>
        <v>0</v>
      </c>
    </row>
    <row r="125" spans="2:65" s="1" customFormat="1" ht="16.5" customHeight="1">
      <c r="B125" s="32"/>
      <c r="C125" s="143" t="s">
        <v>83</v>
      </c>
      <c r="D125" s="143" t="s">
        <v>227</v>
      </c>
      <c r="E125" s="144" t="s">
        <v>5520</v>
      </c>
      <c r="F125" s="145" t="s">
        <v>5521</v>
      </c>
      <c r="G125" s="146" t="s">
        <v>519</v>
      </c>
      <c r="H125" s="147">
        <v>1</v>
      </c>
      <c r="I125" s="148"/>
      <c r="J125" s="149">
        <f>ROUND(I125*H125,2)</f>
        <v>0</v>
      </c>
      <c r="K125" s="150"/>
      <c r="L125" s="32"/>
      <c r="M125" s="151" t="s">
        <v>1</v>
      </c>
      <c r="N125" s="152" t="s">
        <v>42</v>
      </c>
      <c r="P125" s="153">
        <f>O125*H125</f>
        <v>0</v>
      </c>
      <c r="Q125" s="153">
        <v>0</v>
      </c>
      <c r="R125" s="153">
        <f>Q125*H125</f>
        <v>0</v>
      </c>
      <c r="S125" s="153">
        <v>0</v>
      </c>
      <c r="T125" s="154">
        <f>S125*H125</f>
        <v>0</v>
      </c>
      <c r="AR125" s="155" t="s">
        <v>663</v>
      </c>
      <c r="AT125" s="155" t="s">
        <v>227</v>
      </c>
      <c r="AU125" s="155" t="s">
        <v>89</v>
      </c>
      <c r="AY125" s="17" t="s">
        <v>225</v>
      </c>
      <c r="BE125" s="156">
        <f>IF(N125="základná",J125,0)</f>
        <v>0</v>
      </c>
      <c r="BF125" s="156">
        <f>IF(N125="znížená",J125,0)</f>
        <v>0</v>
      </c>
      <c r="BG125" s="156">
        <f>IF(N125="zákl. prenesená",J125,0)</f>
        <v>0</v>
      </c>
      <c r="BH125" s="156">
        <f>IF(N125="zníž. prenesená",J125,0)</f>
        <v>0</v>
      </c>
      <c r="BI125" s="156">
        <f>IF(N125="nulová",J125,0)</f>
        <v>0</v>
      </c>
      <c r="BJ125" s="17" t="s">
        <v>89</v>
      </c>
      <c r="BK125" s="156">
        <f>ROUND(I125*H125,2)</f>
        <v>0</v>
      </c>
      <c r="BL125" s="17" t="s">
        <v>663</v>
      </c>
      <c r="BM125" s="155" t="s">
        <v>5522</v>
      </c>
    </row>
    <row r="126" spans="2:65" s="15" customFormat="1" ht="11.25">
      <c r="B126" s="190"/>
      <c r="D126" s="158" t="s">
        <v>233</v>
      </c>
      <c r="E126" s="191" t="s">
        <v>1</v>
      </c>
      <c r="F126" s="192" t="s">
        <v>5523</v>
      </c>
      <c r="H126" s="191" t="s">
        <v>1</v>
      </c>
      <c r="I126" s="193"/>
      <c r="L126" s="190"/>
      <c r="M126" s="194"/>
      <c r="T126" s="195"/>
      <c r="AT126" s="191" t="s">
        <v>233</v>
      </c>
      <c r="AU126" s="191" t="s">
        <v>89</v>
      </c>
      <c r="AV126" s="15" t="s">
        <v>83</v>
      </c>
      <c r="AW126" s="15" t="s">
        <v>31</v>
      </c>
      <c r="AX126" s="15" t="s">
        <v>76</v>
      </c>
      <c r="AY126" s="191" t="s">
        <v>225</v>
      </c>
    </row>
    <row r="127" spans="2:65" s="15" customFormat="1" ht="11.25">
      <c r="B127" s="190"/>
      <c r="D127" s="158" t="s">
        <v>233</v>
      </c>
      <c r="E127" s="191" t="s">
        <v>1</v>
      </c>
      <c r="F127" s="192" t="s">
        <v>5524</v>
      </c>
      <c r="H127" s="191" t="s">
        <v>1</v>
      </c>
      <c r="I127" s="193"/>
      <c r="L127" s="190"/>
      <c r="M127" s="194"/>
      <c r="T127" s="195"/>
      <c r="AT127" s="191" t="s">
        <v>233</v>
      </c>
      <c r="AU127" s="191" t="s">
        <v>89</v>
      </c>
      <c r="AV127" s="15" t="s">
        <v>83</v>
      </c>
      <c r="AW127" s="15" t="s">
        <v>31</v>
      </c>
      <c r="AX127" s="15" t="s">
        <v>76</v>
      </c>
      <c r="AY127" s="191" t="s">
        <v>225</v>
      </c>
    </row>
    <row r="128" spans="2:65" s="15" customFormat="1" ht="11.25">
      <c r="B128" s="190"/>
      <c r="D128" s="158" t="s">
        <v>233</v>
      </c>
      <c r="E128" s="191" t="s">
        <v>1</v>
      </c>
      <c r="F128" s="192" t="s">
        <v>5525</v>
      </c>
      <c r="H128" s="191" t="s">
        <v>1</v>
      </c>
      <c r="I128" s="193"/>
      <c r="L128" s="190"/>
      <c r="M128" s="194"/>
      <c r="T128" s="195"/>
      <c r="AT128" s="191" t="s">
        <v>233</v>
      </c>
      <c r="AU128" s="191" t="s">
        <v>89</v>
      </c>
      <c r="AV128" s="15" t="s">
        <v>83</v>
      </c>
      <c r="AW128" s="15" t="s">
        <v>31</v>
      </c>
      <c r="AX128" s="15" t="s">
        <v>76</v>
      </c>
      <c r="AY128" s="191" t="s">
        <v>225</v>
      </c>
    </row>
    <row r="129" spans="2:51" s="15" customFormat="1" ht="11.25">
      <c r="B129" s="190"/>
      <c r="D129" s="158" t="s">
        <v>233</v>
      </c>
      <c r="E129" s="191" t="s">
        <v>1</v>
      </c>
      <c r="F129" s="192" t="s">
        <v>5526</v>
      </c>
      <c r="H129" s="191" t="s">
        <v>1</v>
      </c>
      <c r="I129" s="193"/>
      <c r="L129" s="190"/>
      <c r="M129" s="194"/>
      <c r="T129" s="195"/>
      <c r="AT129" s="191" t="s">
        <v>233</v>
      </c>
      <c r="AU129" s="191" t="s">
        <v>89</v>
      </c>
      <c r="AV129" s="15" t="s">
        <v>83</v>
      </c>
      <c r="AW129" s="15" t="s">
        <v>31</v>
      </c>
      <c r="AX129" s="15" t="s">
        <v>76</v>
      </c>
      <c r="AY129" s="191" t="s">
        <v>225</v>
      </c>
    </row>
    <row r="130" spans="2:51" s="15" customFormat="1" ht="11.25">
      <c r="B130" s="190"/>
      <c r="D130" s="158" t="s">
        <v>233</v>
      </c>
      <c r="E130" s="191" t="s">
        <v>1</v>
      </c>
      <c r="F130" s="192" t="s">
        <v>5527</v>
      </c>
      <c r="H130" s="191" t="s">
        <v>1</v>
      </c>
      <c r="I130" s="193"/>
      <c r="L130" s="190"/>
      <c r="M130" s="194"/>
      <c r="T130" s="195"/>
      <c r="AT130" s="191" t="s">
        <v>233</v>
      </c>
      <c r="AU130" s="191" t="s">
        <v>89</v>
      </c>
      <c r="AV130" s="15" t="s">
        <v>83</v>
      </c>
      <c r="AW130" s="15" t="s">
        <v>31</v>
      </c>
      <c r="AX130" s="15" t="s">
        <v>76</v>
      </c>
      <c r="AY130" s="191" t="s">
        <v>225</v>
      </c>
    </row>
    <row r="131" spans="2:51" s="15" customFormat="1" ht="11.25">
      <c r="B131" s="190"/>
      <c r="D131" s="158" t="s">
        <v>233</v>
      </c>
      <c r="E131" s="191" t="s">
        <v>1</v>
      </c>
      <c r="F131" s="192" t="s">
        <v>5528</v>
      </c>
      <c r="H131" s="191" t="s">
        <v>1</v>
      </c>
      <c r="I131" s="193"/>
      <c r="L131" s="190"/>
      <c r="M131" s="194"/>
      <c r="T131" s="195"/>
      <c r="AT131" s="191" t="s">
        <v>233</v>
      </c>
      <c r="AU131" s="191" t="s">
        <v>89</v>
      </c>
      <c r="AV131" s="15" t="s">
        <v>83</v>
      </c>
      <c r="AW131" s="15" t="s">
        <v>31</v>
      </c>
      <c r="AX131" s="15" t="s">
        <v>76</v>
      </c>
      <c r="AY131" s="191" t="s">
        <v>225</v>
      </c>
    </row>
    <row r="132" spans="2:51" s="15" customFormat="1" ht="11.25">
      <c r="B132" s="190"/>
      <c r="D132" s="158" t="s">
        <v>233</v>
      </c>
      <c r="E132" s="191" t="s">
        <v>1</v>
      </c>
      <c r="F132" s="192" t="s">
        <v>5529</v>
      </c>
      <c r="H132" s="191" t="s">
        <v>1</v>
      </c>
      <c r="I132" s="193"/>
      <c r="L132" s="190"/>
      <c r="M132" s="194"/>
      <c r="T132" s="195"/>
      <c r="AT132" s="191" t="s">
        <v>233</v>
      </c>
      <c r="AU132" s="191" t="s">
        <v>89</v>
      </c>
      <c r="AV132" s="15" t="s">
        <v>83</v>
      </c>
      <c r="AW132" s="15" t="s">
        <v>31</v>
      </c>
      <c r="AX132" s="15" t="s">
        <v>76</v>
      </c>
      <c r="AY132" s="191" t="s">
        <v>225</v>
      </c>
    </row>
    <row r="133" spans="2:51" s="15" customFormat="1" ht="11.25">
      <c r="B133" s="190"/>
      <c r="D133" s="158" t="s">
        <v>233</v>
      </c>
      <c r="E133" s="191" t="s">
        <v>1</v>
      </c>
      <c r="F133" s="192" t="s">
        <v>5530</v>
      </c>
      <c r="H133" s="191" t="s">
        <v>1</v>
      </c>
      <c r="I133" s="193"/>
      <c r="L133" s="190"/>
      <c r="M133" s="194"/>
      <c r="T133" s="195"/>
      <c r="AT133" s="191" t="s">
        <v>233</v>
      </c>
      <c r="AU133" s="191" t="s">
        <v>89</v>
      </c>
      <c r="AV133" s="15" t="s">
        <v>83</v>
      </c>
      <c r="AW133" s="15" t="s">
        <v>31</v>
      </c>
      <c r="AX133" s="15" t="s">
        <v>76</v>
      </c>
      <c r="AY133" s="191" t="s">
        <v>225</v>
      </c>
    </row>
    <row r="134" spans="2:51" s="15" customFormat="1" ht="11.25">
      <c r="B134" s="190"/>
      <c r="D134" s="158" t="s">
        <v>233</v>
      </c>
      <c r="E134" s="191" t="s">
        <v>1</v>
      </c>
      <c r="F134" s="192" t="s">
        <v>5531</v>
      </c>
      <c r="H134" s="191" t="s">
        <v>1</v>
      </c>
      <c r="I134" s="193"/>
      <c r="L134" s="190"/>
      <c r="M134" s="194"/>
      <c r="T134" s="195"/>
      <c r="AT134" s="191" t="s">
        <v>233</v>
      </c>
      <c r="AU134" s="191" t="s">
        <v>89</v>
      </c>
      <c r="AV134" s="15" t="s">
        <v>83</v>
      </c>
      <c r="AW134" s="15" t="s">
        <v>31</v>
      </c>
      <c r="AX134" s="15" t="s">
        <v>76</v>
      </c>
      <c r="AY134" s="191" t="s">
        <v>225</v>
      </c>
    </row>
    <row r="135" spans="2:51" s="15" customFormat="1" ht="11.25">
      <c r="B135" s="190"/>
      <c r="D135" s="158" t="s">
        <v>233</v>
      </c>
      <c r="E135" s="191" t="s">
        <v>1</v>
      </c>
      <c r="F135" s="192" t="s">
        <v>5532</v>
      </c>
      <c r="H135" s="191" t="s">
        <v>1</v>
      </c>
      <c r="I135" s="193"/>
      <c r="L135" s="190"/>
      <c r="M135" s="194"/>
      <c r="T135" s="195"/>
      <c r="AT135" s="191" t="s">
        <v>233</v>
      </c>
      <c r="AU135" s="191" t="s">
        <v>89</v>
      </c>
      <c r="AV135" s="15" t="s">
        <v>83</v>
      </c>
      <c r="AW135" s="15" t="s">
        <v>31</v>
      </c>
      <c r="AX135" s="15" t="s">
        <v>76</v>
      </c>
      <c r="AY135" s="191" t="s">
        <v>225</v>
      </c>
    </row>
    <row r="136" spans="2:51" s="15" customFormat="1" ht="11.25">
      <c r="B136" s="190"/>
      <c r="D136" s="158" t="s">
        <v>233</v>
      </c>
      <c r="E136" s="191" t="s">
        <v>1</v>
      </c>
      <c r="F136" s="192" t="s">
        <v>5533</v>
      </c>
      <c r="H136" s="191" t="s">
        <v>1</v>
      </c>
      <c r="I136" s="193"/>
      <c r="L136" s="190"/>
      <c r="M136" s="194"/>
      <c r="T136" s="195"/>
      <c r="AT136" s="191" t="s">
        <v>233</v>
      </c>
      <c r="AU136" s="191" t="s">
        <v>89</v>
      </c>
      <c r="AV136" s="15" t="s">
        <v>83</v>
      </c>
      <c r="AW136" s="15" t="s">
        <v>31</v>
      </c>
      <c r="AX136" s="15" t="s">
        <v>76</v>
      </c>
      <c r="AY136" s="191" t="s">
        <v>225</v>
      </c>
    </row>
    <row r="137" spans="2:51" s="15" customFormat="1" ht="11.25">
      <c r="B137" s="190"/>
      <c r="D137" s="158" t="s">
        <v>233</v>
      </c>
      <c r="E137" s="191" t="s">
        <v>1</v>
      </c>
      <c r="F137" s="192" t="s">
        <v>5534</v>
      </c>
      <c r="H137" s="191" t="s">
        <v>1</v>
      </c>
      <c r="I137" s="193"/>
      <c r="L137" s="190"/>
      <c r="M137" s="194"/>
      <c r="T137" s="195"/>
      <c r="AT137" s="191" t="s">
        <v>233</v>
      </c>
      <c r="AU137" s="191" t="s">
        <v>89</v>
      </c>
      <c r="AV137" s="15" t="s">
        <v>83</v>
      </c>
      <c r="AW137" s="15" t="s">
        <v>31</v>
      </c>
      <c r="AX137" s="15" t="s">
        <v>76</v>
      </c>
      <c r="AY137" s="191" t="s">
        <v>225</v>
      </c>
    </row>
    <row r="138" spans="2:51" s="15" customFormat="1" ht="11.25">
      <c r="B138" s="190"/>
      <c r="D138" s="158" t="s">
        <v>233</v>
      </c>
      <c r="E138" s="191" t="s">
        <v>1</v>
      </c>
      <c r="F138" s="192" t="s">
        <v>5535</v>
      </c>
      <c r="H138" s="191" t="s">
        <v>1</v>
      </c>
      <c r="I138" s="193"/>
      <c r="L138" s="190"/>
      <c r="M138" s="194"/>
      <c r="T138" s="195"/>
      <c r="AT138" s="191" t="s">
        <v>233</v>
      </c>
      <c r="AU138" s="191" t="s">
        <v>89</v>
      </c>
      <c r="AV138" s="15" t="s">
        <v>83</v>
      </c>
      <c r="AW138" s="15" t="s">
        <v>31</v>
      </c>
      <c r="AX138" s="15" t="s">
        <v>76</v>
      </c>
      <c r="AY138" s="191" t="s">
        <v>225</v>
      </c>
    </row>
    <row r="139" spans="2:51" s="15" customFormat="1" ht="11.25">
      <c r="B139" s="190"/>
      <c r="D139" s="158" t="s">
        <v>233</v>
      </c>
      <c r="E139" s="191" t="s">
        <v>1</v>
      </c>
      <c r="F139" s="192" t="s">
        <v>5536</v>
      </c>
      <c r="H139" s="191" t="s">
        <v>1</v>
      </c>
      <c r="I139" s="193"/>
      <c r="L139" s="190"/>
      <c r="M139" s="194"/>
      <c r="T139" s="195"/>
      <c r="AT139" s="191" t="s">
        <v>233</v>
      </c>
      <c r="AU139" s="191" t="s">
        <v>89</v>
      </c>
      <c r="AV139" s="15" t="s">
        <v>83</v>
      </c>
      <c r="AW139" s="15" t="s">
        <v>31</v>
      </c>
      <c r="AX139" s="15" t="s">
        <v>76</v>
      </c>
      <c r="AY139" s="191" t="s">
        <v>225</v>
      </c>
    </row>
    <row r="140" spans="2:51" s="15" customFormat="1" ht="11.25">
      <c r="B140" s="190"/>
      <c r="D140" s="158" t="s">
        <v>233</v>
      </c>
      <c r="E140" s="191" t="s">
        <v>1</v>
      </c>
      <c r="F140" s="192" t="s">
        <v>5537</v>
      </c>
      <c r="H140" s="191" t="s">
        <v>1</v>
      </c>
      <c r="I140" s="193"/>
      <c r="L140" s="190"/>
      <c r="M140" s="194"/>
      <c r="T140" s="195"/>
      <c r="AT140" s="191" t="s">
        <v>233</v>
      </c>
      <c r="AU140" s="191" t="s">
        <v>89</v>
      </c>
      <c r="AV140" s="15" t="s">
        <v>83</v>
      </c>
      <c r="AW140" s="15" t="s">
        <v>31</v>
      </c>
      <c r="AX140" s="15" t="s">
        <v>76</v>
      </c>
      <c r="AY140" s="191" t="s">
        <v>225</v>
      </c>
    </row>
    <row r="141" spans="2:51" s="15" customFormat="1" ht="11.25">
      <c r="B141" s="190"/>
      <c r="D141" s="158" t="s">
        <v>233</v>
      </c>
      <c r="E141" s="191" t="s">
        <v>1</v>
      </c>
      <c r="F141" s="192" t="s">
        <v>5538</v>
      </c>
      <c r="H141" s="191" t="s">
        <v>1</v>
      </c>
      <c r="I141" s="193"/>
      <c r="L141" s="190"/>
      <c r="M141" s="194"/>
      <c r="T141" s="195"/>
      <c r="AT141" s="191" t="s">
        <v>233</v>
      </c>
      <c r="AU141" s="191" t="s">
        <v>89</v>
      </c>
      <c r="AV141" s="15" t="s">
        <v>83</v>
      </c>
      <c r="AW141" s="15" t="s">
        <v>31</v>
      </c>
      <c r="AX141" s="15" t="s">
        <v>76</v>
      </c>
      <c r="AY141" s="191" t="s">
        <v>225</v>
      </c>
    </row>
    <row r="142" spans="2:51" s="12" customFormat="1" ht="11.25">
      <c r="B142" s="157"/>
      <c r="D142" s="158" t="s">
        <v>233</v>
      </c>
      <c r="E142" s="159" t="s">
        <v>1</v>
      </c>
      <c r="F142" s="160" t="s">
        <v>83</v>
      </c>
      <c r="H142" s="161">
        <v>1</v>
      </c>
      <c r="I142" s="162"/>
      <c r="L142" s="157"/>
      <c r="M142" s="204"/>
      <c r="N142" s="205"/>
      <c r="O142" s="205"/>
      <c r="P142" s="205"/>
      <c r="Q142" s="205"/>
      <c r="R142" s="205"/>
      <c r="S142" s="205"/>
      <c r="T142" s="206"/>
      <c r="AT142" s="159" t="s">
        <v>233</v>
      </c>
      <c r="AU142" s="159" t="s">
        <v>89</v>
      </c>
      <c r="AV142" s="12" t="s">
        <v>89</v>
      </c>
      <c r="AW142" s="12" t="s">
        <v>31</v>
      </c>
      <c r="AX142" s="12" t="s">
        <v>83</v>
      </c>
      <c r="AY142" s="159" t="s">
        <v>225</v>
      </c>
    </row>
    <row r="143" spans="2:51" s="1" customFormat="1" ht="6.95" customHeight="1">
      <c r="B143" s="47"/>
      <c r="C143" s="48"/>
      <c r="D143" s="48"/>
      <c r="E143" s="48"/>
      <c r="F143" s="48"/>
      <c r="G143" s="48"/>
      <c r="H143" s="48"/>
      <c r="I143" s="48"/>
      <c r="J143" s="48"/>
      <c r="K143" s="48"/>
      <c r="L143" s="32"/>
    </row>
  </sheetData>
  <sheetProtection algorithmName="SHA-512" hashValue="Bpu/e5WMuDznRx5Cro5qQWRQMGG8RMzBSbZoa+QgqG0YdUTUa1SyQaUK9fH7JW2Akc3L2RAMu7mq0xkqt2M4Uw==" saltValue="yyYrwqI7JF51uQ5O96hwePu0BHeXZkn6yYrgckD8eKwCZ9Zk51i2qp7Yhi5dy/QkSQUwzYigzbk/L1/oYexkTg==" spinCount="100000" sheet="1" objects="1" scenarios="1" formatColumns="0" formatRows="0" autoFilter="0"/>
  <autoFilter ref="C121:K142" xr:uid="{00000000-0009-0000-0000-000010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BM23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140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5539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5540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33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ROUND(J128,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ROUND((SUM(BE128:BE236)),  2)</f>
        <v>0</v>
      </c>
      <c r="G35" s="100"/>
      <c r="H35" s="100"/>
      <c r="I35" s="101">
        <v>0.23</v>
      </c>
      <c r="J35" s="99">
        <f>ROUND(((SUM(BE128:BE236))*I35),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ROUND((SUM(BF128:BF236)),  2)</f>
        <v>0</v>
      </c>
      <c r="I36" s="102">
        <v>0.23</v>
      </c>
      <c r="J36" s="89">
        <f>ROUND(((SUM(BF128:BF236))*I36),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ROUND((SUM(BG128:BG236)),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ROUND((SUM(BH128:BH236)),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ROUND((SUM(BI128:BI236)),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5539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a - SO-02  Navrhovaná úprava spevnených plôch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Lacková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J128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182</v>
      </c>
      <c r="E99" s="116"/>
      <c r="F99" s="116"/>
      <c r="G99" s="116"/>
      <c r="H99" s="116"/>
      <c r="I99" s="116"/>
      <c r="J99" s="117">
        <f>J129</f>
        <v>0</v>
      </c>
      <c r="L99" s="114"/>
    </row>
    <row r="100" spans="2:47" s="9" customFormat="1" ht="19.899999999999999" customHeight="1">
      <c r="B100" s="118"/>
      <c r="D100" s="119" t="s">
        <v>183</v>
      </c>
      <c r="E100" s="120"/>
      <c r="F100" s="120"/>
      <c r="G100" s="120"/>
      <c r="H100" s="120"/>
      <c r="I100" s="120"/>
      <c r="J100" s="121">
        <f>J130</f>
        <v>0</v>
      </c>
      <c r="L100" s="118"/>
    </row>
    <row r="101" spans="2:47" s="9" customFormat="1" ht="19.899999999999999" customHeight="1">
      <c r="B101" s="118"/>
      <c r="D101" s="119" t="s">
        <v>5541</v>
      </c>
      <c r="E101" s="120"/>
      <c r="F101" s="120"/>
      <c r="G101" s="120"/>
      <c r="H101" s="120"/>
      <c r="I101" s="120"/>
      <c r="J101" s="121">
        <f>J168</f>
        <v>0</v>
      </c>
      <c r="L101" s="118"/>
    </row>
    <row r="102" spans="2:47" s="9" customFormat="1" ht="19.899999999999999" customHeight="1">
      <c r="B102" s="118"/>
      <c r="D102" s="119" t="s">
        <v>5542</v>
      </c>
      <c r="E102" s="120"/>
      <c r="F102" s="120"/>
      <c r="G102" s="120"/>
      <c r="H102" s="120"/>
      <c r="I102" s="120"/>
      <c r="J102" s="121">
        <f>J173</f>
        <v>0</v>
      </c>
      <c r="L102" s="118"/>
    </row>
    <row r="103" spans="2:47" s="9" customFormat="1" ht="19.899999999999999" customHeight="1">
      <c r="B103" s="118"/>
      <c r="D103" s="119" t="s">
        <v>189</v>
      </c>
      <c r="E103" s="120"/>
      <c r="F103" s="120"/>
      <c r="G103" s="120"/>
      <c r="H103" s="120"/>
      <c r="I103" s="120"/>
      <c r="J103" s="121">
        <f>J193</f>
        <v>0</v>
      </c>
      <c r="L103" s="118"/>
    </row>
    <row r="104" spans="2:47" s="9" customFormat="1" ht="19.899999999999999" customHeight="1">
      <c r="B104" s="118"/>
      <c r="D104" s="119" t="s">
        <v>5543</v>
      </c>
      <c r="E104" s="120"/>
      <c r="F104" s="120"/>
      <c r="G104" s="120"/>
      <c r="H104" s="120"/>
      <c r="I104" s="120"/>
      <c r="J104" s="121">
        <f>J215</f>
        <v>0</v>
      </c>
      <c r="L104" s="118"/>
    </row>
    <row r="105" spans="2:47" s="9" customFormat="1" ht="19.899999999999999" customHeight="1">
      <c r="B105" s="118"/>
      <c r="D105" s="119" t="s">
        <v>5544</v>
      </c>
      <c r="E105" s="120"/>
      <c r="F105" s="120"/>
      <c r="G105" s="120"/>
      <c r="H105" s="120"/>
      <c r="I105" s="120"/>
      <c r="J105" s="121">
        <f>J224</f>
        <v>0</v>
      </c>
      <c r="L105" s="118"/>
    </row>
    <row r="106" spans="2:47" s="9" customFormat="1" ht="19.899999999999999" customHeight="1">
      <c r="B106" s="118"/>
      <c r="D106" s="119" t="s">
        <v>191</v>
      </c>
      <c r="E106" s="120"/>
      <c r="F106" s="120"/>
      <c r="G106" s="120"/>
      <c r="H106" s="120"/>
      <c r="I106" s="120"/>
      <c r="J106" s="121">
        <f>J235</f>
        <v>0</v>
      </c>
      <c r="L106" s="118"/>
    </row>
    <row r="107" spans="2:47" s="1" customFormat="1" ht="21.75" customHeight="1">
      <c r="B107" s="32"/>
      <c r="L107" s="32"/>
    </row>
    <row r="108" spans="2:47" s="1" customFormat="1" ht="6.95" customHeight="1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32"/>
    </row>
    <row r="112" spans="2:47" s="1" customFormat="1" ht="6.95" customHeight="1">
      <c r="B112" s="49"/>
      <c r="C112" s="50"/>
      <c r="D112" s="50"/>
      <c r="E112" s="50"/>
      <c r="F112" s="50"/>
      <c r="G112" s="50"/>
      <c r="H112" s="50"/>
      <c r="I112" s="50"/>
      <c r="J112" s="50"/>
      <c r="K112" s="50"/>
      <c r="L112" s="32"/>
    </row>
    <row r="113" spans="2:63" s="1" customFormat="1" ht="24.95" customHeight="1">
      <c r="B113" s="32"/>
      <c r="C113" s="21" t="s">
        <v>211</v>
      </c>
      <c r="L113" s="32"/>
    </row>
    <row r="114" spans="2:63" s="1" customFormat="1" ht="6.95" customHeight="1">
      <c r="B114" s="32"/>
      <c r="L114" s="32"/>
    </row>
    <row r="115" spans="2:63" s="1" customFormat="1" ht="12" customHeight="1">
      <c r="B115" s="32"/>
      <c r="C115" s="27" t="s">
        <v>15</v>
      </c>
      <c r="L115" s="32"/>
    </row>
    <row r="116" spans="2:63" s="1" customFormat="1" ht="26.25" customHeight="1">
      <c r="B116" s="32"/>
      <c r="E116" s="252" t="str">
        <f>E7</f>
        <v>Sociálno-zdravotné nízkokapacitné zariadenie s kapacitou 24 miest - CSS LÚČ</v>
      </c>
      <c r="F116" s="253"/>
      <c r="G116" s="253"/>
      <c r="H116" s="253"/>
      <c r="L116" s="32"/>
    </row>
    <row r="117" spans="2:63" ht="12" customHeight="1">
      <c r="B117" s="20"/>
      <c r="C117" s="27" t="s">
        <v>172</v>
      </c>
      <c r="L117" s="20"/>
    </row>
    <row r="118" spans="2:63" s="1" customFormat="1" ht="16.5" customHeight="1">
      <c r="B118" s="32"/>
      <c r="E118" s="252" t="s">
        <v>5539</v>
      </c>
      <c r="F118" s="254"/>
      <c r="G118" s="254"/>
      <c r="H118" s="254"/>
      <c r="L118" s="32"/>
    </row>
    <row r="119" spans="2:63" s="1" customFormat="1" ht="12" customHeight="1">
      <c r="B119" s="32"/>
      <c r="C119" s="27" t="s">
        <v>174</v>
      </c>
      <c r="L119" s="32"/>
    </row>
    <row r="120" spans="2:63" s="1" customFormat="1" ht="16.5" customHeight="1">
      <c r="B120" s="32"/>
      <c r="E120" s="214" t="str">
        <f>E11</f>
        <v>a - SO-02  Navrhovaná úprava spevnených plôch</v>
      </c>
      <c r="F120" s="254"/>
      <c r="G120" s="254"/>
      <c r="H120" s="254"/>
      <c r="L120" s="32"/>
    </row>
    <row r="121" spans="2:63" s="1" customFormat="1" ht="6.95" customHeight="1">
      <c r="B121" s="32"/>
      <c r="L121" s="32"/>
    </row>
    <row r="122" spans="2:63" s="1" customFormat="1" ht="12" customHeight="1">
      <c r="B122" s="32"/>
      <c r="C122" s="27" t="s">
        <v>19</v>
      </c>
      <c r="F122" s="25" t="str">
        <f>F14</f>
        <v>Bytča</v>
      </c>
      <c r="I122" s="27" t="s">
        <v>21</v>
      </c>
      <c r="J122" s="55" t="str">
        <f>IF(J14="","",J14)</f>
        <v>22. 6. 2026</v>
      </c>
      <c r="L122" s="32"/>
    </row>
    <row r="123" spans="2:63" s="1" customFormat="1" ht="6.95" customHeight="1">
      <c r="B123" s="32"/>
      <c r="L123" s="32"/>
    </row>
    <row r="124" spans="2:63" s="1" customFormat="1" ht="15.2" customHeight="1">
      <c r="B124" s="32"/>
      <c r="C124" s="27" t="s">
        <v>23</v>
      </c>
      <c r="F124" s="25" t="str">
        <f>E17</f>
        <v>Centrum sociálnych služieb LÚČ</v>
      </c>
      <c r="I124" s="27" t="s">
        <v>29</v>
      </c>
      <c r="J124" s="30" t="str">
        <f>E23</f>
        <v>expo AIR s.r.o.</v>
      </c>
      <c r="L124" s="32"/>
    </row>
    <row r="125" spans="2:63" s="1" customFormat="1" ht="15.2" customHeight="1">
      <c r="B125" s="32"/>
      <c r="C125" s="27" t="s">
        <v>27</v>
      </c>
      <c r="F125" s="25" t="str">
        <f>IF(E20="","",E20)</f>
        <v>Vyplň údaj</v>
      </c>
      <c r="I125" s="27" t="s">
        <v>32</v>
      </c>
      <c r="J125" s="30" t="str">
        <f>E26</f>
        <v>Lacková</v>
      </c>
      <c r="L125" s="32"/>
    </row>
    <row r="126" spans="2:63" s="1" customFormat="1" ht="10.35" customHeight="1">
      <c r="B126" s="32"/>
      <c r="L126" s="32"/>
    </row>
    <row r="127" spans="2:63" s="10" customFormat="1" ht="29.25" customHeight="1">
      <c r="B127" s="122"/>
      <c r="C127" s="123" t="s">
        <v>212</v>
      </c>
      <c r="D127" s="124" t="s">
        <v>61</v>
      </c>
      <c r="E127" s="124" t="s">
        <v>57</v>
      </c>
      <c r="F127" s="124" t="s">
        <v>58</v>
      </c>
      <c r="G127" s="124" t="s">
        <v>213</v>
      </c>
      <c r="H127" s="124" t="s">
        <v>214</v>
      </c>
      <c r="I127" s="124" t="s">
        <v>215</v>
      </c>
      <c r="J127" s="125" t="s">
        <v>179</v>
      </c>
      <c r="K127" s="126" t="s">
        <v>216</v>
      </c>
      <c r="L127" s="122"/>
      <c r="M127" s="62" t="s">
        <v>1</v>
      </c>
      <c r="N127" s="63" t="s">
        <v>40</v>
      </c>
      <c r="O127" s="63" t="s">
        <v>217</v>
      </c>
      <c r="P127" s="63" t="s">
        <v>218</v>
      </c>
      <c r="Q127" s="63" t="s">
        <v>219</v>
      </c>
      <c r="R127" s="63" t="s">
        <v>220</v>
      </c>
      <c r="S127" s="63" t="s">
        <v>221</v>
      </c>
      <c r="T127" s="64" t="s">
        <v>222</v>
      </c>
    </row>
    <row r="128" spans="2:63" s="1" customFormat="1" ht="22.9" customHeight="1">
      <c r="B128" s="32"/>
      <c r="C128" s="67" t="s">
        <v>180</v>
      </c>
      <c r="J128" s="127">
        <f>BK128</f>
        <v>0</v>
      </c>
      <c r="L128" s="32"/>
      <c r="M128" s="65"/>
      <c r="N128" s="56"/>
      <c r="O128" s="56"/>
      <c r="P128" s="128">
        <f>P129</f>
        <v>0</v>
      </c>
      <c r="Q128" s="56"/>
      <c r="R128" s="128">
        <f>R129</f>
        <v>1011.009430765</v>
      </c>
      <c r="S128" s="56"/>
      <c r="T128" s="129">
        <f>T129</f>
        <v>364.98900000000003</v>
      </c>
      <c r="AT128" s="17" t="s">
        <v>75</v>
      </c>
      <c r="AU128" s="17" t="s">
        <v>181</v>
      </c>
      <c r="BK128" s="130">
        <f>BK129</f>
        <v>0</v>
      </c>
    </row>
    <row r="129" spans="2:65" s="11" customFormat="1" ht="25.9" customHeight="1">
      <c r="B129" s="131"/>
      <c r="D129" s="132" t="s">
        <v>75</v>
      </c>
      <c r="E129" s="133" t="s">
        <v>223</v>
      </c>
      <c r="F129" s="133" t="s">
        <v>224</v>
      </c>
      <c r="I129" s="134"/>
      <c r="J129" s="135">
        <f>BK129</f>
        <v>0</v>
      </c>
      <c r="L129" s="131"/>
      <c r="M129" s="136"/>
      <c r="P129" s="137">
        <f>P130+P168+P173+P193+P215+P224+P235</f>
        <v>0</v>
      </c>
      <c r="R129" s="137">
        <f>R130+R168+R173+R193+R215+R224+R235</f>
        <v>1011.009430765</v>
      </c>
      <c r="T129" s="138">
        <f>T130+T168+T173+T193+T215+T224+T235</f>
        <v>364.98900000000003</v>
      </c>
      <c r="AR129" s="132" t="s">
        <v>83</v>
      </c>
      <c r="AT129" s="139" t="s">
        <v>75</v>
      </c>
      <c r="AU129" s="139" t="s">
        <v>76</v>
      </c>
      <c r="AY129" s="132" t="s">
        <v>225</v>
      </c>
      <c r="BK129" s="140">
        <f>BK130+BK168+BK173+BK193+BK215+BK224+BK235</f>
        <v>0</v>
      </c>
    </row>
    <row r="130" spans="2:65" s="11" customFormat="1" ht="22.9" customHeight="1">
      <c r="B130" s="131"/>
      <c r="D130" s="132" t="s">
        <v>75</v>
      </c>
      <c r="E130" s="141" t="s">
        <v>83</v>
      </c>
      <c r="F130" s="141" t="s">
        <v>226</v>
      </c>
      <c r="I130" s="134"/>
      <c r="J130" s="142">
        <f>BK130</f>
        <v>0</v>
      </c>
      <c r="L130" s="131"/>
      <c r="M130" s="136"/>
      <c r="P130" s="137">
        <f>SUM(P131:P167)</f>
        <v>0</v>
      </c>
      <c r="R130" s="137">
        <f>SUM(R131:R167)</f>
        <v>7.5249999999999995</v>
      </c>
      <c r="T130" s="138">
        <f>SUM(T131:T167)</f>
        <v>362.66400000000004</v>
      </c>
      <c r="AR130" s="132" t="s">
        <v>83</v>
      </c>
      <c r="AT130" s="139" t="s">
        <v>75</v>
      </c>
      <c r="AU130" s="139" t="s">
        <v>83</v>
      </c>
      <c r="AY130" s="132" t="s">
        <v>225</v>
      </c>
      <c r="BK130" s="140">
        <f>SUM(BK131:BK167)</f>
        <v>0</v>
      </c>
    </row>
    <row r="131" spans="2:65" s="1" customFormat="1" ht="33" customHeight="1">
      <c r="B131" s="32"/>
      <c r="C131" s="143" t="s">
        <v>83</v>
      </c>
      <c r="D131" s="143" t="s">
        <v>227</v>
      </c>
      <c r="E131" s="144" t="s">
        <v>5545</v>
      </c>
      <c r="F131" s="145" t="s">
        <v>5546</v>
      </c>
      <c r="G131" s="146" t="s">
        <v>312</v>
      </c>
      <c r="H131" s="147">
        <v>1082.45</v>
      </c>
      <c r="I131" s="148"/>
      <c r="J131" s="149">
        <f>ROUND(I131*H131,2)</f>
        <v>0</v>
      </c>
      <c r="K131" s="150"/>
      <c r="L131" s="32"/>
      <c r="M131" s="151" t="s">
        <v>1</v>
      </c>
      <c r="N131" s="152" t="s">
        <v>42</v>
      </c>
      <c r="P131" s="153">
        <f>O131*H131</f>
        <v>0</v>
      </c>
      <c r="Q131" s="153">
        <v>0</v>
      </c>
      <c r="R131" s="153">
        <f>Q131*H131</f>
        <v>0</v>
      </c>
      <c r="S131" s="153">
        <v>0.22500000000000001</v>
      </c>
      <c r="T131" s="154">
        <f>S131*H131</f>
        <v>243.55125000000001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>IF(N131="základná",J131,0)</f>
        <v>0</v>
      </c>
      <c r="BF131" s="156">
        <f>IF(N131="znížená",J131,0)</f>
        <v>0</v>
      </c>
      <c r="BG131" s="156">
        <f>IF(N131="zákl. prenesená",J131,0)</f>
        <v>0</v>
      </c>
      <c r="BH131" s="156">
        <f>IF(N131="zníž. prenesená",J131,0)</f>
        <v>0</v>
      </c>
      <c r="BI131" s="156">
        <f>IF(N131="nulová",J131,0)</f>
        <v>0</v>
      </c>
      <c r="BJ131" s="17" t="s">
        <v>89</v>
      </c>
      <c r="BK131" s="156">
        <f>ROUND(I131*H131,2)</f>
        <v>0</v>
      </c>
      <c r="BL131" s="17" t="s">
        <v>231</v>
      </c>
      <c r="BM131" s="155" t="s">
        <v>5547</v>
      </c>
    </row>
    <row r="132" spans="2:65" s="12" customFormat="1" ht="11.25">
      <c r="B132" s="157"/>
      <c r="D132" s="158" t="s">
        <v>233</v>
      </c>
      <c r="E132" s="159" t="s">
        <v>1</v>
      </c>
      <c r="F132" s="160" t="s">
        <v>5548</v>
      </c>
      <c r="H132" s="161">
        <v>445.5</v>
      </c>
      <c r="I132" s="162"/>
      <c r="L132" s="157"/>
      <c r="M132" s="163"/>
      <c r="T132" s="164"/>
      <c r="AT132" s="159" t="s">
        <v>233</v>
      </c>
      <c r="AU132" s="159" t="s">
        <v>89</v>
      </c>
      <c r="AV132" s="12" t="s">
        <v>89</v>
      </c>
      <c r="AW132" s="12" t="s">
        <v>31</v>
      </c>
      <c r="AX132" s="12" t="s">
        <v>76</v>
      </c>
      <c r="AY132" s="159" t="s">
        <v>225</v>
      </c>
    </row>
    <row r="133" spans="2:65" s="12" customFormat="1" ht="22.5">
      <c r="B133" s="157"/>
      <c r="D133" s="158" t="s">
        <v>233</v>
      </c>
      <c r="E133" s="159" t="s">
        <v>1</v>
      </c>
      <c r="F133" s="160" t="s">
        <v>5549</v>
      </c>
      <c r="H133" s="161">
        <v>636.95000000000005</v>
      </c>
      <c r="I133" s="162"/>
      <c r="L133" s="157"/>
      <c r="M133" s="163"/>
      <c r="T133" s="164"/>
      <c r="AT133" s="159" t="s">
        <v>233</v>
      </c>
      <c r="AU133" s="159" t="s">
        <v>89</v>
      </c>
      <c r="AV133" s="12" t="s">
        <v>89</v>
      </c>
      <c r="AW133" s="12" t="s">
        <v>31</v>
      </c>
      <c r="AX133" s="12" t="s">
        <v>76</v>
      </c>
      <c r="AY133" s="159" t="s">
        <v>225</v>
      </c>
    </row>
    <row r="134" spans="2:65" s="13" customFormat="1" ht="11.25">
      <c r="B134" s="165"/>
      <c r="D134" s="158" t="s">
        <v>233</v>
      </c>
      <c r="E134" s="166" t="s">
        <v>1</v>
      </c>
      <c r="F134" s="167" t="s">
        <v>258</v>
      </c>
      <c r="H134" s="168">
        <v>1082.45</v>
      </c>
      <c r="I134" s="169"/>
      <c r="L134" s="165"/>
      <c r="M134" s="170"/>
      <c r="T134" s="171"/>
      <c r="AT134" s="166" t="s">
        <v>233</v>
      </c>
      <c r="AU134" s="166" t="s">
        <v>89</v>
      </c>
      <c r="AV134" s="13" t="s">
        <v>231</v>
      </c>
      <c r="AW134" s="13" t="s">
        <v>31</v>
      </c>
      <c r="AX134" s="13" t="s">
        <v>83</v>
      </c>
      <c r="AY134" s="166" t="s">
        <v>225</v>
      </c>
    </row>
    <row r="135" spans="2:65" s="1" customFormat="1" ht="24.2" customHeight="1">
      <c r="B135" s="32"/>
      <c r="C135" s="143" t="s">
        <v>89</v>
      </c>
      <c r="D135" s="143" t="s">
        <v>227</v>
      </c>
      <c r="E135" s="144" t="s">
        <v>5550</v>
      </c>
      <c r="F135" s="145" t="s">
        <v>5551</v>
      </c>
      <c r="G135" s="146" t="s">
        <v>312</v>
      </c>
      <c r="H135" s="147">
        <v>636.95000000000005</v>
      </c>
      <c r="I135" s="148"/>
      <c r="J135" s="149">
        <f>ROUND(I135*H135,2)</f>
        <v>0</v>
      </c>
      <c r="K135" s="150"/>
      <c r="L135" s="32"/>
      <c r="M135" s="151" t="s">
        <v>1</v>
      </c>
      <c r="N135" s="152" t="s">
        <v>42</v>
      </c>
      <c r="P135" s="153">
        <f>O135*H135</f>
        <v>0</v>
      </c>
      <c r="Q135" s="153">
        <v>0</v>
      </c>
      <c r="R135" s="153">
        <f>Q135*H135</f>
        <v>0</v>
      </c>
      <c r="S135" s="153">
        <v>0.125</v>
      </c>
      <c r="T135" s="154">
        <f>S135*H135</f>
        <v>79.618750000000006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231</v>
      </c>
      <c r="BM135" s="155" t="s">
        <v>5552</v>
      </c>
    </row>
    <row r="136" spans="2:65" s="12" customFormat="1" ht="22.5">
      <c r="B136" s="157"/>
      <c r="D136" s="158" t="s">
        <v>233</v>
      </c>
      <c r="E136" s="159" t="s">
        <v>1</v>
      </c>
      <c r="F136" s="160" t="s">
        <v>5553</v>
      </c>
      <c r="H136" s="161">
        <v>636.95000000000005</v>
      </c>
      <c r="I136" s="162"/>
      <c r="L136" s="157"/>
      <c r="M136" s="163"/>
      <c r="T136" s="164"/>
      <c r="AT136" s="159" t="s">
        <v>233</v>
      </c>
      <c r="AU136" s="159" t="s">
        <v>89</v>
      </c>
      <c r="AV136" s="12" t="s">
        <v>89</v>
      </c>
      <c r="AW136" s="12" t="s">
        <v>31</v>
      </c>
      <c r="AX136" s="12" t="s">
        <v>83</v>
      </c>
      <c r="AY136" s="159" t="s">
        <v>225</v>
      </c>
    </row>
    <row r="137" spans="2:65" s="1" customFormat="1" ht="33" customHeight="1">
      <c r="B137" s="32"/>
      <c r="C137" s="143" t="s">
        <v>239</v>
      </c>
      <c r="D137" s="143" t="s">
        <v>227</v>
      </c>
      <c r="E137" s="144" t="s">
        <v>5554</v>
      </c>
      <c r="F137" s="145" t="s">
        <v>5555</v>
      </c>
      <c r="G137" s="146" t="s">
        <v>230</v>
      </c>
      <c r="H137" s="147">
        <v>16.12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2.4500000000000002</v>
      </c>
      <c r="T137" s="154">
        <f>S137*H137</f>
        <v>39.494000000000007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5556</v>
      </c>
    </row>
    <row r="138" spans="2:65" s="12" customFormat="1" ht="11.25">
      <c r="B138" s="157"/>
      <c r="D138" s="158" t="s">
        <v>233</v>
      </c>
      <c r="E138" s="159" t="s">
        <v>1</v>
      </c>
      <c r="F138" s="160" t="s">
        <v>5557</v>
      </c>
      <c r="H138" s="161">
        <v>14.82</v>
      </c>
      <c r="I138" s="162"/>
      <c r="L138" s="157"/>
      <c r="M138" s="163"/>
      <c r="T138" s="164"/>
      <c r="AT138" s="159" t="s">
        <v>233</v>
      </c>
      <c r="AU138" s="159" t="s">
        <v>89</v>
      </c>
      <c r="AV138" s="12" t="s">
        <v>89</v>
      </c>
      <c r="AW138" s="12" t="s">
        <v>31</v>
      </c>
      <c r="AX138" s="12" t="s">
        <v>76</v>
      </c>
      <c r="AY138" s="159" t="s">
        <v>225</v>
      </c>
    </row>
    <row r="139" spans="2:65" s="12" customFormat="1" ht="11.25">
      <c r="B139" s="157"/>
      <c r="D139" s="158" t="s">
        <v>233</v>
      </c>
      <c r="E139" s="159" t="s">
        <v>1</v>
      </c>
      <c r="F139" s="160" t="s">
        <v>5558</v>
      </c>
      <c r="H139" s="161">
        <v>1.3</v>
      </c>
      <c r="I139" s="162"/>
      <c r="L139" s="157"/>
      <c r="M139" s="163"/>
      <c r="T139" s="164"/>
      <c r="AT139" s="159" t="s">
        <v>233</v>
      </c>
      <c r="AU139" s="159" t="s">
        <v>89</v>
      </c>
      <c r="AV139" s="12" t="s">
        <v>89</v>
      </c>
      <c r="AW139" s="12" t="s">
        <v>31</v>
      </c>
      <c r="AX139" s="12" t="s">
        <v>76</v>
      </c>
      <c r="AY139" s="159" t="s">
        <v>225</v>
      </c>
    </row>
    <row r="140" spans="2:65" s="13" customFormat="1" ht="11.25">
      <c r="B140" s="165"/>
      <c r="D140" s="158" t="s">
        <v>233</v>
      </c>
      <c r="E140" s="166" t="s">
        <v>1</v>
      </c>
      <c r="F140" s="167" t="s">
        <v>258</v>
      </c>
      <c r="H140" s="168">
        <v>16.12</v>
      </c>
      <c r="I140" s="169"/>
      <c r="L140" s="165"/>
      <c r="M140" s="170"/>
      <c r="T140" s="171"/>
      <c r="AT140" s="166" t="s">
        <v>233</v>
      </c>
      <c r="AU140" s="166" t="s">
        <v>89</v>
      </c>
      <c r="AV140" s="13" t="s">
        <v>231</v>
      </c>
      <c r="AW140" s="13" t="s">
        <v>31</v>
      </c>
      <c r="AX140" s="13" t="s">
        <v>83</v>
      </c>
      <c r="AY140" s="166" t="s">
        <v>225</v>
      </c>
    </row>
    <row r="141" spans="2:65" s="1" customFormat="1" ht="24.2" customHeight="1">
      <c r="B141" s="32"/>
      <c r="C141" s="143" t="s">
        <v>231</v>
      </c>
      <c r="D141" s="143" t="s">
        <v>227</v>
      </c>
      <c r="E141" s="144" t="s">
        <v>5559</v>
      </c>
      <c r="F141" s="145" t="s">
        <v>5560</v>
      </c>
      <c r="G141" s="146" t="s">
        <v>230</v>
      </c>
      <c r="H141" s="147">
        <v>83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5561</v>
      </c>
    </row>
    <row r="142" spans="2:65" s="12" customFormat="1" ht="11.25">
      <c r="B142" s="157"/>
      <c r="D142" s="158" t="s">
        <v>233</v>
      </c>
      <c r="E142" s="159" t="s">
        <v>1</v>
      </c>
      <c r="F142" s="160" t="s">
        <v>5562</v>
      </c>
      <c r="H142" s="161">
        <v>83</v>
      </c>
      <c r="I142" s="162"/>
      <c r="L142" s="157"/>
      <c r="M142" s="163"/>
      <c r="T142" s="164"/>
      <c r="AT142" s="159" t="s">
        <v>233</v>
      </c>
      <c r="AU142" s="159" t="s">
        <v>89</v>
      </c>
      <c r="AV142" s="12" t="s">
        <v>89</v>
      </c>
      <c r="AW142" s="12" t="s">
        <v>31</v>
      </c>
      <c r="AX142" s="12" t="s">
        <v>83</v>
      </c>
      <c r="AY142" s="159" t="s">
        <v>225</v>
      </c>
    </row>
    <row r="143" spans="2:65" s="1" customFormat="1" ht="21.75" customHeight="1">
      <c r="B143" s="32"/>
      <c r="C143" s="143" t="s">
        <v>247</v>
      </c>
      <c r="D143" s="143" t="s">
        <v>227</v>
      </c>
      <c r="E143" s="144" t="s">
        <v>243</v>
      </c>
      <c r="F143" s="145" t="s">
        <v>244</v>
      </c>
      <c r="G143" s="146" t="s">
        <v>230</v>
      </c>
      <c r="H143" s="147">
        <v>26.52</v>
      </c>
      <c r="I143" s="148"/>
      <c r="J143" s="149">
        <f>ROUND(I143*H143,2)</f>
        <v>0</v>
      </c>
      <c r="K143" s="150"/>
      <c r="L143" s="32"/>
      <c r="M143" s="151" t="s">
        <v>1</v>
      </c>
      <c r="N143" s="152" t="s">
        <v>42</v>
      </c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>IF(N143="základná",J143,0)</f>
        <v>0</v>
      </c>
      <c r="BF143" s="156">
        <f>IF(N143="znížená",J143,0)</f>
        <v>0</v>
      </c>
      <c r="BG143" s="156">
        <f>IF(N143="zákl. prenesená",J143,0)</f>
        <v>0</v>
      </c>
      <c r="BH143" s="156">
        <f>IF(N143="zníž. prenesená",J143,0)</f>
        <v>0</v>
      </c>
      <c r="BI143" s="156">
        <f>IF(N143="nulová",J143,0)</f>
        <v>0</v>
      </c>
      <c r="BJ143" s="17" t="s">
        <v>89</v>
      </c>
      <c r="BK143" s="156">
        <f>ROUND(I143*H143,2)</f>
        <v>0</v>
      </c>
      <c r="BL143" s="17" t="s">
        <v>231</v>
      </c>
      <c r="BM143" s="155" t="s">
        <v>5563</v>
      </c>
    </row>
    <row r="144" spans="2:65" s="12" customFormat="1" ht="22.5">
      <c r="B144" s="157"/>
      <c r="D144" s="158" t="s">
        <v>233</v>
      </c>
      <c r="E144" s="159" t="s">
        <v>1</v>
      </c>
      <c r="F144" s="160" t="s">
        <v>5564</v>
      </c>
      <c r="H144" s="161">
        <v>7.8</v>
      </c>
      <c r="I144" s="162"/>
      <c r="L144" s="157"/>
      <c r="M144" s="163"/>
      <c r="T144" s="164"/>
      <c r="AT144" s="159" t="s">
        <v>233</v>
      </c>
      <c r="AU144" s="159" t="s">
        <v>89</v>
      </c>
      <c r="AV144" s="12" t="s">
        <v>89</v>
      </c>
      <c r="AW144" s="12" t="s">
        <v>31</v>
      </c>
      <c r="AX144" s="12" t="s">
        <v>76</v>
      </c>
      <c r="AY144" s="159" t="s">
        <v>225</v>
      </c>
    </row>
    <row r="145" spans="2:65" s="12" customFormat="1" ht="11.25">
      <c r="B145" s="157"/>
      <c r="D145" s="158" t="s">
        <v>233</v>
      </c>
      <c r="E145" s="159" t="s">
        <v>1</v>
      </c>
      <c r="F145" s="160" t="s">
        <v>5565</v>
      </c>
      <c r="H145" s="161">
        <v>18.72</v>
      </c>
      <c r="I145" s="162"/>
      <c r="L145" s="157"/>
      <c r="M145" s="163"/>
      <c r="T145" s="164"/>
      <c r="AT145" s="159" t="s">
        <v>233</v>
      </c>
      <c r="AU145" s="159" t="s">
        <v>89</v>
      </c>
      <c r="AV145" s="12" t="s">
        <v>89</v>
      </c>
      <c r="AW145" s="12" t="s">
        <v>31</v>
      </c>
      <c r="AX145" s="12" t="s">
        <v>76</v>
      </c>
      <c r="AY145" s="159" t="s">
        <v>225</v>
      </c>
    </row>
    <row r="146" spans="2:65" s="13" customFormat="1" ht="11.25">
      <c r="B146" s="165"/>
      <c r="D146" s="158" t="s">
        <v>233</v>
      </c>
      <c r="E146" s="166" t="s">
        <v>1</v>
      </c>
      <c r="F146" s="167" t="s">
        <v>258</v>
      </c>
      <c r="H146" s="168">
        <v>26.52</v>
      </c>
      <c r="I146" s="169"/>
      <c r="L146" s="165"/>
      <c r="M146" s="170"/>
      <c r="T146" s="171"/>
      <c r="AT146" s="166" t="s">
        <v>233</v>
      </c>
      <c r="AU146" s="166" t="s">
        <v>89</v>
      </c>
      <c r="AV146" s="13" t="s">
        <v>231</v>
      </c>
      <c r="AW146" s="13" t="s">
        <v>31</v>
      </c>
      <c r="AX146" s="13" t="s">
        <v>83</v>
      </c>
      <c r="AY146" s="166" t="s">
        <v>225</v>
      </c>
    </row>
    <row r="147" spans="2:65" s="1" customFormat="1" ht="33" customHeight="1">
      <c r="B147" s="32"/>
      <c r="C147" s="143" t="s">
        <v>251</v>
      </c>
      <c r="D147" s="143" t="s">
        <v>227</v>
      </c>
      <c r="E147" s="144" t="s">
        <v>277</v>
      </c>
      <c r="F147" s="145" t="s">
        <v>278</v>
      </c>
      <c r="G147" s="146" t="s">
        <v>230</v>
      </c>
      <c r="H147" s="147">
        <v>109.52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0</v>
      </c>
      <c r="R147" s="153">
        <f>Q147*H147</f>
        <v>0</v>
      </c>
      <c r="S147" s="153">
        <v>0</v>
      </c>
      <c r="T147" s="154">
        <f>S147*H147</f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5566</v>
      </c>
    </row>
    <row r="148" spans="2:65" s="12" customFormat="1" ht="11.25">
      <c r="B148" s="157"/>
      <c r="D148" s="158" t="s">
        <v>233</v>
      </c>
      <c r="E148" s="159" t="s">
        <v>1</v>
      </c>
      <c r="F148" s="160" t="s">
        <v>5567</v>
      </c>
      <c r="H148" s="161">
        <v>109.52</v>
      </c>
      <c r="I148" s="162"/>
      <c r="L148" s="157"/>
      <c r="M148" s="163"/>
      <c r="T148" s="164"/>
      <c r="AT148" s="159" t="s">
        <v>233</v>
      </c>
      <c r="AU148" s="159" t="s">
        <v>89</v>
      </c>
      <c r="AV148" s="12" t="s">
        <v>89</v>
      </c>
      <c r="AW148" s="12" t="s">
        <v>31</v>
      </c>
      <c r="AX148" s="12" t="s">
        <v>83</v>
      </c>
      <c r="AY148" s="159" t="s">
        <v>225</v>
      </c>
    </row>
    <row r="149" spans="2:65" s="1" customFormat="1" ht="37.9" customHeight="1">
      <c r="B149" s="32"/>
      <c r="C149" s="143" t="s">
        <v>259</v>
      </c>
      <c r="D149" s="143" t="s">
        <v>227</v>
      </c>
      <c r="E149" s="144" t="s">
        <v>281</v>
      </c>
      <c r="F149" s="145" t="s">
        <v>282</v>
      </c>
      <c r="G149" s="146" t="s">
        <v>230</v>
      </c>
      <c r="H149" s="147">
        <v>766.64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</v>
      </c>
      <c r="R149" s="153">
        <f>Q149*H149</f>
        <v>0</v>
      </c>
      <c r="S149" s="153">
        <v>0</v>
      </c>
      <c r="T149" s="154">
        <f>S149*H149</f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231</v>
      </c>
      <c r="BM149" s="155" t="s">
        <v>5568</v>
      </c>
    </row>
    <row r="150" spans="2:65" s="12" customFormat="1" ht="11.25">
      <c r="B150" s="157"/>
      <c r="D150" s="158" t="s">
        <v>233</v>
      </c>
      <c r="F150" s="160" t="s">
        <v>5569</v>
      </c>
      <c r="H150" s="161">
        <v>766.64</v>
      </c>
      <c r="I150" s="162"/>
      <c r="L150" s="157"/>
      <c r="M150" s="163"/>
      <c r="T150" s="164"/>
      <c r="AT150" s="159" t="s">
        <v>233</v>
      </c>
      <c r="AU150" s="159" t="s">
        <v>89</v>
      </c>
      <c r="AV150" s="12" t="s">
        <v>89</v>
      </c>
      <c r="AW150" s="12" t="s">
        <v>4</v>
      </c>
      <c r="AX150" s="12" t="s">
        <v>83</v>
      </c>
      <c r="AY150" s="159" t="s">
        <v>225</v>
      </c>
    </row>
    <row r="151" spans="2:65" s="1" customFormat="1" ht="24.2" customHeight="1">
      <c r="B151" s="32"/>
      <c r="C151" s="143" t="s">
        <v>263</v>
      </c>
      <c r="D151" s="143" t="s">
        <v>227</v>
      </c>
      <c r="E151" s="144" t="s">
        <v>286</v>
      </c>
      <c r="F151" s="145" t="s">
        <v>287</v>
      </c>
      <c r="G151" s="146" t="s">
        <v>230</v>
      </c>
      <c r="H151" s="147">
        <v>109.52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0</v>
      </c>
      <c r="R151" s="153">
        <f>Q151*H151</f>
        <v>0</v>
      </c>
      <c r="S151" s="153">
        <v>0</v>
      </c>
      <c r="T151" s="154">
        <f>S151*H151</f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231</v>
      </c>
      <c r="BM151" s="155" t="s">
        <v>5570</v>
      </c>
    </row>
    <row r="152" spans="2:65" s="1" customFormat="1" ht="16.5" customHeight="1">
      <c r="B152" s="32"/>
      <c r="C152" s="143" t="s">
        <v>272</v>
      </c>
      <c r="D152" s="143" t="s">
        <v>227</v>
      </c>
      <c r="E152" s="144" t="s">
        <v>273</v>
      </c>
      <c r="F152" s="145" t="s">
        <v>274</v>
      </c>
      <c r="G152" s="146" t="s">
        <v>230</v>
      </c>
      <c r="H152" s="147">
        <v>109.52</v>
      </c>
      <c r="I152" s="148"/>
      <c r="J152" s="149">
        <f>ROUND(I152*H152,2)</f>
        <v>0</v>
      </c>
      <c r="K152" s="150"/>
      <c r="L152" s="32"/>
      <c r="M152" s="151" t="s">
        <v>1</v>
      </c>
      <c r="N152" s="152" t="s">
        <v>42</v>
      </c>
      <c r="P152" s="153">
        <f>O152*H152</f>
        <v>0</v>
      </c>
      <c r="Q152" s="153">
        <v>0</v>
      </c>
      <c r="R152" s="153">
        <f>Q152*H152</f>
        <v>0</v>
      </c>
      <c r="S152" s="153">
        <v>0</v>
      </c>
      <c r="T152" s="154">
        <f>S152*H152</f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231</v>
      </c>
      <c r="BM152" s="155" t="s">
        <v>5571</v>
      </c>
    </row>
    <row r="153" spans="2:65" s="1" customFormat="1" ht="24.2" customHeight="1">
      <c r="B153" s="32"/>
      <c r="C153" s="143" t="s">
        <v>165</v>
      </c>
      <c r="D153" s="143" t="s">
        <v>227</v>
      </c>
      <c r="E153" s="144" t="s">
        <v>5572</v>
      </c>
      <c r="F153" s="145" t="s">
        <v>5573</v>
      </c>
      <c r="G153" s="146" t="s">
        <v>230</v>
      </c>
      <c r="H153" s="147">
        <v>48</v>
      </c>
      <c r="I153" s="148"/>
      <c r="J153" s="149">
        <f>ROUND(I153*H153,2)</f>
        <v>0</v>
      </c>
      <c r="K153" s="150"/>
      <c r="L153" s="32"/>
      <c r="M153" s="151" t="s">
        <v>1</v>
      </c>
      <c r="N153" s="152" t="s">
        <v>42</v>
      </c>
      <c r="P153" s="153">
        <f>O153*H153</f>
        <v>0</v>
      </c>
      <c r="Q153" s="153">
        <v>0</v>
      </c>
      <c r="R153" s="153">
        <f>Q153*H153</f>
        <v>0</v>
      </c>
      <c r="S153" s="153">
        <v>0</v>
      </c>
      <c r="T153" s="154">
        <f>S153*H153</f>
        <v>0</v>
      </c>
      <c r="AR153" s="155" t="s">
        <v>231</v>
      </c>
      <c r="AT153" s="155" t="s">
        <v>227</v>
      </c>
      <c r="AU153" s="155" t="s">
        <v>89</v>
      </c>
      <c r="AY153" s="17" t="s">
        <v>225</v>
      </c>
      <c r="BE153" s="156">
        <f>IF(N153="základná",J153,0)</f>
        <v>0</v>
      </c>
      <c r="BF153" s="156">
        <f>IF(N153="znížená",J153,0)</f>
        <v>0</v>
      </c>
      <c r="BG153" s="156">
        <f>IF(N153="zákl. prenesená",J153,0)</f>
        <v>0</v>
      </c>
      <c r="BH153" s="156">
        <f>IF(N153="zníž. prenesená",J153,0)</f>
        <v>0</v>
      </c>
      <c r="BI153" s="156">
        <f>IF(N153="nulová",J153,0)</f>
        <v>0</v>
      </c>
      <c r="BJ153" s="17" t="s">
        <v>89</v>
      </c>
      <c r="BK153" s="156">
        <f>ROUND(I153*H153,2)</f>
        <v>0</v>
      </c>
      <c r="BL153" s="17" t="s">
        <v>231</v>
      </c>
      <c r="BM153" s="155" t="s">
        <v>5574</v>
      </c>
    </row>
    <row r="154" spans="2:65" s="12" customFormat="1" ht="11.25">
      <c r="B154" s="157"/>
      <c r="D154" s="158" t="s">
        <v>233</v>
      </c>
      <c r="E154" s="159" t="s">
        <v>1</v>
      </c>
      <c r="F154" s="160" t="s">
        <v>5575</v>
      </c>
      <c r="H154" s="161">
        <v>48</v>
      </c>
      <c r="I154" s="162"/>
      <c r="L154" s="157"/>
      <c r="M154" s="163"/>
      <c r="T154" s="164"/>
      <c r="AT154" s="159" t="s">
        <v>233</v>
      </c>
      <c r="AU154" s="159" t="s">
        <v>89</v>
      </c>
      <c r="AV154" s="12" t="s">
        <v>89</v>
      </c>
      <c r="AW154" s="12" t="s">
        <v>31</v>
      </c>
      <c r="AX154" s="12" t="s">
        <v>83</v>
      </c>
      <c r="AY154" s="159" t="s">
        <v>225</v>
      </c>
    </row>
    <row r="155" spans="2:65" s="1" customFormat="1" ht="24.2" customHeight="1">
      <c r="B155" s="32"/>
      <c r="C155" s="143" t="s">
        <v>168</v>
      </c>
      <c r="D155" s="143" t="s">
        <v>227</v>
      </c>
      <c r="E155" s="144" t="s">
        <v>290</v>
      </c>
      <c r="F155" s="145" t="s">
        <v>291</v>
      </c>
      <c r="G155" s="146" t="s">
        <v>292</v>
      </c>
      <c r="H155" s="147">
        <v>197.136</v>
      </c>
      <c r="I155" s="148"/>
      <c r="J155" s="149">
        <f>ROUND(I155*H155,2)</f>
        <v>0</v>
      </c>
      <c r="K155" s="150"/>
      <c r="L155" s="32"/>
      <c r="M155" s="151" t="s">
        <v>1</v>
      </c>
      <c r="N155" s="152" t="s">
        <v>42</v>
      </c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55" t="s">
        <v>231</v>
      </c>
      <c r="AT155" s="155" t="s">
        <v>227</v>
      </c>
      <c r="AU155" s="155" t="s">
        <v>89</v>
      </c>
      <c r="AY155" s="17" t="s">
        <v>225</v>
      </c>
      <c r="BE155" s="156">
        <f>IF(N155="základná",J155,0)</f>
        <v>0</v>
      </c>
      <c r="BF155" s="156">
        <f>IF(N155="znížená",J155,0)</f>
        <v>0</v>
      </c>
      <c r="BG155" s="156">
        <f>IF(N155="zákl. prenesená",J155,0)</f>
        <v>0</v>
      </c>
      <c r="BH155" s="156">
        <f>IF(N155="zníž. prenesená",J155,0)</f>
        <v>0</v>
      </c>
      <c r="BI155" s="156">
        <f>IF(N155="nulová",J155,0)</f>
        <v>0</v>
      </c>
      <c r="BJ155" s="17" t="s">
        <v>89</v>
      </c>
      <c r="BK155" s="156">
        <f>ROUND(I155*H155,2)</f>
        <v>0</v>
      </c>
      <c r="BL155" s="17" t="s">
        <v>231</v>
      </c>
      <c r="BM155" s="155" t="s">
        <v>5576</v>
      </c>
    </row>
    <row r="156" spans="2:65" s="12" customFormat="1" ht="11.25">
      <c r="B156" s="157"/>
      <c r="D156" s="158" t="s">
        <v>233</v>
      </c>
      <c r="E156" s="159" t="s">
        <v>1</v>
      </c>
      <c r="F156" s="160" t="s">
        <v>5577</v>
      </c>
      <c r="H156" s="161">
        <v>197.136</v>
      </c>
      <c r="I156" s="162"/>
      <c r="L156" s="157"/>
      <c r="M156" s="163"/>
      <c r="T156" s="164"/>
      <c r="AT156" s="159" t="s">
        <v>233</v>
      </c>
      <c r="AU156" s="159" t="s">
        <v>89</v>
      </c>
      <c r="AV156" s="12" t="s">
        <v>89</v>
      </c>
      <c r="AW156" s="12" t="s">
        <v>31</v>
      </c>
      <c r="AX156" s="12" t="s">
        <v>83</v>
      </c>
      <c r="AY156" s="159" t="s">
        <v>225</v>
      </c>
    </row>
    <row r="157" spans="2:65" s="1" customFormat="1" ht="21.75" customHeight="1">
      <c r="B157" s="32"/>
      <c r="C157" s="143" t="s">
        <v>285</v>
      </c>
      <c r="D157" s="143" t="s">
        <v>227</v>
      </c>
      <c r="E157" s="144" t="s">
        <v>5578</v>
      </c>
      <c r="F157" s="145" t="s">
        <v>5579</v>
      </c>
      <c r="G157" s="146" t="s">
        <v>312</v>
      </c>
      <c r="H157" s="147">
        <v>160</v>
      </c>
      <c r="I157" s="148"/>
      <c r="J157" s="149">
        <f>ROUND(I157*H157,2)</f>
        <v>0</v>
      </c>
      <c r="K157" s="150"/>
      <c r="L157" s="32"/>
      <c r="M157" s="151" t="s">
        <v>1</v>
      </c>
      <c r="N157" s="152" t="s">
        <v>42</v>
      </c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231</v>
      </c>
      <c r="BM157" s="155" t="s">
        <v>5580</v>
      </c>
    </row>
    <row r="158" spans="2:65" s="1" customFormat="1" ht="16.5" customHeight="1">
      <c r="B158" s="32"/>
      <c r="C158" s="179" t="s">
        <v>289</v>
      </c>
      <c r="D158" s="179" t="s">
        <v>304</v>
      </c>
      <c r="E158" s="180" t="s">
        <v>5581</v>
      </c>
      <c r="F158" s="181" t="s">
        <v>5582</v>
      </c>
      <c r="G158" s="182" t="s">
        <v>983</v>
      </c>
      <c r="H158" s="183">
        <v>5</v>
      </c>
      <c r="I158" s="184"/>
      <c r="J158" s="185">
        <f>ROUND(I158*H158,2)</f>
        <v>0</v>
      </c>
      <c r="K158" s="186"/>
      <c r="L158" s="187"/>
      <c r="M158" s="188" t="s">
        <v>1</v>
      </c>
      <c r="N158" s="189" t="s">
        <v>42</v>
      </c>
      <c r="P158" s="153">
        <f>O158*H158</f>
        <v>0</v>
      </c>
      <c r="Q158" s="153">
        <v>1E-3</v>
      </c>
      <c r="R158" s="153">
        <f>Q158*H158</f>
        <v>5.0000000000000001E-3</v>
      </c>
      <c r="S158" s="153">
        <v>0</v>
      </c>
      <c r="T158" s="154">
        <f>S158*H158</f>
        <v>0</v>
      </c>
      <c r="AR158" s="155" t="s">
        <v>263</v>
      </c>
      <c r="AT158" s="155" t="s">
        <v>304</v>
      </c>
      <c r="AU158" s="155" t="s">
        <v>89</v>
      </c>
      <c r="AY158" s="17" t="s">
        <v>225</v>
      </c>
      <c r="BE158" s="156">
        <f>IF(N158="základná",J158,0)</f>
        <v>0</v>
      </c>
      <c r="BF158" s="156">
        <f>IF(N158="znížená",J158,0)</f>
        <v>0</v>
      </c>
      <c r="BG158" s="156">
        <f>IF(N158="zákl. prenesená",J158,0)</f>
        <v>0</v>
      </c>
      <c r="BH158" s="156">
        <f>IF(N158="zníž. prenesená",J158,0)</f>
        <v>0</v>
      </c>
      <c r="BI158" s="156">
        <f>IF(N158="nulová",J158,0)</f>
        <v>0</v>
      </c>
      <c r="BJ158" s="17" t="s">
        <v>89</v>
      </c>
      <c r="BK158" s="156">
        <f>ROUND(I158*H158,2)</f>
        <v>0</v>
      </c>
      <c r="BL158" s="17" t="s">
        <v>231</v>
      </c>
      <c r="BM158" s="155" t="s">
        <v>5583</v>
      </c>
    </row>
    <row r="159" spans="2:65" s="12" customFormat="1" ht="11.25">
      <c r="B159" s="157"/>
      <c r="D159" s="158" t="s">
        <v>233</v>
      </c>
      <c r="F159" s="160" t="s">
        <v>5584</v>
      </c>
      <c r="H159" s="161">
        <v>5</v>
      </c>
      <c r="I159" s="162"/>
      <c r="L159" s="157"/>
      <c r="M159" s="163"/>
      <c r="T159" s="164"/>
      <c r="AT159" s="159" t="s">
        <v>233</v>
      </c>
      <c r="AU159" s="159" t="s">
        <v>89</v>
      </c>
      <c r="AV159" s="12" t="s">
        <v>89</v>
      </c>
      <c r="AW159" s="12" t="s">
        <v>4</v>
      </c>
      <c r="AX159" s="12" t="s">
        <v>83</v>
      </c>
      <c r="AY159" s="159" t="s">
        <v>225</v>
      </c>
    </row>
    <row r="160" spans="2:65" s="1" customFormat="1" ht="21.75" customHeight="1">
      <c r="B160" s="32"/>
      <c r="C160" s="143" t="s">
        <v>295</v>
      </c>
      <c r="D160" s="143" t="s">
        <v>227</v>
      </c>
      <c r="E160" s="144" t="s">
        <v>310</v>
      </c>
      <c r="F160" s="145" t="s">
        <v>311</v>
      </c>
      <c r="G160" s="146" t="s">
        <v>312</v>
      </c>
      <c r="H160" s="147">
        <v>1082</v>
      </c>
      <c r="I160" s="148"/>
      <c r="J160" s="149">
        <f>ROUND(I160*H160,2)</f>
        <v>0</v>
      </c>
      <c r="K160" s="150"/>
      <c r="L160" s="32"/>
      <c r="M160" s="151" t="s">
        <v>1</v>
      </c>
      <c r="N160" s="152" t="s">
        <v>42</v>
      </c>
      <c r="P160" s="153">
        <f>O160*H160</f>
        <v>0</v>
      </c>
      <c r="Q160" s="153">
        <v>0</v>
      </c>
      <c r="R160" s="153">
        <f>Q160*H160</f>
        <v>0</v>
      </c>
      <c r="S160" s="153">
        <v>0</v>
      </c>
      <c r="T160" s="154">
        <f>S160*H160</f>
        <v>0</v>
      </c>
      <c r="AR160" s="155" t="s">
        <v>231</v>
      </c>
      <c r="AT160" s="155" t="s">
        <v>227</v>
      </c>
      <c r="AU160" s="155" t="s">
        <v>89</v>
      </c>
      <c r="AY160" s="17" t="s">
        <v>225</v>
      </c>
      <c r="BE160" s="156">
        <f>IF(N160="základná",J160,0)</f>
        <v>0</v>
      </c>
      <c r="BF160" s="156">
        <f>IF(N160="znížená",J160,0)</f>
        <v>0</v>
      </c>
      <c r="BG160" s="156">
        <f>IF(N160="zákl. prenesená",J160,0)</f>
        <v>0</v>
      </c>
      <c r="BH160" s="156">
        <f>IF(N160="zníž. prenesená",J160,0)</f>
        <v>0</v>
      </c>
      <c r="BI160" s="156">
        <f>IF(N160="nulová",J160,0)</f>
        <v>0</v>
      </c>
      <c r="BJ160" s="17" t="s">
        <v>89</v>
      </c>
      <c r="BK160" s="156">
        <f>ROUND(I160*H160,2)</f>
        <v>0</v>
      </c>
      <c r="BL160" s="17" t="s">
        <v>231</v>
      </c>
      <c r="BM160" s="155" t="s">
        <v>5585</v>
      </c>
    </row>
    <row r="161" spans="2:65" s="12" customFormat="1" ht="11.25">
      <c r="B161" s="157"/>
      <c r="D161" s="158" t="s">
        <v>233</v>
      </c>
      <c r="E161" s="159" t="s">
        <v>1</v>
      </c>
      <c r="F161" s="160" t="s">
        <v>5586</v>
      </c>
      <c r="H161" s="161">
        <v>1082</v>
      </c>
      <c r="I161" s="162"/>
      <c r="L161" s="157"/>
      <c r="M161" s="163"/>
      <c r="T161" s="164"/>
      <c r="AT161" s="159" t="s">
        <v>233</v>
      </c>
      <c r="AU161" s="159" t="s">
        <v>89</v>
      </c>
      <c r="AV161" s="12" t="s">
        <v>89</v>
      </c>
      <c r="AW161" s="12" t="s">
        <v>31</v>
      </c>
      <c r="AX161" s="12" t="s">
        <v>83</v>
      </c>
      <c r="AY161" s="159" t="s">
        <v>225</v>
      </c>
    </row>
    <row r="162" spans="2:65" s="1" customFormat="1" ht="24.2" customHeight="1">
      <c r="B162" s="32"/>
      <c r="C162" s="143" t="s">
        <v>303</v>
      </c>
      <c r="D162" s="143" t="s">
        <v>227</v>
      </c>
      <c r="E162" s="144" t="s">
        <v>5587</v>
      </c>
      <c r="F162" s="145" t="s">
        <v>5588</v>
      </c>
      <c r="G162" s="146" t="s">
        <v>312</v>
      </c>
      <c r="H162" s="147">
        <v>188</v>
      </c>
      <c r="I162" s="148"/>
      <c r="J162" s="149">
        <f>ROUND(I162*H162,2)</f>
        <v>0</v>
      </c>
      <c r="K162" s="150"/>
      <c r="L162" s="32"/>
      <c r="M162" s="151" t="s">
        <v>1</v>
      </c>
      <c r="N162" s="152" t="s">
        <v>42</v>
      </c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>IF(N162="základná",J162,0)</f>
        <v>0</v>
      </c>
      <c r="BF162" s="156">
        <f>IF(N162="znížená",J162,0)</f>
        <v>0</v>
      </c>
      <c r="BG162" s="156">
        <f>IF(N162="zákl. prenesená",J162,0)</f>
        <v>0</v>
      </c>
      <c r="BH162" s="156">
        <f>IF(N162="zníž. prenesená",J162,0)</f>
        <v>0</v>
      </c>
      <c r="BI162" s="156">
        <f>IF(N162="nulová",J162,0)</f>
        <v>0</v>
      </c>
      <c r="BJ162" s="17" t="s">
        <v>89</v>
      </c>
      <c r="BK162" s="156">
        <f>ROUND(I162*H162,2)</f>
        <v>0</v>
      </c>
      <c r="BL162" s="17" t="s">
        <v>231</v>
      </c>
      <c r="BM162" s="155" t="s">
        <v>5589</v>
      </c>
    </row>
    <row r="163" spans="2:65" s="12" customFormat="1" ht="11.25">
      <c r="B163" s="157"/>
      <c r="D163" s="158" t="s">
        <v>233</v>
      </c>
      <c r="E163" s="159" t="s">
        <v>1</v>
      </c>
      <c r="F163" s="160" t="s">
        <v>5590</v>
      </c>
      <c r="H163" s="161">
        <v>160</v>
      </c>
      <c r="I163" s="162"/>
      <c r="L163" s="157"/>
      <c r="M163" s="163"/>
      <c r="T163" s="164"/>
      <c r="AT163" s="159" t="s">
        <v>233</v>
      </c>
      <c r="AU163" s="159" t="s">
        <v>89</v>
      </c>
      <c r="AV163" s="12" t="s">
        <v>89</v>
      </c>
      <c r="AW163" s="12" t="s">
        <v>31</v>
      </c>
      <c r="AX163" s="12" t="s">
        <v>76</v>
      </c>
      <c r="AY163" s="159" t="s">
        <v>225</v>
      </c>
    </row>
    <row r="164" spans="2:65" s="12" customFormat="1" ht="11.25">
      <c r="B164" s="157"/>
      <c r="D164" s="158" t="s">
        <v>233</v>
      </c>
      <c r="E164" s="159" t="s">
        <v>1</v>
      </c>
      <c r="F164" s="160" t="s">
        <v>5591</v>
      </c>
      <c r="H164" s="161">
        <v>28</v>
      </c>
      <c r="I164" s="162"/>
      <c r="L164" s="157"/>
      <c r="M164" s="163"/>
      <c r="T164" s="164"/>
      <c r="AT164" s="159" t="s">
        <v>233</v>
      </c>
      <c r="AU164" s="159" t="s">
        <v>89</v>
      </c>
      <c r="AV164" s="12" t="s">
        <v>89</v>
      </c>
      <c r="AW164" s="12" t="s">
        <v>31</v>
      </c>
      <c r="AX164" s="12" t="s">
        <v>76</v>
      </c>
      <c r="AY164" s="159" t="s">
        <v>225</v>
      </c>
    </row>
    <row r="165" spans="2:65" s="13" customFormat="1" ht="11.25">
      <c r="B165" s="165"/>
      <c r="D165" s="158" t="s">
        <v>233</v>
      </c>
      <c r="E165" s="166" t="s">
        <v>1</v>
      </c>
      <c r="F165" s="167" t="s">
        <v>258</v>
      </c>
      <c r="H165" s="168">
        <v>188</v>
      </c>
      <c r="I165" s="169"/>
      <c r="L165" s="165"/>
      <c r="M165" s="170"/>
      <c r="T165" s="171"/>
      <c r="AT165" s="166" t="s">
        <v>233</v>
      </c>
      <c r="AU165" s="166" t="s">
        <v>89</v>
      </c>
      <c r="AV165" s="13" t="s">
        <v>231</v>
      </c>
      <c r="AW165" s="13" t="s">
        <v>31</v>
      </c>
      <c r="AX165" s="13" t="s">
        <v>83</v>
      </c>
      <c r="AY165" s="166" t="s">
        <v>225</v>
      </c>
    </row>
    <row r="166" spans="2:65" s="1" customFormat="1" ht="16.5" customHeight="1">
      <c r="B166" s="32"/>
      <c r="C166" s="179" t="s">
        <v>309</v>
      </c>
      <c r="D166" s="179" t="s">
        <v>304</v>
      </c>
      <c r="E166" s="180" t="s">
        <v>5592</v>
      </c>
      <c r="F166" s="181" t="s">
        <v>5593</v>
      </c>
      <c r="G166" s="182" t="s">
        <v>292</v>
      </c>
      <c r="H166" s="183">
        <v>7.52</v>
      </c>
      <c r="I166" s="184"/>
      <c r="J166" s="185">
        <f>ROUND(I166*H166,2)</f>
        <v>0</v>
      </c>
      <c r="K166" s="186"/>
      <c r="L166" s="187"/>
      <c r="M166" s="188" t="s">
        <v>1</v>
      </c>
      <c r="N166" s="189" t="s">
        <v>42</v>
      </c>
      <c r="P166" s="153">
        <f>O166*H166</f>
        <v>0</v>
      </c>
      <c r="Q166" s="153">
        <v>1</v>
      </c>
      <c r="R166" s="153">
        <f>Q166*H166</f>
        <v>7.52</v>
      </c>
      <c r="S166" s="153">
        <v>0</v>
      </c>
      <c r="T166" s="154">
        <f>S166*H166</f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231</v>
      </c>
      <c r="BM166" s="155" t="s">
        <v>5594</v>
      </c>
    </row>
    <row r="167" spans="2:65" s="12" customFormat="1" ht="11.25">
      <c r="B167" s="157"/>
      <c r="D167" s="158" t="s">
        <v>233</v>
      </c>
      <c r="E167" s="159" t="s">
        <v>1</v>
      </c>
      <c r="F167" s="160" t="s">
        <v>5595</v>
      </c>
      <c r="H167" s="161">
        <v>7.52</v>
      </c>
      <c r="I167" s="162"/>
      <c r="L167" s="157"/>
      <c r="M167" s="163"/>
      <c r="T167" s="164"/>
      <c r="AT167" s="159" t="s">
        <v>233</v>
      </c>
      <c r="AU167" s="159" t="s">
        <v>89</v>
      </c>
      <c r="AV167" s="12" t="s">
        <v>89</v>
      </c>
      <c r="AW167" s="12" t="s">
        <v>31</v>
      </c>
      <c r="AX167" s="12" t="s">
        <v>83</v>
      </c>
      <c r="AY167" s="159" t="s">
        <v>225</v>
      </c>
    </row>
    <row r="168" spans="2:65" s="11" customFormat="1" ht="22.9" customHeight="1">
      <c r="B168" s="131"/>
      <c r="D168" s="132" t="s">
        <v>75</v>
      </c>
      <c r="E168" s="141" t="s">
        <v>247</v>
      </c>
      <c r="F168" s="141" t="s">
        <v>5596</v>
      </c>
      <c r="I168" s="134"/>
      <c r="J168" s="142">
        <f>BK168</f>
        <v>0</v>
      </c>
      <c r="L168" s="131"/>
      <c r="M168" s="136"/>
      <c r="P168" s="137">
        <f>SUM(P169:P172)</f>
        <v>0</v>
      </c>
      <c r="R168" s="137">
        <f>SUM(R169:R172)</f>
        <v>638.2627956</v>
      </c>
      <c r="T168" s="138">
        <f>SUM(T169:T172)</f>
        <v>0</v>
      </c>
      <c r="AR168" s="132" t="s">
        <v>83</v>
      </c>
      <c r="AT168" s="139" t="s">
        <v>75</v>
      </c>
      <c r="AU168" s="139" t="s">
        <v>83</v>
      </c>
      <c r="AY168" s="132" t="s">
        <v>225</v>
      </c>
      <c r="BK168" s="140">
        <f>SUM(BK169:BK172)</f>
        <v>0</v>
      </c>
    </row>
    <row r="169" spans="2:65" s="1" customFormat="1" ht="24.2" customHeight="1">
      <c r="B169" s="32"/>
      <c r="C169" s="143" t="s">
        <v>319</v>
      </c>
      <c r="D169" s="143" t="s">
        <v>227</v>
      </c>
      <c r="E169" s="144" t="s">
        <v>5597</v>
      </c>
      <c r="F169" s="145" t="s">
        <v>5598</v>
      </c>
      <c r="G169" s="146" t="s">
        <v>312</v>
      </c>
      <c r="H169" s="147">
        <v>830</v>
      </c>
      <c r="I169" s="148"/>
      <c r="J169" s="149">
        <f>ROUND(I169*H169,2)</f>
        <v>0</v>
      </c>
      <c r="K169" s="150"/>
      <c r="L169" s="32"/>
      <c r="M169" s="151" t="s">
        <v>1</v>
      </c>
      <c r="N169" s="152" t="s">
        <v>42</v>
      </c>
      <c r="P169" s="153">
        <f>O169*H169</f>
        <v>0</v>
      </c>
      <c r="Q169" s="153">
        <v>0.27994000000000002</v>
      </c>
      <c r="R169" s="153">
        <f>Q169*H169</f>
        <v>232.35020000000003</v>
      </c>
      <c r="S169" s="153">
        <v>0</v>
      </c>
      <c r="T169" s="154">
        <f>S169*H169</f>
        <v>0</v>
      </c>
      <c r="AR169" s="155" t="s">
        <v>231</v>
      </c>
      <c r="AT169" s="155" t="s">
        <v>227</v>
      </c>
      <c r="AU169" s="155" t="s">
        <v>89</v>
      </c>
      <c r="AY169" s="17" t="s">
        <v>225</v>
      </c>
      <c r="BE169" s="156">
        <f>IF(N169="základná",J169,0)</f>
        <v>0</v>
      </c>
      <c r="BF169" s="156">
        <f>IF(N169="znížená",J169,0)</f>
        <v>0</v>
      </c>
      <c r="BG169" s="156">
        <f>IF(N169="zákl. prenesená",J169,0)</f>
        <v>0</v>
      </c>
      <c r="BH169" s="156">
        <f>IF(N169="zníž. prenesená",J169,0)</f>
        <v>0</v>
      </c>
      <c r="BI169" s="156">
        <f>IF(N169="nulová",J169,0)</f>
        <v>0</v>
      </c>
      <c r="BJ169" s="17" t="s">
        <v>89</v>
      </c>
      <c r="BK169" s="156">
        <f>ROUND(I169*H169,2)</f>
        <v>0</v>
      </c>
      <c r="BL169" s="17" t="s">
        <v>231</v>
      </c>
      <c r="BM169" s="155" t="s">
        <v>5599</v>
      </c>
    </row>
    <row r="170" spans="2:65" s="1" customFormat="1" ht="37.9" customHeight="1">
      <c r="B170" s="32"/>
      <c r="C170" s="143" t="s">
        <v>328</v>
      </c>
      <c r="D170" s="143" t="s">
        <v>227</v>
      </c>
      <c r="E170" s="144" t="s">
        <v>5600</v>
      </c>
      <c r="F170" s="145" t="s">
        <v>5601</v>
      </c>
      <c r="G170" s="146" t="s">
        <v>312</v>
      </c>
      <c r="H170" s="147">
        <v>830</v>
      </c>
      <c r="I170" s="148"/>
      <c r="J170" s="149">
        <f>ROUND(I170*H170,2)</f>
        <v>0</v>
      </c>
      <c r="K170" s="150"/>
      <c r="L170" s="32"/>
      <c r="M170" s="151" t="s">
        <v>1</v>
      </c>
      <c r="N170" s="152" t="s">
        <v>42</v>
      </c>
      <c r="P170" s="153">
        <f>O170*H170</f>
        <v>0</v>
      </c>
      <c r="Q170" s="153">
        <v>0.35338132</v>
      </c>
      <c r="R170" s="153">
        <f>Q170*H170</f>
        <v>293.30649560000001</v>
      </c>
      <c r="S170" s="153">
        <v>0</v>
      </c>
      <c r="T170" s="154">
        <f>S170*H170</f>
        <v>0</v>
      </c>
      <c r="AR170" s="155" t="s">
        <v>231</v>
      </c>
      <c r="AT170" s="155" t="s">
        <v>227</v>
      </c>
      <c r="AU170" s="155" t="s">
        <v>89</v>
      </c>
      <c r="AY170" s="17" t="s">
        <v>225</v>
      </c>
      <c r="BE170" s="156">
        <f>IF(N170="základná",J170,0)</f>
        <v>0</v>
      </c>
      <c r="BF170" s="156">
        <f>IF(N170="znížená",J170,0)</f>
        <v>0</v>
      </c>
      <c r="BG170" s="156">
        <f>IF(N170="zákl. prenesená",J170,0)</f>
        <v>0</v>
      </c>
      <c r="BH170" s="156">
        <f>IF(N170="zníž. prenesená",J170,0)</f>
        <v>0</v>
      </c>
      <c r="BI170" s="156">
        <f>IF(N170="nulová",J170,0)</f>
        <v>0</v>
      </c>
      <c r="BJ170" s="17" t="s">
        <v>89</v>
      </c>
      <c r="BK170" s="156">
        <f>ROUND(I170*H170,2)</f>
        <v>0</v>
      </c>
      <c r="BL170" s="17" t="s">
        <v>231</v>
      </c>
      <c r="BM170" s="155" t="s">
        <v>5602</v>
      </c>
    </row>
    <row r="171" spans="2:65" s="1" customFormat="1" ht="33" customHeight="1">
      <c r="B171" s="32"/>
      <c r="C171" s="143" t="s">
        <v>339</v>
      </c>
      <c r="D171" s="143" t="s">
        <v>227</v>
      </c>
      <c r="E171" s="144" t="s">
        <v>5603</v>
      </c>
      <c r="F171" s="145" t="s">
        <v>5604</v>
      </c>
      <c r="G171" s="146" t="s">
        <v>312</v>
      </c>
      <c r="H171" s="147">
        <v>830</v>
      </c>
      <c r="I171" s="148"/>
      <c r="J171" s="149">
        <f>ROUND(I171*H171,2)</f>
        <v>0</v>
      </c>
      <c r="K171" s="150"/>
      <c r="L171" s="32"/>
      <c r="M171" s="151" t="s">
        <v>1</v>
      </c>
      <c r="N171" s="152" t="s">
        <v>42</v>
      </c>
      <c r="P171" s="153">
        <f>O171*H171</f>
        <v>0</v>
      </c>
      <c r="Q171" s="153">
        <v>6.0099999999999997E-3</v>
      </c>
      <c r="R171" s="153">
        <f>Q171*H171</f>
        <v>4.9882999999999997</v>
      </c>
      <c r="S171" s="153">
        <v>0</v>
      </c>
      <c r="T171" s="154">
        <f>S171*H171</f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>IF(N171="základná",J171,0)</f>
        <v>0</v>
      </c>
      <c r="BF171" s="156">
        <f>IF(N171="znížená",J171,0)</f>
        <v>0</v>
      </c>
      <c r="BG171" s="156">
        <f>IF(N171="zákl. prenesená",J171,0)</f>
        <v>0</v>
      </c>
      <c r="BH171" s="156">
        <f>IF(N171="zníž. prenesená",J171,0)</f>
        <v>0</v>
      </c>
      <c r="BI171" s="156">
        <f>IF(N171="nulová",J171,0)</f>
        <v>0</v>
      </c>
      <c r="BJ171" s="17" t="s">
        <v>89</v>
      </c>
      <c r="BK171" s="156">
        <f>ROUND(I171*H171,2)</f>
        <v>0</v>
      </c>
      <c r="BL171" s="17" t="s">
        <v>231</v>
      </c>
      <c r="BM171" s="155" t="s">
        <v>5605</v>
      </c>
    </row>
    <row r="172" spans="2:65" s="1" customFormat="1" ht="33" customHeight="1">
      <c r="B172" s="32"/>
      <c r="C172" s="143" t="s">
        <v>349</v>
      </c>
      <c r="D172" s="143" t="s">
        <v>227</v>
      </c>
      <c r="E172" s="144" t="s">
        <v>5606</v>
      </c>
      <c r="F172" s="145" t="s">
        <v>5607</v>
      </c>
      <c r="G172" s="146" t="s">
        <v>312</v>
      </c>
      <c r="H172" s="147">
        <v>830</v>
      </c>
      <c r="I172" s="148"/>
      <c r="J172" s="149">
        <f>ROUND(I172*H172,2)</f>
        <v>0</v>
      </c>
      <c r="K172" s="150"/>
      <c r="L172" s="32"/>
      <c r="M172" s="151" t="s">
        <v>1</v>
      </c>
      <c r="N172" s="152" t="s">
        <v>42</v>
      </c>
      <c r="P172" s="153">
        <f>O172*H172</f>
        <v>0</v>
      </c>
      <c r="Q172" s="153">
        <v>0.12966</v>
      </c>
      <c r="R172" s="153">
        <f>Q172*H172</f>
        <v>107.6178</v>
      </c>
      <c r="S172" s="153">
        <v>0</v>
      </c>
      <c r="T172" s="154">
        <f>S172*H172</f>
        <v>0</v>
      </c>
      <c r="AR172" s="155" t="s">
        <v>231</v>
      </c>
      <c r="AT172" s="155" t="s">
        <v>227</v>
      </c>
      <c r="AU172" s="155" t="s">
        <v>89</v>
      </c>
      <c r="AY172" s="17" t="s">
        <v>225</v>
      </c>
      <c r="BE172" s="156">
        <f>IF(N172="základná",J172,0)</f>
        <v>0</v>
      </c>
      <c r="BF172" s="156">
        <f>IF(N172="znížená",J172,0)</f>
        <v>0</v>
      </c>
      <c r="BG172" s="156">
        <f>IF(N172="zákl. prenesená",J172,0)</f>
        <v>0</v>
      </c>
      <c r="BH172" s="156">
        <f>IF(N172="zníž. prenesená",J172,0)</f>
        <v>0</v>
      </c>
      <c r="BI172" s="156">
        <f>IF(N172="nulová",J172,0)</f>
        <v>0</v>
      </c>
      <c r="BJ172" s="17" t="s">
        <v>89</v>
      </c>
      <c r="BK172" s="156">
        <f>ROUND(I172*H172,2)</f>
        <v>0</v>
      </c>
      <c r="BL172" s="17" t="s">
        <v>231</v>
      </c>
      <c r="BM172" s="155" t="s">
        <v>5608</v>
      </c>
    </row>
    <row r="173" spans="2:65" s="11" customFormat="1" ht="22.9" customHeight="1">
      <c r="B173" s="131"/>
      <c r="D173" s="132" t="s">
        <v>75</v>
      </c>
      <c r="E173" s="141" t="s">
        <v>5609</v>
      </c>
      <c r="F173" s="141" t="s">
        <v>5610</v>
      </c>
      <c r="I173" s="134"/>
      <c r="J173" s="142">
        <f>BK173</f>
        <v>0</v>
      </c>
      <c r="L173" s="131"/>
      <c r="M173" s="136"/>
      <c r="P173" s="137">
        <f>SUM(P174:P192)</f>
        <v>0</v>
      </c>
      <c r="R173" s="137">
        <f>SUM(R174:R192)</f>
        <v>226.85245000000003</v>
      </c>
      <c r="T173" s="138">
        <f>SUM(T174:T192)</f>
        <v>0</v>
      </c>
      <c r="AR173" s="132" t="s">
        <v>83</v>
      </c>
      <c r="AT173" s="139" t="s">
        <v>75</v>
      </c>
      <c r="AU173" s="139" t="s">
        <v>83</v>
      </c>
      <c r="AY173" s="132" t="s">
        <v>225</v>
      </c>
      <c r="BK173" s="140">
        <f>SUM(BK174:BK192)</f>
        <v>0</v>
      </c>
    </row>
    <row r="174" spans="2:65" s="1" customFormat="1" ht="44.25" customHeight="1">
      <c r="B174" s="32"/>
      <c r="C174" s="143" t="s">
        <v>353</v>
      </c>
      <c r="D174" s="143" t="s">
        <v>227</v>
      </c>
      <c r="E174" s="144" t="s">
        <v>5611</v>
      </c>
      <c r="F174" s="145" t="s">
        <v>5612</v>
      </c>
      <c r="G174" s="146" t="s">
        <v>312</v>
      </c>
      <c r="H174" s="147">
        <v>76</v>
      </c>
      <c r="I174" s="148"/>
      <c r="J174" s="149">
        <f>ROUND(I174*H174,2)</f>
        <v>0</v>
      </c>
      <c r="K174" s="150"/>
      <c r="L174" s="32"/>
      <c r="M174" s="151" t="s">
        <v>1</v>
      </c>
      <c r="N174" s="152" t="s">
        <v>42</v>
      </c>
      <c r="P174" s="153">
        <f>O174*H174</f>
        <v>0</v>
      </c>
      <c r="Q174" s="153">
        <v>0.112</v>
      </c>
      <c r="R174" s="153">
        <f>Q174*H174</f>
        <v>8.5120000000000005</v>
      </c>
      <c r="S174" s="153">
        <v>0</v>
      </c>
      <c r="T174" s="154">
        <f>S174*H174</f>
        <v>0</v>
      </c>
      <c r="AR174" s="155" t="s">
        <v>231</v>
      </c>
      <c r="AT174" s="155" t="s">
        <v>227</v>
      </c>
      <c r="AU174" s="155" t="s">
        <v>89</v>
      </c>
      <c r="AY174" s="17" t="s">
        <v>225</v>
      </c>
      <c r="BE174" s="156">
        <f>IF(N174="základná",J174,0)</f>
        <v>0</v>
      </c>
      <c r="BF174" s="156">
        <f>IF(N174="znížená",J174,0)</f>
        <v>0</v>
      </c>
      <c r="BG174" s="156">
        <f>IF(N174="zákl. prenesená",J174,0)</f>
        <v>0</v>
      </c>
      <c r="BH174" s="156">
        <f>IF(N174="zníž. prenesená",J174,0)</f>
        <v>0</v>
      </c>
      <c r="BI174" s="156">
        <f>IF(N174="nulová",J174,0)</f>
        <v>0</v>
      </c>
      <c r="BJ174" s="17" t="s">
        <v>89</v>
      </c>
      <c r="BK174" s="156">
        <f>ROUND(I174*H174,2)</f>
        <v>0</v>
      </c>
      <c r="BL174" s="17" t="s">
        <v>231</v>
      </c>
      <c r="BM174" s="155" t="s">
        <v>1543</v>
      </c>
    </row>
    <row r="175" spans="2:65" s="12" customFormat="1" ht="11.25">
      <c r="B175" s="157"/>
      <c r="D175" s="158" t="s">
        <v>233</v>
      </c>
      <c r="E175" s="159" t="s">
        <v>1</v>
      </c>
      <c r="F175" s="160" t="s">
        <v>5613</v>
      </c>
      <c r="H175" s="161">
        <v>76</v>
      </c>
      <c r="I175" s="162"/>
      <c r="L175" s="157"/>
      <c r="M175" s="163"/>
      <c r="T175" s="164"/>
      <c r="AT175" s="159" t="s">
        <v>233</v>
      </c>
      <c r="AU175" s="159" t="s">
        <v>89</v>
      </c>
      <c r="AV175" s="12" t="s">
        <v>89</v>
      </c>
      <c r="AW175" s="12" t="s">
        <v>31</v>
      </c>
      <c r="AX175" s="12" t="s">
        <v>83</v>
      </c>
      <c r="AY175" s="159" t="s">
        <v>225</v>
      </c>
    </row>
    <row r="176" spans="2:65" s="1" customFormat="1" ht="44.25" customHeight="1">
      <c r="B176" s="32"/>
      <c r="C176" s="143" t="s">
        <v>363</v>
      </c>
      <c r="D176" s="143" t="s">
        <v>227</v>
      </c>
      <c r="E176" s="144" t="s">
        <v>5614</v>
      </c>
      <c r="F176" s="145" t="s">
        <v>5615</v>
      </c>
      <c r="G176" s="146" t="s">
        <v>312</v>
      </c>
      <c r="H176" s="147">
        <v>76</v>
      </c>
      <c r="I176" s="148"/>
      <c r="J176" s="149">
        <f>ROUND(I176*H176,2)</f>
        <v>0</v>
      </c>
      <c r="K176" s="150"/>
      <c r="L176" s="32"/>
      <c r="M176" s="151" t="s">
        <v>1</v>
      </c>
      <c r="N176" s="152" t="s">
        <v>42</v>
      </c>
      <c r="P176" s="153">
        <f>O176*H176</f>
        <v>0</v>
      </c>
      <c r="Q176" s="153">
        <v>0.29899999999999999</v>
      </c>
      <c r="R176" s="153">
        <f>Q176*H176</f>
        <v>22.724</v>
      </c>
      <c r="S176" s="153">
        <v>0</v>
      </c>
      <c r="T176" s="154">
        <f>S176*H176</f>
        <v>0</v>
      </c>
      <c r="AR176" s="155" t="s">
        <v>231</v>
      </c>
      <c r="AT176" s="155" t="s">
        <v>227</v>
      </c>
      <c r="AU176" s="155" t="s">
        <v>89</v>
      </c>
      <c r="AY176" s="17" t="s">
        <v>225</v>
      </c>
      <c r="BE176" s="156">
        <f>IF(N176="základná",J176,0)</f>
        <v>0</v>
      </c>
      <c r="BF176" s="156">
        <f>IF(N176="znížená",J176,0)</f>
        <v>0</v>
      </c>
      <c r="BG176" s="156">
        <f>IF(N176="zákl. prenesená",J176,0)</f>
        <v>0</v>
      </c>
      <c r="BH176" s="156">
        <f>IF(N176="zníž. prenesená",J176,0)</f>
        <v>0</v>
      </c>
      <c r="BI176" s="156">
        <f>IF(N176="nulová",J176,0)</f>
        <v>0</v>
      </c>
      <c r="BJ176" s="17" t="s">
        <v>89</v>
      </c>
      <c r="BK176" s="156">
        <f>ROUND(I176*H176,2)</f>
        <v>0</v>
      </c>
      <c r="BL176" s="17" t="s">
        <v>231</v>
      </c>
      <c r="BM176" s="155" t="s">
        <v>5616</v>
      </c>
    </row>
    <row r="177" spans="2:65" s="12" customFormat="1" ht="11.25">
      <c r="B177" s="157"/>
      <c r="D177" s="158" t="s">
        <v>233</v>
      </c>
      <c r="E177" s="159" t="s">
        <v>1</v>
      </c>
      <c r="F177" s="160" t="s">
        <v>5613</v>
      </c>
      <c r="H177" s="161">
        <v>76</v>
      </c>
      <c r="I177" s="162"/>
      <c r="L177" s="157"/>
      <c r="M177" s="163"/>
      <c r="T177" s="164"/>
      <c r="AT177" s="159" t="s">
        <v>233</v>
      </c>
      <c r="AU177" s="159" t="s">
        <v>89</v>
      </c>
      <c r="AV177" s="12" t="s">
        <v>89</v>
      </c>
      <c r="AW177" s="12" t="s">
        <v>31</v>
      </c>
      <c r="AX177" s="12" t="s">
        <v>83</v>
      </c>
      <c r="AY177" s="159" t="s">
        <v>225</v>
      </c>
    </row>
    <row r="178" spans="2:65" s="1" customFormat="1" ht="33" customHeight="1">
      <c r="B178" s="32"/>
      <c r="C178" s="143" t="s">
        <v>7</v>
      </c>
      <c r="D178" s="143" t="s">
        <v>227</v>
      </c>
      <c r="E178" s="144" t="s">
        <v>5617</v>
      </c>
      <c r="F178" s="145" t="s">
        <v>5618</v>
      </c>
      <c r="G178" s="146" t="s">
        <v>312</v>
      </c>
      <c r="H178" s="147">
        <v>95</v>
      </c>
      <c r="I178" s="148"/>
      <c r="J178" s="149">
        <f>ROUND(I178*H178,2)</f>
        <v>0</v>
      </c>
      <c r="K178" s="150"/>
      <c r="L178" s="32"/>
      <c r="M178" s="151" t="s">
        <v>1</v>
      </c>
      <c r="N178" s="152" t="s">
        <v>42</v>
      </c>
      <c r="P178" s="153">
        <f>O178*H178</f>
        <v>0</v>
      </c>
      <c r="Q178" s="153">
        <v>7.0110000000000006E-2</v>
      </c>
      <c r="R178" s="153">
        <f>Q178*H178</f>
        <v>6.6604500000000009</v>
      </c>
      <c r="S178" s="153">
        <v>0</v>
      </c>
      <c r="T178" s="154">
        <f>S178*H178</f>
        <v>0</v>
      </c>
      <c r="AR178" s="155" t="s">
        <v>231</v>
      </c>
      <c r="AT178" s="155" t="s">
        <v>227</v>
      </c>
      <c r="AU178" s="155" t="s">
        <v>89</v>
      </c>
      <c r="AY178" s="17" t="s">
        <v>225</v>
      </c>
      <c r="BE178" s="156">
        <f>IF(N178="základná",J178,0)</f>
        <v>0</v>
      </c>
      <c r="BF178" s="156">
        <f>IF(N178="znížená",J178,0)</f>
        <v>0</v>
      </c>
      <c r="BG178" s="156">
        <f>IF(N178="zákl. prenesená",J178,0)</f>
        <v>0</v>
      </c>
      <c r="BH178" s="156">
        <f>IF(N178="zníž. prenesená",J178,0)</f>
        <v>0</v>
      </c>
      <c r="BI178" s="156">
        <f>IF(N178="nulová",J178,0)</f>
        <v>0</v>
      </c>
      <c r="BJ178" s="17" t="s">
        <v>89</v>
      </c>
      <c r="BK178" s="156">
        <f>ROUND(I178*H178,2)</f>
        <v>0</v>
      </c>
      <c r="BL178" s="17" t="s">
        <v>231</v>
      </c>
      <c r="BM178" s="155" t="s">
        <v>5619</v>
      </c>
    </row>
    <row r="179" spans="2:65" s="12" customFormat="1" ht="11.25">
      <c r="B179" s="157"/>
      <c r="D179" s="158" t="s">
        <v>233</v>
      </c>
      <c r="E179" s="159" t="s">
        <v>1</v>
      </c>
      <c r="F179" s="160" t="s">
        <v>5620</v>
      </c>
      <c r="H179" s="161">
        <v>95</v>
      </c>
      <c r="I179" s="162"/>
      <c r="L179" s="157"/>
      <c r="M179" s="163"/>
      <c r="T179" s="164"/>
      <c r="AT179" s="159" t="s">
        <v>233</v>
      </c>
      <c r="AU179" s="159" t="s">
        <v>89</v>
      </c>
      <c r="AV179" s="12" t="s">
        <v>89</v>
      </c>
      <c r="AW179" s="12" t="s">
        <v>31</v>
      </c>
      <c r="AX179" s="12" t="s">
        <v>83</v>
      </c>
      <c r="AY179" s="159" t="s">
        <v>225</v>
      </c>
    </row>
    <row r="180" spans="2:65" s="1" customFormat="1" ht="16.5" customHeight="1">
      <c r="B180" s="32"/>
      <c r="C180" s="179" t="s">
        <v>379</v>
      </c>
      <c r="D180" s="179" t="s">
        <v>304</v>
      </c>
      <c r="E180" s="180" t="s">
        <v>5621</v>
      </c>
      <c r="F180" s="181" t="s">
        <v>5622</v>
      </c>
      <c r="G180" s="182" t="s">
        <v>230</v>
      </c>
      <c r="H180" s="183">
        <v>4.75</v>
      </c>
      <c r="I180" s="184"/>
      <c r="J180" s="185">
        <f>ROUND(I180*H180,2)</f>
        <v>0</v>
      </c>
      <c r="K180" s="186"/>
      <c r="L180" s="187"/>
      <c r="M180" s="188" t="s">
        <v>1</v>
      </c>
      <c r="N180" s="189" t="s">
        <v>42</v>
      </c>
      <c r="P180" s="153">
        <f>O180*H180</f>
        <v>0</v>
      </c>
      <c r="Q180" s="153">
        <v>2</v>
      </c>
      <c r="R180" s="153">
        <f>Q180*H180</f>
        <v>9.5</v>
      </c>
      <c r="S180" s="153">
        <v>0</v>
      </c>
      <c r="T180" s="154">
        <f>S180*H180</f>
        <v>0</v>
      </c>
      <c r="AR180" s="155" t="s">
        <v>263</v>
      </c>
      <c r="AT180" s="155" t="s">
        <v>304</v>
      </c>
      <c r="AU180" s="155" t="s">
        <v>89</v>
      </c>
      <c r="AY180" s="17" t="s">
        <v>225</v>
      </c>
      <c r="BE180" s="156">
        <f>IF(N180="základná",J180,0)</f>
        <v>0</v>
      </c>
      <c r="BF180" s="156">
        <f>IF(N180="znížená",J180,0)</f>
        <v>0</v>
      </c>
      <c r="BG180" s="156">
        <f>IF(N180="zákl. prenesená",J180,0)</f>
        <v>0</v>
      </c>
      <c r="BH180" s="156">
        <f>IF(N180="zníž. prenesená",J180,0)</f>
        <v>0</v>
      </c>
      <c r="BI180" s="156">
        <f>IF(N180="nulová",J180,0)</f>
        <v>0</v>
      </c>
      <c r="BJ180" s="17" t="s">
        <v>89</v>
      </c>
      <c r="BK180" s="156">
        <f>ROUND(I180*H180,2)</f>
        <v>0</v>
      </c>
      <c r="BL180" s="17" t="s">
        <v>231</v>
      </c>
      <c r="BM180" s="155" t="s">
        <v>5623</v>
      </c>
    </row>
    <row r="181" spans="2:65" s="12" customFormat="1" ht="11.25">
      <c r="B181" s="157"/>
      <c r="D181" s="158" t="s">
        <v>233</v>
      </c>
      <c r="E181" s="159" t="s">
        <v>1</v>
      </c>
      <c r="F181" s="160" t="s">
        <v>5624</v>
      </c>
      <c r="H181" s="161">
        <v>4.75</v>
      </c>
      <c r="I181" s="162"/>
      <c r="L181" s="157"/>
      <c r="M181" s="163"/>
      <c r="T181" s="164"/>
      <c r="AT181" s="159" t="s">
        <v>233</v>
      </c>
      <c r="AU181" s="159" t="s">
        <v>89</v>
      </c>
      <c r="AV181" s="12" t="s">
        <v>89</v>
      </c>
      <c r="AW181" s="12" t="s">
        <v>31</v>
      </c>
      <c r="AX181" s="12" t="s">
        <v>83</v>
      </c>
      <c r="AY181" s="159" t="s">
        <v>225</v>
      </c>
    </row>
    <row r="182" spans="2:65" s="1" customFormat="1" ht="33" customHeight="1">
      <c r="B182" s="32"/>
      <c r="C182" s="143" t="s">
        <v>386</v>
      </c>
      <c r="D182" s="143" t="s">
        <v>227</v>
      </c>
      <c r="E182" s="144" t="s">
        <v>5625</v>
      </c>
      <c r="F182" s="145" t="s">
        <v>5626</v>
      </c>
      <c r="G182" s="146" t="s">
        <v>312</v>
      </c>
      <c r="H182" s="147">
        <v>336</v>
      </c>
      <c r="I182" s="148"/>
      <c r="J182" s="149">
        <f>ROUND(I182*H182,2)</f>
        <v>0</v>
      </c>
      <c r="K182" s="150"/>
      <c r="L182" s="32"/>
      <c r="M182" s="151" t="s">
        <v>1</v>
      </c>
      <c r="N182" s="152" t="s">
        <v>42</v>
      </c>
      <c r="P182" s="153">
        <f>O182*H182</f>
        <v>0</v>
      </c>
      <c r="Q182" s="153">
        <v>0.29899999999999999</v>
      </c>
      <c r="R182" s="153">
        <f>Q182*H182</f>
        <v>100.464</v>
      </c>
      <c r="S182" s="153">
        <v>0</v>
      </c>
      <c r="T182" s="154">
        <f>S182*H182</f>
        <v>0</v>
      </c>
      <c r="AR182" s="155" t="s">
        <v>231</v>
      </c>
      <c r="AT182" s="155" t="s">
        <v>227</v>
      </c>
      <c r="AU182" s="155" t="s">
        <v>89</v>
      </c>
      <c r="AY182" s="17" t="s">
        <v>225</v>
      </c>
      <c r="BE182" s="156">
        <f>IF(N182="základná",J182,0)</f>
        <v>0</v>
      </c>
      <c r="BF182" s="156">
        <f>IF(N182="znížená",J182,0)</f>
        <v>0</v>
      </c>
      <c r="BG182" s="156">
        <f>IF(N182="zákl. prenesená",J182,0)</f>
        <v>0</v>
      </c>
      <c r="BH182" s="156">
        <f>IF(N182="zníž. prenesená",J182,0)</f>
        <v>0</v>
      </c>
      <c r="BI182" s="156">
        <f>IF(N182="nulová",J182,0)</f>
        <v>0</v>
      </c>
      <c r="BJ182" s="17" t="s">
        <v>89</v>
      </c>
      <c r="BK182" s="156">
        <f>ROUND(I182*H182,2)</f>
        <v>0</v>
      </c>
      <c r="BL182" s="17" t="s">
        <v>231</v>
      </c>
      <c r="BM182" s="155" t="s">
        <v>5627</v>
      </c>
    </row>
    <row r="183" spans="2:65" s="12" customFormat="1" ht="11.25">
      <c r="B183" s="157"/>
      <c r="D183" s="158" t="s">
        <v>233</v>
      </c>
      <c r="E183" s="159" t="s">
        <v>1</v>
      </c>
      <c r="F183" s="160" t="s">
        <v>5628</v>
      </c>
      <c r="H183" s="161">
        <v>336</v>
      </c>
      <c r="I183" s="162"/>
      <c r="L183" s="157"/>
      <c r="M183" s="163"/>
      <c r="T183" s="164"/>
      <c r="AT183" s="159" t="s">
        <v>233</v>
      </c>
      <c r="AU183" s="159" t="s">
        <v>89</v>
      </c>
      <c r="AV183" s="12" t="s">
        <v>89</v>
      </c>
      <c r="AW183" s="12" t="s">
        <v>31</v>
      </c>
      <c r="AX183" s="12" t="s">
        <v>83</v>
      </c>
      <c r="AY183" s="159" t="s">
        <v>225</v>
      </c>
    </row>
    <row r="184" spans="2:65" s="1" customFormat="1" ht="44.25" customHeight="1">
      <c r="B184" s="32"/>
      <c r="C184" s="143" t="s">
        <v>390</v>
      </c>
      <c r="D184" s="143" t="s">
        <v>227</v>
      </c>
      <c r="E184" s="144" t="s">
        <v>5629</v>
      </c>
      <c r="F184" s="145" t="s">
        <v>5630</v>
      </c>
      <c r="G184" s="146" t="s">
        <v>312</v>
      </c>
      <c r="H184" s="147">
        <v>216</v>
      </c>
      <c r="I184" s="148"/>
      <c r="J184" s="149">
        <f>ROUND(I184*H184,2)</f>
        <v>0</v>
      </c>
      <c r="K184" s="150"/>
      <c r="L184" s="32"/>
      <c r="M184" s="151" t="s">
        <v>1</v>
      </c>
      <c r="N184" s="152" t="s">
        <v>42</v>
      </c>
      <c r="P184" s="153">
        <f>O184*H184</f>
        <v>0</v>
      </c>
      <c r="Q184" s="153">
        <v>9.2499999999999999E-2</v>
      </c>
      <c r="R184" s="153">
        <f>Q184*H184</f>
        <v>19.98</v>
      </c>
      <c r="S184" s="153">
        <v>0</v>
      </c>
      <c r="T184" s="154">
        <f>S184*H184</f>
        <v>0</v>
      </c>
      <c r="AR184" s="155" t="s">
        <v>231</v>
      </c>
      <c r="AT184" s="155" t="s">
        <v>227</v>
      </c>
      <c r="AU184" s="155" t="s">
        <v>89</v>
      </c>
      <c r="AY184" s="17" t="s">
        <v>225</v>
      </c>
      <c r="BE184" s="156">
        <f>IF(N184="základná",J184,0)</f>
        <v>0</v>
      </c>
      <c r="BF184" s="156">
        <f>IF(N184="znížená",J184,0)</f>
        <v>0</v>
      </c>
      <c r="BG184" s="156">
        <f>IF(N184="zákl. prenesená",J184,0)</f>
        <v>0</v>
      </c>
      <c r="BH184" s="156">
        <f>IF(N184="zníž. prenesená",J184,0)</f>
        <v>0</v>
      </c>
      <c r="BI184" s="156">
        <f>IF(N184="nulová",J184,0)</f>
        <v>0</v>
      </c>
      <c r="BJ184" s="17" t="s">
        <v>89</v>
      </c>
      <c r="BK184" s="156">
        <f>ROUND(I184*H184,2)</f>
        <v>0</v>
      </c>
      <c r="BL184" s="17" t="s">
        <v>231</v>
      </c>
      <c r="BM184" s="155" t="s">
        <v>5631</v>
      </c>
    </row>
    <row r="185" spans="2:65" s="12" customFormat="1" ht="11.25">
      <c r="B185" s="157"/>
      <c r="D185" s="158" t="s">
        <v>233</v>
      </c>
      <c r="E185" s="159" t="s">
        <v>1</v>
      </c>
      <c r="F185" s="160" t="s">
        <v>5632</v>
      </c>
      <c r="H185" s="161">
        <v>216</v>
      </c>
      <c r="I185" s="162"/>
      <c r="L185" s="157"/>
      <c r="M185" s="163"/>
      <c r="T185" s="164"/>
      <c r="AT185" s="159" t="s">
        <v>233</v>
      </c>
      <c r="AU185" s="159" t="s">
        <v>89</v>
      </c>
      <c r="AV185" s="12" t="s">
        <v>89</v>
      </c>
      <c r="AW185" s="12" t="s">
        <v>31</v>
      </c>
      <c r="AX185" s="12" t="s">
        <v>83</v>
      </c>
      <c r="AY185" s="159" t="s">
        <v>225</v>
      </c>
    </row>
    <row r="186" spans="2:65" s="1" customFormat="1" ht="24.2" customHeight="1">
      <c r="B186" s="32"/>
      <c r="C186" s="179" t="s">
        <v>395</v>
      </c>
      <c r="D186" s="179" t="s">
        <v>304</v>
      </c>
      <c r="E186" s="180" t="s">
        <v>5633</v>
      </c>
      <c r="F186" s="181" t="s">
        <v>5634</v>
      </c>
      <c r="G186" s="182" t="s">
        <v>312</v>
      </c>
      <c r="H186" s="183">
        <v>220.32</v>
      </c>
      <c r="I186" s="184"/>
      <c r="J186" s="185">
        <f>ROUND(I186*H186,2)</f>
        <v>0</v>
      </c>
      <c r="K186" s="186"/>
      <c r="L186" s="187"/>
      <c r="M186" s="188" t="s">
        <v>1</v>
      </c>
      <c r="N186" s="189" t="s">
        <v>42</v>
      </c>
      <c r="P186" s="153">
        <f>O186*H186</f>
        <v>0</v>
      </c>
      <c r="Q186" s="153">
        <v>0.13</v>
      </c>
      <c r="R186" s="153">
        <f>Q186*H186</f>
        <v>28.6416</v>
      </c>
      <c r="S186" s="153">
        <v>0</v>
      </c>
      <c r="T186" s="154">
        <f>S186*H186</f>
        <v>0</v>
      </c>
      <c r="AR186" s="155" t="s">
        <v>263</v>
      </c>
      <c r="AT186" s="155" t="s">
        <v>304</v>
      </c>
      <c r="AU186" s="155" t="s">
        <v>89</v>
      </c>
      <c r="AY186" s="17" t="s">
        <v>225</v>
      </c>
      <c r="BE186" s="156">
        <f>IF(N186="základná",J186,0)</f>
        <v>0</v>
      </c>
      <c r="BF186" s="156">
        <f>IF(N186="znížená",J186,0)</f>
        <v>0</v>
      </c>
      <c r="BG186" s="156">
        <f>IF(N186="zákl. prenesená",J186,0)</f>
        <v>0</v>
      </c>
      <c r="BH186" s="156">
        <f>IF(N186="zníž. prenesená",J186,0)</f>
        <v>0</v>
      </c>
      <c r="BI186" s="156">
        <f>IF(N186="nulová",J186,0)</f>
        <v>0</v>
      </c>
      <c r="BJ186" s="17" t="s">
        <v>89</v>
      </c>
      <c r="BK186" s="156">
        <f>ROUND(I186*H186,2)</f>
        <v>0</v>
      </c>
      <c r="BL186" s="17" t="s">
        <v>231</v>
      </c>
      <c r="BM186" s="155" t="s">
        <v>5635</v>
      </c>
    </row>
    <row r="187" spans="2:65" s="12" customFormat="1" ht="11.25">
      <c r="B187" s="157"/>
      <c r="D187" s="158" t="s">
        <v>233</v>
      </c>
      <c r="F187" s="160" t="s">
        <v>5636</v>
      </c>
      <c r="H187" s="161">
        <v>220.32</v>
      </c>
      <c r="I187" s="162"/>
      <c r="L187" s="157"/>
      <c r="M187" s="163"/>
      <c r="T187" s="164"/>
      <c r="AT187" s="159" t="s">
        <v>233</v>
      </c>
      <c r="AU187" s="159" t="s">
        <v>89</v>
      </c>
      <c r="AV187" s="12" t="s">
        <v>89</v>
      </c>
      <c r="AW187" s="12" t="s">
        <v>4</v>
      </c>
      <c r="AX187" s="12" t="s">
        <v>83</v>
      </c>
      <c r="AY187" s="159" t="s">
        <v>225</v>
      </c>
    </row>
    <row r="188" spans="2:65" s="1" customFormat="1" ht="37.9" customHeight="1">
      <c r="B188" s="32"/>
      <c r="C188" s="143" t="s">
        <v>400</v>
      </c>
      <c r="D188" s="143" t="s">
        <v>227</v>
      </c>
      <c r="E188" s="144" t="s">
        <v>5637</v>
      </c>
      <c r="F188" s="145" t="s">
        <v>5638</v>
      </c>
      <c r="G188" s="146" t="s">
        <v>312</v>
      </c>
      <c r="H188" s="147">
        <v>28</v>
      </c>
      <c r="I188" s="148"/>
      <c r="J188" s="149">
        <f>ROUND(I188*H188,2)</f>
        <v>0</v>
      </c>
      <c r="K188" s="150"/>
      <c r="L188" s="32"/>
      <c r="M188" s="151" t="s">
        <v>1</v>
      </c>
      <c r="N188" s="152" t="s">
        <v>42</v>
      </c>
      <c r="P188" s="153">
        <f>O188*H188</f>
        <v>0</v>
      </c>
      <c r="Q188" s="153">
        <v>0.112</v>
      </c>
      <c r="R188" s="153">
        <f>Q188*H188</f>
        <v>3.1360000000000001</v>
      </c>
      <c r="S188" s="153">
        <v>0</v>
      </c>
      <c r="T188" s="154">
        <f>S188*H188</f>
        <v>0</v>
      </c>
      <c r="AR188" s="155" t="s">
        <v>231</v>
      </c>
      <c r="AT188" s="155" t="s">
        <v>227</v>
      </c>
      <c r="AU188" s="155" t="s">
        <v>89</v>
      </c>
      <c r="AY188" s="17" t="s">
        <v>225</v>
      </c>
      <c r="BE188" s="156">
        <f>IF(N188="základná",J188,0)</f>
        <v>0</v>
      </c>
      <c r="BF188" s="156">
        <f>IF(N188="znížená",J188,0)</f>
        <v>0</v>
      </c>
      <c r="BG188" s="156">
        <f>IF(N188="zákl. prenesená",J188,0)</f>
        <v>0</v>
      </c>
      <c r="BH188" s="156">
        <f>IF(N188="zníž. prenesená",J188,0)</f>
        <v>0</v>
      </c>
      <c r="BI188" s="156">
        <f>IF(N188="nulová",J188,0)</f>
        <v>0</v>
      </c>
      <c r="BJ188" s="17" t="s">
        <v>89</v>
      </c>
      <c r="BK188" s="156">
        <f>ROUND(I188*H188,2)</f>
        <v>0</v>
      </c>
      <c r="BL188" s="17" t="s">
        <v>231</v>
      </c>
      <c r="BM188" s="155" t="s">
        <v>5639</v>
      </c>
    </row>
    <row r="189" spans="2:65" s="12" customFormat="1" ht="11.25">
      <c r="B189" s="157"/>
      <c r="D189" s="158" t="s">
        <v>233</v>
      </c>
      <c r="E189" s="159" t="s">
        <v>1</v>
      </c>
      <c r="F189" s="160" t="s">
        <v>5640</v>
      </c>
      <c r="H189" s="161">
        <v>28</v>
      </c>
      <c r="I189" s="162"/>
      <c r="L189" s="157"/>
      <c r="M189" s="163"/>
      <c r="T189" s="164"/>
      <c r="AT189" s="159" t="s">
        <v>233</v>
      </c>
      <c r="AU189" s="159" t="s">
        <v>89</v>
      </c>
      <c r="AV189" s="12" t="s">
        <v>89</v>
      </c>
      <c r="AW189" s="12" t="s">
        <v>31</v>
      </c>
      <c r="AX189" s="12" t="s">
        <v>83</v>
      </c>
      <c r="AY189" s="159" t="s">
        <v>225</v>
      </c>
    </row>
    <row r="190" spans="2:65" s="1" customFormat="1" ht="24.2" customHeight="1">
      <c r="B190" s="32"/>
      <c r="C190" s="179" t="s">
        <v>405</v>
      </c>
      <c r="D190" s="179" t="s">
        <v>304</v>
      </c>
      <c r="E190" s="180" t="s">
        <v>5641</v>
      </c>
      <c r="F190" s="181" t="s">
        <v>5642</v>
      </c>
      <c r="G190" s="182" t="s">
        <v>312</v>
      </c>
      <c r="H190" s="183">
        <v>28</v>
      </c>
      <c r="I190" s="184"/>
      <c r="J190" s="185">
        <f>ROUND(I190*H190,2)</f>
        <v>0</v>
      </c>
      <c r="K190" s="186"/>
      <c r="L190" s="187"/>
      <c r="M190" s="188" t="s">
        <v>1</v>
      </c>
      <c r="N190" s="189" t="s">
        <v>42</v>
      </c>
      <c r="P190" s="153">
        <f>O190*H190</f>
        <v>0</v>
      </c>
      <c r="Q190" s="153">
        <v>0.11</v>
      </c>
      <c r="R190" s="153">
        <f>Q190*H190</f>
        <v>3.08</v>
      </c>
      <c r="S190" s="153">
        <v>0</v>
      </c>
      <c r="T190" s="154">
        <f>S190*H190</f>
        <v>0</v>
      </c>
      <c r="AR190" s="155" t="s">
        <v>263</v>
      </c>
      <c r="AT190" s="155" t="s">
        <v>304</v>
      </c>
      <c r="AU190" s="155" t="s">
        <v>89</v>
      </c>
      <c r="AY190" s="17" t="s">
        <v>225</v>
      </c>
      <c r="BE190" s="156">
        <f>IF(N190="základná",J190,0)</f>
        <v>0</v>
      </c>
      <c r="BF190" s="156">
        <f>IF(N190="znížená",J190,0)</f>
        <v>0</v>
      </c>
      <c r="BG190" s="156">
        <f>IF(N190="zákl. prenesená",J190,0)</f>
        <v>0</v>
      </c>
      <c r="BH190" s="156">
        <f>IF(N190="zníž. prenesená",J190,0)</f>
        <v>0</v>
      </c>
      <c r="BI190" s="156">
        <f>IF(N190="nulová",J190,0)</f>
        <v>0</v>
      </c>
      <c r="BJ190" s="17" t="s">
        <v>89</v>
      </c>
      <c r="BK190" s="156">
        <f>ROUND(I190*H190,2)</f>
        <v>0</v>
      </c>
      <c r="BL190" s="17" t="s">
        <v>231</v>
      </c>
      <c r="BM190" s="155" t="s">
        <v>5643</v>
      </c>
    </row>
    <row r="191" spans="2:65" s="1" customFormat="1" ht="33" customHeight="1">
      <c r="B191" s="32"/>
      <c r="C191" s="143" t="s">
        <v>411</v>
      </c>
      <c r="D191" s="143" t="s">
        <v>227</v>
      </c>
      <c r="E191" s="144" t="s">
        <v>5644</v>
      </c>
      <c r="F191" s="145" t="s">
        <v>5645</v>
      </c>
      <c r="G191" s="146" t="s">
        <v>312</v>
      </c>
      <c r="H191" s="147">
        <v>120</v>
      </c>
      <c r="I191" s="148"/>
      <c r="J191" s="149">
        <f>ROUND(I191*H191,2)</f>
        <v>0</v>
      </c>
      <c r="K191" s="150"/>
      <c r="L191" s="32"/>
      <c r="M191" s="151" t="s">
        <v>1</v>
      </c>
      <c r="N191" s="152" t="s">
        <v>42</v>
      </c>
      <c r="P191" s="153">
        <f>O191*H191</f>
        <v>0</v>
      </c>
      <c r="Q191" s="153">
        <v>8.4000000000000005E-2</v>
      </c>
      <c r="R191" s="153">
        <f>Q191*H191</f>
        <v>10.08</v>
      </c>
      <c r="S191" s="153">
        <v>0</v>
      </c>
      <c r="T191" s="154">
        <f>S191*H191</f>
        <v>0</v>
      </c>
      <c r="AR191" s="155" t="s">
        <v>231</v>
      </c>
      <c r="AT191" s="155" t="s">
        <v>227</v>
      </c>
      <c r="AU191" s="155" t="s">
        <v>89</v>
      </c>
      <c r="AY191" s="17" t="s">
        <v>225</v>
      </c>
      <c r="BE191" s="156">
        <f>IF(N191="základná",J191,0)</f>
        <v>0</v>
      </c>
      <c r="BF191" s="156">
        <f>IF(N191="znížená",J191,0)</f>
        <v>0</v>
      </c>
      <c r="BG191" s="156">
        <f>IF(N191="zákl. prenesená",J191,0)</f>
        <v>0</v>
      </c>
      <c r="BH191" s="156">
        <f>IF(N191="zníž. prenesená",J191,0)</f>
        <v>0</v>
      </c>
      <c r="BI191" s="156">
        <f>IF(N191="nulová",J191,0)</f>
        <v>0</v>
      </c>
      <c r="BJ191" s="17" t="s">
        <v>89</v>
      </c>
      <c r="BK191" s="156">
        <f>ROUND(I191*H191,2)</f>
        <v>0</v>
      </c>
      <c r="BL191" s="17" t="s">
        <v>231</v>
      </c>
      <c r="BM191" s="155" t="s">
        <v>5646</v>
      </c>
    </row>
    <row r="192" spans="2:65" s="1" customFormat="1" ht="21.75" customHeight="1">
      <c r="B192" s="32"/>
      <c r="C192" s="179" t="s">
        <v>420</v>
      </c>
      <c r="D192" s="179" t="s">
        <v>304</v>
      </c>
      <c r="E192" s="180" t="s">
        <v>5647</v>
      </c>
      <c r="F192" s="181" t="s">
        <v>5648</v>
      </c>
      <c r="G192" s="182" t="s">
        <v>519</v>
      </c>
      <c r="H192" s="183">
        <v>482</v>
      </c>
      <c r="I192" s="184"/>
      <c r="J192" s="185">
        <f>ROUND(I192*H192,2)</f>
        <v>0</v>
      </c>
      <c r="K192" s="186"/>
      <c r="L192" s="187"/>
      <c r="M192" s="188" t="s">
        <v>1</v>
      </c>
      <c r="N192" s="189" t="s">
        <v>42</v>
      </c>
      <c r="P192" s="153">
        <f>O192*H192</f>
        <v>0</v>
      </c>
      <c r="Q192" s="153">
        <v>2.92E-2</v>
      </c>
      <c r="R192" s="153">
        <f>Q192*H192</f>
        <v>14.074400000000001</v>
      </c>
      <c r="S192" s="153">
        <v>0</v>
      </c>
      <c r="T192" s="154">
        <f>S192*H192</f>
        <v>0</v>
      </c>
      <c r="AR192" s="155" t="s">
        <v>263</v>
      </c>
      <c r="AT192" s="155" t="s">
        <v>304</v>
      </c>
      <c r="AU192" s="155" t="s">
        <v>89</v>
      </c>
      <c r="AY192" s="17" t="s">
        <v>225</v>
      </c>
      <c r="BE192" s="156">
        <f>IF(N192="základná",J192,0)</f>
        <v>0</v>
      </c>
      <c r="BF192" s="156">
        <f>IF(N192="znížená",J192,0)</f>
        <v>0</v>
      </c>
      <c r="BG192" s="156">
        <f>IF(N192="zákl. prenesená",J192,0)</f>
        <v>0</v>
      </c>
      <c r="BH192" s="156">
        <f>IF(N192="zníž. prenesená",J192,0)</f>
        <v>0</v>
      </c>
      <c r="BI192" s="156">
        <f>IF(N192="nulová",J192,0)</f>
        <v>0</v>
      </c>
      <c r="BJ192" s="17" t="s">
        <v>89</v>
      </c>
      <c r="BK192" s="156">
        <f>ROUND(I192*H192,2)</f>
        <v>0</v>
      </c>
      <c r="BL192" s="17" t="s">
        <v>231</v>
      </c>
      <c r="BM192" s="155" t="s">
        <v>5649</v>
      </c>
    </row>
    <row r="193" spans="2:65" s="11" customFormat="1" ht="22.9" customHeight="1">
      <c r="B193" s="131"/>
      <c r="D193" s="132" t="s">
        <v>75</v>
      </c>
      <c r="E193" s="141" t="s">
        <v>272</v>
      </c>
      <c r="F193" s="141" t="s">
        <v>1012</v>
      </c>
      <c r="I193" s="134"/>
      <c r="J193" s="142">
        <f>BK193</f>
        <v>0</v>
      </c>
      <c r="L193" s="131"/>
      <c r="M193" s="136"/>
      <c r="P193" s="137">
        <f>SUM(P194:P214)</f>
        <v>0</v>
      </c>
      <c r="R193" s="137">
        <f>SUM(R194:R214)</f>
        <v>137.843826845</v>
      </c>
      <c r="T193" s="138">
        <f>SUM(T194:T214)</f>
        <v>0</v>
      </c>
      <c r="AR193" s="132" t="s">
        <v>83</v>
      </c>
      <c r="AT193" s="139" t="s">
        <v>75</v>
      </c>
      <c r="AU193" s="139" t="s">
        <v>83</v>
      </c>
      <c r="AY193" s="132" t="s">
        <v>225</v>
      </c>
      <c r="BK193" s="140">
        <f>SUM(BK194:BK214)</f>
        <v>0</v>
      </c>
    </row>
    <row r="194" spans="2:65" s="1" customFormat="1" ht="33" customHeight="1">
      <c r="B194" s="32"/>
      <c r="C194" s="143" t="s">
        <v>434</v>
      </c>
      <c r="D194" s="143" t="s">
        <v>227</v>
      </c>
      <c r="E194" s="144" t="s">
        <v>5650</v>
      </c>
      <c r="F194" s="145" t="s">
        <v>5651</v>
      </c>
      <c r="G194" s="146" t="s">
        <v>414</v>
      </c>
      <c r="H194" s="147">
        <v>166</v>
      </c>
      <c r="I194" s="148"/>
      <c r="J194" s="149">
        <f>ROUND(I194*H194,2)</f>
        <v>0</v>
      </c>
      <c r="K194" s="150"/>
      <c r="L194" s="32"/>
      <c r="M194" s="151" t="s">
        <v>1</v>
      </c>
      <c r="N194" s="152" t="s">
        <v>42</v>
      </c>
      <c r="P194" s="153">
        <f>O194*H194</f>
        <v>0</v>
      </c>
      <c r="Q194" s="153">
        <v>0.12661900000000001</v>
      </c>
      <c r="R194" s="153">
        <f>Q194*H194</f>
        <v>21.018754000000001</v>
      </c>
      <c r="S194" s="153">
        <v>0</v>
      </c>
      <c r="T194" s="154">
        <f>S194*H194</f>
        <v>0</v>
      </c>
      <c r="AR194" s="155" t="s">
        <v>231</v>
      </c>
      <c r="AT194" s="155" t="s">
        <v>227</v>
      </c>
      <c r="AU194" s="155" t="s">
        <v>89</v>
      </c>
      <c r="AY194" s="17" t="s">
        <v>225</v>
      </c>
      <c r="BE194" s="156">
        <f>IF(N194="základná",J194,0)</f>
        <v>0</v>
      </c>
      <c r="BF194" s="156">
        <f>IF(N194="znížená",J194,0)</f>
        <v>0</v>
      </c>
      <c r="BG194" s="156">
        <f>IF(N194="zákl. prenesená",J194,0)</f>
        <v>0</v>
      </c>
      <c r="BH194" s="156">
        <f>IF(N194="zníž. prenesená",J194,0)</f>
        <v>0</v>
      </c>
      <c r="BI194" s="156">
        <f>IF(N194="nulová",J194,0)</f>
        <v>0</v>
      </c>
      <c r="BJ194" s="17" t="s">
        <v>89</v>
      </c>
      <c r="BK194" s="156">
        <f>ROUND(I194*H194,2)</f>
        <v>0</v>
      </c>
      <c r="BL194" s="17" t="s">
        <v>231</v>
      </c>
      <c r="BM194" s="155" t="s">
        <v>5652</v>
      </c>
    </row>
    <row r="195" spans="2:65" s="12" customFormat="1" ht="11.25">
      <c r="B195" s="157"/>
      <c r="D195" s="158" t="s">
        <v>233</v>
      </c>
      <c r="E195" s="159" t="s">
        <v>1</v>
      </c>
      <c r="F195" s="160" t="s">
        <v>5653</v>
      </c>
      <c r="H195" s="161">
        <v>166</v>
      </c>
      <c r="I195" s="162"/>
      <c r="L195" s="157"/>
      <c r="M195" s="163"/>
      <c r="T195" s="164"/>
      <c r="AT195" s="159" t="s">
        <v>233</v>
      </c>
      <c r="AU195" s="159" t="s">
        <v>89</v>
      </c>
      <c r="AV195" s="12" t="s">
        <v>89</v>
      </c>
      <c r="AW195" s="12" t="s">
        <v>31</v>
      </c>
      <c r="AX195" s="12" t="s">
        <v>83</v>
      </c>
      <c r="AY195" s="159" t="s">
        <v>225</v>
      </c>
    </row>
    <row r="196" spans="2:65" s="1" customFormat="1" ht="21.75" customHeight="1">
      <c r="B196" s="32"/>
      <c r="C196" s="179" t="s">
        <v>443</v>
      </c>
      <c r="D196" s="179" t="s">
        <v>304</v>
      </c>
      <c r="E196" s="180" t="s">
        <v>5654</v>
      </c>
      <c r="F196" s="181" t="s">
        <v>5655</v>
      </c>
      <c r="G196" s="182" t="s">
        <v>519</v>
      </c>
      <c r="H196" s="183">
        <v>168</v>
      </c>
      <c r="I196" s="184"/>
      <c r="J196" s="185">
        <f>ROUND(I196*H196,2)</f>
        <v>0</v>
      </c>
      <c r="K196" s="186"/>
      <c r="L196" s="187"/>
      <c r="M196" s="188" t="s">
        <v>1</v>
      </c>
      <c r="N196" s="189" t="s">
        <v>42</v>
      </c>
      <c r="P196" s="153">
        <f>O196*H196</f>
        <v>0</v>
      </c>
      <c r="Q196" s="153">
        <v>2.3E-2</v>
      </c>
      <c r="R196" s="153">
        <f>Q196*H196</f>
        <v>3.8639999999999999</v>
      </c>
      <c r="S196" s="153">
        <v>0</v>
      </c>
      <c r="T196" s="154">
        <f>S196*H196</f>
        <v>0</v>
      </c>
      <c r="AR196" s="155" t="s">
        <v>263</v>
      </c>
      <c r="AT196" s="155" t="s">
        <v>304</v>
      </c>
      <c r="AU196" s="155" t="s">
        <v>89</v>
      </c>
      <c r="AY196" s="17" t="s">
        <v>225</v>
      </c>
      <c r="BE196" s="156">
        <f>IF(N196="základná",J196,0)</f>
        <v>0</v>
      </c>
      <c r="BF196" s="156">
        <f>IF(N196="znížená",J196,0)</f>
        <v>0</v>
      </c>
      <c r="BG196" s="156">
        <f>IF(N196="zákl. prenesená",J196,0)</f>
        <v>0</v>
      </c>
      <c r="BH196" s="156">
        <f>IF(N196="zníž. prenesená",J196,0)</f>
        <v>0</v>
      </c>
      <c r="BI196" s="156">
        <f>IF(N196="nulová",J196,0)</f>
        <v>0</v>
      </c>
      <c r="BJ196" s="17" t="s">
        <v>89</v>
      </c>
      <c r="BK196" s="156">
        <f>ROUND(I196*H196,2)</f>
        <v>0</v>
      </c>
      <c r="BL196" s="17" t="s">
        <v>231</v>
      </c>
      <c r="BM196" s="155" t="s">
        <v>5656</v>
      </c>
    </row>
    <row r="197" spans="2:65" s="12" customFormat="1" ht="22.5">
      <c r="B197" s="157"/>
      <c r="D197" s="158" t="s">
        <v>233</v>
      </c>
      <c r="F197" s="160" t="s">
        <v>5657</v>
      </c>
      <c r="H197" s="161">
        <v>168</v>
      </c>
      <c r="I197" s="162"/>
      <c r="L197" s="157"/>
      <c r="M197" s="163"/>
      <c r="T197" s="164"/>
      <c r="AT197" s="159" t="s">
        <v>233</v>
      </c>
      <c r="AU197" s="159" t="s">
        <v>89</v>
      </c>
      <c r="AV197" s="12" t="s">
        <v>89</v>
      </c>
      <c r="AW197" s="12" t="s">
        <v>4</v>
      </c>
      <c r="AX197" s="12" t="s">
        <v>83</v>
      </c>
      <c r="AY197" s="159" t="s">
        <v>225</v>
      </c>
    </row>
    <row r="198" spans="2:65" s="1" customFormat="1" ht="33" customHeight="1">
      <c r="B198" s="32"/>
      <c r="C198" s="143" t="s">
        <v>448</v>
      </c>
      <c r="D198" s="143" t="s">
        <v>227</v>
      </c>
      <c r="E198" s="144" t="s">
        <v>5658</v>
      </c>
      <c r="F198" s="145" t="s">
        <v>5659</v>
      </c>
      <c r="G198" s="146" t="s">
        <v>414</v>
      </c>
      <c r="H198" s="147">
        <v>146</v>
      </c>
      <c r="I198" s="148"/>
      <c r="J198" s="149">
        <f>ROUND(I198*H198,2)</f>
        <v>0</v>
      </c>
      <c r="K198" s="150"/>
      <c r="L198" s="32"/>
      <c r="M198" s="151" t="s">
        <v>1</v>
      </c>
      <c r="N198" s="152" t="s">
        <v>42</v>
      </c>
      <c r="P198" s="153">
        <f>O198*H198</f>
        <v>0</v>
      </c>
      <c r="Q198" s="153">
        <v>0.15814267000000001</v>
      </c>
      <c r="R198" s="153">
        <f>Q198*H198</f>
        <v>23.088829820000001</v>
      </c>
      <c r="S198" s="153">
        <v>0</v>
      </c>
      <c r="T198" s="154">
        <f>S198*H198</f>
        <v>0</v>
      </c>
      <c r="AR198" s="155" t="s">
        <v>231</v>
      </c>
      <c r="AT198" s="155" t="s">
        <v>227</v>
      </c>
      <c r="AU198" s="155" t="s">
        <v>89</v>
      </c>
      <c r="AY198" s="17" t="s">
        <v>225</v>
      </c>
      <c r="BE198" s="156">
        <f>IF(N198="základná",J198,0)</f>
        <v>0</v>
      </c>
      <c r="BF198" s="156">
        <f>IF(N198="znížená",J198,0)</f>
        <v>0</v>
      </c>
      <c r="BG198" s="156">
        <f>IF(N198="zákl. prenesená",J198,0)</f>
        <v>0</v>
      </c>
      <c r="BH198" s="156">
        <f>IF(N198="zníž. prenesená",J198,0)</f>
        <v>0</v>
      </c>
      <c r="BI198" s="156">
        <f>IF(N198="nulová",J198,0)</f>
        <v>0</v>
      </c>
      <c r="BJ198" s="17" t="s">
        <v>89</v>
      </c>
      <c r="BK198" s="156">
        <f>ROUND(I198*H198,2)</f>
        <v>0</v>
      </c>
      <c r="BL198" s="17" t="s">
        <v>231</v>
      </c>
      <c r="BM198" s="155" t="s">
        <v>5660</v>
      </c>
    </row>
    <row r="199" spans="2:65" s="12" customFormat="1" ht="11.25">
      <c r="B199" s="157"/>
      <c r="D199" s="158" t="s">
        <v>233</v>
      </c>
      <c r="E199" s="159" t="s">
        <v>1</v>
      </c>
      <c r="F199" s="160" t="s">
        <v>5661</v>
      </c>
      <c r="H199" s="161">
        <v>146</v>
      </c>
      <c r="I199" s="162"/>
      <c r="L199" s="157"/>
      <c r="M199" s="163"/>
      <c r="T199" s="164"/>
      <c r="AT199" s="159" t="s">
        <v>233</v>
      </c>
      <c r="AU199" s="159" t="s">
        <v>89</v>
      </c>
      <c r="AV199" s="12" t="s">
        <v>89</v>
      </c>
      <c r="AW199" s="12" t="s">
        <v>31</v>
      </c>
      <c r="AX199" s="12" t="s">
        <v>83</v>
      </c>
      <c r="AY199" s="159" t="s">
        <v>225</v>
      </c>
    </row>
    <row r="200" spans="2:65" s="1" customFormat="1" ht="24.2" customHeight="1">
      <c r="B200" s="32"/>
      <c r="C200" s="179" t="s">
        <v>453</v>
      </c>
      <c r="D200" s="179" t="s">
        <v>304</v>
      </c>
      <c r="E200" s="180" t="s">
        <v>5662</v>
      </c>
      <c r="F200" s="181" t="s">
        <v>5663</v>
      </c>
      <c r="G200" s="182" t="s">
        <v>519</v>
      </c>
      <c r="H200" s="183">
        <v>146</v>
      </c>
      <c r="I200" s="184"/>
      <c r="J200" s="185">
        <f>ROUND(I200*H200,2)</f>
        <v>0</v>
      </c>
      <c r="K200" s="186"/>
      <c r="L200" s="187"/>
      <c r="M200" s="188" t="s">
        <v>1</v>
      </c>
      <c r="N200" s="189" t="s">
        <v>42</v>
      </c>
      <c r="P200" s="153">
        <f>O200*H200</f>
        <v>0</v>
      </c>
      <c r="Q200" s="153">
        <v>0.09</v>
      </c>
      <c r="R200" s="153">
        <f>Q200*H200</f>
        <v>13.139999999999999</v>
      </c>
      <c r="S200" s="153">
        <v>0</v>
      </c>
      <c r="T200" s="154">
        <f>S200*H200</f>
        <v>0</v>
      </c>
      <c r="AR200" s="155" t="s">
        <v>263</v>
      </c>
      <c r="AT200" s="155" t="s">
        <v>304</v>
      </c>
      <c r="AU200" s="155" t="s">
        <v>89</v>
      </c>
      <c r="AY200" s="17" t="s">
        <v>225</v>
      </c>
      <c r="BE200" s="156">
        <f>IF(N200="základná",J200,0)</f>
        <v>0</v>
      </c>
      <c r="BF200" s="156">
        <f>IF(N200="znížená",J200,0)</f>
        <v>0</v>
      </c>
      <c r="BG200" s="156">
        <f>IF(N200="zákl. prenesená",J200,0)</f>
        <v>0</v>
      </c>
      <c r="BH200" s="156">
        <f>IF(N200="zníž. prenesená",J200,0)</f>
        <v>0</v>
      </c>
      <c r="BI200" s="156">
        <f>IF(N200="nulová",J200,0)</f>
        <v>0</v>
      </c>
      <c r="BJ200" s="17" t="s">
        <v>89</v>
      </c>
      <c r="BK200" s="156">
        <f>ROUND(I200*H200,2)</f>
        <v>0</v>
      </c>
      <c r="BL200" s="17" t="s">
        <v>231</v>
      </c>
      <c r="BM200" s="155" t="s">
        <v>5664</v>
      </c>
    </row>
    <row r="201" spans="2:65" s="1" customFormat="1" ht="24.2" customHeight="1">
      <c r="B201" s="32"/>
      <c r="C201" s="179" t="s">
        <v>461</v>
      </c>
      <c r="D201" s="179" t="s">
        <v>304</v>
      </c>
      <c r="E201" s="180" t="s">
        <v>5665</v>
      </c>
      <c r="F201" s="181" t="s">
        <v>5666</v>
      </c>
      <c r="G201" s="182" t="s">
        <v>519</v>
      </c>
      <c r="H201" s="183">
        <v>8</v>
      </c>
      <c r="I201" s="184"/>
      <c r="J201" s="185">
        <f>ROUND(I201*H201,2)</f>
        <v>0</v>
      </c>
      <c r="K201" s="186"/>
      <c r="L201" s="187"/>
      <c r="M201" s="188" t="s">
        <v>1</v>
      </c>
      <c r="N201" s="189" t="s">
        <v>42</v>
      </c>
      <c r="P201" s="153">
        <f>O201*H201</f>
        <v>0</v>
      </c>
      <c r="Q201" s="153">
        <v>6.0400000000000002E-2</v>
      </c>
      <c r="R201" s="153">
        <f>Q201*H201</f>
        <v>0.48320000000000002</v>
      </c>
      <c r="S201" s="153">
        <v>0</v>
      </c>
      <c r="T201" s="154">
        <f>S201*H201</f>
        <v>0</v>
      </c>
      <c r="AR201" s="155" t="s">
        <v>263</v>
      </c>
      <c r="AT201" s="155" t="s">
        <v>304</v>
      </c>
      <c r="AU201" s="155" t="s">
        <v>89</v>
      </c>
      <c r="AY201" s="17" t="s">
        <v>225</v>
      </c>
      <c r="BE201" s="156">
        <f>IF(N201="základná",J201,0)</f>
        <v>0</v>
      </c>
      <c r="BF201" s="156">
        <f>IF(N201="znížená",J201,0)</f>
        <v>0</v>
      </c>
      <c r="BG201" s="156">
        <f>IF(N201="zákl. prenesená",J201,0)</f>
        <v>0</v>
      </c>
      <c r="BH201" s="156">
        <f>IF(N201="zníž. prenesená",J201,0)</f>
        <v>0</v>
      </c>
      <c r="BI201" s="156">
        <f>IF(N201="nulová",J201,0)</f>
        <v>0</v>
      </c>
      <c r="BJ201" s="17" t="s">
        <v>89</v>
      </c>
      <c r="BK201" s="156">
        <f>ROUND(I201*H201,2)</f>
        <v>0</v>
      </c>
      <c r="BL201" s="17" t="s">
        <v>231</v>
      </c>
      <c r="BM201" s="155" t="s">
        <v>5667</v>
      </c>
    </row>
    <row r="202" spans="2:65" s="1" customFormat="1" ht="37.9" customHeight="1">
      <c r="B202" s="32"/>
      <c r="C202" s="143" t="s">
        <v>466</v>
      </c>
      <c r="D202" s="143" t="s">
        <v>227</v>
      </c>
      <c r="E202" s="144" t="s">
        <v>5668</v>
      </c>
      <c r="F202" s="145" t="s">
        <v>5669</v>
      </c>
      <c r="G202" s="146" t="s">
        <v>414</v>
      </c>
      <c r="H202" s="147">
        <v>50.5</v>
      </c>
      <c r="I202" s="148"/>
      <c r="J202" s="149">
        <f>ROUND(I202*H202,2)</f>
        <v>0</v>
      </c>
      <c r="K202" s="150"/>
      <c r="L202" s="32"/>
      <c r="M202" s="151" t="s">
        <v>1</v>
      </c>
      <c r="N202" s="152" t="s">
        <v>42</v>
      </c>
      <c r="P202" s="153">
        <f>O202*H202</f>
        <v>0</v>
      </c>
      <c r="Q202" s="153">
        <v>0.35721533</v>
      </c>
      <c r="R202" s="153">
        <f>Q202*H202</f>
        <v>18.039374164999998</v>
      </c>
      <c r="S202" s="153">
        <v>0</v>
      </c>
      <c r="T202" s="154">
        <f>S202*H202</f>
        <v>0</v>
      </c>
      <c r="AR202" s="155" t="s">
        <v>231</v>
      </c>
      <c r="AT202" s="155" t="s">
        <v>227</v>
      </c>
      <c r="AU202" s="155" t="s">
        <v>89</v>
      </c>
      <c r="AY202" s="17" t="s">
        <v>225</v>
      </c>
      <c r="BE202" s="156">
        <f>IF(N202="základná",J202,0)</f>
        <v>0</v>
      </c>
      <c r="BF202" s="156">
        <f>IF(N202="znížená",J202,0)</f>
        <v>0</v>
      </c>
      <c r="BG202" s="156">
        <f>IF(N202="zákl. prenesená",J202,0)</f>
        <v>0</v>
      </c>
      <c r="BH202" s="156">
        <f>IF(N202="zníž. prenesená",J202,0)</f>
        <v>0</v>
      </c>
      <c r="BI202" s="156">
        <f>IF(N202="nulová",J202,0)</f>
        <v>0</v>
      </c>
      <c r="BJ202" s="17" t="s">
        <v>89</v>
      </c>
      <c r="BK202" s="156">
        <f>ROUND(I202*H202,2)</f>
        <v>0</v>
      </c>
      <c r="BL202" s="17" t="s">
        <v>231</v>
      </c>
      <c r="BM202" s="155" t="s">
        <v>5670</v>
      </c>
    </row>
    <row r="203" spans="2:65" s="12" customFormat="1" ht="11.25">
      <c r="B203" s="157"/>
      <c r="D203" s="158" t="s">
        <v>233</v>
      </c>
      <c r="E203" s="159" t="s">
        <v>1</v>
      </c>
      <c r="F203" s="160" t="s">
        <v>5671</v>
      </c>
      <c r="H203" s="161">
        <v>50.5</v>
      </c>
      <c r="I203" s="162"/>
      <c r="L203" s="157"/>
      <c r="M203" s="163"/>
      <c r="T203" s="164"/>
      <c r="AT203" s="159" t="s">
        <v>233</v>
      </c>
      <c r="AU203" s="159" t="s">
        <v>89</v>
      </c>
      <c r="AV203" s="12" t="s">
        <v>89</v>
      </c>
      <c r="AW203" s="12" t="s">
        <v>31</v>
      </c>
      <c r="AX203" s="12" t="s">
        <v>83</v>
      </c>
      <c r="AY203" s="159" t="s">
        <v>225</v>
      </c>
    </row>
    <row r="204" spans="2:65" s="1" customFormat="1" ht="24.2" customHeight="1">
      <c r="B204" s="32"/>
      <c r="C204" s="179" t="s">
        <v>470</v>
      </c>
      <c r="D204" s="179" t="s">
        <v>304</v>
      </c>
      <c r="E204" s="180" t="s">
        <v>5672</v>
      </c>
      <c r="F204" s="181" t="s">
        <v>5673</v>
      </c>
      <c r="G204" s="182" t="s">
        <v>519</v>
      </c>
      <c r="H204" s="183">
        <v>8</v>
      </c>
      <c r="I204" s="184"/>
      <c r="J204" s="185">
        <f>ROUND(I204*H204,2)</f>
        <v>0</v>
      </c>
      <c r="K204" s="186"/>
      <c r="L204" s="187"/>
      <c r="M204" s="188" t="s">
        <v>1</v>
      </c>
      <c r="N204" s="189" t="s">
        <v>42</v>
      </c>
      <c r="P204" s="153">
        <f>O204*H204</f>
        <v>0</v>
      </c>
      <c r="Q204" s="153">
        <v>6.9999999999999999E-4</v>
      </c>
      <c r="R204" s="153">
        <f>Q204*H204</f>
        <v>5.5999999999999999E-3</v>
      </c>
      <c r="S204" s="153">
        <v>0</v>
      </c>
      <c r="T204" s="154">
        <f>S204*H204</f>
        <v>0</v>
      </c>
      <c r="AR204" s="155" t="s">
        <v>263</v>
      </c>
      <c r="AT204" s="155" t="s">
        <v>304</v>
      </c>
      <c r="AU204" s="155" t="s">
        <v>89</v>
      </c>
      <c r="AY204" s="17" t="s">
        <v>225</v>
      </c>
      <c r="BE204" s="156">
        <f>IF(N204="základná",J204,0)</f>
        <v>0</v>
      </c>
      <c r="BF204" s="156">
        <f>IF(N204="znížená",J204,0)</f>
        <v>0</v>
      </c>
      <c r="BG204" s="156">
        <f>IF(N204="zákl. prenesená",J204,0)</f>
        <v>0</v>
      </c>
      <c r="BH204" s="156">
        <f>IF(N204="zníž. prenesená",J204,0)</f>
        <v>0</v>
      </c>
      <c r="BI204" s="156">
        <f>IF(N204="nulová",J204,0)</f>
        <v>0</v>
      </c>
      <c r="BJ204" s="17" t="s">
        <v>89</v>
      </c>
      <c r="BK204" s="156">
        <f>ROUND(I204*H204,2)</f>
        <v>0</v>
      </c>
      <c r="BL204" s="17" t="s">
        <v>231</v>
      </c>
      <c r="BM204" s="155" t="s">
        <v>5674</v>
      </c>
    </row>
    <row r="205" spans="2:65" s="1" customFormat="1" ht="37.9" customHeight="1">
      <c r="B205" s="32"/>
      <c r="C205" s="179" t="s">
        <v>478</v>
      </c>
      <c r="D205" s="179" t="s">
        <v>304</v>
      </c>
      <c r="E205" s="180" t="s">
        <v>5675</v>
      </c>
      <c r="F205" s="181" t="s">
        <v>5676</v>
      </c>
      <c r="G205" s="182" t="s">
        <v>519</v>
      </c>
      <c r="H205" s="183">
        <v>101</v>
      </c>
      <c r="I205" s="184"/>
      <c r="J205" s="185">
        <f>ROUND(I205*H205,2)</f>
        <v>0</v>
      </c>
      <c r="K205" s="186"/>
      <c r="L205" s="187"/>
      <c r="M205" s="188" t="s">
        <v>1</v>
      </c>
      <c r="N205" s="189" t="s">
        <v>42</v>
      </c>
      <c r="P205" s="153">
        <f>O205*H205</f>
        <v>0</v>
      </c>
      <c r="Q205" s="153">
        <v>8.2000000000000007E-3</v>
      </c>
      <c r="R205" s="153">
        <f>Q205*H205</f>
        <v>0.82820000000000005</v>
      </c>
      <c r="S205" s="153">
        <v>0</v>
      </c>
      <c r="T205" s="154">
        <f>S205*H205</f>
        <v>0</v>
      </c>
      <c r="AR205" s="155" t="s">
        <v>263</v>
      </c>
      <c r="AT205" s="155" t="s">
        <v>304</v>
      </c>
      <c r="AU205" s="155" t="s">
        <v>89</v>
      </c>
      <c r="AY205" s="17" t="s">
        <v>225</v>
      </c>
      <c r="BE205" s="156">
        <f>IF(N205="základná",J205,0)</f>
        <v>0</v>
      </c>
      <c r="BF205" s="156">
        <f>IF(N205="znížená",J205,0)</f>
        <v>0</v>
      </c>
      <c r="BG205" s="156">
        <f>IF(N205="zákl. prenesená",J205,0)</f>
        <v>0</v>
      </c>
      <c r="BH205" s="156">
        <f>IF(N205="zníž. prenesená",J205,0)</f>
        <v>0</v>
      </c>
      <c r="BI205" s="156">
        <f>IF(N205="nulová",J205,0)</f>
        <v>0</v>
      </c>
      <c r="BJ205" s="17" t="s">
        <v>89</v>
      </c>
      <c r="BK205" s="156">
        <f>ROUND(I205*H205,2)</f>
        <v>0</v>
      </c>
      <c r="BL205" s="17" t="s">
        <v>231</v>
      </c>
      <c r="BM205" s="155" t="s">
        <v>5677</v>
      </c>
    </row>
    <row r="206" spans="2:65" s="12" customFormat="1" ht="11.25">
      <c r="B206" s="157"/>
      <c r="D206" s="158" t="s">
        <v>233</v>
      </c>
      <c r="E206" s="159" t="s">
        <v>1</v>
      </c>
      <c r="F206" s="160" t="s">
        <v>5678</v>
      </c>
      <c r="H206" s="161">
        <v>101</v>
      </c>
      <c r="I206" s="162"/>
      <c r="L206" s="157"/>
      <c r="M206" s="163"/>
      <c r="T206" s="164"/>
      <c r="AT206" s="159" t="s">
        <v>233</v>
      </c>
      <c r="AU206" s="159" t="s">
        <v>89</v>
      </c>
      <c r="AV206" s="12" t="s">
        <v>89</v>
      </c>
      <c r="AW206" s="12" t="s">
        <v>31</v>
      </c>
      <c r="AX206" s="12" t="s">
        <v>83</v>
      </c>
      <c r="AY206" s="159" t="s">
        <v>225</v>
      </c>
    </row>
    <row r="207" spans="2:65" s="1" customFormat="1" ht="33" customHeight="1">
      <c r="B207" s="32"/>
      <c r="C207" s="179" t="s">
        <v>482</v>
      </c>
      <c r="D207" s="179" t="s">
        <v>304</v>
      </c>
      <c r="E207" s="180" t="s">
        <v>5679</v>
      </c>
      <c r="F207" s="181" t="s">
        <v>5680</v>
      </c>
      <c r="G207" s="182" t="s">
        <v>414</v>
      </c>
      <c r="H207" s="183">
        <v>50.5</v>
      </c>
      <c r="I207" s="184"/>
      <c r="J207" s="185">
        <f>ROUND(I207*H207,2)</f>
        <v>0</v>
      </c>
      <c r="K207" s="186"/>
      <c r="L207" s="187"/>
      <c r="M207" s="188" t="s">
        <v>1</v>
      </c>
      <c r="N207" s="189" t="s">
        <v>42</v>
      </c>
      <c r="P207" s="153">
        <f>O207*H207</f>
        <v>0</v>
      </c>
      <c r="Q207" s="153">
        <v>8.7999999999999995E-2</v>
      </c>
      <c r="R207" s="153">
        <f>Q207*H207</f>
        <v>4.444</v>
      </c>
      <c r="S207" s="153">
        <v>0</v>
      </c>
      <c r="T207" s="154">
        <f>S207*H207</f>
        <v>0</v>
      </c>
      <c r="AR207" s="155" t="s">
        <v>263</v>
      </c>
      <c r="AT207" s="155" t="s">
        <v>304</v>
      </c>
      <c r="AU207" s="155" t="s">
        <v>89</v>
      </c>
      <c r="AY207" s="17" t="s">
        <v>225</v>
      </c>
      <c r="BE207" s="156">
        <f>IF(N207="základná",J207,0)</f>
        <v>0</v>
      </c>
      <c r="BF207" s="156">
        <f>IF(N207="znížená",J207,0)</f>
        <v>0</v>
      </c>
      <c r="BG207" s="156">
        <f>IF(N207="zákl. prenesená",J207,0)</f>
        <v>0</v>
      </c>
      <c r="BH207" s="156">
        <f>IF(N207="zníž. prenesená",J207,0)</f>
        <v>0</v>
      </c>
      <c r="BI207" s="156">
        <f>IF(N207="nulová",J207,0)</f>
        <v>0</v>
      </c>
      <c r="BJ207" s="17" t="s">
        <v>89</v>
      </c>
      <c r="BK207" s="156">
        <f>ROUND(I207*H207,2)</f>
        <v>0</v>
      </c>
      <c r="BL207" s="17" t="s">
        <v>231</v>
      </c>
      <c r="BM207" s="155" t="s">
        <v>5681</v>
      </c>
    </row>
    <row r="208" spans="2:65" s="1" customFormat="1" ht="24.2" customHeight="1">
      <c r="B208" s="32"/>
      <c r="C208" s="143" t="s">
        <v>504</v>
      </c>
      <c r="D208" s="143" t="s">
        <v>227</v>
      </c>
      <c r="E208" s="144" t="s">
        <v>5682</v>
      </c>
      <c r="F208" s="145" t="s">
        <v>5683</v>
      </c>
      <c r="G208" s="146" t="s">
        <v>230</v>
      </c>
      <c r="H208" s="147">
        <v>23.738</v>
      </c>
      <c r="I208" s="148"/>
      <c r="J208" s="149">
        <f>ROUND(I208*H208,2)</f>
        <v>0</v>
      </c>
      <c r="K208" s="150"/>
      <c r="L208" s="32"/>
      <c r="M208" s="151" t="s">
        <v>1</v>
      </c>
      <c r="N208" s="152" t="s">
        <v>42</v>
      </c>
      <c r="P208" s="153">
        <f>O208*H208</f>
        <v>0</v>
      </c>
      <c r="Q208" s="153">
        <v>2.2010900000000002</v>
      </c>
      <c r="R208" s="153">
        <f>Q208*H208</f>
        <v>52.249474420000006</v>
      </c>
      <c r="S208" s="153">
        <v>0</v>
      </c>
      <c r="T208" s="154">
        <f>S208*H208</f>
        <v>0</v>
      </c>
      <c r="AR208" s="155" t="s">
        <v>231</v>
      </c>
      <c r="AT208" s="155" t="s">
        <v>227</v>
      </c>
      <c r="AU208" s="155" t="s">
        <v>89</v>
      </c>
      <c r="AY208" s="17" t="s">
        <v>225</v>
      </c>
      <c r="BE208" s="156">
        <f>IF(N208="základná",J208,0)</f>
        <v>0</v>
      </c>
      <c r="BF208" s="156">
        <f>IF(N208="znížená",J208,0)</f>
        <v>0</v>
      </c>
      <c r="BG208" s="156">
        <f>IF(N208="zákl. prenesená",J208,0)</f>
        <v>0</v>
      </c>
      <c r="BH208" s="156">
        <f>IF(N208="zníž. prenesená",J208,0)</f>
        <v>0</v>
      </c>
      <c r="BI208" s="156">
        <f>IF(N208="nulová",J208,0)</f>
        <v>0</v>
      </c>
      <c r="BJ208" s="17" t="s">
        <v>89</v>
      </c>
      <c r="BK208" s="156">
        <f>ROUND(I208*H208,2)</f>
        <v>0</v>
      </c>
      <c r="BL208" s="17" t="s">
        <v>231</v>
      </c>
      <c r="BM208" s="155" t="s">
        <v>5684</v>
      </c>
    </row>
    <row r="209" spans="2:65" s="12" customFormat="1" ht="11.25">
      <c r="B209" s="157"/>
      <c r="D209" s="158" t="s">
        <v>233</v>
      </c>
      <c r="E209" s="159" t="s">
        <v>1</v>
      </c>
      <c r="F209" s="160" t="s">
        <v>5685</v>
      </c>
      <c r="H209" s="161">
        <v>10.95</v>
      </c>
      <c r="I209" s="162"/>
      <c r="L209" s="157"/>
      <c r="M209" s="163"/>
      <c r="T209" s="164"/>
      <c r="AT209" s="159" t="s">
        <v>233</v>
      </c>
      <c r="AU209" s="159" t="s">
        <v>89</v>
      </c>
      <c r="AV209" s="12" t="s">
        <v>89</v>
      </c>
      <c r="AW209" s="12" t="s">
        <v>31</v>
      </c>
      <c r="AX209" s="12" t="s">
        <v>76</v>
      </c>
      <c r="AY209" s="159" t="s">
        <v>225</v>
      </c>
    </row>
    <row r="210" spans="2:65" s="12" customFormat="1" ht="11.25">
      <c r="B210" s="157"/>
      <c r="D210" s="158" t="s">
        <v>233</v>
      </c>
      <c r="E210" s="159" t="s">
        <v>1</v>
      </c>
      <c r="F210" s="160" t="s">
        <v>5686</v>
      </c>
      <c r="H210" s="161">
        <v>8.3000000000000007</v>
      </c>
      <c r="I210" s="162"/>
      <c r="L210" s="157"/>
      <c r="M210" s="163"/>
      <c r="T210" s="164"/>
      <c r="AT210" s="159" t="s">
        <v>233</v>
      </c>
      <c r="AU210" s="159" t="s">
        <v>89</v>
      </c>
      <c r="AV210" s="12" t="s">
        <v>89</v>
      </c>
      <c r="AW210" s="12" t="s">
        <v>31</v>
      </c>
      <c r="AX210" s="12" t="s">
        <v>76</v>
      </c>
      <c r="AY210" s="159" t="s">
        <v>225</v>
      </c>
    </row>
    <row r="211" spans="2:65" s="12" customFormat="1" ht="11.25">
      <c r="B211" s="157"/>
      <c r="D211" s="158" t="s">
        <v>233</v>
      </c>
      <c r="E211" s="159" t="s">
        <v>1</v>
      </c>
      <c r="F211" s="160" t="s">
        <v>5687</v>
      </c>
      <c r="H211" s="161">
        <v>4.4880000000000004</v>
      </c>
      <c r="I211" s="162"/>
      <c r="L211" s="157"/>
      <c r="M211" s="163"/>
      <c r="T211" s="164"/>
      <c r="AT211" s="159" t="s">
        <v>233</v>
      </c>
      <c r="AU211" s="159" t="s">
        <v>89</v>
      </c>
      <c r="AV211" s="12" t="s">
        <v>89</v>
      </c>
      <c r="AW211" s="12" t="s">
        <v>31</v>
      </c>
      <c r="AX211" s="12" t="s">
        <v>76</v>
      </c>
      <c r="AY211" s="159" t="s">
        <v>225</v>
      </c>
    </row>
    <row r="212" spans="2:65" s="13" customFormat="1" ht="11.25">
      <c r="B212" s="165"/>
      <c r="D212" s="158" t="s">
        <v>233</v>
      </c>
      <c r="E212" s="166" t="s">
        <v>1</v>
      </c>
      <c r="F212" s="167" t="s">
        <v>258</v>
      </c>
      <c r="H212" s="168">
        <v>23.738</v>
      </c>
      <c r="I212" s="169"/>
      <c r="L212" s="165"/>
      <c r="M212" s="170"/>
      <c r="T212" s="171"/>
      <c r="AT212" s="166" t="s">
        <v>233</v>
      </c>
      <c r="AU212" s="166" t="s">
        <v>89</v>
      </c>
      <c r="AV212" s="13" t="s">
        <v>231</v>
      </c>
      <c r="AW212" s="13" t="s">
        <v>31</v>
      </c>
      <c r="AX212" s="13" t="s">
        <v>83</v>
      </c>
      <c r="AY212" s="166" t="s">
        <v>225</v>
      </c>
    </row>
    <row r="213" spans="2:65" s="1" customFormat="1" ht="24.2" customHeight="1">
      <c r="B213" s="32"/>
      <c r="C213" s="143" t="s">
        <v>516</v>
      </c>
      <c r="D213" s="143" t="s">
        <v>227</v>
      </c>
      <c r="E213" s="144" t="s">
        <v>5688</v>
      </c>
      <c r="F213" s="145" t="s">
        <v>5689</v>
      </c>
      <c r="G213" s="146" t="s">
        <v>519</v>
      </c>
      <c r="H213" s="147">
        <v>13</v>
      </c>
      <c r="I213" s="148"/>
      <c r="J213" s="149">
        <f>ROUND(I213*H213,2)</f>
        <v>0</v>
      </c>
      <c r="K213" s="150"/>
      <c r="L213" s="32"/>
      <c r="M213" s="151" t="s">
        <v>1</v>
      </c>
      <c r="N213" s="152" t="s">
        <v>42</v>
      </c>
      <c r="P213" s="153">
        <f>O213*H213</f>
        <v>0</v>
      </c>
      <c r="Q213" s="153">
        <v>4.9187999999999999E-4</v>
      </c>
      <c r="R213" s="153">
        <f>Q213*H213</f>
        <v>6.3944399999999995E-3</v>
      </c>
      <c r="S213" s="153">
        <v>0</v>
      </c>
      <c r="T213" s="154">
        <f>S213*H213</f>
        <v>0</v>
      </c>
      <c r="AR213" s="155" t="s">
        <v>231</v>
      </c>
      <c r="AT213" s="155" t="s">
        <v>227</v>
      </c>
      <c r="AU213" s="155" t="s">
        <v>89</v>
      </c>
      <c r="AY213" s="17" t="s">
        <v>225</v>
      </c>
      <c r="BE213" s="156">
        <f>IF(N213="základná",J213,0)</f>
        <v>0</v>
      </c>
      <c r="BF213" s="156">
        <f>IF(N213="znížená",J213,0)</f>
        <v>0</v>
      </c>
      <c r="BG213" s="156">
        <f>IF(N213="zákl. prenesená",J213,0)</f>
        <v>0</v>
      </c>
      <c r="BH213" s="156">
        <f>IF(N213="zníž. prenesená",J213,0)</f>
        <v>0</v>
      </c>
      <c r="BI213" s="156">
        <f>IF(N213="nulová",J213,0)</f>
        <v>0</v>
      </c>
      <c r="BJ213" s="17" t="s">
        <v>89</v>
      </c>
      <c r="BK213" s="156">
        <f>ROUND(I213*H213,2)</f>
        <v>0</v>
      </c>
      <c r="BL213" s="17" t="s">
        <v>231</v>
      </c>
      <c r="BM213" s="155" t="s">
        <v>5690</v>
      </c>
    </row>
    <row r="214" spans="2:65" s="1" customFormat="1" ht="33" customHeight="1">
      <c r="B214" s="32"/>
      <c r="C214" s="179" t="s">
        <v>522</v>
      </c>
      <c r="D214" s="179" t="s">
        <v>304</v>
      </c>
      <c r="E214" s="180" t="s">
        <v>5691</v>
      </c>
      <c r="F214" s="181" t="s">
        <v>5692</v>
      </c>
      <c r="G214" s="182" t="s">
        <v>519</v>
      </c>
      <c r="H214" s="183">
        <v>13</v>
      </c>
      <c r="I214" s="184"/>
      <c r="J214" s="185">
        <f>ROUND(I214*H214,2)</f>
        <v>0</v>
      </c>
      <c r="K214" s="186"/>
      <c r="L214" s="187"/>
      <c r="M214" s="188" t="s">
        <v>1</v>
      </c>
      <c r="N214" s="189" t="s">
        <v>42</v>
      </c>
      <c r="P214" s="153">
        <f>O214*H214</f>
        <v>0</v>
      </c>
      <c r="Q214" s="153">
        <v>5.1999999999999998E-2</v>
      </c>
      <c r="R214" s="153">
        <f>Q214*H214</f>
        <v>0.67599999999999993</v>
      </c>
      <c r="S214" s="153">
        <v>0</v>
      </c>
      <c r="T214" s="154">
        <f>S214*H214</f>
        <v>0</v>
      </c>
      <c r="AR214" s="155" t="s">
        <v>263</v>
      </c>
      <c r="AT214" s="155" t="s">
        <v>304</v>
      </c>
      <c r="AU214" s="155" t="s">
        <v>89</v>
      </c>
      <c r="AY214" s="17" t="s">
        <v>225</v>
      </c>
      <c r="BE214" s="156">
        <f>IF(N214="základná",J214,0)</f>
        <v>0</v>
      </c>
      <c r="BF214" s="156">
        <f>IF(N214="znížená",J214,0)</f>
        <v>0</v>
      </c>
      <c r="BG214" s="156">
        <f>IF(N214="zákl. prenesená",J214,0)</f>
        <v>0</v>
      </c>
      <c r="BH214" s="156">
        <f>IF(N214="zníž. prenesená",J214,0)</f>
        <v>0</v>
      </c>
      <c r="BI214" s="156">
        <f>IF(N214="nulová",J214,0)</f>
        <v>0</v>
      </c>
      <c r="BJ214" s="17" t="s">
        <v>89</v>
      </c>
      <c r="BK214" s="156">
        <f>ROUND(I214*H214,2)</f>
        <v>0</v>
      </c>
      <c r="BL214" s="17" t="s">
        <v>231</v>
      </c>
      <c r="BM214" s="155" t="s">
        <v>5693</v>
      </c>
    </row>
    <row r="215" spans="2:65" s="11" customFormat="1" ht="22.9" customHeight="1">
      <c r="B215" s="131"/>
      <c r="D215" s="132" t="s">
        <v>75</v>
      </c>
      <c r="E215" s="141" t="s">
        <v>1062</v>
      </c>
      <c r="F215" s="141" t="s">
        <v>5694</v>
      </c>
      <c r="I215" s="134"/>
      <c r="J215" s="142">
        <f>BK215</f>
        <v>0</v>
      </c>
      <c r="L215" s="131"/>
      <c r="M215" s="136"/>
      <c r="P215" s="137">
        <f>SUM(P216:P223)</f>
        <v>0</v>
      </c>
      <c r="R215" s="137">
        <f>SUM(R216:R223)</f>
        <v>0</v>
      </c>
      <c r="T215" s="138">
        <f>SUM(T216:T223)</f>
        <v>2.3250000000000002</v>
      </c>
      <c r="AR215" s="132" t="s">
        <v>83</v>
      </c>
      <c r="AT215" s="139" t="s">
        <v>75</v>
      </c>
      <c r="AU215" s="139" t="s">
        <v>83</v>
      </c>
      <c r="AY215" s="132" t="s">
        <v>225</v>
      </c>
      <c r="BK215" s="140">
        <f>SUM(BK216:BK223)</f>
        <v>0</v>
      </c>
    </row>
    <row r="216" spans="2:65" s="1" customFormat="1" ht="24.2" customHeight="1">
      <c r="B216" s="32"/>
      <c r="C216" s="143" t="s">
        <v>527</v>
      </c>
      <c r="D216" s="143" t="s">
        <v>227</v>
      </c>
      <c r="E216" s="144" t="s">
        <v>5695</v>
      </c>
      <c r="F216" s="145" t="s">
        <v>5696</v>
      </c>
      <c r="G216" s="146" t="s">
        <v>519</v>
      </c>
      <c r="H216" s="147">
        <v>9.3000000000000007</v>
      </c>
      <c r="I216" s="148"/>
      <c r="J216" s="149">
        <f>ROUND(I216*H216,2)</f>
        <v>0</v>
      </c>
      <c r="K216" s="150"/>
      <c r="L216" s="32"/>
      <c r="M216" s="151" t="s">
        <v>1</v>
      </c>
      <c r="N216" s="152" t="s">
        <v>42</v>
      </c>
      <c r="P216" s="153">
        <f>O216*H216</f>
        <v>0</v>
      </c>
      <c r="Q216" s="153">
        <v>0</v>
      </c>
      <c r="R216" s="153">
        <f>Q216*H216</f>
        <v>0</v>
      </c>
      <c r="S216" s="153">
        <v>0.25</v>
      </c>
      <c r="T216" s="154">
        <f>S216*H216</f>
        <v>2.3250000000000002</v>
      </c>
      <c r="AR216" s="155" t="s">
        <v>231</v>
      </c>
      <c r="AT216" s="155" t="s">
        <v>227</v>
      </c>
      <c r="AU216" s="155" t="s">
        <v>89</v>
      </c>
      <c r="AY216" s="17" t="s">
        <v>225</v>
      </c>
      <c r="BE216" s="156">
        <f>IF(N216="základná",J216,0)</f>
        <v>0</v>
      </c>
      <c r="BF216" s="156">
        <f>IF(N216="znížená",J216,0)</f>
        <v>0</v>
      </c>
      <c r="BG216" s="156">
        <f>IF(N216="zákl. prenesená",J216,0)</f>
        <v>0</v>
      </c>
      <c r="BH216" s="156">
        <f>IF(N216="zníž. prenesená",J216,0)</f>
        <v>0</v>
      </c>
      <c r="BI216" s="156">
        <f>IF(N216="nulová",J216,0)</f>
        <v>0</v>
      </c>
      <c r="BJ216" s="17" t="s">
        <v>89</v>
      </c>
      <c r="BK216" s="156">
        <f>ROUND(I216*H216,2)</f>
        <v>0</v>
      </c>
      <c r="BL216" s="17" t="s">
        <v>231</v>
      </c>
      <c r="BM216" s="155" t="s">
        <v>5697</v>
      </c>
    </row>
    <row r="217" spans="2:65" s="1" customFormat="1" ht="21.75" customHeight="1">
      <c r="B217" s="32"/>
      <c r="C217" s="143" t="s">
        <v>532</v>
      </c>
      <c r="D217" s="143" t="s">
        <v>227</v>
      </c>
      <c r="E217" s="144" t="s">
        <v>1283</v>
      </c>
      <c r="F217" s="145" t="s">
        <v>1284</v>
      </c>
      <c r="G217" s="146" t="s">
        <v>292</v>
      </c>
      <c r="H217" s="147">
        <v>364.98899999999998</v>
      </c>
      <c r="I217" s="148"/>
      <c r="J217" s="149">
        <f>ROUND(I217*H217,2)</f>
        <v>0</v>
      </c>
      <c r="K217" s="150"/>
      <c r="L217" s="32"/>
      <c r="M217" s="151" t="s">
        <v>1</v>
      </c>
      <c r="N217" s="152" t="s">
        <v>42</v>
      </c>
      <c r="P217" s="153">
        <f>O217*H217</f>
        <v>0</v>
      </c>
      <c r="Q217" s="153">
        <v>0</v>
      </c>
      <c r="R217" s="153">
        <f>Q217*H217</f>
        <v>0</v>
      </c>
      <c r="S217" s="153">
        <v>0</v>
      </c>
      <c r="T217" s="154">
        <f>S217*H217</f>
        <v>0</v>
      </c>
      <c r="AR217" s="155" t="s">
        <v>231</v>
      </c>
      <c r="AT217" s="155" t="s">
        <v>227</v>
      </c>
      <c r="AU217" s="155" t="s">
        <v>89</v>
      </c>
      <c r="AY217" s="17" t="s">
        <v>225</v>
      </c>
      <c r="BE217" s="156">
        <f>IF(N217="základná",J217,0)</f>
        <v>0</v>
      </c>
      <c r="BF217" s="156">
        <f>IF(N217="znížená",J217,0)</f>
        <v>0</v>
      </c>
      <c r="BG217" s="156">
        <f>IF(N217="zákl. prenesená",J217,0)</f>
        <v>0</v>
      </c>
      <c r="BH217" s="156">
        <f>IF(N217="zníž. prenesená",J217,0)</f>
        <v>0</v>
      </c>
      <c r="BI217" s="156">
        <f>IF(N217="nulová",J217,0)</f>
        <v>0</v>
      </c>
      <c r="BJ217" s="17" t="s">
        <v>89</v>
      </c>
      <c r="BK217" s="156">
        <f>ROUND(I217*H217,2)</f>
        <v>0</v>
      </c>
      <c r="BL217" s="17" t="s">
        <v>231</v>
      </c>
      <c r="BM217" s="155" t="s">
        <v>5698</v>
      </c>
    </row>
    <row r="218" spans="2:65" s="1" customFormat="1" ht="24.2" customHeight="1">
      <c r="B218" s="32"/>
      <c r="C218" s="143" t="s">
        <v>540</v>
      </c>
      <c r="D218" s="143" t="s">
        <v>227</v>
      </c>
      <c r="E218" s="144" t="s">
        <v>1287</v>
      </c>
      <c r="F218" s="145" t="s">
        <v>2989</v>
      </c>
      <c r="G218" s="146" t="s">
        <v>292</v>
      </c>
      <c r="H218" s="147">
        <v>2919.9119999999998</v>
      </c>
      <c r="I218" s="148"/>
      <c r="J218" s="149">
        <f>ROUND(I218*H218,2)</f>
        <v>0</v>
      </c>
      <c r="K218" s="150"/>
      <c r="L218" s="32"/>
      <c r="M218" s="151" t="s">
        <v>1</v>
      </c>
      <c r="N218" s="152" t="s">
        <v>42</v>
      </c>
      <c r="P218" s="153">
        <f>O218*H218</f>
        <v>0</v>
      </c>
      <c r="Q218" s="153">
        <v>0</v>
      </c>
      <c r="R218" s="153">
        <f>Q218*H218</f>
        <v>0</v>
      </c>
      <c r="S218" s="153">
        <v>0</v>
      </c>
      <c r="T218" s="154">
        <f>S218*H218</f>
        <v>0</v>
      </c>
      <c r="AR218" s="155" t="s">
        <v>231</v>
      </c>
      <c r="AT218" s="155" t="s">
        <v>227</v>
      </c>
      <c r="AU218" s="155" t="s">
        <v>89</v>
      </c>
      <c r="AY218" s="17" t="s">
        <v>225</v>
      </c>
      <c r="BE218" s="156">
        <f>IF(N218="základná",J218,0)</f>
        <v>0</v>
      </c>
      <c r="BF218" s="156">
        <f>IF(N218="znížená",J218,0)</f>
        <v>0</v>
      </c>
      <c r="BG218" s="156">
        <f>IF(N218="zákl. prenesená",J218,0)</f>
        <v>0</v>
      </c>
      <c r="BH218" s="156">
        <f>IF(N218="zníž. prenesená",J218,0)</f>
        <v>0</v>
      </c>
      <c r="BI218" s="156">
        <f>IF(N218="nulová",J218,0)</f>
        <v>0</v>
      </c>
      <c r="BJ218" s="17" t="s">
        <v>89</v>
      </c>
      <c r="BK218" s="156">
        <f>ROUND(I218*H218,2)</f>
        <v>0</v>
      </c>
      <c r="BL218" s="17" t="s">
        <v>231</v>
      </c>
      <c r="BM218" s="155" t="s">
        <v>5699</v>
      </c>
    </row>
    <row r="219" spans="2:65" s="12" customFormat="1" ht="11.25">
      <c r="B219" s="157"/>
      <c r="D219" s="158" t="s">
        <v>233</v>
      </c>
      <c r="F219" s="160" t="s">
        <v>5700</v>
      </c>
      <c r="H219" s="161">
        <v>2919.9119999999998</v>
      </c>
      <c r="I219" s="162"/>
      <c r="L219" s="157"/>
      <c r="M219" s="163"/>
      <c r="T219" s="164"/>
      <c r="AT219" s="159" t="s">
        <v>233</v>
      </c>
      <c r="AU219" s="159" t="s">
        <v>89</v>
      </c>
      <c r="AV219" s="12" t="s">
        <v>89</v>
      </c>
      <c r="AW219" s="12" t="s">
        <v>4</v>
      </c>
      <c r="AX219" s="12" t="s">
        <v>83</v>
      </c>
      <c r="AY219" s="159" t="s">
        <v>225</v>
      </c>
    </row>
    <row r="220" spans="2:65" s="1" customFormat="1" ht="24.2" customHeight="1">
      <c r="B220" s="32"/>
      <c r="C220" s="143" t="s">
        <v>549</v>
      </c>
      <c r="D220" s="143" t="s">
        <v>227</v>
      </c>
      <c r="E220" s="144" t="s">
        <v>1292</v>
      </c>
      <c r="F220" s="145" t="s">
        <v>1293</v>
      </c>
      <c r="G220" s="146" t="s">
        <v>292</v>
      </c>
      <c r="H220" s="147">
        <v>364.98899999999998</v>
      </c>
      <c r="I220" s="148"/>
      <c r="J220" s="149">
        <f>ROUND(I220*H220,2)</f>
        <v>0</v>
      </c>
      <c r="K220" s="150"/>
      <c r="L220" s="32"/>
      <c r="M220" s="151" t="s">
        <v>1</v>
      </c>
      <c r="N220" s="152" t="s">
        <v>42</v>
      </c>
      <c r="P220" s="153">
        <f>O220*H220</f>
        <v>0</v>
      </c>
      <c r="Q220" s="153">
        <v>0</v>
      </c>
      <c r="R220" s="153">
        <f>Q220*H220</f>
        <v>0</v>
      </c>
      <c r="S220" s="153">
        <v>0</v>
      </c>
      <c r="T220" s="154">
        <f>S220*H220</f>
        <v>0</v>
      </c>
      <c r="AR220" s="155" t="s">
        <v>231</v>
      </c>
      <c r="AT220" s="155" t="s">
        <v>227</v>
      </c>
      <c r="AU220" s="155" t="s">
        <v>89</v>
      </c>
      <c r="AY220" s="17" t="s">
        <v>225</v>
      </c>
      <c r="BE220" s="156">
        <f>IF(N220="základná",J220,0)</f>
        <v>0</v>
      </c>
      <c r="BF220" s="156">
        <f>IF(N220="znížená",J220,0)</f>
        <v>0</v>
      </c>
      <c r="BG220" s="156">
        <f>IF(N220="zákl. prenesená",J220,0)</f>
        <v>0</v>
      </c>
      <c r="BH220" s="156">
        <f>IF(N220="zníž. prenesená",J220,0)</f>
        <v>0</v>
      </c>
      <c r="BI220" s="156">
        <f>IF(N220="nulová",J220,0)</f>
        <v>0</v>
      </c>
      <c r="BJ220" s="17" t="s">
        <v>89</v>
      </c>
      <c r="BK220" s="156">
        <f>ROUND(I220*H220,2)</f>
        <v>0</v>
      </c>
      <c r="BL220" s="17" t="s">
        <v>231</v>
      </c>
      <c r="BM220" s="155" t="s">
        <v>5701</v>
      </c>
    </row>
    <row r="221" spans="2:65" s="1" customFormat="1" ht="24.2" customHeight="1">
      <c r="B221" s="32"/>
      <c r="C221" s="143" t="s">
        <v>556</v>
      </c>
      <c r="D221" s="143" t="s">
        <v>227</v>
      </c>
      <c r="E221" s="144" t="s">
        <v>1296</v>
      </c>
      <c r="F221" s="145" t="s">
        <v>2654</v>
      </c>
      <c r="G221" s="146" t="s">
        <v>292</v>
      </c>
      <c r="H221" s="147">
        <v>364.98899999999998</v>
      </c>
      <c r="I221" s="148"/>
      <c r="J221" s="149">
        <f>ROUND(I221*H221,2)</f>
        <v>0</v>
      </c>
      <c r="K221" s="150"/>
      <c r="L221" s="32"/>
      <c r="M221" s="151" t="s">
        <v>1</v>
      </c>
      <c r="N221" s="152" t="s">
        <v>42</v>
      </c>
      <c r="P221" s="153">
        <f>O221*H221</f>
        <v>0</v>
      </c>
      <c r="Q221" s="153">
        <v>0</v>
      </c>
      <c r="R221" s="153">
        <f>Q221*H221</f>
        <v>0</v>
      </c>
      <c r="S221" s="153">
        <v>0</v>
      </c>
      <c r="T221" s="154">
        <f>S221*H221</f>
        <v>0</v>
      </c>
      <c r="AR221" s="155" t="s">
        <v>231</v>
      </c>
      <c r="AT221" s="155" t="s">
        <v>227</v>
      </c>
      <c r="AU221" s="155" t="s">
        <v>89</v>
      </c>
      <c r="AY221" s="17" t="s">
        <v>225</v>
      </c>
      <c r="BE221" s="156">
        <f>IF(N221="základná",J221,0)</f>
        <v>0</v>
      </c>
      <c r="BF221" s="156">
        <f>IF(N221="znížená",J221,0)</f>
        <v>0</v>
      </c>
      <c r="BG221" s="156">
        <f>IF(N221="zákl. prenesená",J221,0)</f>
        <v>0</v>
      </c>
      <c r="BH221" s="156">
        <f>IF(N221="zníž. prenesená",J221,0)</f>
        <v>0</v>
      </c>
      <c r="BI221" s="156">
        <f>IF(N221="nulová",J221,0)</f>
        <v>0</v>
      </c>
      <c r="BJ221" s="17" t="s">
        <v>89</v>
      </c>
      <c r="BK221" s="156">
        <f>ROUND(I221*H221,2)</f>
        <v>0</v>
      </c>
      <c r="BL221" s="17" t="s">
        <v>231</v>
      </c>
      <c r="BM221" s="155" t="s">
        <v>5702</v>
      </c>
    </row>
    <row r="222" spans="2:65" s="1" customFormat="1" ht="37.9" customHeight="1">
      <c r="B222" s="32"/>
      <c r="C222" s="143" t="s">
        <v>561</v>
      </c>
      <c r="D222" s="143" t="s">
        <v>227</v>
      </c>
      <c r="E222" s="144" t="s">
        <v>1304</v>
      </c>
      <c r="F222" s="145" t="s">
        <v>1305</v>
      </c>
      <c r="G222" s="146" t="s">
        <v>292</v>
      </c>
      <c r="H222" s="147">
        <v>285.37</v>
      </c>
      <c r="I222" s="148"/>
      <c r="J222" s="149">
        <f>ROUND(I222*H222,2)</f>
        <v>0</v>
      </c>
      <c r="K222" s="150"/>
      <c r="L222" s="32"/>
      <c r="M222" s="151" t="s">
        <v>1</v>
      </c>
      <c r="N222" s="152" t="s">
        <v>42</v>
      </c>
      <c r="P222" s="153">
        <f>O222*H222</f>
        <v>0</v>
      </c>
      <c r="Q222" s="153">
        <v>0</v>
      </c>
      <c r="R222" s="153">
        <f>Q222*H222</f>
        <v>0</v>
      </c>
      <c r="S222" s="153">
        <v>0</v>
      </c>
      <c r="T222" s="154">
        <f>S222*H222</f>
        <v>0</v>
      </c>
      <c r="AR222" s="155" t="s">
        <v>231</v>
      </c>
      <c r="AT222" s="155" t="s">
        <v>227</v>
      </c>
      <c r="AU222" s="155" t="s">
        <v>89</v>
      </c>
      <c r="AY222" s="17" t="s">
        <v>225</v>
      </c>
      <c r="BE222" s="156">
        <f>IF(N222="základná",J222,0)</f>
        <v>0</v>
      </c>
      <c r="BF222" s="156">
        <f>IF(N222="znížená",J222,0)</f>
        <v>0</v>
      </c>
      <c r="BG222" s="156">
        <f>IF(N222="zákl. prenesená",J222,0)</f>
        <v>0</v>
      </c>
      <c r="BH222" s="156">
        <f>IF(N222="zníž. prenesená",J222,0)</f>
        <v>0</v>
      </c>
      <c r="BI222" s="156">
        <f>IF(N222="nulová",J222,0)</f>
        <v>0</v>
      </c>
      <c r="BJ222" s="17" t="s">
        <v>89</v>
      </c>
      <c r="BK222" s="156">
        <f>ROUND(I222*H222,2)</f>
        <v>0</v>
      </c>
      <c r="BL222" s="17" t="s">
        <v>231</v>
      </c>
      <c r="BM222" s="155" t="s">
        <v>5703</v>
      </c>
    </row>
    <row r="223" spans="2:65" s="1" customFormat="1" ht="24.2" customHeight="1">
      <c r="B223" s="32"/>
      <c r="C223" s="143" t="s">
        <v>568</v>
      </c>
      <c r="D223" s="143" t="s">
        <v>227</v>
      </c>
      <c r="E223" s="144" t="s">
        <v>1312</v>
      </c>
      <c r="F223" s="145" t="s">
        <v>1313</v>
      </c>
      <c r="G223" s="146" t="s">
        <v>292</v>
      </c>
      <c r="H223" s="147">
        <v>79.619</v>
      </c>
      <c r="I223" s="148"/>
      <c r="J223" s="149">
        <f>ROUND(I223*H223,2)</f>
        <v>0</v>
      </c>
      <c r="K223" s="150"/>
      <c r="L223" s="32"/>
      <c r="M223" s="151" t="s">
        <v>1</v>
      </c>
      <c r="N223" s="152" t="s">
        <v>42</v>
      </c>
      <c r="P223" s="153">
        <f>O223*H223</f>
        <v>0</v>
      </c>
      <c r="Q223" s="153">
        <v>0</v>
      </c>
      <c r="R223" s="153">
        <f>Q223*H223</f>
        <v>0</v>
      </c>
      <c r="S223" s="153">
        <v>0</v>
      </c>
      <c r="T223" s="154">
        <f>S223*H223</f>
        <v>0</v>
      </c>
      <c r="AR223" s="155" t="s">
        <v>231</v>
      </c>
      <c r="AT223" s="155" t="s">
        <v>227</v>
      </c>
      <c r="AU223" s="155" t="s">
        <v>89</v>
      </c>
      <c r="AY223" s="17" t="s">
        <v>225</v>
      </c>
      <c r="BE223" s="156">
        <f>IF(N223="základná",J223,0)</f>
        <v>0</v>
      </c>
      <c r="BF223" s="156">
        <f>IF(N223="znížená",J223,0)</f>
        <v>0</v>
      </c>
      <c r="BG223" s="156">
        <f>IF(N223="zákl. prenesená",J223,0)</f>
        <v>0</v>
      </c>
      <c r="BH223" s="156">
        <f>IF(N223="zníž. prenesená",J223,0)</f>
        <v>0</v>
      </c>
      <c r="BI223" s="156">
        <f>IF(N223="nulová",J223,0)</f>
        <v>0</v>
      </c>
      <c r="BJ223" s="17" t="s">
        <v>89</v>
      </c>
      <c r="BK223" s="156">
        <f>ROUND(I223*H223,2)</f>
        <v>0</v>
      </c>
      <c r="BL223" s="17" t="s">
        <v>231</v>
      </c>
      <c r="BM223" s="155" t="s">
        <v>5704</v>
      </c>
    </row>
    <row r="224" spans="2:65" s="11" customFormat="1" ht="22.9" customHeight="1">
      <c r="B224" s="131"/>
      <c r="D224" s="132" t="s">
        <v>75</v>
      </c>
      <c r="E224" s="141" t="s">
        <v>5705</v>
      </c>
      <c r="F224" s="141" t="s">
        <v>5706</v>
      </c>
      <c r="I224" s="134"/>
      <c r="J224" s="142">
        <f>BK224</f>
        <v>0</v>
      </c>
      <c r="L224" s="131"/>
      <c r="M224" s="136"/>
      <c r="P224" s="137">
        <f>SUM(P225:P234)</f>
        <v>0</v>
      </c>
      <c r="R224" s="137">
        <f>SUM(R225:R234)</f>
        <v>0.52535832000000005</v>
      </c>
      <c r="T224" s="138">
        <f>SUM(T225:T234)</f>
        <v>0</v>
      </c>
      <c r="AR224" s="132" t="s">
        <v>83</v>
      </c>
      <c r="AT224" s="139" t="s">
        <v>75</v>
      </c>
      <c r="AU224" s="139" t="s">
        <v>83</v>
      </c>
      <c r="AY224" s="132" t="s">
        <v>225</v>
      </c>
      <c r="BK224" s="140">
        <f>SUM(BK225:BK234)</f>
        <v>0</v>
      </c>
    </row>
    <row r="225" spans="2:65" s="1" customFormat="1" ht="24.2" customHeight="1">
      <c r="B225" s="32"/>
      <c r="C225" s="143" t="s">
        <v>576</v>
      </c>
      <c r="D225" s="143" t="s">
        <v>227</v>
      </c>
      <c r="E225" s="144" t="s">
        <v>5707</v>
      </c>
      <c r="F225" s="145" t="s">
        <v>5708</v>
      </c>
      <c r="G225" s="146" t="s">
        <v>519</v>
      </c>
      <c r="H225" s="147">
        <v>2</v>
      </c>
      <c r="I225" s="148"/>
      <c r="J225" s="149">
        <f>ROUND(I225*H225,2)</f>
        <v>0</v>
      </c>
      <c r="K225" s="150"/>
      <c r="L225" s="32"/>
      <c r="M225" s="151" t="s">
        <v>1</v>
      </c>
      <c r="N225" s="152" t="s">
        <v>42</v>
      </c>
      <c r="P225" s="153">
        <f>O225*H225</f>
        <v>0</v>
      </c>
      <c r="Q225" s="153">
        <v>0.22684000000000001</v>
      </c>
      <c r="R225" s="153">
        <f>Q225*H225</f>
        <v>0.45368000000000003</v>
      </c>
      <c r="S225" s="153">
        <v>0</v>
      </c>
      <c r="T225" s="154">
        <f>S225*H225</f>
        <v>0</v>
      </c>
      <c r="AR225" s="155" t="s">
        <v>231</v>
      </c>
      <c r="AT225" s="155" t="s">
        <v>227</v>
      </c>
      <c r="AU225" s="155" t="s">
        <v>89</v>
      </c>
      <c r="AY225" s="17" t="s">
        <v>225</v>
      </c>
      <c r="BE225" s="156">
        <f>IF(N225="základná",J225,0)</f>
        <v>0</v>
      </c>
      <c r="BF225" s="156">
        <f>IF(N225="znížená",J225,0)</f>
        <v>0</v>
      </c>
      <c r="BG225" s="156">
        <f>IF(N225="zákl. prenesená",J225,0)</f>
        <v>0</v>
      </c>
      <c r="BH225" s="156">
        <f>IF(N225="zníž. prenesená",J225,0)</f>
        <v>0</v>
      </c>
      <c r="BI225" s="156">
        <f>IF(N225="nulová",J225,0)</f>
        <v>0</v>
      </c>
      <c r="BJ225" s="17" t="s">
        <v>89</v>
      </c>
      <c r="BK225" s="156">
        <f>ROUND(I225*H225,2)</f>
        <v>0</v>
      </c>
      <c r="BL225" s="17" t="s">
        <v>231</v>
      </c>
      <c r="BM225" s="155" t="s">
        <v>5709</v>
      </c>
    </row>
    <row r="226" spans="2:65" s="1" customFormat="1" ht="37.9" customHeight="1">
      <c r="B226" s="32"/>
      <c r="C226" s="179" t="s">
        <v>581</v>
      </c>
      <c r="D226" s="179" t="s">
        <v>304</v>
      </c>
      <c r="E226" s="180" t="s">
        <v>5710</v>
      </c>
      <c r="F226" s="181" t="s">
        <v>5711</v>
      </c>
      <c r="G226" s="182" t="s">
        <v>519</v>
      </c>
      <c r="H226" s="183">
        <v>2</v>
      </c>
      <c r="I226" s="184"/>
      <c r="J226" s="185">
        <f>ROUND(I226*H226,2)</f>
        <v>0</v>
      </c>
      <c r="K226" s="186"/>
      <c r="L226" s="187"/>
      <c r="M226" s="188" t="s">
        <v>1</v>
      </c>
      <c r="N226" s="189" t="s">
        <v>42</v>
      </c>
      <c r="P226" s="153">
        <f>O226*H226</f>
        <v>0</v>
      </c>
      <c r="Q226" s="153">
        <v>0</v>
      </c>
      <c r="R226" s="153">
        <f>Q226*H226</f>
        <v>0</v>
      </c>
      <c r="S226" s="153">
        <v>0</v>
      </c>
      <c r="T226" s="154">
        <f>S226*H226</f>
        <v>0</v>
      </c>
      <c r="AR226" s="155" t="s">
        <v>263</v>
      </c>
      <c r="AT226" s="155" t="s">
        <v>304</v>
      </c>
      <c r="AU226" s="155" t="s">
        <v>89</v>
      </c>
      <c r="AY226" s="17" t="s">
        <v>225</v>
      </c>
      <c r="BE226" s="156">
        <f>IF(N226="základná",J226,0)</f>
        <v>0</v>
      </c>
      <c r="BF226" s="156">
        <f>IF(N226="znížená",J226,0)</f>
        <v>0</v>
      </c>
      <c r="BG226" s="156">
        <f>IF(N226="zákl. prenesená",J226,0)</f>
        <v>0</v>
      </c>
      <c r="BH226" s="156">
        <f>IF(N226="zníž. prenesená",J226,0)</f>
        <v>0</v>
      </c>
      <c r="BI226" s="156">
        <f>IF(N226="nulová",J226,0)</f>
        <v>0</v>
      </c>
      <c r="BJ226" s="17" t="s">
        <v>89</v>
      </c>
      <c r="BK226" s="156">
        <f>ROUND(I226*H226,2)</f>
        <v>0</v>
      </c>
      <c r="BL226" s="17" t="s">
        <v>231</v>
      </c>
      <c r="BM226" s="155" t="s">
        <v>5712</v>
      </c>
    </row>
    <row r="227" spans="2:65" s="1" customFormat="1" ht="37.9" customHeight="1">
      <c r="B227" s="32"/>
      <c r="C227" s="179" t="s">
        <v>586</v>
      </c>
      <c r="D227" s="179" t="s">
        <v>304</v>
      </c>
      <c r="E227" s="180" t="s">
        <v>5713</v>
      </c>
      <c r="F227" s="181" t="s">
        <v>5714</v>
      </c>
      <c r="G227" s="182" t="s">
        <v>519</v>
      </c>
      <c r="H227" s="183">
        <v>2</v>
      </c>
      <c r="I227" s="184"/>
      <c r="J227" s="185">
        <f>ROUND(I227*H227,2)</f>
        <v>0</v>
      </c>
      <c r="K227" s="186"/>
      <c r="L227" s="187"/>
      <c r="M227" s="188" t="s">
        <v>1</v>
      </c>
      <c r="N227" s="189" t="s">
        <v>42</v>
      </c>
      <c r="P227" s="153">
        <f>O227*H227</f>
        <v>0</v>
      </c>
      <c r="Q227" s="153">
        <v>0</v>
      </c>
      <c r="R227" s="153">
        <f>Q227*H227</f>
        <v>0</v>
      </c>
      <c r="S227" s="153">
        <v>0</v>
      </c>
      <c r="T227" s="154">
        <f>S227*H227</f>
        <v>0</v>
      </c>
      <c r="AR227" s="155" t="s">
        <v>263</v>
      </c>
      <c r="AT227" s="155" t="s">
        <v>304</v>
      </c>
      <c r="AU227" s="155" t="s">
        <v>89</v>
      </c>
      <c r="AY227" s="17" t="s">
        <v>225</v>
      </c>
      <c r="BE227" s="156">
        <f>IF(N227="základná",J227,0)</f>
        <v>0</v>
      </c>
      <c r="BF227" s="156">
        <f>IF(N227="znížená",J227,0)</f>
        <v>0</v>
      </c>
      <c r="BG227" s="156">
        <f>IF(N227="zákl. prenesená",J227,0)</f>
        <v>0</v>
      </c>
      <c r="BH227" s="156">
        <f>IF(N227="zníž. prenesená",J227,0)</f>
        <v>0</v>
      </c>
      <c r="BI227" s="156">
        <f>IF(N227="nulová",J227,0)</f>
        <v>0</v>
      </c>
      <c r="BJ227" s="17" t="s">
        <v>89</v>
      </c>
      <c r="BK227" s="156">
        <f>ROUND(I227*H227,2)</f>
        <v>0</v>
      </c>
      <c r="BL227" s="17" t="s">
        <v>231</v>
      </c>
      <c r="BM227" s="155" t="s">
        <v>5715</v>
      </c>
    </row>
    <row r="228" spans="2:65" s="1" customFormat="1" ht="16.5" customHeight="1">
      <c r="B228" s="32"/>
      <c r="C228" s="179" t="s">
        <v>590</v>
      </c>
      <c r="D228" s="179" t="s">
        <v>304</v>
      </c>
      <c r="E228" s="180" t="s">
        <v>5716</v>
      </c>
      <c r="F228" s="181" t="s">
        <v>5717</v>
      </c>
      <c r="G228" s="182" t="s">
        <v>519</v>
      </c>
      <c r="H228" s="183">
        <v>2</v>
      </c>
      <c r="I228" s="184"/>
      <c r="J228" s="185">
        <f>ROUND(I228*H228,2)</f>
        <v>0</v>
      </c>
      <c r="K228" s="186"/>
      <c r="L228" s="187"/>
      <c r="M228" s="188" t="s">
        <v>1</v>
      </c>
      <c r="N228" s="189" t="s">
        <v>42</v>
      </c>
      <c r="P228" s="153">
        <f>O228*H228</f>
        <v>0</v>
      </c>
      <c r="Q228" s="153">
        <v>1.6670000000000001E-2</v>
      </c>
      <c r="R228" s="153">
        <f>Q228*H228</f>
        <v>3.3340000000000002E-2</v>
      </c>
      <c r="S228" s="153">
        <v>0</v>
      </c>
      <c r="T228" s="154">
        <f>S228*H228</f>
        <v>0</v>
      </c>
      <c r="AR228" s="155" t="s">
        <v>263</v>
      </c>
      <c r="AT228" s="155" t="s">
        <v>304</v>
      </c>
      <c r="AU228" s="155" t="s">
        <v>89</v>
      </c>
      <c r="AY228" s="17" t="s">
        <v>225</v>
      </c>
      <c r="BE228" s="156">
        <f>IF(N228="základná",J228,0)</f>
        <v>0</v>
      </c>
      <c r="BF228" s="156">
        <f>IF(N228="znížená",J228,0)</f>
        <v>0</v>
      </c>
      <c r="BG228" s="156">
        <f>IF(N228="zákl. prenesená",J228,0)</f>
        <v>0</v>
      </c>
      <c r="BH228" s="156">
        <f>IF(N228="zníž. prenesená",J228,0)</f>
        <v>0</v>
      </c>
      <c r="BI228" s="156">
        <f>IF(N228="nulová",J228,0)</f>
        <v>0</v>
      </c>
      <c r="BJ228" s="17" t="s">
        <v>89</v>
      </c>
      <c r="BK228" s="156">
        <f>ROUND(I228*H228,2)</f>
        <v>0</v>
      </c>
      <c r="BL228" s="17" t="s">
        <v>231</v>
      </c>
      <c r="BM228" s="155" t="s">
        <v>5718</v>
      </c>
    </row>
    <row r="229" spans="2:65" s="1" customFormat="1" ht="24.2" customHeight="1">
      <c r="B229" s="32"/>
      <c r="C229" s="143" t="s">
        <v>595</v>
      </c>
      <c r="D229" s="143" t="s">
        <v>227</v>
      </c>
      <c r="E229" s="144" t="s">
        <v>5719</v>
      </c>
      <c r="F229" s="145" t="s">
        <v>5720</v>
      </c>
      <c r="G229" s="146" t="s">
        <v>312</v>
      </c>
      <c r="H229" s="147">
        <v>18.437999999999999</v>
      </c>
      <c r="I229" s="148"/>
      <c r="J229" s="149">
        <f>ROUND(I229*H229,2)</f>
        <v>0</v>
      </c>
      <c r="K229" s="150"/>
      <c r="L229" s="32"/>
      <c r="M229" s="151" t="s">
        <v>1</v>
      </c>
      <c r="N229" s="152" t="s">
        <v>42</v>
      </c>
      <c r="P229" s="153">
        <f>O229*H229</f>
        <v>0</v>
      </c>
      <c r="Q229" s="153">
        <v>1.3999999999999999E-4</v>
      </c>
      <c r="R229" s="153">
        <f>Q229*H229</f>
        <v>2.5813199999999998E-3</v>
      </c>
      <c r="S229" s="153">
        <v>0</v>
      </c>
      <c r="T229" s="154">
        <f>S229*H229</f>
        <v>0</v>
      </c>
      <c r="AR229" s="155" t="s">
        <v>231</v>
      </c>
      <c r="AT229" s="155" t="s">
        <v>227</v>
      </c>
      <c r="AU229" s="155" t="s">
        <v>89</v>
      </c>
      <c r="AY229" s="17" t="s">
        <v>225</v>
      </c>
      <c r="BE229" s="156">
        <f>IF(N229="základná",J229,0)</f>
        <v>0</v>
      </c>
      <c r="BF229" s="156">
        <f>IF(N229="znížená",J229,0)</f>
        <v>0</v>
      </c>
      <c r="BG229" s="156">
        <f>IF(N229="zákl. prenesená",J229,0)</f>
        <v>0</v>
      </c>
      <c r="BH229" s="156">
        <f>IF(N229="zníž. prenesená",J229,0)</f>
        <v>0</v>
      </c>
      <c r="BI229" s="156">
        <f>IF(N229="nulová",J229,0)</f>
        <v>0</v>
      </c>
      <c r="BJ229" s="17" t="s">
        <v>89</v>
      </c>
      <c r="BK229" s="156">
        <f>ROUND(I229*H229,2)</f>
        <v>0</v>
      </c>
      <c r="BL229" s="17" t="s">
        <v>231</v>
      </c>
      <c r="BM229" s="155" t="s">
        <v>5721</v>
      </c>
    </row>
    <row r="230" spans="2:65" s="12" customFormat="1" ht="11.25">
      <c r="B230" s="157"/>
      <c r="D230" s="158" t="s">
        <v>233</v>
      </c>
      <c r="E230" s="159" t="s">
        <v>1</v>
      </c>
      <c r="F230" s="160" t="s">
        <v>5722</v>
      </c>
      <c r="H230" s="161">
        <v>18.437999999999999</v>
      </c>
      <c r="I230" s="162"/>
      <c r="L230" s="157"/>
      <c r="M230" s="163"/>
      <c r="T230" s="164"/>
      <c r="AT230" s="159" t="s">
        <v>233</v>
      </c>
      <c r="AU230" s="159" t="s">
        <v>89</v>
      </c>
      <c r="AV230" s="12" t="s">
        <v>89</v>
      </c>
      <c r="AW230" s="12" t="s">
        <v>31</v>
      </c>
      <c r="AX230" s="12" t="s">
        <v>83</v>
      </c>
      <c r="AY230" s="159" t="s">
        <v>225</v>
      </c>
    </row>
    <row r="231" spans="2:65" s="1" customFormat="1" ht="33" customHeight="1">
      <c r="B231" s="32"/>
      <c r="C231" s="143" t="s">
        <v>603</v>
      </c>
      <c r="D231" s="143" t="s">
        <v>227</v>
      </c>
      <c r="E231" s="144" t="s">
        <v>5723</v>
      </c>
      <c r="F231" s="145" t="s">
        <v>5724</v>
      </c>
      <c r="G231" s="146" t="s">
        <v>312</v>
      </c>
      <c r="H231" s="147">
        <v>3.75</v>
      </c>
      <c r="I231" s="148"/>
      <c r="J231" s="149">
        <f>ROUND(I231*H231,2)</f>
        <v>0</v>
      </c>
      <c r="K231" s="150"/>
      <c r="L231" s="32"/>
      <c r="M231" s="151" t="s">
        <v>1</v>
      </c>
      <c r="N231" s="152" t="s">
        <v>42</v>
      </c>
      <c r="P231" s="153">
        <f>O231*H231</f>
        <v>0</v>
      </c>
      <c r="Q231" s="153">
        <v>6.6E-4</v>
      </c>
      <c r="R231" s="153">
        <f>Q231*H231</f>
        <v>2.4749999999999998E-3</v>
      </c>
      <c r="S231" s="153">
        <v>0</v>
      </c>
      <c r="T231" s="154">
        <f>S231*H231</f>
        <v>0</v>
      </c>
      <c r="AR231" s="155" t="s">
        <v>231</v>
      </c>
      <c r="AT231" s="155" t="s">
        <v>227</v>
      </c>
      <c r="AU231" s="155" t="s">
        <v>89</v>
      </c>
      <c r="AY231" s="17" t="s">
        <v>225</v>
      </c>
      <c r="BE231" s="156">
        <f>IF(N231="základná",J231,0)</f>
        <v>0</v>
      </c>
      <c r="BF231" s="156">
        <f>IF(N231="znížená",J231,0)</f>
        <v>0</v>
      </c>
      <c r="BG231" s="156">
        <f>IF(N231="zákl. prenesená",J231,0)</f>
        <v>0</v>
      </c>
      <c r="BH231" s="156">
        <f>IF(N231="zníž. prenesená",J231,0)</f>
        <v>0</v>
      </c>
      <c r="BI231" s="156">
        <f>IF(N231="nulová",J231,0)</f>
        <v>0</v>
      </c>
      <c r="BJ231" s="17" t="s">
        <v>89</v>
      </c>
      <c r="BK231" s="156">
        <f>ROUND(I231*H231,2)</f>
        <v>0</v>
      </c>
      <c r="BL231" s="17" t="s">
        <v>231</v>
      </c>
      <c r="BM231" s="155" t="s">
        <v>5725</v>
      </c>
    </row>
    <row r="232" spans="2:65" s="12" customFormat="1" ht="11.25">
      <c r="B232" s="157"/>
      <c r="D232" s="158" t="s">
        <v>233</v>
      </c>
      <c r="E232" s="159" t="s">
        <v>1</v>
      </c>
      <c r="F232" s="160" t="s">
        <v>5726</v>
      </c>
      <c r="H232" s="161">
        <v>3.75</v>
      </c>
      <c r="I232" s="162"/>
      <c r="L232" s="157"/>
      <c r="M232" s="163"/>
      <c r="T232" s="164"/>
      <c r="AT232" s="159" t="s">
        <v>233</v>
      </c>
      <c r="AU232" s="159" t="s">
        <v>89</v>
      </c>
      <c r="AV232" s="12" t="s">
        <v>89</v>
      </c>
      <c r="AW232" s="12" t="s">
        <v>31</v>
      </c>
      <c r="AX232" s="12" t="s">
        <v>83</v>
      </c>
      <c r="AY232" s="159" t="s">
        <v>225</v>
      </c>
    </row>
    <row r="233" spans="2:65" s="1" customFormat="1" ht="24.2" customHeight="1">
      <c r="B233" s="32"/>
      <c r="C233" s="179" t="s">
        <v>620</v>
      </c>
      <c r="D233" s="179" t="s">
        <v>304</v>
      </c>
      <c r="E233" s="180" t="s">
        <v>5727</v>
      </c>
      <c r="F233" s="181" t="s">
        <v>5728</v>
      </c>
      <c r="G233" s="182" t="s">
        <v>983</v>
      </c>
      <c r="H233" s="183">
        <v>33.281999999999996</v>
      </c>
      <c r="I233" s="184"/>
      <c r="J233" s="185">
        <f>ROUND(I233*H233,2)</f>
        <v>0</v>
      </c>
      <c r="K233" s="186"/>
      <c r="L233" s="187"/>
      <c r="M233" s="188" t="s">
        <v>1</v>
      </c>
      <c r="N233" s="189" t="s">
        <v>42</v>
      </c>
      <c r="P233" s="153">
        <f>O233*H233</f>
        <v>0</v>
      </c>
      <c r="Q233" s="153">
        <v>1E-3</v>
      </c>
      <c r="R233" s="153">
        <f>Q233*H233</f>
        <v>3.3281999999999999E-2</v>
      </c>
      <c r="S233" s="153">
        <v>0</v>
      </c>
      <c r="T233" s="154">
        <f>S233*H233</f>
        <v>0</v>
      </c>
      <c r="AR233" s="155" t="s">
        <v>263</v>
      </c>
      <c r="AT233" s="155" t="s">
        <v>304</v>
      </c>
      <c r="AU233" s="155" t="s">
        <v>89</v>
      </c>
      <c r="AY233" s="17" t="s">
        <v>225</v>
      </c>
      <c r="BE233" s="156">
        <f>IF(N233="základná",J233,0)</f>
        <v>0</v>
      </c>
      <c r="BF233" s="156">
        <f>IF(N233="znížená",J233,0)</f>
        <v>0</v>
      </c>
      <c r="BG233" s="156">
        <f>IF(N233="zákl. prenesená",J233,0)</f>
        <v>0</v>
      </c>
      <c r="BH233" s="156">
        <f>IF(N233="zníž. prenesená",J233,0)</f>
        <v>0</v>
      </c>
      <c r="BI233" s="156">
        <f>IF(N233="nulová",J233,0)</f>
        <v>0</v>
      </c>
      <c r="BJ233" s="17" t="s">
        <v>89</v>
      </c>
      <c r="BK233" s="156">
        <f>ROUND(I233*H233,2)</f>
        <v>0</v>
      </c>
      <c r="BL233" s="17" t="s">
        <v>231</v>
      </c>
      <c r="BM233" s="155" t="s">
        <v>5729</v>
      </c>
    </row>
    <row r="234" spans="2:65" s="12" customFormat="1" ht="11.25">
      <c r="B234" s="157"/>
      <c r="D234" s="158" t="s">
        <v>233</v>
      </c>
      <c r="E234" s="159" t="s">
        <v>1</v>
      </c>
      <c r="F234" s="160" t="s">
        <v>5730</v>
      </c>
      <c r="H234" s="161">
        <v>33.281999999999996</v>
      </c>
      <c r="I234" s="162"/>
      <c r="L234" s="157"/>
      <c r="M234" s="163"/>
      <c r="T234" s="164"/>
      <c r="AT234" s="159" t="s">
        <v>233</v>
      </c>
      <c r="AU234" s="159" t="s">
        <v>89</v>
      </c>
      <c r="AV234" s="12" t="s">
        <v>89</v>
      </c>
      <c r="AW234" s="12" t="s">
        <v>31</v>
      </c>
      <c r="AX234" s="12" t="s">
        <v>83</v>
      </c>
      <c r="AY234" s="159" t="s">
        <v>225</v>
      </c>
    </row>
    <row r="235" spans="2:65" s="11" customFormat="1" ht="22.9" customHeight="1">
      <c r="B235" s="131"/>
      <c r="D235" s="132" t="s">
        <v>75</v>
      </c>
      <c r="E235" s="141" t="s">
        <v>945</v>
      </c>
      <c r="F235" s="141" t="s">
        <v>1319</v>
      </c>
      <c r="I235" s="134"/>
      <c r="J235" s="142">
        <f>BK235</f>
        <v>0</v>
      </c>
      <c r="L235" s="131"/>
      <c r="M235" s="136"/>
      <c r="P235" s="137">
        <f>P236</f>
        <v>0</v>
      </c>
      <c r="R235" s="137">
        <f>R236</f>
        <v>0</v>
      </c>
      <c r="T235" s="138">
        <f>T236</f>
        <v>0</v>
      </c>
      <c r="AR235" s="132" t="s">
        <v>83</v>
      </c>
      <c r="AT235" s="139" t="s">
        <v>75</v>
      </c>
      <c r="AU235" s="139" t="s">
        <v>83</v>
      </c>
      <c r="AY235" s="132" t="s">
        <v>225</v>
      </c>
      <c r="BK235" s="140">
        <f>BK236</f>
        <v>0</v>
      </c>
    </row>
    <row r="236" spans="2:65" s="1" customFormat="1" ht="33" customHeight="1">
      <c r="B236" s="32"/>
      <c r="C236" s="143" t="s">
        <v>626</v>
      </c>
      <c r="D236" s="143" t="s">
        <v>227</v>
      </c>
      <c r="E236" s="144" t="s">
        <v>5731</v>
      </c>
      <c r="F236" s="145" t="s">
        <v>5732</v>
      </c>
      <c r="G236" s="146" t="s">
        <v>292</v>
      </c>
      <c r="H236" s="147">
        <v>1011.009</v>
      </c>
      <c r="I236" s="148"/>
      <c r="J236" s="149">
        <f>ROUND(I236*H236,2)</f>
        <v>0</v>
      </c>
      <c r="K236" s="150"/>
      <c r="L236" s="32"/>
      <c r="M236" s="202" t="s">
        <v>1</v>
      </c>
      <c r="N236" s="203" t="s">
        <v>42</v>
      </c>
      <c r="O236" s="199"/>
      <c r="P236" s="200">
        <f>O236*H236</f>
        <v>0</v>
      </c>
      <c r="Q236" s="200">
        <v>0</v>
      </c>
      <c r="R236" s="200">
        <f>Q236*H236</f>
        <v>0</v>
      </c>
      <c r="S236" s="200">
        <v>0</v>
      </c>
      <c r="T236" s="201">
        <f>S236*H236</f>
        <v>0</v>
      </c>
      <c r="AR236" s="155" t="s">
        <v>231</v>
      </c>
      <c r="AT236" s="155" t="s">
        <v>227</v>
      </c>
      <c r="AU236" s="155" t="s">
        <v>89</v>
      </c>
      <c r="AY236" s="17" t="s">
        <v>225</v>
      </c>
      <c r="BE236" s="156">
        <f>IF(N236="základná",J236,0)</f>
        <v>0</v>
      </c>
      <c r="BF236" s="156">
        <f>IF(N236="znížená",J236,0)</f>
        <v>0</v>
      </c>
      <c r="BG236" s="156">
        <f>IF(N236="zákl. prenesená",J236,0)</f>
        <v>0</v>
      </c>
      <c r="BH236" s="156">
        <f>IF(N236="zníž. prenesená",J236,0)</f>
        <v>0</v>
      </c>
      <c r="BI236" s="156">
        <f>IF(N236="nulová",J236,0)</f>
        <v>0</v>
      </c>
      <c r="BJ236" s="17" t="s">
        <v>89</v>
      </c>
      <c r="BK236" s="156">
        <f>ROUND(I236*H236,2)</f>
        <v>0</v>
      </c>
      <c r="BL236" s="17" t="s">
        <v>231</v>
      </c>
      <c r="BM236" s="155" t="s">
        <v>5733</v>
      </c>
    </row>
    <row r="237" spans="2:65" s="1" customFormat="1" ht="6.95" customHeight="1">
      <c r="B237" s="47"/>
      <c r="C237" s="48"/>
      <c r="D237" s="48"/>
      <c r="E237" s="48"/>
      <c r="F237" s="48"/>
      <c r="G237" s="48"/>
      <c r="H237" s="48"/>
      <c r="I237" s="48"/>
      <c r="J237" s="48"/>
      <c r="K237" s="48"/>
      <c r="L237" s="32"/>
    </row>
  </sheetData>
  <sheetProtection algorithmName="SHA-512" hashValue="fCK+Oq78+Aw2Nuuvsb+URExKHhr5Bn9IKByjN20NKnA8kaCKg4JArwV0+brqEXiqPXpJ1fUfZQ/8M9uRz0zvjw==" saltValue="jljkRyfywl0a5dvUdWICVRLsKgIeVleiwMeeFh8UBIra8iQiUQ2+X+rY2D1nQ0RRmQNRhtIlpwFhiBVZN9Tgxw==" spinCount="100000" sheet="1" objects="1" scenarios="1" formatColumns="0" formatRows="0" autoFilter="0"/>
  <autoFilter ref="C127:K236" xr:uid="{00000000-0009-0000-0000-000011000000}"/>
  <mergeCells count="12">
    <mergeCell ref="E120:H120"/>
    <mergeCell ref="L2:V2"/>
    <mergeCell ref="E85:H85"/>
    <mergeCell ref="E87:H87"/>
    <mergeCell ref="E89:H89"/>
    <mergeCell ref="E116:H116"/>
    <mergeCell ref="E118:H11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2:BM20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143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ht="12" customHeight="1">
      <c r="B8" s="20"/>
      <c r="D8" s="27" t="s">
        <v>172</v>
      </c>
      <c r="L8" s="20"/>
    </row>
    <row r="9" spans="2:46" s="1" customFormat="1" ht="16.5" customHeight="1">
      <c r="B9" s="32"/>
      <c r="E9" s="252" t="s">
        <v>5539</v>
      </c>
      <c r="F9" s="254"/>
      <c r="G9" s="254"/>
      <c r="H9" s="254"/>
      <c r="L9" s="32"/>
    </row>
    <row r="10" spans="2:46" s="1" customFormat="1" ht="12" customHeight="1">
      <c r="B10" s="32"/>
      <c r="D10" s="27" t="s">
        <v>174</v>
      </c>
      <c r="L10" s="32"/>
    </row>
    <row r="11" spans="2:46" s="1" customFormat="1" ht="16.5" customHeight="1">
      <c r="B11" s="32"/>
      <c r="E11" s="214" t="s">
        <v>5734</v>
      </c>
      <c r="F11" s="254"/>
      <c r="G11" s="254"/>
      <c r="H11" s="254"/>
      <c r="L11" s="32"/>
    </row>
    <row r="12" spans="2:46" s="1" customFormat="1" ht="11.25">
      <c r="B12" s="32"/>
      <c r="L12" s="32"/>
    </row>
    <row r="13" spans="2:46" s="1" customFormat="1" ht="12" customHeight="1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22. 6. 2026</v>
      </c>
      <c r="L14" s="32"/>
    </row>
    <row r="15" spans="2:46" s="1" customFormat="1" ht="10.9" customHeight="1">
      <c r="B15" s="32"/>
      <c r="L15" s="32"/>
    </row>
    <row r="16" spans="2:46" s="1" customFormat="1" ht="12" customHeight="1">
      <c r="B16" s="32"/>
      <c r="D16" s="27" t="s">
        <v>23</v>
      </c>
      <c r="I16" s="27" t="s">
        <v>24</v>
      </c>
      <c r="J16" s="25" t="s">
        <v>1</v>
      </c>
      <c r="L16" s="32"/>
    </row>
    <row r="17" spans="2:12" s="1" customFormat="1" ht="18" customHeight="1">
      <c r="B17" s="32"/>
      <c r="E17" s="25" t="s">
        <v>25</v>
      </c>
      <c r="I17" s="27" t="s">
        <v>26</v>
      </c>
      <c r="J17" s="25" t="s">
        <v>1</v>
      </c>
      <c r="L17" s="32"/>
    </row>
    <row r="18" spans="2:12" s="1" customFormat="1" ht="6.95" customHeight="1">
      <c r="B18" s="32"/>
      <c r="L18" s="32"/>
    </row>
    <row r="19" spans="2:12" s="1" customFormat="1" ht="12" customHeight="1">
      <c r="B19" s="32"/>
      <c r="D19" s="27" t="s">
        <v>27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>
      <c r="B20" s="32"/>
      <c r="E20" s="255" t="str">
        <f>'Rekapitulácia stavby'!E14</f>
        <v>Vyplň údaj</v>
      </c>
      <c r="F20" s="233"/>
      <c r="G20" s="233"/>
      <c r="H20" s="233"/>
      <c r="I20" s="27" t="s">
        <v>26</v>
      </c>
      <c r="J20" s="28" t="str">
        <f>'Rekapitulácia stavby'!AN14</f>
        <v>Vyplň údaj</v>
      </c>
      <c r="L20" s="32"/>
    </row>
    <row r="21" spans="2:12" s="1" customFormat="1" ht="6.95" customHeight="1">
      <c r="B21" s="32"/>
      <c r="L21" s="32"/>
    </row>
    <row r="22" spans="2:12" s="1" customFormat="1" ht="12" customHeight="1">
      <c r="B22" s="32"/>
      <c r="D22" s="27" t="s">
        <v>29</v>
      </c>
      <c r="I22" s="27" t="s">
        <v>24</v>
      </c>
      <c r="J22" s="25" t="s">
        <v>1</v>
      </c>
      <c r="L22" s="32"/>
    </row>
    <row r="23" spans="2:12" s="1" customFormat="1" ht="18" customHeight="1">
      <c r="B23" s="32"/>
      <c r="E23" s="25" t="s">
        <v>30</v>
      </c>
      <c r="I23" s="27" t="s">
        <v>26</v>
      </c>
      <c r="J23" s="25" t="s">
        <v>1</v>
      </c>
      <c r="L23" s="32"/>
    </row>
    <row r="24" spans="2:12" s="1" customFormat="1" ht="6.95" customHeight="1">
      <c r="B24" s="32"/>
      <c r="L24" s="32"/>
    </row>
    <row r="25" spans="2:12" s="1" customFormat="1" ht="12" customHeight="1">
      <c r="B25" s="32"/>
      <c r="D25" s="27" t="s">
        <v>32</v>
      </c>
      <c r="I25" s="27" t="s">
        <v>24</v>
      </c>
      <c r="J25" s="25" t="s">
        <v>1</v>
      </c>
      <c r="L25" s="32"/>
    </row>
    <row r="26" spans="2:12" s="1" customFormat="1" ht="18" customHeight="1">
      <c r="B26" s="32"/>
      <c r="E26" s="25" t="s">
        <v>4061</v>
      </c>
      <c r="I26" s="27" t="s">
        <v>26</v>
      </c>
      <c r="J26" s="25" t="s">
        <v>1</v>
      </c>
      <c r="L26" s="32"/>
    </row>
    <row r="27" spans="2:12" s="1" customFormat="1" ht="6.95" customHeight="1">
      <c r="B27" s="32"/>
      <c r="L27" s="32"/>
    </row>
    <row r="28" spans="2:12" s="1" customFormat="1" ht="12" customHeight="1">
      <c r="B28" s="32"/>
      <c r="D28" s="27" t="s">
        <v>34</v>
      </c>
      <c r="L28" s="32"/>
    </row>
    <row r="29" spans="2:12" s="7" customFormat="1" ht="59.25" customHeight="1">
      <c r="B29" s="97"/>
      <c r="E29" s="238" t="s">
        <v>176</v>
      </c>
      <c r="F29" s="238"/>
      <c r="G29" s="238"/>
      <c r="H29" s="238"/>
      <c r="L29" s="97"/>
    </row>
    <row r="30" spans="2:12" s="1" customFormat="1" ht="6.95" customHeight="1">
      <c r="B30" s="32"/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>
      <c r="B32" s="32"/>
      <c r="D32" s="98" t="s">
        <v>36</v>
      </c>
      <c r="J32" s="69">
        <f>ROUND(J126, 2)</f>
        <v>0</v>
      </c>
      <c r="L32" s="32"/>
    </row>
    <row r="33" spans="2:12" s="1" customFormat="1" ht="6.95" customHeight="1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5" customHeight="1">
      <c r="B34" s="32"/>
      <c r="F34" s="35" t="s">
        <v>38</v>
      </c>
      <c r="I34" s="35" t="s">
        <v>37</v>
      </c>
      <c r="J34" s="35" t="s">
        <v>39</v>
      </c>
      <c r="L34" s="32"/>
    </row>
    <row r="35" spans="2:12" s="1" customFormat="1" ht="14.45" customHeight="1">
      <c r="B35" s="32"/>
      <c r="D35" s="58" t="s">
        <v>40</v>
      </c>
      <c r="E35" s="37" t="s">
        <v>41</v>
      </c>
      <c r="F35" s="99">
        <f>ROUND((SUM(BE126:BE204)),  2)</f>
        <v>0</v>
      </c>
      <c r="G35" s="100"/>
      <c r="H35" s="100"/>
      <c r="I35" s="101">
        <v>0.23</v>
      </c>
      <c r="J35" s="99">
        <f>ROUND(((SUM(BE126:BE204))*I35),  2)</f>
        <v>0</v>
      </c>
      <c r="L35" s="32"/>
    </row>
    <row r="36" spans="2:12" s="1" customFormat="1" ht="14.45" customHeight="1">
      <c r="B36" s="32"/>
      <c r="E36" s="37" t="s">
        <v>42</v>
      </c>
      <c r="F36" s="89">
        <f>ROUND((SUM(BF126:BF204)),  2)</f>
        <v>0</v>
      </c>
      <c r="I36" s="102">
        <v>0.23</v>
      </c>
      <c r="J36" s="89">
        <f>ROUND(((SUM(BF126:BF204))*I36),  2)</f>
        <v>0</v>
      </c>
      <c r="L36" s="32"/>
    </row>
    <row r="37" spans="2:12" s="1" customFormat="1" ht="14.45" hidden="1" customHeight="1">
      <c r="B37" s="32"/>
      <c r="E37" s="27" t="s">
        <v>43</v>
      </c>
      <c r="F37" s="89">
        <f>ROUND((SUM(BG126:BG204)),  2)</f>
        <v>0</v>
      </c>
      <c r="I37" s="102">
        <v>0.23</v>
      </c>
      <c r="J37" s="89">
        <f>0</f>
        <v>0</v>
      </c>
      <c r="L37" s="32"/>
    </row>
    <row r="38" spans="2:12" s="1" customFormat="1" ht="14.45" hidden="1" customHeight="1">
      <c r="B38" s="32"/>
      <c r="E38" s="27" t="s">
        <v>44</v>
      </c>
      <c r="F38" s="89">
        <f>ROUND((SUM(BH126:BH204)),  2)</f>
        <v>0</v>
      </c>
      <c r="I38" s="102">
        <v>0.23</v>
      </c>
      <c r="J38" s="89">
        <f>0</f>
        <v>0</v>
      </c>
      <c r="L38" s="32"/>
    </row>
    <row r="39" spans="2:12" s="1" customFormat="1" ht="14.45" hidden="1" customHeight="1">
      <c r="B39" s="32"/>
      <c r="E39" s="37" t="s">
        <v>45</v>
      </c>
      <c r="F39" s="99">
        <f>ROUND((SUM(BI126:BI204)),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5" customHeight="1">
      <c r="B40" s="32"/>
      <c r="L40" s="32"/>
    </row>
    <row r="41" spans="2:12" s="1" customFormat="1" ht="25.35" customHeight="1">
      <c r="B41" s="32"/>
      <c r="C41" s="103"/>
      <c r="D41" s="104" t="s">
        <v>46</v>
      </c>
      <c r="E41" s="60"/>
      <c r="F41" s="60"/>
      <c r="G41" s="105" t="s">
        <v>47</v>
      </c>
      <c r="H41" s="106" t="s">
        <v>48</v>
      </c>
      <c r="I41" s="60"/>
      <c r="J41" s="107">
        <f>SUM(J32:J39)</f>
        <v>0</v>
      </c>
      <c r="K41" s="108"/>
      <c r="L41" s="32"/>
    </row>
    <row r="42" spans="2:12" s="1" customFormat="1" ht="14.45" customHeight="1">
      <c r="B42" s="32"/>
      <c r="L42" s="32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5" customHeight="1">
      <c r="B82" s="32"/>
      <c r="C82" s="21" t="s">
        <v>177</v>
      </c>
      <c r="L82" s="32"/>
    </row>
    <row r="83" spans="2:12" s="1" customFormat="1" ht="6.95" customHeight="1">
      <c r="B83" s="32"/>
      <c r="L83" s="32"/>
    </row>
    <row r="84" spans="2:12" s="1" customFormat="1" ht="12" customHeight="1">
      <c r="B84" s="32"/>
      <c r="C84" s="27" t="s">
        <v>15</v>
      </c>
      <c r="L84" s="32"/>
    </row>
    <row r="85" spans="2:12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12" ht="12" customHeight="1">
      <c r="B86" s="20"/>
      <c r="C86" s="27" t="s">
        <v>172</v>
      </c>
      <c r="L86" s="20"/>
    </row>
    <row r="87" spans="2:12" s="1" customFormat="1" ht="16.5" customHeight="1">
      <c r="B87" s="32"/>
      <c r="E87" s="252" t="s">
        <v>5539</v>
      </c>
      <c r="F87" s="254"/>
      <c r="G87" s="254"/>
      <c r="H87" s="254"/>
      <c r="L87" s="32"/>
    </row>
    <row r="88" spans="2:12" s="1" customFormat="1" ht="12" customHeight="1">
      <c r="B88" s="32"/>
      <c r="C88" s="27" t="s">
        <v>174</v>
      </c>
      <c r="L88" s="32"/>
    </row>
    <row r="89" spans="2:12" s="1" customFormat="1" ht="16.5" customHeight="1">
      <c r="B89" s="32"/>
      <c r="E89" s="214" t="str">
        <f>E11</f>
        <v>b - E2.21  Vonkajšie silnoprúdové rozvody NN</v>
      </c>
      <c r="F89" s="254"/>
      <c r="G89" s="254"/>
      <c r="H89" s="254"/>
      <c r="L89" s="32"/>
    </row>
    <row r="90" spans="2:12" s="1" customFormat="1" ht="6.95" customHeight="1">
      <c r="B90" s="32"/>
      <c r="L90" s="32"/>
    </row>
    <row r="91" spans="2:12" s="1" customFormat="1" ht="12" customHeight="1">
      <c r="B91" s="32"/>
      <c r="C91" s="27" t="s">
        <v>19</v>
      </c>
      <c r="F91" s="25" t="str">
        <f>F14</f>
        <v>Bytča</v>
      </c>
      <c r="I91" s="27" t="s">
        <v>21</v>
      </c>
      <c r="J91" s="55" t="str">
        <f>IF(J14="","",J14)</f>
        <v>22. 6. 2026</v>
      </c>
      <c r="L91" s="32"/>
    </row>
    <row r="92" spans="2:12" s="1" customFormat="1" ht="6.95" customHeight="1">
      <c r="B92" s="32"/>
      <c r="L92" s="32"/>
    </row>
    <row r="93" spans="2:12" s="1" customFormat="1" ht="15.2" customHeight="1">
      <c r="B93" s="32"/>
      <c r="C93" s="27" t="s">
        <v>23</v>
      </c>
      <c r="F93" s="25" t="str">
        <f>E17</f>
        <v>Centrum sociálnych služieb LÚČ</v>
      </c>
      <c r="I93" s="27" t="s">
        <v>29</v>
      </c>
      <c r="J93" s="30" t="str">
        <f>E23</f>
        <v>expo AIR s.r.o.</v>
      </c>
      <c r="L93" s="32"/>
    </row>
    <row r="94" spans="2:12" s="1" customFormat="1" ht="15.2" customHeight="1">
      <c r="B94" s="32"/>
      <c r="C94" s="27" t="s">
        <v>27</v>
      </c>
      <c r="F94" s="25" t="str">
        <f>IF(E20="","",E20)</f>
        <v>Vyplň údaj</v>
      </c>
      <c r="I94" s="27" t="s">
        <v>32</v>
      </c>
      <c r="J94" s="30" t="str">
        <f>E26</f>
        <v>Ing. Richard Ďuriš</v>
      </c>
      <c r="L94" s="32"/>
    </row>
    <row r="95" spans="2:12" s="1" customFormat="1" ht="10.35" customHeight="1">
      <c r="B95" s="32"/>
      <c r="L95" s="32"/>
    </row>
    <row r="96" spans="2:12" s="1" customFormat="1" ht="29.25" customHeight="1">
      <c r="B96" s="32"/>
      <c r="C96" s="111" t="s">
        <v>178</v>
      </c>
      <c r="D96" s="103"/>
      <c r="E96" s="103"/>
      <c r="F96" s="103"/>
      <c r="G96" s="103"/>
      <c r="H96" s="103"/>
      <c r="I96" s="103"/>
      <c r="J96" s="112" t="s">
        <v>179</v>
      </c>
      <c r="K96" s="103"/>
      <c r="L96" s="32"/>
    </row>
    <row r="97" spans="2:47" s="1" customFormat="1" ht="10.35" customHeight="1">
      <c r="B97" s="32"/>
      <c r="L97" s="32"/>
    </row>
    <row r="98" spans="2:47" s="1" customFormat="1" ht="22.9" customHeight="1">
      <c r="B98" s="32"/>
      <c r="C98" s="113" t="s">
        <v>180</v>
      </c>
      <c r="J98" s="69">
        <f>J126</f>
        <v>0</v>
      </c>
      <c r="L98" s="32"/>
      <c r="AU98" s="17" t="s">
        <v>181</v>
      </c>
    </row>
    <row r="99" spans="2:47" s="8" customFormat="1" ht="24.95" customHeight="1">
      <c r="B99" s="114"/>
      <c r="D99" s="115" t="s">
        <v>5735</v>
      </c>
      <c r="E99" s="116"/>
      <c r="F99" s="116"/>
      <c r="G99" s="116"/>
      <c r="H99" s="116"/>
      <c r="I99" s="116"/>
      <c r="J99" s="117">
        <f>J127</f>
        <v>0</v>
      </c>
      <c r="L99" s="114"/>
    </row>
    <row r="100" spans="2:47" s="8" customFormat="1" ht="24.95" customHeight="1">
      <c r="B100" s="114"/>
      <c r="D100" s="115" t="s">
        <v>5736</v>
      </c>
      <c r="E100" s="116"/>
      <c r="F100" s="116"/>
      <c r="G100" s="116"/>
      <c r="H100" s="116"/>
      <c r="I100" s="116"/>
      <c r="J100" s="117">
        <f>J128</f>
        <v>0</v>
      </c>
      <c r="L100" s="114"/>
    </row>
    <row r="101" spans="2:47" s="8" customFormat="1" ht="24.95" customHeight="1">
      <c r="B101" s="114"/>
      <c r="D101" s="115" t="s">
        <v>4069</v>
      </c>
      <c r="E101" s="116"/>
      <c r="F101" s="116"/>
      <c r="G101" s="116"/>
      <c r="H101" s="116"/>
      <c r="I101" s="116"/>
      <c r="J101" s="117">
        <f>J139</f>
        <v>0</v>
      </c>
      <c r="L101" s="114"/>
    </row>
    <row r="102" spans="2:47" s="9" customFormat="1" ht="19.899999999999999" customHeight="1">
      <c r="B102" s="118"/>
      <c r="D102" s="119" t="s">
        <v>5737</v>
      </c>
      <c r="E102" s="120"/>
      <c r="F102" s="120"/>
      <c r="G102" s="120"/>
      <c r="H102" s="120"/>
      <c r="I102" s="120"/>
      <c r="J102" s="121">
        <f>J140</f>
        <v>0</v>
      </c>
      <c r="L102" s="118"/>
    </row>
    <row r="103" spans="2:47" s="9" customFormat="1" ht="19.899999999999999" customHeight="1">
      <c r="B103" s="118"/>
      <c r="D103" s="119" t="s">
        <v>5738</v>
      </c>
      <c r="E103" s="120"/>
      <c r="F103" s="120"/>
      <c r="G103" s="120"/>
      <c r="H103" s="120"/>
      <c r="I103" s="120"/>
      <c r="J103" s="121">
        <f>J185</f>
        <v>0</v>
      </c>
      <c r="L103" s="118"/>
    </row>
    <row r="104" spans="2:47" s="8" customFormat="1" ht="24.95" customHeight="1">
      <c r="B104" s="114"/>
      <c r="D104" s="115" t="s">
        <v>5739</v>
      </c>
      <c r="E104" s="116"/>
      <c r="F104" s="116"/>
      <c r="G104" s="116"/>
      <c r="H104" s="116"/>
      <c r="I104" s="116"/>
      <c r="J104" s="117">
        <f>J200</f>
        <v>0</v>
      </c>
      <c r="L104" s="114"/>
    </row>
    <row r="105" spans="2:47" s="1" customFormat="1" ht="21.75" customHeight="1">
      <c r="B105" s="32"/>
      <c r="L105" s="32"/>
    </row>
    <row r="106" spans="2:47" s="1" customFormat="1" ht="6.95" customHeight="1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47" s="1" customFormat="1" ht="6.95" customHeight="1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47" s="1" customFormat="1" ht="24.95" customHeight="1">
      <c r="B111" s="32"/>
      <c r="C111" s="21" t="s">
        <v>211</v>
      </c>
      <c r="L111" s="32"/>
    </row>
    <row r="112" spans="2:47" s="1" customFormat="1" ht="6.95" customHeight="1">
      <c r="B112" s="32"/>
      <c r="L112" s="32"/>
    </row>
    <row r="113" spans="2:63" s="1" customFormat="1" ht="12" customHeight="1">
      <c r="B113" s="32"/>
      <c r="C113" s="27" t="s">
        <v>15</v>
      </c>
      <c r="L113" s="32"/>
    </row>
    <row r="114" spans="2:63" s="1" customFormat="1" ht="26.25" customHeight="1">
      <c r="B114" s="32"/>
      <c r="E114" s="252" t="str">
        <f>E7</f>
        <v>Sociálno-zdravotné nízkokapacitné zariadenie s kapacitou 24 miest - CSS LÚČ</v>
      </c>
      <c r="F114" s="253"/>
      <c r="G114" s="253"/>
      <c r="H114" s="253"/>
      <c r="L114" s="32"/>
    </row>
    <row r="115" spans="2:63" ht="12" customHeight="1">
      <c r="B115" s="20"/>
      <c r="C115" s="27" t="s">
        <v>172</v>
      </c>
      <c r="L115" s="20"/>
    </row>
    <row r="116" spans="2:63" s="1" customFormat="1" ht="16.5" customHeight="1">
      <c r="B116" s="32"/>
      <c r="E116" s="252" t="s">
        <v>5539</v>
      </c>
      <c r="F116" s="254"/>
      <c r="G116" s="254"/>
      <c r="H116" s="254"/>
      <c r="L116" s="32"/>
    </row>
    <row r="117" spans="2:63" s="1" customFormat="1" ht="12" customHeight="1">
      <c r="B117" s="32"/>
      <c r="C117" s="27" t="s">
        <v>174</v>
      </c>
      <c r="L117" s="32"/>
    </row>
    <row r="118" spans="2:63" s="1" customFormat="1" ht="16.5" customHeight="1">
      <c r="B118" s="32"/>
      <c r="E118" s="214" t="str">
        <f>E11</f>
        <v>b - E2.21  Vonkajšie silnoprúdové rozvody NN</v>
      </c>
      <c r="F118" s="254"/>
      <c r="G118" s="254"/>
      <c r="H118" s="254"/>
      <c r="L118" s="32"/>
    </row>
    <row r="119" spans="2:63" s="1" customFormat="1" ht="6.95" customHeight="1">
      <c r="B119" s="32"/>
      <c r="L119" s="32"/>
    </row>
    <row r="120" spans="2:63" s="1" customFormat="1" ht="12" customHeight="1">
      <c r="B120" s="32"/>
      <c r="C120" s="27" t="s">
        <v>19</v>
      </c>
      <c r="F120" s="25" t="str">
        <f>F14</f>
        <v>Bytča</v>
      </c>
      <c r="I120" s="27" t="s">
        <v>21</v>
      </c>
      <c r="J120" s="55" t="str">
        <f>IF(J14="","",J14)</f>
        <v>22. 6. 2026</v>
      </c>
      <c r="L120" s="32"/>
    </row>
    <row r="121" spans="2:63" s="1" customFormat="1" ht="6.95" customHeight="1">
      <c r="B121" s="32"/>
      <c r="L121" s="32"/>
    </row>
    <row r="122" spans="2:63" s="1" customFormat="1" ht="15.2" customHeight="1">
      <c r="B122" s="32"/>
      <c r="C122" s="27" t="s">
        <v>23</v>
      </c>
      <c r="F122" s="25" t="str">
        <f>E17</f>
        <v>Centrum sociálnych služieb LÚČ</v>
      </c>
      <c r="I122" s="27" t="s">
        <v>29</v>
      </c>
      <c r="J122" s="30" t="str">
        <f>E23</f>
        <v>expo AIR s.r.o.</v>
      </c>
      <c r="L122" s="32"/>
    </row>
    <row r="123" spans="2:63" s="1" customFormat="1" ht="15.2" customHeight="1">
      <c r="B123" s="32"/>
      <c r="C123" s="27" t="s">
        <v>27</v>
      </c>
      <c r="F123" s="25" t="str">
        <f>IF(E20="","",E20)</f>
        <v>Vyplň údaj</v>
      </c>
      <c r="I123" s="27" t="s">
        <v>32</v>
      </c>
      <c r="J123" s="30" t="str">
        <f>E26</f>
        <v>Ing. Richard Ďuriš</v>
      </c>
      <c r="L123" s="32"/>
    </row>
    <row r="124" spans="2:63" s="1" customFormat="1" ht="10.35" customHeight="1">
      <c r="B124" s="32"/>
      <c r="L124" s="32"/>
    </row>
    <row r="125" spans="2:63" s="10" customFormat="1" ht="29.25" customHeight="1">
      <c r="B125" s="122"/>
      <c r="C125" s="123" t="s">
        <v>212</v>
      </c>
      <c r="D125" s="124" t="s">
        <v>61</v>
      </c>
      <c r="E125" s="124" t="s">
        <v>57</v>
      </c>
      <c r="F125" s="124" t="s">
        <v>58</v>
      </c>
      <c r="G125" s="124" t="s">
        <v>213</v>
      </c>
      <c r="H125" s="124" t="s">
        <v>214</v>
      </c>
      <c r="I125" s="124" t="s">
        <v>215</v>
      </c>
      <c r="J125" s="125" t="s">
        <v>179</v>
      </c>
      <c r="K125" s="126" t="s">
        <v>216</v>
      </c>
      <c r="L125" s="122"/>
      <c r="M125" s="62" t="s">
        <v>1</v>
      </c>
      <c r="N125" s="63" t="s">
        <v>40</v>
      </c>
      <c r="O125" s="63" t="s">
        <v>217</v>
      </c>
      <c r="P125" s="63" t="s">
        <v>218</v>
      </c>
      <c r="Q125" s="63" t="s">
        <v>219</v>
      </c>
      <c r="R125" s="63" t="s">
        <v>220</v>
      </c>
      <c r="S125" s="63" t="s">
        <v>221</v>
      </c>
      <c r="T125" s="64" t="s">
        <v>222</v>
      </c>
    </row>
    <row r="126" spans="2:63" s="1" customFormat="1" ht="22.9" customHeight="1">
      <c r="B126" s="32"/>
      <c r="C126" s="67" t="s">
        <v>180</v>
      </c>
      <c r="J126" s="127">
        <f>BK126</f>
        <v>0</v>
      </c>
      <c r="L126" s="32"/>
      <c r="M126" s="65"/>
      <c r="N126" s="56"/>
      <c r="O126" s="56"/>
      <c r="P126" s="128">
        <f>P127+P128+P139+P200</f>
        <v>0</v>
      </c>
      <c r="Q126" s="56"/>
      <c r="R126" s="128">
        <f>R127+R128+R139+R200</f>
        <v>0</v>
      </c>
      <c r="S126" s="56"/>
      <c r="T126" s="129">
        <f>T127+T128+T139+T200</f>
        <v>0</v>
      </c>
      <c r="AT126" s="17" t="s">
        <v>75</v>
      </c>
      <c r="AU126" s="17" t="s">
        <v>181</v>
      </c>
      <c r="BK126" s="130">
        <f>BK127+BK128+BK139+BK200</f>
        <v>0</v>
      </c>
    </row>
    <row r="127" spans="2:63" s="11" customFormat="1" ht="25.9" customHeight="1">
      <c r="B127" s="131"/>
      <c r="D127" s="132" t="s">
        <v>75</v>
      </c>
      <c r="E127" s="133" t="s">
        <v>223</v>
      </c>
      <c r="F127" s="133" t="s">
        <v>5740</v>
      </c>
      <c r="I127" s="134"/>
      <c r="J127" s="135">
        <f>BK127</f>
        <v>0</v>
      </c>
      <c r="L127" s="131"/>
      <c r="M127" s="136"/>
      <c r="P127" s="137">
        <v>0</v>
      </c>
      <c r="R127" s="137">
        <v>0</v>
      </c>
      <c r="T127" s="138">
        <v>0</v>
      </c>
      <c r="AR127" s="132" t="s">
        <v>83</v>
      </c>
      <c r="AT127" s="139" t="s">
        <v>75</v>
      </c>
      <c r="AU127" s="139" t="s">
        <v>76</v>
      </c>
      <c r="AY127" s="132" t="s">
        <v>225</v>
      </c>
      <c r="BK127" s="140">
        <v>0</v>
      </c>
    </row>
    <row r="128" spans="2:63" s="11" customFormat="1" ht="25.9" customHeight="1">
      <c r="B128" s="131"/>
      <c r="D128" s="132" t="s">
        <v>75</v>
      </c>
      <c r="E128" s="133" t="s">
        <v>2942</v>
      </c>
      <c r="F128" s="133" t="s">
        <v>5741</v>
      </c>
      <c r="I128" s="134"/>
      <c r="J128" s="135">
        <f>BK128</f>
        <v>0</v>
      </c>
      <c r="L128" s="131"/>
      <c r="M128" s="136"/>
      <c r="P128" s="137">
        <f>SUM(P129:P138)</f>
        <v>0</v>
      </c>
      <c r="R128" s="137">
        <f>SUM(R129:R138)</f>
        <v>0</v>
      </c>
      <c r="T128" s="138">
        <f>SUM(T129:T138)</f>
        <v>0</v>
      </c>
      <c r="AR128" s="132" t="s">
        <v>83</v>
      </c>
      <c r="AT128" s="139" t="s">
        <v>75</v>
      </c>
      <c r="AU128" s="139" t="s">
        <v>76</v>
      </c>
      <c r="AY128" s="132" t="s">
        <v>225</v>
      </c>
      <c r="BK128" s="140">
        <f>SUM(BK129:BK138)</f>
        <v>0</v>
      </c>
    </row>
    <row r="129" spans="2:65" s="1" customFormat="1" ht="55.5" customHeight="1">
      <c r="B129" s="32"/>
      <c r="C129" s="179" t="s">
        <v>83</v>
      </c>
      <c r="D129" s="179" t="s">
        <v>304</v>
      </c>
      <c r="E129" s="180" t="s">
        <v>5742</v>
      </c>
      <c r="F129" s="181" t="s">
        <v>5743</v>
      </c>
      <c r="G129" s="182" t="s">
        <v>519</v>
      </c>
      <c r="H129" s="183">
        <v>1</v>
      </c>
      <c r="I129" s="184"/>
      <c r="J129" s="185">
        <f t="shared" ref="J129:J138" si="0">ROUND(I129*H129,2)</f>
        <v>0</v>
      </c>
      <c r="K129" s="186"/>
      <c r="L129" s="187"/>
      <c r="M129" s="188" t="s">
        <v>1</v>
      </c>
      <c r="N129" s="189" t="s">
        <v>42</v>
      </c>
      <c r="P129" s="153">
        <f t="shared" ref="P129:P138" si="1">O129*H129</f>
        <v>0</v>
      </c>
      <c r="Q129" s="153">
        <v>0</v>
      </c>
      <c r="R129" s="153">
        <f t="shared" ref="R129:R138" si="2">Q129*H129</f>
        <v>0</v>
      </c>
      <c r="S129" s="153">
        <v>0</v>
      </c>
      <c r="T129" s="154">
        <f t="shared" ref="T129:T138" si="3">S129*H129</f>
        <v>0</v>
      </c>
      <c r="AR129" s="155" t="s">
        <v>263</v>
      </c>
      <c r="AT129" s="155" t="s">
        <v>304</v>
      </c>
      <c r="AU129" s="155" t="s">
        <v>83</v>
      </c>
      <c r="AY129" s="17" t="s">
        <v>225</v>
      </c>
      <c r="BE129" s="156">
        <f t="shared" ref="BE129:BE138" si="4">IF(N129="základná",J129,0)</f>
        <v>0</v>
      </c>
      <c r="BF129" s="156">
        <f t="shared" ref="BF129:BF138" si="5">IF(N129="znížená",J129,0)</f>
        <v>0</v>
      </c>
      <c r="BG129" s="156">
        <f t="shared" ref="BG129:BG138" si="6">IF(N129="zákl. prenesená",J129,0)</f>
        <v>0</v>
      </c>
      <c r="BH129" s="156">
        <f t="shared" ref="BH129:BH138" si="7">IF(N129="zníž. prenesená",J129,0)</f>
        <v>0</v>
      </c>
      <c r="BI129" s="156">
        <f t="shared" ref="BI129:BI138" si="8">IF(N129="nulová",J129,0)</f>
        <v>0</v>
      </c>
      <c r="BJ129" s="17" t="s">
        <v>89</v>
      </c>
      <c r="BK129" s="156">
        <f t="shared" ref="BK129:BK138" si="9">ROUND(I129*H129,2)</f>
        <v>0</v>
      </c>
      <c r="BL129" s="17" t="s">
        <v>231</v>
      </c>
      <c r="BM129" s="155" t="s">
        <v>89</v>
      </c>
    </row>
    <row r="130" spans="2:65" s="1" customFormat="1" ht="44.25" customHeight="1">
      <c r="B130" s="32"/>
      <c r="C130" s="179" t="s">
        <v>89</v>
      </c>
      <c r="D130" s="179" t="s">
        <v>304</v>
      </c>
      <c r="E130" s="180" t="s">
        <v>5744</v>
      </c>
      <c r="F130" s="181" t="s">
        <v>5745</v>
      </c>
      <c r="G130" s="182" t="s">
        <v>519</v>
      </c>
      <c r="H130" s="183">
        <v>1</v>
      </c>
      <c r="I130" s="184"/>
      <c r="J130" s="185">
        <f t="shared" si="0"/>
        <v>0</v>
      </c>
      <c r="K130" s="186"/>
      <c r="L130" s="187"/>
      <c r="M130" s="188" t="s">
        <v>1</v>
      </c>
      <c r="N130" s="189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263</v>
      </c>
      <c r="AT130" s="155" t="s">
        <v>304</v>
      </c>
      <c r="AU130" s="155" t="s">
        <v>83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231</v>
      </c>
    </row>
    <row r="131" spans="2:65" s="1" customFormat="1" ht="24.2" customHeight="1">
      <c r="B131" s="32"/>
      <c r="C131" s="179" t="s">
        <v>239</v>
      </c>
      <c r="D131" s="179" t="s">
        <v>304</v>
      </c>
      <c r="E131" s="180" t="s">
        <v>5746</v>
      </c>
      <c r="F131" s="181" t="s">
        <v>5747</v>
      </c>
      <c r="G131" s="182" t="s">
        <v>519</v>
      </c>
      <c r="H131" s="183">
        <v>1</v>
      </c>
      <c r="I131" s="184"/>
      <c r="J131" s="185">
        <f t="shared" si="0"/>
        <v>0</v>
      </c>
      <c r="K131" s="186"/>
      <c r="L131" s="187"/>
      <c r="M131" s="188" t="s">
        <v>1</v>
      </c>
      <c r="N131" s="189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263</v>
      </c>
      <c r="AT131" s="155" t="s">
        <v>304</v>
      </c>
      <c r="AU131" s="155" t="s">
        <v>83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251</v>
      </c>
    </row>
    <row r="132" spans="2:65" s="1" customFormat="1" ht="49.15" customHeight="1">
      <c r="B132" s="32"/>
      <c r="C132" s="179" t="s">
        <v>231</v>
      </c>
      <c r="D132" s="179" t="s">
        <v>304</v>
      </c>
      <c r="E132" s="180" t="s">
        <v>5748</v>
      </c>
      <c r="F132" s="181" t="s">
        <v>5749</v>
      </c>
      <c r="G132" s="182" t="s">
        <v>519</v>
      </c>
      <c r="H132" s="183">
        <v>1</v>
      </c>
      <c r="I132" s="184"/>
      <c r="J132" s="185">
        <f t="shared" si="0"/>
        <v>0</v>
      </c>
      <c r="K132" s="186"/>
      <c r="L132" s="187"/>
      <c r="M132" s="188" t="s">
        <v>1</v>
      </c>
      <c r="N132" s="189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263</v>
      </c>
      <c r="AT132" s="155" t="s">
        <v>304</v>
      </c>
      <c r="AU132" s="155" t="s">
        <v>83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263</v>
      </c>
    </row>
    <row r="133" spans="2:65" s="1" customFormat="1" ht="49.15" customHeight="1">
      <c r="B133" s="32"/>
      <c r="C133" s="179" t="s">
        <v>247</v>
      </c>
      <c r="D133" s="179" t="s">
        <v>304</v>
      </c>
      <c r="E133" s="180" t="s">
        <v>5750</v>
      </c>
      <c r="F133" s="181" t="s">
        <v>5751</v>
      </c>
      <c r="G133" s="182" t="s">
        <v>519</v>
      </c>
      <c r="H133" s="183">
        <v>1</v>
      </c>
      <c r="I133" s="184"/>
      <c r="J133" s="185">
        <f t="shared" si="0"/>
        <v>0</v>
      </c>
      <c r="K133" s="186"/>
      <c r="L133" s="187"/>
      <c r="M133" s="188" t="s">
        <v>1</v>
      </c>
      <c r="N133" s="189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263</v>
      </c>
      <c r="AT133" s="155" t="s">
        <v>304</v>
      </c>
      <c r="AU133" s="155" t="s">
        <v>83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165</v>
      </c>
    </row>
    <row r="134" spans="2:65" s="1" customFormat="1" ht="16.5" customHeight="1">
      <c r="B134" s="32"/>
      <c r="C134" s="179" t="s">
        <v>251</v>
      </c>
      <c r="D134" s="179" t="s">
        <v>304</v>
      </c>
      <c r="E134" s="180" t="s">
        <v>5752</v>
      </c>
      <c r="F134" s="181" t="s">
        <v>5753</v>
      </c>
      <c r="G134" s="182" t="s">
        <v>519</v>
      </c>
      <c r="H134" s="183">
        <v>3</v>
      </c>
      <c r="I134" s="184"/>
      <c r="J134" s="185">
        <f t="shared" si="0"/>
        <v>0</v>
      </c>
      <c r="K134" s="186"/>
      <c r="L134" s="187"/>
      <c r="M134" s="188" t="s">
        <v>1</v>
      </c>
      <c r="N134" s="189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263</v>
      </c>
      <c r="AT134" s="155" t="s">
        <v>304</v>
      </c>
      <c r="AU134" s="155" t="s">
        <v>83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285</v>
      </c>
    </row>
    <row r="135" spans="2:65" s="1" customFormat="1" ht="16.5" customHeight="1">
      <c r="B135" s="32"/>
      <c r="C135" s="179" t="s">
        <v>259</v>
      </c>
      <c r="D135" s="179" t="s">
        <v>304</v>
      </c>
      <c r="E135" s="180" t="s">
        <v>5754</v>
      </c>
      <c r="F135" s="181" t="s">
        <v>5755</v>
      </c>
      <c r="G135" s="182" t="s">
        <v>519</v>
      </c>
      <c r="H135" s="183">
        <v>2</v>
      </c>
      <c r="I135" s="184"/>
      <c r="J135" s="185">
        <f t="shared" si="0"/>
        <v>0</v>
      </c>
      <c r="K135" s="186"/>
      <c r="L135" s="187"/>
      <c r="M135" s="188" t="s">
        <v>1</v>
      </c>
      <c r="N135" s="189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263</v>
      </c>
      <c r="AT135" s="155" t="s">
        <v>304</v>
      </c>
      <c r="AU135" s="155" t="s">
        <v>83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295</v>
      </c>
    </row>
    <row r="136" spans="2:65" s="1" customFormat="1" ht="16.5" customHeight="1">
      <c r="B136" s="32"/>
      <c r="C136" s="179" t="s">
        <v>263</v>
      </c>
      <c r="D136" s="179" t="s">
        <v>304</v>
      </c>
      <c r="E136" s="180" t="s">
        <v>5756</v>
      </c>
      <c r="F136" s="181" t="s">
        <v>4156</v>
      </c>
      <c r="G136" s="182" t="s">
        <v>4157</v>
      </c>
      <c r="H136" s="183">
        <v>1</v>
      </c>
      <c r="I136" s="184"/>
      <c r="J136" s="185">
        <f t="shared" si="0"/>
        <v>0</v>
      </c>
      <c r="K136" s="186"/>
      <c r="L136" s="187"/>
      <c r="M136" s="188" t="s">
        <v>1</v>
      </c>
      <c r="N136" s="189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263</v>
      </c>
      <c r="AT136" s="155" t="s">
        <v>304</v>
      </c>
      <c r="AU136" s="155" t="s">
        <v>83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309</v>
      </c>
    </row>
    <row r="137" spans="2:65" s="1" customFormat="1" ht="16.5" customHeight="1">
      <c r="B137" s="32"/>
      <c r="C137" s="143" t="s">
        <v>272</v>
      </c>
      <c r="D137" s="143" t="s">
        <v>227</v>
      </c>
      <c r="E137" s="144" t="s">
        <v>5757</v>
      </c>
      <c r="F137" s="145" t="s">
        <v>4159</v>
      </c>
      <c r="G137" s="146" t="s">
        <v>519</v>
      </c>
      <c r="H137" s="147">
        <v>1</v>
      </c>
      <c r="I137" s="148"/>
      <c r="J137" s="149">
        <f t="shared" si="0"/>
        <v>0</v>
      </c>
      <c r="K137" s="150"/>
      <c r="L137" s="32"/>
      <c r="M137" s="151" t="s">
        <v>1</v>
      </c>
      <c r="N137" s="152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231</v>
      </c>
      <c r="AT137" s="155" t="s">
        <v>227</v>
      </c>
      <c r="AU137" s="155" t="s">
        <v>83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328</v>
      </c>
    </row>
    <row r="138" spans="2:65" s="1" customFormat="1" ht="16.5" customHeight="1">
      <c r="B138" s="32"/>
      <c r="C138" s="143" t="s">
        <v>165</v>
      </c>
      <c r="D138" s="143" t="s">
        <v>227</v>
      </c>
      <c r="E138" s="144" t="s">
        <v>5758</v>
      </c>
      <c r="F138" s="145" t="s">
        <v>4161</v>
      </c>
      <c r="G138" s="146" t="s">
        <v>2068</v>
      </c>
      <c r="H138" s="147">
        <v>1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231</v>
      </c>
      <c r="AT138" s="155" t="s">
        <v>227</v>
      </c>
      <c r="AU138" s="155" t="s">
        <v>83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349</v>
      </c>
    </row>
    <row r="139" spans="2:65" s="11" customFormat="1" ht="25.9" customHeight="1">
      <c r="B139" s="131"/>
      <c r="D139" s="132" t="s">
        <v>75</v>
      </c>
      <c r="E139" s="133" t="s">
        <v>304</v>
      </c>
      <c r="F139" s="133" t="s">
        <v>4191</v>
      </c>
      <c r="I139" s="134"/>
      <c r="J139" s="135">
        <f>BK139</f>
        <v>0</v>
      </c>
      <c r="L139" s="131"/>
      <c r="M139" s="136"/>
      <c r="P139" s="137">
        <f>P140+P185</f>
        <v>0</v>
      </c>
      <c r="R139" s="137">
        <f>R140+R185</f>
        <v>0</v>
      </c>
      <c r="T139" s="138">
        <f>T140+T185</f>
        <v>0</v>
      </c>
      <c r="AR139" s="132" t="s">
        <v>239</v>
      </c>
      <c r="AT139" s="139" t="s">
        <v>75</v>
      </c>
      <c r="AU139" s="139" t="s">
        <v>76</v>
      </c>
      <c r="AY139" s="132" t="s">
        <v>225</v>
      </c>
      <c r="BK139" s="140">
        <f>BK140+BK185</f>
        <v>0</v>
      </c>
    </row>
    <row r="140" spans="2:65" s="11" customFormat="1" ht="22.9" customHeight="1">
      <c r="B140" s="131"/>
      <c r="D140" s="132" t="s">
        <v>75</v>
      </c>
      <c r="E140" s="141" t="s">
        <v>5759</v>
      </c>
      <c r="F140" s="141" t="s">
        <v>5760</v>
      </c>
      <c r="I140" s="134"/>
      <c r="J140" s="142">
        <f>BK140</f>
        <v>0</v>
      </c>
      <c r="L140" s="131"/>
      <c r="M140" s="136"/>
      <c r="P140" s="137">
        <f>SUM(P141:P184)</f>
        <v>0</v>
      </c>
      <c r="R140" s="137">
        <f>SUM(R141:R184)</f>
        <v>0</v>
      </c>
      <c r="T140" s="138">
        <f>SUM(T141:T184)</f>
        <v>0</v>
      </c>
      <c r="AR140" s="132" t="s">
        <v>239</v>
      </c>
      <c r="AT140" s="139" t="s">
        <v>75</v>
      </c>
      <c r="AU140" s="139" t="s">
        <v>83</v>
      </c>
      <c r="AY140" s="132" t="s">
        <v>225</v>
      </c>
      <c r="BK140" s="140">
        <f>SUM(BK141:BK184)</f>
        <v>0</v>
      </c>
    </row>
    <row r="141" spans="2:65" s="1" customFormat="1" ht="16.5" customHeight="1">
      <c r="B141" s="32"/>
      <c r="C141" s="179" t="s">
        <v>168</v>
      </c>
      <c r="D141" s="179" t="s">
        <v>304</v>
      </c>
      <c r="E141" s="180" t="s">
        <v>5761</v>
      </c>
      <c r="F141" s="181" t="s">
        <v>5762</v>
      </c>
      <c r="G141" s="182" t="s">
        <v>414</v>
      </c>
      <c r="H141" s="183">
        <v>70</v>
      </c>
      <c r="I141" s="184"/>
      <c r="J141" s="185">
        <f t="shared" ref="J141:J184" si="10">ROUND(I141*H141,2)</f>
        <v>0</v>
      </c>
      <c r="K141" s="186"/>
      <c r="L141" s="187"/>
      <c r="M141" s="188" t="s">
        <v>1</v>
      </c>
      <c r="N141" s="189" t="s">
        <v>42</v>
      </c>
      <c r="P141" s="153">
        <f t="shared" ref="P141:P184" si="11">O141*H141</f>
        <v>0</v>
      </c>
      <c r="Q141" s="153">
        <v>0</v>
      </c>
      <c r="R141" s="153">
        <f t="shared" ref="R141:R184" si="12">Q141*H141</f>
        <v>0</v>
      </c>
      <c r="S141" s="153">
        <v>0</v>
      </c>
      <c r="T141" s="154">
        <f t="shared" ref="T141:T184" si="13">S141*H141</f>
        <v>0</v>
      </c>
      <c r="AR141" s="155" t="s">
        <v>1853</v>
      </c>
      <c r="AT141" s="155" t="s">
        <v>304</v>
      </c>
      <c r="AU141" s="155" t="s">
        <v>89</v>
      </c>
      <c r="AY141" s="17" t="s">
        <v>225</v>
      </c>
      <c r="BE141" s="156">
        <f t="shared" ref="BE141:BE184" si="14">IF(N141="základná",J141,0)</f>
        <v>0</v>
      </c>
      <c r="BF141" s="156">
        <f t="shared" ref="BF141:BF184" si="15">IF(N141="znížená",J141,0)</f>
        <v>0</v>
      </c>
      <c r="BG141" s="156">
        <f t="shared" ref="BG141:BG184" si="16">IF(N141="zákl. prenesená",J141,0)</f>
        <v>0</v>
      </c>
      <c r="BH141" s="156">
        <f t="shared" ref="BH141:BH184" si="17">IF(N141="zníž. prenesená",J141,0)</f>
        <v>0</v>
      </c>
      <c r="BI141" s="156">
        <f t="shared" ref="BI141:BI184" si="18">IF(N141="nulová",J141,0)</f>
        <v>0</v>
      </c>
      <c r="BJ141" s="17" t="s">
        <v>89</v>
      </c>
      <c r="BK141" s="156">
        <f t="shared" ref="BK141:BK184" si="19">ROUND(I141*H141,2)</f>
        <v>0</v>
      </c>
      <c r="BL141" s="17" t="s">
        <v>663</v>
      </c>
      <c r="BM141" s="155" t="s">
        <v>363</v>
      </c>
    </row>
    <row r="142" spans="2:65" s="1" customFormat="1" ht="24.2" customHeight="1">
      <c r="B142" s="32"/>
      <c r="C142" s="143" t="s">
        <v>285</v>
      </c>
      <c r="D142" s="143" t="s">
        <v>227</v>
      </c>
      <c r="E142" s="144" t="s">
        <v>5763</v>
      </c>
      <c r="F142" s="145" t="s">
        <v>5764</v>
      </c>
      <c r="G142" s="146" t="s">
        <v>414</v>
      </c>
      <c r="H142" s="147">
        <v>70</v>
      </c>
      <c r="I142" s="148"/>
      <c r="J142" s="149">
        <f t="shared" si="10"/>
        <v>0</v>
      </c>
      <c r="K142" s="150"/>
      <c r="L142" s="32"/>
      <c r="M142" s="151" t="s">
        <v>1</v>
      </c>
      <c r="N142" s="152" t="s">
        <v>42</v>
      </c>
      <c r="P142" s="153">
        <f t="shared" si="11"/>
        <v>0</v>
      </c>
      <c r="Q142" s="153">
        <v>0</v>
      </c>
      <c r="R142" s="153">
        <f t="shared" si="12"/>
        <v>0</v>
      </c>
      <c r="S142" s="153">
        <v>0</v>
      </c>
      <c r="T142" s="154">
        <f t="shared" si="13"/>
        <v>0</v>
      </c>
      <c r="AR142" s="155" t="s">
        <v>663</v>
      </c>
      <c r="AT142" s="155" t="s">
        <v>227</v>
      </c>
      <c r="AU142" s="155" t="s">
        <v>89</v>
      </c>
      <c r="AY142" s="17" t="s">
        <v>225</v>
      </c>
      <c r="BE142" s="156">
        <f t="shared" si="14"/>
        <v>0</v>
      </c>
      <c r="BF142" s="156">
        <f t="shared" si="15"/>
        <v>0</v>
      </c>
      <c r="BG142" s="156">
        <f t="shared" si="16"/>
        <v>0</v>
      </c>
      <c r="BH142" s="156">
        <f t="shared" si="17"/>
        <v>0</v>
      </c>
      <c r="BI142" s="156">
        <f t="shared" si="18"/>
        <v>0</v>
      </c>
      <c r="BJ142" s="17" t="s">
        <v>89</v>
      </c>
      <c r="BK142" s="156">
        <f t="shared" si="19"/>
        <v>0</v>
      </c>
      <c r="BL142" s="17" t="s">
        <v>663</v>
      </c>
      <c r="BM142" s="155" t="s">
        <v>379</v>
      </c>
    </row>
    <row r="143" spans="2:65" s="1" customFormat="1" ht="16.5" customHeight="1">
      <c r="B143" s="32"/>
      <c r="C143" s="179" t="s">
        <v>289</v>
      </c>
      <c r="D143" s="179" t="s">
        <v>304</v>
      </c>
      <c r="E143" s="180" t="s">
        <v>5765</v>
      </c>
      <c r="F143" s="181" t="s">
        <v>5766</v>
      </c>
      <c r="G143" s="182" t="s">
        <v>414</v>
      </c>
      <c r="H143" s="183">
        <v>50</v>
      </c>
      <c r="I143" s="184"/>
      <c r="J143" s="185">
        <f t="shared" si="10"/>
        <v>0</v>
      </c>
      <c r="K143" s="186"/>
      <c r="L143" s="187"/>
      <c r="M143" s="188" t="s">
        <v>1</v>
      </c>
      <c r="N143" s="189" t="s">
        <v>42</v>
      </c>
      <c r="P143" s="153">
        <f t="shared" si="11"/>
        <v>0</v>
      </c>
      <c r="Q143" s="153">
        <v>0</v>
      </c>
      <c r="R143" s="153">
        <f t="shared" si="12"/>
        <v>0</v>
      </c>
      <c r="S143" s="153">
        <v>0</v>
      </c>
      <c r="T143" s="154">
        <f t="shared" si="13"/>
        <v>0</v>
      </c>
      <c r="AR143" s="155" t="s">
        <v>1853</v>
      </c>
      <c r="AT143" s="155" t="s">
        <v>304</v>
      </c>
      <c r="AU143" s="155" t="s">
        <v>89</v>
      </c>
      <c r="AY143" s="17" t="s">
        <v>225</v>
      </c>
      <c r="BE143" s="156">
        <f t="shared" si="14"/>
        <v>0</v>
      </c>
      <c r="BF143" s="156">
        <f t="shared" si="15"/>
        <v>0</v>
      </c>
      <c r="BG143" s="156">
        <f t="shared" si="16"/>
        <v>0</v>
      </c>
      <c r="BH143" s="156">
        <f t="shared" si="17"/>
        <v>0</v>
      </c>
      <c r="BI143" s="156">
        <f t="shared" si="18"/>
        <v>0</v>
      </c>
      <c r="BJ143" s="17" t="s">
        <v>89</v>
      </c>
      <c r="BK143" s="156">
        <f t="shared" si="19"/>
        <v>0</v>
      </c>
      <c r="BL143" s="17" t="s">
        <v>663</v>
      </c>
      <c r="BM143" s="155" t="s">
        <v>390</v>
      </c>
    </row>
    <row r="144" spans="2:65" s="1" customFormat="1" ht="24.2" customHeight="1">
      <c r="B144" s="32"/>
      <c r="C144" s="143" t="s">
        <v>295</v>
      </c>
      <c r="D144" s="143" t="s">
        <v>227</v>
      </c>
      <c r="E144" s="144" t="s">
        <v>5767</v>
      </c>
      <c r="F144" s="145" t="s">
        <v>5768</v>
      </c>
      <c r="G144" s="146" t="s">
        <v>414</v>
      </c>
      <c r="H144" s="147">
        <v>50</v>
      </c>
      <c r="I144" s="148"/>
      <c r="J144" s="149">
        <f t="shared" si="10"/>
        <v>0</v>
      </c>
      <c r="K144" s="150"/>
      <c r="L144" s="32"/>
      <c r="M144" s="151" t="s">
        <v>1</v>
      </c>
      <c r="N144" s="152" t="s">
        <v>42</v>
      </c>
      <c r="P144" s="153">
        <f t="shared" si="11"/>
        <v>0</v>
      </c>
      <c r="Q144" s="153">
        <v>0</v>
      </c>
      <c r="R144" s="153">
        <f t="shared" si="12"/>
        <v>0</v>
      </c>
      <c r="S144" s="153">
        <v>0</v>
      </c>
      <c r="T144" s="154">
        <f t="shared" si="13"/>
        <v>0</v>
      </c>
      <c r="AR144" s="155" t="s">
        <v>663</v>
      </c>
      <c r="AT144" s="155" t="s">
        <v>227</v>
      </c>
      <c r="AU144" s="155" t="s">
        <v>89</v>
      </c>
      <c r="AY144" s="17" t="s">
        <v>225</v>
      </c>
      <c r="BE144" s="156">
        <f t="shared" si="14"/>
        <v>0</v>
      </c>
      <c r="BF144" s="156">
        <f t="shared" si="15"/>
        <v>0</v>
      </c>
      <c r="BG144" s="156">
        <f t="shared" si="16"/>
        <v>0</v>
      </c>
      <c r="BH144" s="156">
        <f t="shared" si="17"/>
        <v>0</v>
      </c>
      <c r="BI144" s="156">
        <f t="shared" si="18"/>
        <v>0</v>
      </c>
      <c r="BJ144" s="17" t="s">
        <v>89</v>
      </c>
      <c r="BK144" s="156">
        <f t="shared" si="19"/>
        <v>0</v>
      </c>
      <c r="BL144" s="17" t="s">
        <v>663</v>
      </c>
      <c r="BM144" s="155" t="s">
        <v>400</v>
      </c>
    </row>
    <row r="145" spans="2:65" s="1" customFormat="1" ht="16.5" customHeight="1">
      <c r="B145" s="32"/>
      <c r="C145" s="179" t="s">
        <v>303</v>
      </c>
      <c r="D145" s="179" t="s">
        <v>304</v>
      </c>
      <c r="E145" s="180" t="s">
        <v>5769</v>
      </c>
      <c r="F145" s="181" t="s">
        <v>5770</v>
      </c>
      <c r="G145" s="182" t="s">
        <v>414</v>
      </c>
      <c r="H145" s="183">
        <v>180</v>
      </c>
      <c r="I145" s="184"/>
      <c r="J145" s="185">
        <f t="shared" si="10"/>
        <v>0</v>
      </c>
      <c r="K145" s="186"/>
      <c r="L145" s="187"/>
      <c r="M145" s="188" t="s">
        <v>1</v>
      </c>
      <c r="N145" s="189" t="s">
        <v>42</v>
      </c>
      <c r="P145" s="153">
        <f t="shared" si="11"/>
        <v>0</v>
      </c>
      <c r="Q145" s="153">
        <v>0</v>
      </c>
      <c r="R145" s="153">
        <f t="shared" si="12"/>
        <v>0</v>
      </c>
      <c r="S145" s="153">
        <v>0</v>
      </c>
      <c r="T145" s="154">
        <f t="shared" si="13"/>
        <v>0</v>
      </c>
      <c r="AR145" s="155" t="s">
        <v>1853</v>
      </c>
      <c r="AT145" s="155" t="s">
        <v>304</v>
      </c>
      <c r="AU145" s="155" t="s">
        <v>89</v>
      </c>
      <c r="AY145" s="17" t="s">
        <v>225</v>
      </c>
      <c r="BE145" s="156">
        <f t="shared" si="14"/>
        <v>0</v>
      </c>
      <c r="BF145" s="156">
        <f t="shared" si="15"/>
        <v>0</v>
      </c>
      <c r="BG145" s="156">
        <f t="shared" si="16"/>
        <v>0</v>
      </c>
      <c r="BH145" s="156">
        <f t="shared" si="17"/>
        <v>0</v>
      </c>
      <c r="BI145" s="156">
        <f t="shared" si="18"/>
        <v>0</v>
      </c>
      <c r="BJ145" s="17" t="s">
        <v>89</v>
      </c>
      <c r="BK145" s="156">
        <f t="shared" si="19"/>
        <v>0</v>
      </c>
      <c r="BL145" s="17" t="s">
        <v>663</v>
      </c>
      <c r="BM145" s="155" t="s">
        <v>411</v>
      </c>
    </row>
    <row r="146" spans="2:65" s="1" customFormat="1" ht="24.2" customHeight="1">
      <c r="B146" s="32"/>
      <c r="C146" s="143" t="s">
        <v>309</v>
      </c>
      <c r="D146" s="143" t="s">
        <v>227</v>
      </c>
      <c r="E146" s="144" t="s">
        <v>5771</v>
      </c>
      <c r="F146" s="145" t="s">
        <v>5772</v>
      </c>
      <c r="G146" s="146" t="s">
        <v>414</v>
      </c>
      <c r="H146" s="147">
        <v>180</v>
      </c>
      <c r="I146" s="148"/>
      <c r="J146" s="149">
        <f t="shared" si="10"/>
        <v>0</v>
      </c>
      <c r="K146" s="150"/>
      <c r="L146" s="32"/>
      <c r="M146" s="151" t="s">
        <v>1</v>
      </c>
      <c r="N146" s="152" t="s">
        <v>42</v>
      </c>
      <c r="P146" s="153">
        <f t="shared" si="11"/>
        <v>0</v>
      </c>
      <c r="Q146" s="153">
        <v>0</v>
      </c>
      <c r="R146" s="153">
        <f t="shared" si="12"/>
        <v>0</v>
      </c>
      <c r="S146" s="153">
        <v>0</v>
      </c>
      <c r="T146" s="154">
        <f t="shared" si="13"/>
        <v>0</v>
      </c>
      <c r="AR146" s="155" t="s">
        <v>663</v>
      </c>
      <c r="AT146" s="155" t="s">
        <v>227</v>
      </c>
      <c r="AU146" s="155" t="s">
        <v>89</v>
      </c>
      <c r="AY146" s="17" t="s">
        <v>225</v>
      </c>
      <c r="BE146" s="156">
        <f t="shared" si="14"/>
        <v>0</v>
      </c>
      <c r="BF146" s="156">
        <f t="shared" si="15"/>
        <v>0</v>
      </c>
      <c r="BG146" s="156">
        <f t="shared" si="16"/>
        <v>0</v>
      </c>
      <c r="BH146" s="156">
        <f t="shared" si="17"/>
        <v>0</v>
      </c>
      <c r="BI146" s="156">
        <f t="shared" si="18"/>
        <v>0</v>
      </c>
      <c r="BJ146" s="17" t="s">
        <v>89</v>
      </c>
      <c r="BK146" s="156">
        <f t="shared" si="19"/>
        <v>0</v>
      </c>
      <c r="BL146" s="17" t="s">
        <v>663</v>
      </c>
      <c r="BM146" s="155" t="s">
        <v>434</v>
      </c>
    </row>
    <row r="147" spans="2:65" s="1" customFormat="1" ht="16.5" customHeight="1">
      <c r="B147" s="32"/>
      <c r="C147" s="179" t="s">
        <v>319</v>
      </c>
      <c r="D147" s="179" t="s">
        <v>304</v>
      </c>
      <c r="E147" s="180" t="s">
        <v>5773</v>
      </c>
      <c r="F147" s="181" t="s">
        <v>4221</v>
      </c>
      <c r="G147" s="182" t="s">
        <v>414</v>
      </c>
      <c r="H147" s="183">
        <v>250</v>
      </c>
      <c r="I147" s="184"/>
      <c r="J147" s="185">
        <f t="shared" si="10"/>
        <v>0</v>
      </c>
      <c r="K147" s="186"/>
      <c r="L147" s="187"/>
      <c r="M147" s="188" t="s">
        <v>1</v>
      </c>
      <c r="N147" s="189" t="s">
        <v>42</v>
      </c>
      <c r="P147" s="153">
        <f t="shared" si="11"/>
        <v>0</v>
      </c>
      <c r="Q147" s="153">
        <v>0</v>
      </c>
      <c r="R147" s="153">
        <f t="shared" si="12"/>
        <v>0</v>
      </c>
      <c r="S147" s="153">
        <v>0</v>
      </c>
      <c r="T147" s="154">
        <f t="shared" si="13"/>
        <v>0</v>
      </c>
      <c r="AR147" s="155" t="s">
        <v>1853</v>
      </c>
      <c r="AT147" s="155" t="s">
        <v>304</v>
      </c>
      <c r="AU147" s="155" t="s">
        <v>89</v>
      </c>
      <c r="AY147" s="17" t="s">
        <v>225</v>
      </c>
      <c r="BE147" s="156">
        <f t="shared" si="14"/>
        <v>0</v>
      </c>
      <c r="BF147" s="156">
        <f t="shared" si="15"/>
        <v>0</v>
      </c>
      <c r="BG147" s="156">
        <f t="shared" si="16"/>
        <v>0</v>
      </c>
      <c r="BH147" s="156">
        <f t="shared" si="17"/>
        <v>0</v>
      </c>
      <c r="BI147" s="156">
        <f t="shared" si="18"/>
        <v>0</v>
      </c>
      <c r="BJ147" s="17" t="s">
        <v>89</v>
      </c>
      <c r="BK147" s="156">
        <f t="shared" si="19"/>
        <v>0</v>
      </c>
      <c r="BL147" s="17" t="s">
        <v>663</v>
      </c>
      <c r="BM147" s="155" t="s">
        <v>448</v>
      </c>
    </row>
    <row r="148" spans="2:65" s="1" customFormat="1" ht="24.2" customHeight="1">
      <c r="B148" s="32"/>
      <c r="C148" s="143" t="s">
        <v>328</v>
      </c>
      <c r="D148" s="143" t="s">
        <v>227</v>
      </c>
      <c r="E148" s="144" t="s">
        <v>5774</v>
      </c>
      <c r="F148" s="145" t="s">
        <v>5775</v>
      </c>
      <c r="G148" s="146" t="s">
        <v>414</v>
      </c>
      <c r="H148" s="147">
        <v>250</v>
      </c>
      <c r="I148" s="148"/>
      <c r="J148" s="149">
        <f t="shared" si="10"/>
        <v>0</v>
      </c>
      <c r="K148" s="150"/>
      <c r="L148" s="32"/>
      <c r="M148" s="151" t="s">
        <v>1</v>
      </c>
      <c r="N148" s="152" t="s">
        <v>42</v>
      </c>
      <c r="P148" s="153">
        <f t="shared" si="11"/>
        <v>0</v>
      </c>
      <c r="Q148" s="153">
        <v>0</v>
      </c>
      <c r="R148" s="153">
        <f t="shared" si="12"/>
        <v>0</v>
      </c>
      <c r="S148" s="153">
        <v>0</v>
      </c>
      <c r="T148" s="154">
        <f t="shared" si="13"/>
        <v>0</v>
      </c>
      <c r="AR148" s="155" t="s">
        <v>663</v>
      </c>
      <c r="AT148" s="155" t="s">
        <v>227</v>
      </c>
      <c r="AU148" s="155" t="s">
        <v>89</v>
      </c>
      <c r="AY148" s="17" t="s">
        <v>225</v>
      </c>
      <c r="BE148" s="156">
        <f t="shared" si="14"/>
        <v>0</v>
      </c>
      <c r="BF148" s="156">
        <f t="shared" si="15"/>
        <v>0</v>
      </c>
      <c r="BG148" s="156">
        <f t="shared" si="16"/>
        <v>0</v>
      </c>
      <c r="BH148" s="156">
        <f t="shared" si="17"/>
        <v>0</v>
      </c>
      <c r="BI148" s="156">
        <f t="shared" si="18"/>
        <v>0</v>
      </c>
      <c r="BJ148" s="17" t="s">
        <v>89</v>
      </c>
      <c r="BK148" s="156">
        <f t="shared" si="19"/>
        <v>0</v>
      </c>
      <c r="BL148" s="17" t="s">
        <v>663</v>
      </c>
      <c r="BM148" s="155" t="s">
        <v>461</v>
      </c>
    </row>
    <row r="149" spans="2:65" s="1" customFormat="1" ht="16.5" customHeight="1">
      <c r="B149" s="32"/>
      <c r="C149" s="179" t="s">
        <v>339</v>
      </c>
      <c r="D149" s="179" t="s">
        <v>304</v>
      </c>
      <c r="E149" s="180" t="s">
        <v>4230</v>
      </c>
      <c r="F149" s="181" t="s">
        <v>4231</v>
      </c>
      <c r="G149" s="182" t="s">
        <v>414</v>
      </c>
      <c r="H149" s="183">
        <v>250</v>
      </c>
      <c r="I149" s="184"/>
      <c r="J149" s="185">
        <f t="shared" si="10"/>
        <v>0</v>
      </c>
      <c r="K149" s="186"/>
      <c r="L149" s="187"/>
      <c r="M149" s="188" t="s">
        <v>1</v>
      </c>
      <c r="N149" s="189" t="s">
        <v>42</v>
      </c>
      <c r="P149" s="153">
        <f t="shared" si="11"/>
        <v>0</v>
      </c>
      <c r="Q149" s="153">
        <v>0</v>
      </c>
      <c r="R149" s="153">
        <f t="shared" si="12"/>
        <v>0</v>
      </c>
      <c r="S149" s="153">
        <v>0</v>
      </c>
      <c r="T149" s="154">
        <f t="shared" si="13"/>
        <v>0</v>
      </c>
      <c r="AR149" s="155" t="s">
        <v>1853</v>
      </c>
      <c r="AT149" s="155" t="s">
        <v>304</v>
      </c>
      <c r="AU149" s="155" t="s">
        <v>89</v>
      </c>
      <c r="AY149" s="17" t="s">
        <v>225</v>
      </c>
      <c r="BE149" s="156">
        <f t="shared" si="14"/>
        <v>0</v>
      </c>
      <c r="BF149" s="156">
        <f t="shared" si="15"/>
        <v>0</v>
      </c>
      <c r="BG149" s="156">
        <f t="shared" si="16"/>
        <v>0</v>
      </c>
      <c r="BH149" s="156">
        <f t="shared" si="17"/>
        <v>0</v>
      </c>
      <c r="BI149" s="156">
        <f t="shared" si="18"/>
        <v>0</v>
      </c>
      <c r="BJ149" s="17" t="s">
        <v>89</v>
      </c>
      <c r="BK149" s="156">
        <f t="shared" si="19"/>
        <v>0</v>
      </c>
      <c r="BL149" s="17" t="s">
        <v>663</v>
      </c>
      <c r="BM149" s="155" t="s">
        <v>470</v>
      </c>
    </row>
    <row r="150" spans="2:65" s="1" customFormat="1" ht="24.2" customHeight="1">
      <c r="B150" s="32"/>
      <c r="C150" s="143" t="s">
        <v>349</v>
      </c>
      <c r="D150" s="143" t="s">
        <v>227</v>
      </c>
      <c r="E150" s="144" t="s">
        <v>5776</v>
      </c>
      <c r="F150" s="145" t="s">
        <v>5777</v>
      </c>
      <c r="G150" s="146" t="s">
        <v>414</v>
      </c>
      <c r="H150" s="147">
        <v>250</v>
      </c>
      <c r="I150" s="148"/>
      <c r="J150" s="149">
        <f t="shared" si="10"/>
        <v>0</v>
      </c>
      <c r="K150" s="150"/>
      <c r="L150" s="32"/>
      <c r="M150" s="151" t="s">
        <v>1</v>
      </c>
      <c r="N150" s="152" t="s">
        <v>42</v>
      </c>
      <c r="P150" s="153">
        <f t="shared" si="11"/>
        <v>0</v>
      </c>
      <c r="Q150" s="153">
        <v>0</v>
      </c>
      <c r="R150" s="153">
        <f t="shared" si="12"/>
        <v>0</v>
      </c>
      <c r="S150" s="153">
        <v>0</v>
      </c>
      <c r="T150" s="154">
        <f t="shared" si="13"/>
        <v>0</v>
      </c>
      <c r="AR150" s="155" t="s">
        <v>663</v>
      </c>
      <c r="AT150" s="155" t="s">
        <v>227</v>
      </c>
      <c r="AU150" s="155" t="s">
        <v>89</v>
      </c>
      <c r="AY150" s="17" t="s">
        <v>225</v>
      </c>
      <c r="BE150" s="156">
        <f t="shared" si="14"/>
        <v>0</v>
      </c>
      <c r="BF150" s="156">
        <f t="shared" si="15"/>
        <v>0</v>
      </c>
      <c r="BG150" s="156">
        <f t="shared" si="16"/>
        <v>0</v>
      </c>
      <c r="BH150" s="156">
        <f t="shared" si="17"/>
        <v>0</v>
      </c>
      <c r="BI150" s="156">
        <f t="shared" si="18"/>
        <v>0</v>
      </c>
      <c r="BJ150" s="17" t="s">
        <v>89</v>
      </c>
      <c r="BK150" s="156">
        <f t="shared" si="19"/>
        <v>0</v>
      </c>
      <c r="BL150" s="17" t="s">
        <v>663</v>
      </c>
      <c r="BM150" s="155" t="s">
        <v>482</v>
      </c>
    </row>
    <row r="151" spans="2:65" s="1" customFormat="1" ht="21.75" customHeight="1">
      <c r="B151" s="32"/>
      <c r="C151" s="179" t="s">
        <v>353</v>
      </c>
      <c r="D151" s="179" t="s">
        <v>304</v>
      </c>
      <c r="E151" s="180" t="s">
        <v>5778</v>
      </c>
      <c r="F151" s="181" t="s">
        <v>4245</v>
      </c>
      <c r="G151" s="182" t="s">
        <v>414</v>
      </c>
      <c r="H151" s="183">
        <v>45</v>
      </c>
      <c r="I151" s="184"/>
      <c r="J151" s="185">
        <f t="shared" si="10"/>
        <v>0</v>
      </c>
      <c r="K151" s="186"/>
      <c r="L151" s="187"/>
      <c r="M151" s="188" t="s">
        <v>1</v>
      </c>
      <c r="N151" s="189" t="s">
        <v>42</v>
      </c>
      <c r="P151" s="153">
        <f t="shared" si="11"/>
        <v>0</v>
      </c>
      <c r="Q151" s="153">
        <v>0</v>
      </c>
      <c r="R151" s="153">
        <f t="shared" si="12"/>
        <v>0</v>
      </c>
      <c r="S151" s="153">
        <v>0</v>
      </c>
      <c r="T151" s="154">
        <f t="shared" si="13"/>
        <v>0</v>
      </c>
      <c r="AR151" s="155" t="s">
        <v>1853</v>
      </c>
      <c r="AT151" s="155" t="s">
        <v>304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663</v>
      </c>
      <c r="BM151" s="155" t="s">
        <v>516</v>
      </c>
    </row>
    <row r="152" spans="2:65" s="1" customFormat="1" ht="16.5" customHeight="1">
      <c r="B152" s="32"/>
      <c r="C152" s="143" t="s">
        <v>363</v>
      </c>
      <c r="D152" s="143" t="s">
        <v>227</v>
      </c>
      <c r="E152" s="144" t="s">
        <v>4248</v>
      </c>
      <c r="F152" s="145" t="s">
        <v>4249</v>
      </c>
      <c r="G152" s="146" t="s">
        <v>414</v>
      </c>
      <c r="H152" s="147">
        <v>45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663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663</v>
      </c>
      <c r="BM152" s="155" t="s">
        <v>527</v>
      </c>
    </row>
    <row r="153" spans="2:65" s="1" customFormat="1" ht="16.5" customHeight="1">
      <c r="B153" s="32"/>
      <c r="C153" s="179" t="s">
        <v>7</v>
      </c>
      <c r="D153" s="179" t="s">
        <v>304</v>
      </c>
      <c r="E153" s="180" t="s">
        <v>5779</v>
      </c>
      <c r="F153" s="181" t="s">
        <v>5780</v>
      </c>
      <c r="G153" s="182" t="s">
        <v>414</v>
      </c>
      <c r="H153" s="183">
        <v>70</v>
      </c>
      <c r="I153" s="184"/>
      <c r="J153" s="185">
        <f t="shared" si="10"/>
        <v>0</v>
      </c>
      <c r="K153" s="186"/>
      <c r="L153" s="187"/>
      <c r="M153" s="188" t="s">
        <v>1</v>
      </c>
      <c r="N153" s="189" t="s">
        <v>42</v>
      </c>
      <c r="P153" s="153">
        <f t="shared" si="11"/>
        <v>0</v>
      </c>
      <c r="Q153" s="153">
        <v>0</v>
      </c>
      <c r="R153" s="153">
        <f t="shared" si="12"/>
        <v>0</v>
      </c>
      <c r="S153" s="153">
        <v>0</v>
      </c>
      <c r="T153" s="154">
        <f t="shared" si="13"/>
        <v>0</v>
      </c>
      <c r="AR153" s="155" t="s">
        <v>1853</v>
      </c>
      <c r="AT153" s="155" t="s">
        <v>304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663</v>
      </c>
      <c r="BM153" s="155" t="s">
        <v>540</v>
      </c>
    </row>
    <row r="154" spans="2:65" s="1" customFormat="1" ht="33" customHeight="1">
      <c r="B154" s="32"/>
      <c r="C154" s="143" t="s">
        <v>379</v>
      </c>
      <c r="D154" s="143" t="s">
        <v>227</v>
      </c>
      <c r="E154" s="144" t="s">
        <v>5781</v>
      </c>
      <c r="F154" s="145" t="s">
        <v>5782</v>
      </c>
      <c r="G154" s="146" t="s">
        <v>414</v>
      </c>
      <c r="H154" s="147">
        <v>70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0</v>
      </c>
      <c r="R154" s="153">
        <f t="shared" si="12"/>
        <v>0</v>
      </c>
      <c r="S154" s="153">
        <v>0</v>
      </c>
      <c r="T154" s="154">
        <f t="shared" si="13"/>
        <v>0</v>
      </c>
      <c r="AR154" s="155" t="s">
        <v>663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663</v>
      </c>
      <c r="BM154" s="155" t="s">
        <v>556</v>
      </c>
    </row>
    <row r="155" spans="2:65" s="1" customFormat="1" ht="16.5" customHeight="1">
      <c r="B155" s="32"/>
      <c r="C155" s="179" t="s">
        <v>386</v>
      </c>
      <c r="D155" s="179" t="s">
        <v>304</v>
      </c>
      <c r="E155" s="180" t="s">
        <v>5783</v>
      </c>
      <c r="F155" s="181" t="s">
        <v>4795</v>
      </c>
      <c r="G155" s="182" t="s">
        <v>414</v>
      </c>
      <c r="H155" s="183">
        <v>620</v>
      </c>
      <c r="I155" s="184"/>
      <c r="J155" s="185">
        <f t="shared" si="10"/>
        <v>0</v>
      </c>
      <c r="K155" s="186"/>
      <c r="L155" s="187"/>
      <c r="M155" s="188" t="s">
        <v>1</v>
      </c>
      <c r="N155" s="189" t="s">
        <v>42</v>
      </c>
      <c r="P155" s="153">
        <f t="shared" si="11"/>
        <v>0</v>
      </c>
      <c r="Q155" s="153">
        <v>0</v>
      </c>
      <c r="R155" s="153">
        <f t="shared" si="12"/>
        <v>0</v>
      </c>
      <c r="S155" s="153">
        <v>0</v>
      </c>
      <c r="T155" s="154">
        <f t="shared" si="13"/>
        <v>0</v>
      </c>
      <c r="AR155" s="155" t="s">
        <v>1853</v>
      </c>
      <c r="AT155" s="155" t="s">
        <v>304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663</v>
      </c>
      <c r="BM155" s="155" t="s">
        <v>568</v>
      </c>
    </row>
    <row r="156" spans="2:65" s="1" customFormat="1" ht="16.5" customHeight="1">
      <c r="B156" s="32"/>
      <c r="C156" s="143" t="s">
        <v>390</v>
      </c>
      <c r="D156" s="143" t="s">
        <v>227</v>
      </c>
      <c r="E156" s="144" t="s">
        <v>5784</v>
      </c>
      <c r="F156" s="145" t="s">
        <v>4797</v>
      </c>
      <c r="G156" s="146" t="s">
        <v>414</v>
      </c>
      <c r="H156" s="147">
        <v>620</v>
      </c>
      <c r="I156" s="148"/>
      <c r="J156" s="149">
        <f t="shared" si="10"/>
        <v>0</v>
      </c>
      <c r="K156" s="150"/>
      <c r="L156" s="32"/>
      <c r="M156" s="151" t="s">
        <v>1</v>
      </c>
      <c r="N156" s="152" t="s">
        <v>42</v>
      </c>
      <c r="P156" s="153">
        <f t="shared" si="11"/>
        <v>0</v>
      </c>
      <c r="Q156" s="153">
        <v>0</v>
      </c>
      <c r="R156" s="153">
        <f t="shared" si="12"/>
        <v>0</v>
      </c>
      <c r="S156" s="153">
        <v>0</v>
      </c>
      <c r="T156" s="154">
        <f t="shared" si="13"/>
        <v>0</v>
      </c>
      <c r="AR156" s="155" t="s">
        <v>663</v>
      </c>
      <c r="AT156" s="155" t="s">
        <v>227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663</v>
      </c>
      <c r="BM156" s="155" t="s">
        <v>581</v>
      </c>
    </row>
    <row r="157" spans="2:65" s="1" customFormat="1" ht="37.9" customHeight="1">
      <c r="B157" s="32"/>
      <c r="C157" s="179" t="s">
        <v>395</v>
      </c>
      <c r="D157" s="179" t="s">
        <v>304</v>
      </c>
      <c r="E157" s="180" t="s">
        <v>5785</v>
      </c>
      <c r="F157" s="181" t="s">
        <v>5786</v>
      </c>
      <c r="G157" s="182" t="s">
        <v>414</v>
      </c>
      <c r="H157" s="183">
        <v>140</v>
      </c>
      <c r="I157" s="184"/>
      <c r="J157" s="185">
        <f t="shared" si="10"/>
        <v>0</v>
      </c>
      <c r="K157" s="186"/>
      <c r="L157" s="187"/>
      <c r="M157" s="188" t="s">
        <v>1</v>
      </c>
      <c r="N157" s="189" t="s">
        <v>42</v>
      </c>
      <c r="P157" s="153">
        <f t="shared" si="11"/>
        <v>0</v>
      </c>
      <c r="Q157" s="153">
        <v>0</v>
      </c>
      <c r="R157" s="153">
        <f t="shared" si="12"/>
        <v>0</v>
      </c>
      <c r="S157" s="153">
        <v>0</v>
      </c>
      <c r="T157" s="154">
        <f t="shared" si="13"/>
        <v>0</v>
      </c>
      <c r="AR157" s="155" t="s">
        <v>1853</v>
      </c>
      <c r="AT157" s="155" t="s">
        <v>304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663</v>
      </c>
      <c r="BM157" s="155" t="s">
        <v>590</v>
      </c>
    </row>
    <row r="158" spans="2:65" s="1" customFormat="1" ht="37.9" customHeight="1">
      <c r="B158" s="32"/>
      <c r="C158" s="143" t="s">
        <v>400</v>
      </c>
      <c r="D158" s="143" t="s">
        <v>227</v>
      </c>
      <c r="E158" s="144" t="s">
        <v>5787</v>
      </c>
      <c r="F158" s="145" t="s">
        <v>5788</v>
      </c>
      <c r="G158" s="146" t="s">
        <v>414</v>
      </c>
      <c r="H158" s="147">
        <v>140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0</v>
      </c>
      <c r="R158" s="153">
        <f t="shared" si="12"/>
        <v>0</v>
      </c>
      <c r="S158" s="153">
        <v>0</v>
      </c>
      <c r="T158" s="154">
        <f t="shared" si="13"/>
        <v>0</v>
      </c>
      <c r="AR158" s="155" t="s">
        <v>663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663</v>
      </c>
      <c r="BM158" s="155" t="s">
        <v>603</v>
      </c>
    </row>
    <row r="159" spans="2:65" s="1" customFormat="1" ht="16.5" customHeight="1">
      <c r="B159" s="32"/>
      <c r="C159" s="179" t="s">
        <v>405</v>
      </c>
      <c r="D159" s="179" t="s">
        <v>304</v>
      </c>
      <c r="E159" s="180" t="s">
        <v>5789</v>
      </c>
      <c r="F159" s="181" t="s">
        <v>5790</v>
      </c>
      <c r="G159" s="182" t="s">
        <v>414</v>
      </c>
      <c r="H159" s="183">
        <v>230</v>
      </c>
      <c r="I159" s="184"/>
      <c r="J159" s="185">
        <f t="shared" si="10"/>
        <v>0</v>
      </c>
      <c r="K159" s="186"/>
      <c r="L159" s="187"/>
      <c r="M159" s="188" t="s">
        <v>1</v>
      </c>
      <c r="N159" s="189" t="s">
        <v>42</v>
      </c>
      <c r="P159" s="153">
        <f t="shared" si="11"/>
        <v>0</v>
      </c>
      <c r="Q159" s="153">
        <v>0</v>
      </c>
      <c r="R159" s="153">
        <f t="shared" si="12"/>
        <v>0</v>
      </c>
      <c r="S159" s="153">
        <v>0</v>
      </c>
      <c r="T159" s="154">
        <f t="shared" si="13"/>
        <v>0</v>
      </c>
      <c r="AR159" s="155" t="s">
        <v>1853</v>
      </c>
      <c r="AT159" s="155" t="s">
        <v>304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663</v>
      </c>
      <c r="BM159" s="155" t="s">
        <v>626</v>
      </c>
    </row>
    <row r="160" spans="2:65" s="1" customFormat="1" ht="16.5" customHeight="1">
      <c r="B160" s="32"/>
      <c r="C160" s="143" t="s">
        <v>411</v>
      </c>
      <c r="D160" s="143" t="s">
        <v>227</v>
      </c>
      <c r="E160" s="144" t="s">
        <v>5791</v>
      </c>
      <c r="F160" s="145" t="s">
        <v>5792</v>
      </c>
      <c r="G160" s="146" t="s">
        <v>414</v>
      </c>
      <c r="H160" s="147">
        <v>230</v>
      </c>
      <c r="I160" s="148"/>
      <c r="J160" s="149">
        <f t="shared" si="10"/>
        <v>0</v>
      </c>
      <c r="K160" s="150"/>
      <c r="L160" s="32"/>
      <c r="M160" s="151" t="s">
        <v>1</v>
      </c>
      <c r="N160" s="152" t="s">
        <v>42</v>
      </c>
      <c r="P160" s="153">
        <f t="shared" si="11"/>
        <v>0</v>
      </c>
      <c r="Q160" s="153">
        <v>0</v>
      </c>
      <c r="R160" s="153">
        <f t="shared" si="12"/>
        <v>0</v>
      </c>
      <c r="S160" s="153">
        <v>0</v>
      </c>
      <c r="T160" s="154">
        <f t="shared" si="13"/>
        <v>0</v>
      </c>
      <c r="AR160" s="155" t="s">
        <v>663</v>
      </c>
      <c r="AT160" s="155" t="s">
        <v>227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663</v>
      </c>
      <c r="BM160" s="155" t="s">
        <v>640</v>
      </c>
    </row>
    <row r="161" spans="2:65" s="1" customFormat="1" ht="37.9" customHeight="1">
      <c r="B161" s="32"/>
      <c r="C161" s="179" t="s">
        <v>420</v>
      </c>
      <c r="D161" s="179" t="s">
        <v>304</v>
      </c>
      <c r="E161" s="180" t="s">
        <v>5793</v>
      </c>
      <c r="F161" s="181" t="s">
        <v>5794</v>
      </c>
      <c r="G161" s="182" t="s">
        <v>1</v>
      </c>
      <c r="H161" s="183">
        <v>35</v>
      </c>
      <c r="I161" s="184"/>
      <c r="J161" s="185">
        <f t="shared" si="10"/>
        <v>0</v>
      </c>
      <c r="K161" s="186"/>
      <c r="L161" s="187"/>
      <c r="M161" s="188" t="s">
        <v>1</v>
      </c>
      <c r="N161" s="189" t="s">
        <v>42</v>
      </c>
      <c r="P161" s="153">
        <f t="shared" si="11"/>
        <v>0</v>
      </c>
      <c r="Q161" s="153">
        <v>0</v>
      </c>
      <c r="R161" s="153">
        <f t="shared" si="12"/>
        <v>0</v>
      </c>
      <c r="S161" s="153">
        <v>0</v>
      </c>
      <c r="T161" s="154">
        <f t="shared" si="13"/>
        <v>0</v>
      </c>
      <c r="AR161" s="155" t="s">
        <v>1853</v>
      </c>
      <c r="AT161" s="155" t="s">
        <v>304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663</v>
      </c>
      <c r="BM161" s="155" t="s">
        <v>651</v>
      </c>
    </row>
    <row r="162" spans="2:65" s="1" customFormat="1" ht="33" customHeight="1">
      <c r="B162" s="32"/>
      <c r="C162" s="143" t="s">
        <v>434</v>
      </c>
      <c r="D162" s="143" t="s">
        <v>227</v>
      </c>
      <c r="E162" s="144" t="s">
        <v>5795</v>
      </c>
      <c r="F162" s="145" t="s">
        <v>5796</v>
      </c>
      <c r="G162" s="146" t="s">
        <v>414</v>
      </c>
      <c r="H162" s="147">
        <v>35</v>
      </c>
      <c r="I162" s="148"/>
      <c r="J162" s="149">
        <f t="shared" si="10"/>
        <v>0</v>
      </c>
      <c r="K162" s="150"/>
      <c r="L162" s="32"/>
      <c r="M162" s="151" t="s">
        <v>1</v>
      </c>
      <c r="N162" s="152" t="s">
        <v>42</v>
      </c>
      <c r="P162" s="153">
        <f t="shared" si="11"/>
        <v>0</v>
      </c>
      <c r="Q162" s="153">
        <v>0</v>
      </c>
      <c r="R162" s="153">
        <f t="shared" si="12"/>
        <v>0</v>
      </c>
      <c r="S162" s="153">
        <v>0</v>
      </c>
      <c r="T162" s="154">
        <f t="shared" si="13"/>
        <v>0</v>
      </c>
      <c r="AR162" s="155" t="s">
        <v>663</v>
      </c>
      <c r="AT162" s="155" t="s">
        <v>227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663</v>
      </c>
      <c r="BM162" s="155" t="s">
        <v>663</v>
      </c>
    </row>
    <row r="163" spans="2:65" s="1" customFormat="1" ht="49.15" customHeight="1">
      <c r="B163" s="32"/>
      <c r="C163" s="179" t="s">
        <v>443</v>
      </c>
      <c r="D163" s="179" t="s">
        <v>304</v>
      </c>
      <c r="E163" s="180" t="s">
        <v>5797</v>
      </c>
      <c r="F163" s="181" t="s">
        <v>5798</v>
      </c>
      <c r="G163" s="182" t="s">
        <v>519</v>
      </c>
      <c r="H163" s="183">
        <v>7</v>
      </c>
      <c r="I163" s="184"/>
      <c r="J163" s="185">
        <f t="shared" si="10"/>
        <v>0</v>
      </c>
      <c r="K163" s="186"/>
      <c r="L163" s="187"/>
      <c r="M163" s="188" t="s">
        <v>1</v>
      </c>
      <c r="N163" s="189" t="s">
        <v>42</v>
      </c>
      <c r="P163" s="153">
        <f t="shared" si="11"/>
        <v>0</v>
      </c>
      <c r="Q163" s="153">
        <v>0</v>
      </c>
      <c r="R163" s="153">
        <f t="shared" si="12"/>
        <v>0</v>
      </c>
      <c r="S163" s="153">
        <v>0</v>
      </c>
      <c r="T163" s="154">
        <f t="shared" si="13"/>
        <v>0</v>
      </c>
      <c r="AR163" s="155" t="s">
        <v>1853</v>
      </c>
      <c r="AT163" s="155" t="s">
        <v>304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663</v>
      </c>
      <c r="BM163" s="155" t="s">
        <v>671</v>
      </c>
    </row>
    <row r="164" spans="2:65" s="1" customFormat="1" ht="49.15" customHeight="1">
      <c r="B164" s="32"/>
      <c r="C164" s="179" t="s">
        <v>448</v>
      </c>
      <c r="D164" s="179" t="s">
        <v>304</v>
      </c>
      <c r="E164" s="180" t="s">
        <v>5799</v>
      </c>
      <c r="F164" s="181" t="s">
        <v>5800</v>
      </c>
      <c r="G164" s="182" t="s">
        <v>519</v>
      </c>
      <c r="H164" s="183">
        <v>2</v>
      </c>
      <c r="I164" s="184"/>
      <c r="J164" s="185">
        <f t="shared" si="10"/>
        <v>0</v>
      </c>
      <c r="K164" s="186"/>
      <c r="L164" s="187"/>
      <c r="M164" s="188" t="s">
        <v>1</v>
      </c>
      <c r="N164" s="189" t="s">
        <v>42</v>
      </c>
      <c r="P164" s="153">
        <f t="shared" si="11"/>
        <v>0</v>
      </c>
      <c r="Q164" s="153">
        <v>0</v>
      </c>
      <c r="R164" s="153">
        <f t="shared" si="12"/>
        <v>0</v>
      </c>
      <c r="S164" s="153">
        <v>0</v>
      </c>
      <c r="T164" s="154">
        <f t="shared" si="13"/>
        <v>0</v>
      </c>
      <c r="AR164" s="155" t="s">
        <v>1853</v>
      </c>
      <c r="AT164" s="155" t="s">
        <v>304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663</v>
      </c>
      <c r="BM164" s="155" t="s">
        <v>685</v>
      </c>
    </row>
    <row r="165" spans="2:65" s="1" customFormat="1" ht="44.25" customHeight="1">
      <c r="B165" s="32"/>
      <c r="C165" s="179" t="s">
        <v>453</v>
      </c>
      <c r="D165" s="179" t="s">
        <v>304</v>
      </c>
      <c r="E165" s="180" t="s">
        <v>5801</v>
      </c>
      <c r="F165" s="181" t="s">
        <v>5802</v>
      </c>
      <c r="G165" s="182" t="s">
        <v>519</v>
      </c>
      <c r="H165" s="183">
        <v>3</v>
      </c>
      <c r="I165" s="184"/>
      <c r="J165" s="185">
        <f t="shared" si="10"/>
        <v>0</v>
      </c>
      <c r="K165" s="186"/>
      <c r="L165" s="187"/>
      <c r="M165" s="188" t="s">
        <v>1</v>
      </c>
      <c r="N165" s="189" t="s">
        <v>42</v>
      </c>
      <c r="P165" s="153">
        <f t="shared" si="11"/>
        <v>0</v>
      </c>
      <c r="Q165" s="153">
        <v>0</v>
      </c>
      <c r="R165" s="153">
        <f t="shared" si="12"/>
        <v>0</v>
      </c>
      <c r="S165" s="153">
        <v>0</v>
      </c>
      <c r="T165" s="154">
        <f t="shared" si="13"/>
        <v>0</v>
      </c>
      <c r="AR165" s="155" t="s">
        <v>1853</v>
      </c>
      <c r="AT165" s="155" t="s">
        <v>304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663</v>
      </c>
      <c r="BM165" s="155" t="s">
        <v>699</v>
      </c>
    </row>
    <row r="166" spans="2:65" s="1" customFormat="1" ht="66.75" customHeight="1">
      <c r="B166" s="32"/>
      <c r="C166" s="179" t="s">
        <v>461</v>
      </c>
      <c r="D166" s="179" t="s">
        <v>304</v>
      </c>
      <c r="E166" s="180" t="s">
        <v>5803</v>
      </c>
      <c r="F166" s="181" t="s">
        <v>5804</v>
      </c>
      <c r="G166" s="182" t="s">
        <v>519</v>
      </c>
      <c r="H166" s="183">
        <v>8</v>
      </c>
      <c r="I166" s="184"/>
      <c r="J166" s="185">
        <f t="shared" si="10"/>
        <v>0</v>
      </c>
      <c r="K166" s="186"/>
      <c r="L166" s="187"/>
      <c r="M166" s="188" t="s">
        <v>1</v>
      </c>
      <c r="N166" s="189" t="s">
        <v>42</v>
      </c>
      <c r="P166" s="153">
        <f t="shared" si="11"/>
        <v>0</v>
      </c>
      <c r="Q166" s="153">
        <v>0</v>
      </c>
      <c r="R166" s="153">
        <f t="shared" si="12"/>
        <v>0</v>
      </c>
      <c r="S166" s="153">
        <v>0</v>
      </c>
      <c r="T166" s="154">
        <f t="shared" si="13"/>
        <v>0</v>
      </c>
      <c r="AR166" s="155" t="s">
        <v>1853</v>
      </c>
      <c r="AT166" s="155" t="s">
        <v>304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663</v>
      </c>
      <c r="BM166" s="155" t="s">
        <v>708</v>
      </c>
    </row>
    <row r="167" spans="2:65" s="1" customFormat="1" ht="16.5" customHeight="1">
      <c r="B167" s="32"/>
      <c r="C167" s="143" t="s">
        <v>466</v>
      </c>
      <c r="D167" s="143" t="s">
        <v>227</v>
      </c>
      <c r="E167" s="144" t="s">
        <v>5805</v>
      </c>
      <c r="F167" s="145" t="s">
        <v>5806</v>
      </c>
      <c r="G167" s="146" t="s">
        <v>519</v>
      </c>
      <c r="H167" s="147">
        <v>20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0</v>
      </c>
      <c r="R167" s="153">
        <f t="shared" si="12"/>
        <v>0</v>
      </c>
      <c r="S167" s="153">
        <v>0</v>
      </c>
      <c r="T167" s="154">
        <f t="shared" si="13"/>
        <v>0</v>
      </c>
      <c r="AR167" s="155" t="s">
        <v>663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663</v>
      </c>
      <c r="BM167" s="155" t="s">
        <v>727</v>
      </c>
    </row>
    <row r="168" spans="2:65" s="1" customFormat="1" ht="33" customHeight="1">
      <c r="B168" s="32"/>
      <c r="C168" s="179" t="s">
        <v>470</v>
      </c>
      <c r="D168" s="179" t="s">
        <v>304</v>
      </c>
      <c r="E168" s="180" t="s">
        <v>5807</v>
      </c>
      <c r="F168" s="181" t="s">
        <v>5808</v>
      </c>
      <c r="G168" s="182" t="s">
        <v>519</v>
      </c>
      <c r="H168" s="183">
        <v>8</v>
      </c>
      <c r="I168" s="184"/>
      <c r="J168" s="185">
        <f t="shared" si="10"/>
        <v>0</v>
      </c>
      <c r="K168" s="186"/>
      <c r="L168" s="187"/>
      <c r="M168" s="188" t="s">
        <v>1</v>
      </c>
      <c r="N168" s="189" t="s">
        <v>42</v>
      </c>
      <c r="P168" s="153">
        <f t="shared" si="11"/>
        <v>0</v>
      </c>
      <c r="Q168" s="153">
        <v>0</v>
      </c>
      <c r="R168" s="153">
        <f t="shared" si="12"/>
        <v>0</v>
      </c>
      <c r="S168" s="153">
        <v>0</v>
      </c>
      <c r="T168" s="154">
        <f t="shared" si="13"/>
        <v>0</v>
      </c>
      <c r="AR168" s="155" t="s">
        <v>1853</v>
      </c>
      <c r="AT168" s="155" t="s">
        <v>304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663</v>
      </c>
      <c r="BM168" s="155" t="s">
        <v>738</v>
      </c>
    </row>
    <row r="169" spans="2:65" s="1" customFormat="1" ht="24.2" customHeight="1">
      <c r="B169" s="32"/>
      <c r="C169" s="143" t="s">
        <v>478</v>
      </c>
      <c r="D169" s="143" t="s">
        <v>227</v>
      </c>
      <c r="E169" s="144" t="s">
        <v>5809</v>
      </c>
      <c r="F169" s="145" t="s">
        <v>5810</v>
      </c>
      <c r="G169" s="146" t="s">
        <v>519</v>
      </c>
      <c r="H169" s="147">
        <v>8</v>
      </c>
      <c r="I169" s="148"/>
      <c r="J169" s="149">
        <f t="shared" si="10"/>
        <v>0</v>
      </c>
      <c r="K169" s="150"/>
      <c r="L169" s="32"/>
      <c r="M169" s="151" t="s">
        <v>1</v>
      </c>
      <c r="N169" s="152" t="s">
        <v>42</v>
      </c>
      <c r="P169" s="153">
        <f t="shared" si="11"/>
        <v>0</v>
      </c>
      <c r="Q169" s="153">
        <v>0</v>
      </c>
      <c r="R169" s="153">
        <f t="shared" si="12"/>
        <v>0</v>
      </c>
      <c r="S169" s="153">
        <v>0</v>
      </c>
      <c r="T169" s="154">
        <f t="shared" si="13"/>
        <v>0</v>
      </c>
      <c r="AR169" s="155" t="s">
        <v>663</v>
      </c>
      <c r="AT169" s="155" t="s">
        <v>227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663</v>
      </c>
      <c r="BM169" s="155" t="s">
        <v>750</v>
      </c>
    </row>
    <row r="170" spans="2:65" s="1" customFormat="1" ht="16.5" customHeight="1">
      <c r="B170" s="32"/>
      <c r="C170" s="179" t="s">
        <v>482</v>
      </c>
      <c r="D170" s="179" t="s">
        <v>304</v>
      </c>
      <c r="E170" s="180" t="s">
        <v>5811</v>
      </c>
      <c r="F170" s="181" t="s">
        <v>5812</v>
      </c>
      <c r="G170" s="182" t="s">
        <v>519</v>
      </c>
      <c r="H170" s="183">
        <v>7</v>
      </c>
      <c r="I170" s="184"/>
      <c r="J170" s="185">
        <f t="shared" si="10"/>
        <v>0</v>
      </c>
      <c r="K170" s="186"/>
      <c r="L170" s="187"/>
      <c r="M170" s="188" t="s">
        <v>1</v>
      </c>
      <c r="N170" s="189" t="s">
        <v>42</v>
      </c>
      <c r="P170" s="153">
        <f t="shared" si="11"/>
        <v>0</v>
      </c>
      <c r="Q170" s="153">
        <v>0</v>
      </c>
      <c r="R170" s="153">
        <f t="shared" si="12"/>
        <v>0</v>
      </c>
      <c r="S170" s="153">
        <v>0</v>
      </c>
      <c r="T170" s="154">
        <f t="shared" si="13"/>
        <v>0</v>
      </c>
      <c r="AR170" s="155" t="s">
        <v>1853</v>
      </c>
      <c r="AT170" s="155" t="s">
        <v>304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663</v>
      </c>
      <c r="BM170" s="155" t="s">
        <v>759</v>
      </c>
    </row>
    <row r="171" spans="2:65" s="1" customFormat="1" ht="16.5" customHeight="1">
      <c r="B171" s="32"/>
      <c r="C171" s="179" t="s">
        <v>504</v>
      </c>
      <c r="D171" s="179" t="s">
        <v>304</v>
      </c>
      <c r="E171" s="180" t="s">
        <v>5813</v>
      </c>
      <c r="F171" s="181" t="s">
        <v>5814</v>
      </c>
      <c r="G171" s="182" t="s">
        <v>519</v>
      </c>
      <c r="H171" s="183">
        <v>7</v>
      </c>
      <c r="I171" s="184"/>
      <c r="J171" s="185">
        <f t="shared" si="10"/>
        <v>0</v>
      </c>
      <c r="K171" s="186"/>
      <c r="L171" s="187"/>
      <c r="M171" s="188" t="s">
        <v>1</v>
      </c>
      <c r="N171" s="189" t="s">
        <v>42</v>
      </c>
      <c r="P171" s="153">
        <f t="shared" si="11"/>
        <v>0</v>
      </c>
      <c r="Q171" s="153">
        <v>0</v>
      </c>
      <c r="R171" s="153">
        <f t="shared" si="12"/>
        <v>0</v>
      </c>
      <c r="S171" s="153">
        <v>0</v>
      </c>
      <c r="T171" s="154">
        <f t="shared" si="13"/>
        <v>0</v>
      </c>
      <c r="AR171" s="155" t="s">
        <v>1853</v>
      </c>
      <c r="AT171" s="155" t="s">
        <v>304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663</v>
      </c>
      <c r="BM171" s="155" t="s">
        <v>778</v>
      </c>
    </row>
    <row r="172" spans="2:65" s="1" customFormat="1" ht="16.5" customHeight="1">
      <c r="B172" s="32"/>
      <c r="C172" s="179" t="s">
        <v>516</v>
      </c>
      <c r="D172" s="179" t="s">
        <v>304</v>
      </c>
      <c r="E172" s="180" t="s">
        <v>5815</v>
      </c>
      <c r="F172" s="181" t="s">
        <v>5816</v>
      </c>
      <c r="G172" s="182" t="s">
        <v>519</v>
      </c>
      <c r="H172" s="183">
        <v>7</v>
      </c>
      <c r="I172" s="184"/>
      <c r="J172" s="185">
        <f t="shared" si="10"/>
        <v>0</v>
      </c>
      <c r="K172" s="186"/>
      <c r="L172" s="187"/>
      <c r="M172" s="188" t="s">
        <v>1</v>
      </c>
      <c r="N172" s="189" t="s">
        <v>42</v>
      </c>
      <c r="P172" s="153">
        <f t="shared" si="11"/>
        <v>0</v>
      </c>
      <c r="Q172" s="153">
        <v>0</v>
      </c>
      <c r="R172" s="153">
        <f t="shared" si="12"/>
        <v>0</v>
      </c>
      <c r="S172" s="153">
        <v>0</v>
      </c>
      <c r="T172" s="154">
        <f t="shared" si="13"/>
        <v>0</v>
      </c>
      <c r="AR172" s="155" t="s">
        <v>1853</v>
      </c>
      <c r="AT172" s="155" t="s">
        <v>304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663</v>
      </c>
      <c r="BM172" s="155" t="s">
        <v>793</v>
      </c>
    </row>
    <row r="173" spans="2:65" s="1" customFormat="1" ht="21.75" customHeight="1">
      <c r="B173" s="32"/>
      <c r="C173" s="179" t="s">
        <v>522</v>
      </c>
      <c r="D173" s="179" t="s">
        <v>304</v>
      </c>
      <c r="E173" s="180" t="s">
        <v>5817</v>
      </c>
      <c r="F173" s="181" t="s">
        <v>5818</v>
      </c>
      <c r="G173" s="182" t="s">
        <v>519</v>
      </c>
      <c r="H173" s="183">
        <v>20</v>
      </c>
      <c r="I173" s="184"/>
      <c r="J173" s="185">
        <f t="shared" si="10"/>
        <v>0</v>
      </c>
      <c r="K173" s="186"/>
      <c r="L173" s="187"/>
      <c r="M173" s="188" t="s">
        <v>1</v>
      </c>
      <c r="N173" s="189" t="s">
        <v>42</v>
      </c>
      <c r="P173" s="153">
        <f t="shared" si="11"/>
        <v>0</v>
      </c>
      <c r="Q173" s="153">
        <v>0</v>
      </c>
      <c r="R173" s="153">
        <f t="shared" si="12"/>
        <v>0</v>
      </c>
      <c r="S173" s="153">
        <v>0</v>
      </c>
      <c r="T173" s="154">
        <f t="shared" si="13"/>
        <v>0</v>
      </c>
      <c r="AR173" s="155" t="s">
        <v>1853</v>
      </c>
      <c r="AT173" s="155" t="s">
        <v>304</v>
      </c>
      <c r="AU173" s="155" t="s">
        <v>89</v>
      </c>
      <c r="AY173" s="17" t="s">
        <v>225</v>
      </c>
      <c r="BE173" s="156">
        <f t="shared" si="14"/>
        <v>0</v>
      </c>
      <c r="BF173" s="156">
        <f t="shared" si="15"/>
        <v>0</v>
      </c>
      <c r="BG173" s="156">
        <f t="shared" si="16"/>
        <v>0</v>
      </c>
      <c r="BH173" s="156">
        <f t="shared" si="17"/>
        <v>0</v>
      </c>
      <c r="BI173" s="156">
        <f t="shared" si="18"/>
        <v>0</v>
      </c>
      <c r="BJ173" s="17" t="s">
        <v>89</v>
      </c>
      <c r="BK173" s="156">
        <f t="shared" si="19"/>
        <v>0</v>
      </c>
      <c r="BL173" s="17" t="s">
        <v>663</v>
      </c>
      <c r="BM173" s="155" t="s">
        <v>806</v>
      </c>
    </row>
    <row r="174" spans="2:65" s="1" customFormat="1" ht="16.5" customHeight="1">
      <c r="B174" s="32"/>
      <c r="C174" s="179" t="s">
        <v>527</v>
      </c>
      <c r="D174" s="179" t="s">
        <v>304</v>
      </c>
      <c r="E174" s="180" t="s">
        <v>5819</v>
      </c>
      <c r="F174" s="181" t="s">
        <v>5820</v>
      </c>
      <c r="G174" s="182" t="s">
        <v>983</v>
      </c>
      <c r="H174" s="183">
        <v>1</v>
      </c>
      <c r="I174" s="184"/>
      <c r="J174" s="185">
        <f t="shared" si="10"/>
        <v>0</v>
      </c>
      <c r="K174" s="186"/>
      <c r="L174" s="187"/>
      <c r="M174" s="188" t="s">
        <v>1</v>
      </c>
      <c r="N174" s="189" t="s">
        <v>42</v>
      </c>
      <c r="P174" s="153">
        <f t="shared" si="11"/>
        <v>0</v>
      </c>
      <c r="Q174" s="153">
        <v>0</v>
      </c>
      <c r="R174" s="153">
        <f t="shared" si="12"/>
        <v>0</v>
      </c>
      <c r="S174" s="153">
        <v>0</v>
      </c>
      <c r="T174" s="154">
        <f t="shared" si="13"/>
        <v>0</v>
      </c>
      <c r="AR174" s="155" t="s">
        <v>1853</v>
      </c>
      <c r="AT174" s="155" t="s">
        <v>304</v>
      </c>
      <c r="AU174" s="155" t="s">
        <v>89</v>
      </c>
      <c r="AY174" s="17" t="s">
        <v>225</v>
      </c>
      <c r="BE174" s="156">
        <f t="shared" si="14"/>
        <v>0</v>
      </c>
      <c r="BF174" s="156">
        <f t="shared" si="15"/>
        <v>0</v>
      </c>
      <c r="BG174" s="156">
        <f t="shared" si="16"/>
        <v>0</v>
      </c>
      <c r="BH174" s="156">
        <f t="shared" si="17"/>
        <v>0</v>
      </c>
      <c r="BI174" s="156">
        <f t="shared" si="18"/>
        <v>0</v>
      </c>
      <c r="BJ174" s="17" t="s">
        <v>89</v>
      </c>
      <c r="BK174" s="156">
        <f t="shared" si="19"/>
        <v>0</v>
      </c>
      <c r="BL174" s="17" t="s">
        <v>663</v>
      </c>
      <c r="BM174" s="155" t="s">
        <v>833</v>
      </c>
    </row>
    <row r="175" spans="2:65" s="1" customFormat="1" ht="16.5" customHeight="1">
      <c r="B175" s="32"/>
      <c r="C175" s="179" t="s">
        <v>532</v>
      </c>
      <c r="D175" s="179" t="s">
        <v>304</v>
      </c>
      <c r="E175" s="180" t="s">
        <v>5821</v>
      </c>
      <c r="F175" s="181" t="s">
        <v>5822</v>
      </c>
      <c r="G175" s="182" t="s">
        <v>983</v>
      </c>
      <c r="H175" s="183">
        <v>1</v>
      </c>
      <c r="I175" s="184"/>
      <c r="J175" s="185">
        <f t="shared" si="10"/>
        <v>0</v>
      </c>
      <c r="K175" s="186"/>
      <c r="L175" s="187"/>
      <c r="M175" s="188" t="s">
        <v>1</v>
      </c>
      <c r="N175" s="189" t="s">
        <v>42</v>
      </c>
      <c r="P175" s="153">
        <f t="shared" si="11"/>
        <v>0</v>
      </c>
      <c r="Q175" s="153">
        <v>0</v>
      </c>
      <c r="R175" s="153">
        <f t="shared" si="12"/>
        <v>0</v>
      </c>
      <c r="S175" s="153">
        <v>0</v>
      </c>
      <c r="T175" s="154">
        <f t="shared" si="13"/>
        <v>0</v>
      </c>
      <c r="AR175" s="155" t="s">
        <v>1853</v>
      </c>
      <c r="AT175" s="155" t="s">
        <v>304</v>
      </c>
      <c r="AU175" s="155" t="s">
        <v>89</v>
      </c>
      <c r="AY175" s="17" t="s">
        <v>225</v>
      </c>
      <c r="BE175" s="156">
        <f t="shared" si="14"/>
        <v>0</v>
      </c>
      <c r="BF175" s="156">
        <f t="shared" si="15"/>
        <v>0</v>
      </c>
      <c r="BG175" s="156">
        <f t="shared" si="16"/>
        <v>0</v>
      </c>
      <c r="BH175" s="156">
        <f t="shared" si="17"/>
        <v>0</v>
      </c>
      <c r="BI175" s="156">
        <f t="shared" si="18"/>
        <v>0</v>
      </c>
      <c r="BJ175" s="17" t="s">
        <v>89</v>
      </c>
      <c r="BK175" s="156">
        <f t="shared" si="19"/>
        <v>0</v>
      </c>
      <c r="BL175" s="17" t="s">
        <v>663</v>
      </c>
      <c r="BM175" s="155" t="s">
        <v>844</v>
      </c>
    </row>
    <row r="176" spans="2:65" s="1" customFormat="1" ht="16.5" customHeight="1">
      <c r="B176" s="32"/>
      <c r="C176" s="179" t="s">
        <v>540</v>
      </c>
      <c r="D176" s="179" t="s">
        <v>304</v>
      </c>
      <c r="E176" s="180" t="s">
        <v>5823</v>
      </c>
      <c r="F176" s="181" t="s">
        <v>5824</v>
      </c>
      <c r="G176" s="182" t="s">
        <v>519</v>
      </c>
      <c r="H176" s="183">
        <v>2</v>
      </c>
      <c r="I176" s="184"/>
      <c r="J176" s="185">
        <f t="shared" si="10"/>
        <v>0</v>
      </c>
      <c r="K176" s="186"/>
      <c r="L176" s="187"/>
      <c r="M176" s="188" t="s">
        <v>1</v>
      </c>
      <c r="N176" s="189" t="s">
        <v>42</v>
      </c>
      <c r="P176" s="153">
        <f t="shared" si="11"/>
        <v>0</v>
      </c>
      <c r="Q176" s="153">
        <v>0</v>
      </c>
      <c r="R176" s="153">
        <f t="shared" si="12"/>
        <v>0</v>
      </c>
      <c r="S176" s="153">
        <v>0</v>
      </c>
      <c r="T176" s="154">
        <f t="shared" si="13"/>
        <v>0</v>
      </c>
      <c r="AR176" s="155" t="s">
        <v>1853</v>
      </c>
      <c r="AT176" s="155" t="s">
        <v>304</v>
      </c>
      <c r="AU176" s="155" t="s">
        <v>89</v>
      </c>
      <c r="AY176" s="17" t="s">
        <v>225</v>
      </c>
      <c r="BE176" s="156">
        <f t="shared" si="14"/>
        <v>0</v>
      </c>
      <c r="BF176" s="156">
        <f t="shared" si="15"/>
        <v>0</v>
      </c>
      <c r="BG176" s="156">
        <f t="shared" si="16"/>
        <v>0</v>
      </c>
      <c r="BH176" s="156">
        <f t="shared" si="17"/>
        <v>0</v>
      </c>
      <c r="BI176" s="156">
        <f t="shared" si="18"/>
        <v>0</v>
      </c>
      <c r="BJ176" s="17" t="s">
        <v>89</v>
      </c>
      <c r="BK176" s="156">
        <f t="shared" si="19"/>
        <v>0</v>
      </c>
      <c r="BL176" s="17" t="s">
        <v>663</v>
      </c>
      <c r="BM176" s="155" t="s">
        <v>883</v>
      </c>
    </row>
    <row r="177" spans="2:65" s="1" customFormat="1" ht="16.5" customHeight="1">
      <c r="B177" s="32"/>
      <c r="C177" s="143" t="s">
        <v>549</v>
      </c>
      <c r="D177" s="143" t="s">
        <v>227</v>
      </c>
      <c r="E177" s="144" t="s">
        <v>5825</v>
      </c>
      <c r="F177" s="145" t="s">
        <v>5824</v>
      </c>
      <c r="G177" s="146" t="s">
        <v>519</v>
      </c>
      <c r="H177" s="147">
        <v>2</v>
      </c>
      <c r="I177" s="148"/>
      <c r="J177" s="149">
        <f t="shared" si="10"/>
        <v>0</v>
      </c>
      <c r="K177" s="150"/>
      <c r="L177" s="32"/>
      <c r="M177" s="151" t="s">
        <v>1</v>
      </c>
      <c r="N177" s="152" t="s">
        <v>42</v>
      </c>
      <c r="P177" s="153">
        <f t="shared" si="11"/>
        <v>0</v>
      </c>
      <c r="Q177" s="153">
        <v>0</v>
      </c>
      <c r="R177" s="153">
        <f t="shared" si="12"/>
        <v>0</v>
      </c>
      <c r="S177" s="153">
        <v>0</v>
      </c>
      <c r="T177" s="154">
        <f t="shared" si="13"/>
        <v>0</v>
      </c>
      <c r="AR177" s="155" t="s">
        <v>663</v>
      </c>
      <c r="AT177" s="155" t="s">
        <v>227</v>
      </c>
      <c r="AU177" s="155" t="s">
        <v>89</v>
      </c>
      <c r="AY177" s="17" t="s">
        <v>225</v>
      </c>
      <c r="BE177" s="156">
        <f t="shared" si="14"/>
        <v>0</v>
      </c>
      <c r="BF177" s="156">
        <f t="shared" si="15"/>
        <v>0</v>
      </c>
      <c r="BG177" s="156">
        <f t="shared" si="16"/>
        <v>0</v>
      </c>
      <c r="BH177" s="156">
        <f t="shared" si="17"/>
        <v>0</v>
      </c>
      <c r="BI177" s="156">
        <f t="shared" si="18"/>
        <v>0</v>
      </c>
      <c r="BJ177" s="17" t="s">
        <v>89</v>
      </c>
      <c r="BK177" s="156">
        <f t="shared" si="19"/>
        <v>0</v>
      </c>
      <c r="BL177" s="17" t="s">
        <v>663</v>
      </c>
      <c r="BM177" s="155" t="s">
        <v>903</v>
      </c>
    </row>
    <row r="178" spans="2:65" s="1" customFormat="1" ht="49.15" customHeight="1">
      <c r="B178" s="32"/>
      <c r="C178" s="179" t="s">
        <v>556</v>
      </c>
      <c r="D178" s="179" t="s">
        <v>304</v>
      </c>
      <c r="E178" s="180" t="s">
        <v>5826</v>
      </c>
      <c r="F178" s="181" t="s">
        <v>5827</v>
      </c>
      <c r="G178" s="182" t="s">
        <v>519</v>
      </c>
      <c r="H178" s="183">
        <v>7</v>
      </c>
      <c r="I178" s="184"/>
      <c r="J178" s="185">
        <f t="shared" si="10"/>
        <v>0</v>
      </c>
      <c r="K178" s="186"/>
      <c r="L178" s="187"/>
      <c r="M178" s="188" t="s">
        <v>1</v>
      </c>
      <c r="N178" s="189" t="s">
        <v>42</v>
      </c>
      <c r="P178" s="153">
        <f t="shared" si="11"/>
        <v>0</v>
      </c>
      <c r="Q178" s="153">
        <v>0</v>
      </c>
      <c r="R178" s="153">
        <f t="shared" si="12"/>
        <v>0</v>
      </c>
      <c r="S178" s="153">
        <v>0</v>
      </c>
      <c r="T178" s="154">
        <f t="shared" si="13"/>
        <v>0</v>
      </c>
      <c r="AR178" s="155" t="s">
        <v>1853</v>
      </c>
      <c r="AT178" s="155" t="s">
        <v>304</v>
      </c>
      <c r="AU178" s="155" t="s">
        <v>89</v>
      </c>
      <c r="AY178" s="17" t="s">
        <v>225</v>
      </c>
      <c r="BE178" s="156">
        <f t="shared" si="14"/>
        <v>0</v>
      </c>
      <c r="BF178" s="156">
        <f t="shared" si="15"/>
        <v>0</v>
      </c>
      <c r="BG178" s="156">
        <f t="shared" si="16"/>
        <v>0</v>
      </c>
      <c r="BH178" s="156">
        <f t="shared" si="17"/>
        <v>0</v>
      </c>
      <c r="BI178" s="156">
        <f t="shared" si="18"/>
        <v>0</v>
      </c>
      <c r="BJ178" s="17" t="s">
        <v>89</v>
      </c>
      <c r="BK178" s="156">
        <f t="shared" si="19"/>
        <v>0</v>
      </c>
      <c r="BL178" s="17" t="s">
        <v>663</v>
      </c>
      <c r="BM178" s="155" t="s">
        <v>913</v>
      </c>
    </row>
    <row r="179" spans="2:65" s="1" customFormat="1" ht="24.2" customHeight="1">
      <c r="B179" s="32"/>
      <c r="C179" s="179" t="s">
        <v>561</v>
      </c>
      <c r="D179" s="179" t="s">
        <v>304</v>
      </c>
      <c r="E179" s="180" t="s">
        <v>5828</v>
      </c>
      <c r="F179" s="181" t="s">
        <v>5829</v>
      </c>
      <c r="G179" s="182" t="s">
        <v>519</v>
      </c>
      <c r="H179" s="183">
        <v>7</v>
      </c>
      <c r="I179" s="184"/>
      <c r="J179" s="185">
        <f t="shared" si="10"/>
        <v>0</v>
      </c>
      <c r="K179" s="186"/>
      <c r="L179" s="187"/>
      <c r="M179" s="188" t="s">
        <v>1</v>
      </c>
      <c r="N179" s="189" t="s">
        <v>42</v>
      </c>
      <c r="P179" s="153">
        <f t="shared" si="11"/>
        <v>0</v>
      </c>
      <c r="Q179" s="153">
        <v>0</v>
      </c>
      <c r="R179" s="153">
        <f t="shared" si="12"/>
        <v>0</v>
      </c>
      <c r="S179" s="153">
        <v>0</v>
      </c>
      <c r="T179" s="154">
        <f t="shared" si="13"/>
        <v>0</v>
      </c>
      <c r="AR179" s="155" t="s">
        <v>1853</v>
      </c>
      <c r="AT179" s="155" t="s">
        <v>304</v>
      </c>
      <c r="AU179" s="155" t="s">
        <v>89</v>
      </c>
      <c r="AY179" s="17" t="s">
        <v>225</v>
      </c>
      <c r="BE179" s="156">
        <f t="shared" si="14"/>
        <v>0</v>
      </c>
      <c r="BF179" s="156">
        <f t="shared" si="15"/>
        <v>0</v>
      </c>
      <c r="BG179" s="156">
        <f t="shared" si="16"/>
        <v>0</v>
      </c>
      <c r="BH179" s="156">
        <f t="shared" si="17"/>
        <v>0</v>
      </c>
      <c r="BI179" s="156">
        <f t="shared" si="18"/>
        <v>0</v>
      </c>
      <c r="BJ179" s="17" t="s">
        <v>89</v>
      </c>
      <c r="BK179" s="156">
        <f t="shared" si="19"/>
        <v>0</v>
      </c>
      <c r="BL179" s="17" t="s">
        <v>663</v>
      </c>
      <c r="BM179" s="155" t="s">
        <v>923</v>
      </c>
    </row>
    <row r="180" spans="2:65" s="1" customFormat="1" ht="21.75" customHeight="1">
      <c r="B180" s="32"/>
      <c r="C180" s="143" t="s">
        <v>568</v>
      </c>
      <c r="D180" s="143" t="s">
        <v>227</v>
      </c>
      <c r="E180" s="144" t="s">
        <v>5830</v>
      </c>
      <c r="F180" s="145" t="s">
        <v>5831</v>
      </c>
      <c r="G180" s="146" t="s">
        <v>519</v>
      </c>
      <c r="H180" s="147">
        <v>7</v>
      </c>
      <c r="I180" s="148"/>
      <c r="J180" s="149">
        <f t="shared" si="10"/>
        <v>0</v>
      </c>
      <c r="K180" s="150"/>
      <c r="L180" s="32"/>
      <c r="M180" s="151" t="s">
        <v>1</v>
      </c>
      <c r="N180" s="152" t="s">
        <v>42</v>
      </c>
      <c r="P180" s="153">
        <f t="shared" si="11"/>
        <v>0</v>
      </c>
      <c r="Q180" s="153">
        <v>0</v>
      </c>
      <c r="R180" s="153">
        <f t="shared" si="12"/>
        <v>0</v>
      </c>
      <c r="S180" s="153">
        <v>0</v>
      </c>
      <c r="T180" s="154">
        <f t="shared" si="13"/>
        <v>0</v>
      </c>
      <c r="AR180" s="155" t="s">
        <v>663</v>
      </c>
      <c r="AT180" s="155" t="s">
        <v>227</v>
      </c>
      <c r="AU180" s="155" t="s">
        <v>89</v>
      </c>
      <c r="AY180" s="17" t="s">
        <v>225</v>
      </c>
      <c r="BE180" s="156">
        <f t="shared" si="14"/>
        <v>0</v>
      </c>
      <c r="BF180" s="156">
        <f t="shared" si="15"/>
        <v>0</v>
      </c>
      <c r="BG180" s="156">
        <f t="shared" si="16"/>
        <v>0</v>
      </c>
      <c r="BH180" s="156">
        <f t="shared" si="17"/>
        <v>0</v>
      </c>
      <c r="BI180" s="156">
        <f t="shared" si="18"/>
        <v>0</v>
      </c>
      <c r="BJ180" s="17" t="s">
        <v>89</v>
      </c>
      <c r="BK180" s="156">
        <f t="shared" si="19"/>
        <v>0</v>
      </c>
      <c r="BL180" s="17" t="s">
        <v>663</v>
      </c>
      <c r="BM180" s="155" t="s">
        <v>950</v>
      </c>
    </row>
    <row r="181" spans="2:65" s="1" customFormat="1" ht="24.2" customHeight="1">
      <c r="B181" s="32"/>
      <c r="C181" s="179" t="s">
        <v>576</v>
      </c>
      <c r="D181" s="179" t="s">
        <v>304</v>
      </c>
      <c r="E181" s="180" t="s">
        <v>5832</v>
      </c>
      <c r="F181" s="181" t="s">
        <v>5833</v>
      </c>
      <c r="G181" s="182" t="s">
        <v>519</v>
      </c>
      <c r="H181" s="183">
        <v>3</v>
      </c>
      <c r="I181" s="184"/>
      <c r="J181" s="185">
        <f t="shared" si="10"/>
        <v>0</v>
      </c>
      <c r="K181" s="186"/>
      <c r="L181" s="187"/>
      <c r="M181" s="188" t="s">
        <v>1</v>
      </c>
      <c r="N181" s="189" t="s">
        <v>42</v>
      </c>
      <c r="P181" s="153">
        <f t="shared" si="11"/>
        <v>0</v>
      </c>
      <c r="Q181" s="153">
        <v>0</v>
      </c>
      <c r="R181" s="153">
        <f t="shared" si="12"/>
        <v>0</v>
      </c>
      <c r="S181" s="153">
        <v>0</v>
      </c>
      <c r="T181" s="154">
        <f t="shared" si="13"/>
        <v>0</v>
      </c>
      <c r="AR181" s="155" t="s">
        <v>1853</v>
      </c>
      <c r="AT181" s="155" t="s">
        <v>304</v>
      </c>
      <c r="AU181" s="155" t="s">
        <v>89</v>
      </c>
      <c r="AY181" s="17" t="s">
        <v>225</v>
      </c>
      <c r="BE181" s="156">
        <f t="shared" si="14"/>
        <v>0</v>
      </c>
      <c r="BF181" s="156">
        <f t="shared" si="15"/>
        <v>0</v>
      </c>
      <c r="BG181" s="156">
        <f t="shared" si="16"/>
        <v>0</v>
      </c>
      <c r="BH181" s="156">
        <f t="shared" si="17"/>
        <v>0</v>
      </c>
      <c r="BI181" s="156">
        <f t="shared" si="18"/>
        <v>0</v>
      </c>
      <c r="BJ181" s="17" t="s">
        <v>89</v>
      </c>
      <c r="BK181" s="156">
        <f t="shared" si="19"/>
        <v>0</v>
      </c>
      <c r="BL181" s="17" t="s">
        <v>663</v>
      </c>
      <c r="BM181" s="155" t="s">
        <v>960</v>
      </c>
    </row>
    <row r="182" spans="2:65" s="1" customFormat="1" ht="16.5" customHeight="1">
      <c r="B182" s="32"/>
      <c r="C182" s="143" t="s">
        <v>581</v>
      </c>
      <c r="D182" s="143" t="s">
        <v>227</v>
      </c>
      <c r="E182" s="144" t="s">
        <v>5834</v>
      </c>
      <c r="F182" s="145" t="s">
        <v>5835</v>
      </c>
      <c r="G182" s="146" t="s">
        <v>519</v>
      </c>
      <c r="H182" s="147">
        <v>3</v>
      </c>
      <c r="I182" s="148"/>
      <c r="J182" s="149">
        <f t="shared" si="10"/>
        <v>0</v>
      </c>
      <c r="K182" s="150"/>
      <c r="L182" s="32"/>
      <c r="M182" s="151" t="s">
        <v>1</v>
      </c>
      <c r="N182" s="152" t="s">
        <v>42</v>
      </c>
      <c r="P182" s="153">
        <f t="shared" si="11"/>
        <v>0</v>
      </c>
      <c r="Q182" s="153">
        <v>0</v>
      </c>
      <c r="R182" s="153">
        <f t="shared" si="12"/>
        <v>0</v>
      </c>
      <c r="S182" s="153">
        <v>0</v>
      </c>
      <c r="T182" s="154">
        <f t="shared" si="13"/>
        <v>0</v>
      </c>
      <c r="AR182" s="155" t="s">
        <v>663</v>
      </c>
      <c r="AT182" s="155" t="s">
        <v>227</v>
      </c>
      <c r="AU182" s="155" t="s">
        <v>89</v>
      </c>
      <c r="AY182" s="17" t="s">
        <v>225</v>
      </c>
      <c r="BE182" s="156">
        <f t="shared" si="14"/>
        <v>0</v>
      </c>
      <c r="BF182" s="156">
        <f t="shared" si="15"/>
        <v>0</v>
      </c>
      <c r="BG182" s="156">
        <f t="shared" si="16"/>
        <v>0</v>
      </c>
      <c r="BH182" s="156">
        <f t="shared" si="17"/>
        <v>0</v>
      </c>
      <c r="BI182" s="156">
        <f t="shared" si="18"/>
        <v>0</v>
      </c>
      <c r="BJ182" s="17" t="s">
        <v>89</v>
      </c>
      <c r="BK182" s="156">
        <f t="shared" si="19"/>
        <v>0</v>
      </c>
      <c r="BL182" s="17" t="s">
        <v>663</v>
      </c>
      <c r="BM182" s="155" t="s">
        <v>969</v>
      </c>
    </row>
    <row r="183" spans="2:65" s="1" customFormat="1" ht="24.2" customHeight="1">
      <c r="B183" s="32"/>
      <c r="C183" s="179" t="s">
        <v>586</v>
      </c>
      <c r="D183" s="179" t="s">
        <v>304</v>
      </c>
      <c r="E183" s="180" t="s">
        <v>5836</v>
      </c>
      <c r="F183" s="181" t="s">
        <v>5837</v>
      </c>
      <c r="G183" s="182" t="s">
        <v>519</v>
      </c>
      <c r="H183" s="183">
        <v>2</v>
      </c>
      <c r="I183" s="184"/>
      <c r="J183" s="185">
        <f t="shared" si="10"/>
        <v>0</v>
      </c>
      <c r="K183" s="186"/>
      <c r="L183" s="187"/>
      <c r="M183" s="188" t="s">
        <v>1</v>
      </c>
      <c r="N183" s="189" t="s">
        <v>42</v>
      </c>
      <c r="P183" s="153">
        <f t="shared" si="11"/>
        <v>0</v>
      </c>
      <c r="Q183" s="153">
        <v>0</v>
      </c>
      <c r="R183" s="153">
        <f t="shared" si="12"/>
        <v>0</v>
      </c>
      <c r="S183" s="153">
        <v>0</v>
      </c>
      <c r="T183" s="154">
        <f t="shared" si="13"/>
        <v>0</v>
      </c>
      <c r="AR183" s="155" t="s">
        <v>1853</v>
      </c>
      <c r="AT183" s="155" t="s">
        <v>304</v>
      </c>
      <c r="AU183" s="155" t="s">
        <v>89</v>
      </c>
      <c r="AY183" s="17" t="s">
        <v>225</v>
      </c>
      <c r="BE183" s="156">
        <f t="shared" si="14"/>
        <v>0</v>
      </c>
      <c r="BF183" s="156">
        <f t="shared" si="15"/>
        <v>0</v>
      </c>
      <c r="BG183" s="156">
        <f t="shared" si="16"/>
        <v>0</v>
      </c>
      <c r="BH183" s="156">
        <f t="shared" si="17"/>
        <v>0</v>
      </c>
      <c r="BI183" s="156">
        <f t="shared" si="18"/>
        <v>0</v>
      </c>
      <c r="BJ183" s="17" t="s">
        <v>89</v>
      </c>
      <c r="BK183" s="156">
        <f t="shared" si="19"/>
        <v>0</v>
      </c>
      <c r="BL183" s="17" t="s">
        <v>663</v>
      </c>
      <c r="BM183" s="155" t="s">
        <v>980</v>
      </c>
    </row>
    <row r="184" spans="2:65" s="1" customFormat="1" ht="16.5" customHeight="1">
      <c r="B184" s="32"/>
      <c r="C184" s="143" t="s">
        <v>590</v>
      </c>
      <c r="D184" s="143" t="s">
        <v>227</v>
      </c>
      <c r="E184" s="144" t="s">
        <v>5838</v>
      </c>
      <c r="F184" s="145" t="s">
        <v>5839</v>
      </c>
      <c r="G184" s="146" t="s">
        <v>519</v>
      </c>
      <c r="H184" s="147">
        <v>2</v>
      </c>
      <c r="I184" s="148"/>
      <c r="J184" s="149">
        <f t="shared" si="10"/>
        <v>0</v>
      </c>
      <c r="K184" s="150"/>
      <c r="L184" s="32"/>
      <c r="M184" s="151" t="s">
        <v>1</v>
      </c>
      <c r="N184" s="152" t="s">
        <v>42</v>
      </c>
      <c r="P184" s="153">
        <f t="shared" si="11"/>
        <v>0</v>
      </c>
      <c r="Q184" s="153">
        <v>0</v>
      </c>
      <c r="R184" s="153">
        <f t="shared" si="12"/>
        <v>0</v>
      </c>
      <c r="S184" s="153">
        <v>0</v>
      </c>
      <c r="T184" s="154">
        <f t="shared" si="13"/>
        <v>0</v>
      </c>
      <c r="AR184" s="155" t="s">
        <v>663</v>
      </c>
      <c r="AT184" s="155" t="s">
        <v>227</v>
      </c>
      <c r="AU184" s="155" t="s">
        <v>89</v>
      </c>
      <c r="AY184" s="17" t="s">
        <v>225</v>
      </c>
      <c r="BE184" s="156">
        <f t="shared" si="14"/>
        <v>0</v>
      </c>
      <c r="BF184" s="156">
        <f t="shared" si="15"/>
        <v>0</v>
      </c>
      <c r="BG184" s="156">
        <f t="shared" si="16"/>
        <v>0</v>
      </c>
      <c r="BH184" s="156">
        <f t="shared" si="17"/>
        <v>0</v>
      </c>
      <c r="BI184" s="156">
        <f t="shared" si="18"/>
        <v>0</v>
      </c>
      <c r="BJ184" s="17" t="s">
        <v>89</v>
      </c>
      <c r="BK184" s="156">
        <f t="shared" si="19"/>
        <v>0</v>
      </c>
      <c r="BL184" s="17" t="s">
        <v>663</v>
      </c>
      <c r="BM184" s="155" t="s">
        <v>994</v>
      </c>
    </row>
    <row r="185" spans="2:65" s="11" customFormat="1" ht="22.9" customHeight="1">
      <c r="B185" s="131"/>
      <c r="D185" s="132" t="s">
        <v>75</v>
      </c>
      <c r="E185" s="141" t="s">
        <v>2995</v>
      </c>
      <c r="F185" s="141" t="s">
        <v>5840</v>
      </c>
      <c r="I185" s="134"/>
      <c r="J185" s="142">
        <f>BK185</f>
        <v>0</v>
      </c>
      <c r="L185" s="131"/>
      <c r="M185" s="136"/>
      <c r="P185" s="137">
        <f>SUM(P186:P199)</f>
        <v>0</v>
      </c>
      <c r="R185" s="137">
        <f>SUM(R186:R199)</f>
        <v>0</v>
      </c>
      <c r="T185" s="138">
        <f>SUM(T186:T199)</f>
        <v>0</v>
      </c>
      <c r="AR185" s="132" t="s">
        <v>83</v>
      </c>
      <c r="AT185" s="139" t="s">
        <v>75</v>
      </c>
      <c r="AU185" s="139" t="s">
        <v>83</v>
      </c>
      <c r="AY185" s="132" t="s">
        <v>225</v>
      </c>
      <c r="BK185" s="140">
        <f>SUM(BK186:BK199)</f>
        <v>0</v>
      </c>
    </row>
    <row r="186" spans="2:65" s="1" customFormat="1" ht="16.5" customHeight="1">
      <c r="B186" s="32"/>
      <c r="C186" s="179" t="s">
        <v>595</v>
      </c>
      <c r="D186" s="179" t="s">
        <v>304</v>
      </c>
      <c r="E186" s="180" t="s">
        <v>5841</v>
      </c>
      <c r="F186" s="181" t="s">
        <v>5842</v>
      </c>
      <c r="G186" s="182" t="s">
        <v>414</v>
      </c>
      <c r="H186" s="183">
        <v>250</v>
      </c>
      <c r="I186" s="184"/>
      <c r="J186" s="185">
        <f t="shared" ref="J186:J199" si="20">ROUND(I186*H186,2)</f>
        <v>0</v>
      </c>
      <c r="K186" s="186"/>
      <c r="L186" s="187"/>
      <c r="M186" s="188" t="s">
        <v>1</v>
      </c>
      <c r="N186" s="189" t="s">
        <v>42</v>
      </c>
      <c r="P186" s="153">
        <f t="shared" ref="P186:P199" si="21">O186*H186</f>
        <v>0</v>
      </c>
      <c r="Q186" s="153">
        <v>0</v>
      </c>
      <c r="R186" s="153">
        <f t="shared" ref="R186:R199" si="22">Q186*H186</f>
        <v>0</v>
      </c>
      <c r="S186" s="153">
        <v>0</v>
      </c>
      <c r="T186" s="154">
        <f t="shared" ref="T186:T199" si="23">S186*H186</f>
        <v>0</v>
      </c>
      <c r="AR186" s="155" t="s">
        <v>263</v>
      </c>
      <c r="AT186" s="155" t="s">
        <v>304</v>
      </c>
      <c r="AU186" s="155" t="s">
        <v>89</v>
      </c>
      <c r="AY186" s="17" t="s">
        <v>225</v>
      </c>
      <c r="BE186" s="156">
        <f t="shared" ref="BE186:BE199" si="24">IF(N186="základná",J186,0)</f>
        <v>0</v>
      </c>
      <c r="BF186" s="156">
        <f t="shared" ref="BF186:BF199" si="25">IF(N186="znížená",J186,0)</f>
        <v>0</v>
      </c>
      <c r="BG186" s="156">
        <f t="shared" ref="BG186:BG199" si="26">IF(N186="zákl. prenesená",J186,0)</f>
        <v>0</v>
      </c>
      <c r="BH186" s="156">
        <f t="shared" ref="BH186:BH199" si="27">IF(N186="zníž. prenesená",J186,0)</f>
        <v>0</v>
      </c>
      <c r="BI186" s="156">
        <f t="shared" ref="BI186:BI199" si="28">IF(N186="nulová",J186,0)</f>
        <v>0</v>
      </c>
      <c r="BJ186" s="17" t="s">
        <v>89</v>
      </c>
      <c r="BK186" s="156">
        <f t="shared" ref="BK186:BK199" si="29">ROUND(I186*H186,2)</f>
        <v>0</v>
      </c>
      <c r="BL186" s="17" t="s">
        <v>231</v>
      </c>
      <c r="BM186" s="155" t="s">
        <v>1013</v>
      </c>
    </row>
    <row r="187" spans="2:65" s="1" customFormat="1" ht="24.2" customHeight="1">
      <c r="B187" s="32"/>
      <c r="C187" s="143" t="s">
        <v>603</v>
      </c>
      <c r="D187" s="143" t="s">
        <v>227</v>
      </c>
      <c r="E187" s="144" t="s">
        <v>5843</v>
      </c>
      <c r="F187" s="145" t="s">
        <v>5844</v>
      </c>
      <c r="G187" s="146" t="s">
        <v>414</v>
      </c>
      <c r="H187" s="147">
        <v>250</v>
      </c>
      <c r="I187" s="148"/>
      <c r="J187" s="149">
        <f t="shared" si="20"/>
        <v>0</v>
      </c>
      <c r="K187" s="150"/>
      <c r="L187" s="32"/>
      <c r="M187" s="151" t="s">
        <v>1</v>
      </c>
      <c r="N187" s="152" t="s">
        <v>42</v>
      </c>
      <c r="P187" s="153">
        <f t="shared" si="21"/>
        <v>0</v>
      </c>
      <c r="Q187" s="153">
        <v>0</v>
      </c>
      <c r="R187" s="153">
        <f t="shared" si="22"/>
        <v>0</v>
      </c>
      <c r="S187" s="153">
        <v>0</v>
      </c>
      <c r="T187" s="154">
        <f t="shared" si="23"/>
        <v>0</v>
      </c>
      <c r="AR187" s="155" t="s">
        <v>231</v>
      </c>
      <c r="AT187" s="155" t="s">
        <v>227</v>
      </c>
      <c r="AU187" s="155" t="s">
        <v>89</v>
      </c>
      <c r="AY187" s="17" t="s">
        <v>225</v>
      </c>
      <c r="BE187" s="156">
        <f t="shared" si="24"/>
        <v>0</v>
      </c>
      <c r="BF187" s="156">
        <f t="shared" si="25"/>
        <v>0</v>
      </c>
      <c r="BG187" s="156">
        <f t="shared" si="26"/>
        <v>0</v>
      </c>
      <c r="BH187" s="156">
        <f t="shared" si="27"/>
        <v>0</v>
      </c>
      <c r="BI187" s="156">
        <f t="shared" si="28"/>
        <v>0</v>
      </c>
      <c r="BJ187" s="17" t="s">
        <v>89</v>
      </c>
      <c r="BK187" s="156">
        <f t="shared" si="29"/>
        <v>0</v>
      </c>
      <c r="BL187" s="17" t="s">
        <v>231</v>
      </c>
      <c r="BM187" s="155" t="s">
        <v>1023</v>
      </c>
    </row>
    <row r="188" spans="2:65" s="1" customFormat="1" ht="24.2" customHeight="1">
      <c r="B188" s="32"/>
      <c r="C188" s="143" t="s">
        <v>620</v>
      </c>
      <c r="D188" s="143" t="s">
        <v>227</v>
      </c>
      <c r="E188" s="144" t="s">
        <v>5845</v>
      </c>
      <c r="F188" s="145" t="s">
        <v>5846</v>
      </c>
      <c r="G188" s="146" t="s">
        <v>4871</v>
      </c>
      <c r="H188" s="147">
        <v>0.25</v>
      </c>
      <c r="I188" s="148"/>
      <c r="J188" s="149">
        <f t="shared" si="20"/>
        <v>0</v>
      </c>
      <c r="K188" s="150"/>
      <c r="L188" s="32"/>
      <c r="M188" s="151" t="s">
        <v>1</v>
      </c>
      <c r="N188" s="152" t="s">
        <v>42</v>
      </c>
      <c r="P188" s="153">
        <f t="shared" si="21"/>
        <v>0</v>
      </c>
      <c r="Q188" s="153">
        <v>0</v>
      </c>
      <c r="R188" s="153">
        <f t="shared" si="22"/>
        <v>0</v>
      </c>
      <c r="S188" s="153">
        <v>0</v>
      </c>
      <c r="T188" s="154">
        <f t="shared" si="23"/>
        <v>0</v>
      </c>
      <c r="AR188" s="155" t="s">
        <v>231</v>
      </c>
      <c r="AT188" s="155" t="s">
        <v>227</v>
      </c>
      <c r="AU188" s="155" t="s">
        <v>89</v>
      </c>
      <c r="AY188" s="17" t="s">
        <v>225</v>
      </c>
      <c r="BE188" s="156">
        <f t="shared" si="24"/>
        <v>0</v>
      </c>
      <c r="BF188" s="156">
        <f t="shared" si="25"/>
        <v>0</v>
      </c>
      <c r="BG188" s="156">
        <f t="shared" si="26"/>
        <v>0</v>
      </c>
      <c r="BH188" s="156">
        <f t="shared" si="27"/>
        <v>0</v>
      </c>
      <c r="BI188" s="156">
        <f t="shared" si="28"/>
        <v>0</v>
      </c>
      <c r="BJ188" s="17" t="s">
        <v>89</v>
      </c>
      <c r="BK188" s="156">
        <f t="shared" si="29"/>
        <v>0</v>
      </c>
      <c r="BL188" s="17" t="s">
        <v>231</v>
      </c>
      <c r="BM188" s="155" t="s">
        <v>1035</v>
      </c>
    </row>
    <row r="189" spans="2:65" s="1" customFormat="1" ht="24.2" customHeight="1">
      <c r="B189" s="32"/>
      <c r="C189" s="143" t="s">
        <v>626</v>
      </c>
      <c r="D189" s="143" t="s">
        <v>227</v>
      </c>
      <c r="E189" s="144" t="s">
        <v>5847</v>
      </c>
      <c r="F189" s="145" t="s">
        <v>5848</v>
      </c>
      <c r="G189" s="146" t="s">
        <v>414</v>
      </c>
      <c r="H189" s="147">
        <v>35</v>
      </c>
      <c r="I189" s="148"/>
      <c r="J189" s="149">
        <f t="shared" si="20"/>
        <v>0</v>
      </c>
      <c r="K189" s="150"/>
      <c r="L189" s="32"/>
      <c r="M189" s="151" t="s">
        <v>1</v>
      </c>
      <c r="N189" s="152" t="s">
        <v>42</v>
      </c>
      <c r="P189" s="153">
        <f t="shared" si="21"/>
        <v>0</v>
      </c>
      <c r="Q189" s="153">
        <v>0</v>
      </c>
      <c r="R189" s="153">
        <f t="shared" si="22"/>
        <v>0</v>
      </c>
      <c r="S189" s="153">
        <v>0</v>
      </c>
      <c r="T189" s="154">
        <f t="shared" si="23"/>
        <v>0</v>
      </c>
      <c r="AR189" s="155" t="s">
        <v>231</v>
      </c>
      <c r="AT189" s="155" t="s">
        <v>227</v>
      </c>
      <c r="AU189" s="155" t="s">
        <v>89</v>
      </c>
      <c r="AY189" s="17" t="s">
        <v>225</v>
      </c>
      <c r="BE189" s="156">
        <f t="shared" si="24"/>
        <v>0</v>
      </c>
      <c r="BF189" s="156">
        <f t="shared" si="25"/>
        <v>0</v>
      </c>
      <c r="BG189" s="156">
        <f t="shared" si="26"/>
        <v>0</v>
      </c>
      <c r="BH189" s="156">
        <f t="shared" si="27"/>
        <v>0</v>
      </c>
      <c r="BI189" s="156">
        <f t="shared" si="28"/>
        <v>0</v>
      </c>
      <c r="BJ189" s="17" t="s">
        <v>89</v>
      </c>
      <c r="BK189" s="156">
        <f t="shared" si="29"/>
        <v>0</v>
      </c>
      <c r="BL189" s="17" t="s">
        <v>231</v>
      </c>
      <c r="BM189" s="155" t="s">
        <v>1046</v>
      </c>
    </row>
    <row r="190" spans="2:65" s="1" customFormat="1" ht="33" customHeight="1">
      <c r="B190" s="32"/>
      <c r="C190" s="143" t="s">
        <v>633</v>
      </c>
      <c r="D190" s="143" t="s">
        <v>227</v>
      </c>
      <c r="E190" s="144" t="s">
        <v>5849</v>
      </c>
      <c r="F190" s="145" t="s">
        <v>5850</v>
      </c>
      <c r="G190" s="146" t="s">
        <v>414</v>
      </c>
      <c r="H190" s="147">
        <v>35</v>
      </c>
      <c r="I190" s="148"/>
      <c r="J190" s="149">
        <f t="shared" si="20"/>
        <v>0</v>
      </c>
      <c r="K190" s="150"/>
      <c r="L190" s="32"/>
      <c r="M190" s="151" t="s">
        <v>1</v>
      </c>
      <c r="N190" s="152" t="s">
        <v>42</v>
      </c>
      <c r="P190" s="153">
        <f t="shared" si="21"/>
        <v>0</v>
      </c>
      <c r="Q190" s="153">
        <v>0</v>
      </c>
      <c r="R190" s="153">
        <f t="shared" si="22"/>
        <v>0</v>
      </c>
      <c r="S190" s="153">
        <v>0</v>
      </c>
      <c r="T190" s="154">
        <f t="shared" si="23"/>
        <v>0</v>
      </c>
      <c r="AR190" s="155" t="s">
        <v>231</v>
      </c>
      <c r="AT190" s="155" t="s">
        <v>227</v>
      </c>
      <c r="AU190" s="155" t="s">
        <v>89</v>
      </c>
      <c r="AY190" s="17" t="s">
        <v>225</v>
      </c>
      <c r="BE190" s="156">
        <f t="shared" si="24"/>
        <v>0</v>
      </c>
      <c r="BF190" s="156">
        <f t="shared" si="25"/>
        <v>0</v>
      </c>
      <c r="BG190" s="156">
        <f t="shared" si="26"/>
        <v>0</v>
      </c>
      <c r="BH190" s="156">
        <f t="shared" si="27"/>
        <v>0</v>
      </c>
      <c r="BI190" s="156">
        <f t="shared" si="28"/>
        <v>0</v>
      </c>
      <c r="BJ190" s="17" t="s">
        <v>89</v>
      </c>
      <c r="BK190" s="156">
        <f t="shared" si="29"/>
        <v>0</v>
      </c>
      <c r="BL190" s="17" t="s">
        <v>231</v>
      </c>
      <c r="BM190" s="155" t="s">
        <v>1056</v>
      </c>
    </row>
    <row r="191" spans="2:65" s="1" customFormat="1" ht="24.2" customHeight="1">
      <c r="B191" s="32"/>
      <c r="C191" s="143" t="s">
        <v>640</v>
      </c>
      <c r="D191" s="143" t="s">
        <v>227</v>
      </c>
      <c r="E191" s="144" t="s">
        <v>5851</v>
      </c>
      <c r="F191" s="145" t="s">
        <v>5852</v>
      </c>
      <c r="G191" s="146" t="s">
        <v>414</v>
      </c>
      <c r="H191" s="147">
        <v>215</v>
      </c>
      <c r="I191" s="148"/>
      <c r="J191" s="149">
        <f t="shared" si="20"/>
        <v>0</v>
      </c>
      <c r="K191" s="150"/>
      <c r="L191" s="32"/>
      <c r="M191" s="151" t="s">
        <v>1</v>
      </c>
      <c r="N191" s="152" t="s">
        <v>42</v>
      </c>
      <c r="P191" s="153">
        <f t="shared" si="21"/>
        <v>0</v>
      </c>
      <c r="Q191" s="153">
        <v>0</v>
      </c>
      <c r="R191" s="153">
        <f t="shared" si="22"/>
        <v>0</v>
      </c>
      <c r="S191" s="153">
        <v>0</v>
      </c>
      <c r="T191" s="154">
        <f t="shared" si="23"/>
        <v>0</v>
      </c>
      <c r="AR191" s="155" t="s">
        <v>231</v>
      </c>
      <c r="AT191" s="155" t="s">
        <v>227</v>
      </c>
      <c r="AU191" s="155" t="s">
        <v>89</v>
      </c>
      <c r="AY191" s="17" t="s">
        <v>225</v>
      </c>
      <c r="BE191" s="156">
        <f t="shared" si="24"/>
        <v>0</v>
      </c>
      <c r="BF191" s="156">
        <f t="shared" si="25"/>
        <v>0</v>
      </c>
      <c r="BG191" s="156">
        <f t="shared" si="26"/>
        <v>0</v>
      </c>
      <c r="BH191" s="156">
        <f t="shared" si="27"/>
        <v>0</v>
      </c>
      <c r="BI191" s="156">
        <f t="shared" si="28"/>
        <v>0</v>
      </c>
      <c r="BJ191" s="17" t="s">
        <v>89</v>
      </c>
      <c r="BK191" s="156">
        <f t="shared" si="29"/>
        <v>0</v>
      </c>
      <c r="BL191" s="17" t="s">
        <v>231</v>
      </c>
      <c r="BM191" s="155" t="s">
        <v>1069</v>
      </c>
    </row>
    <row r="192" spans="2:65" s="1" customFormat="1" ht="33" customHeight="1">
      <c r="B192" s="32"/>
      <c r="C192" s="143" t="s">
        <v>647</v>
      </c>
      <c r="D192" s="143" t="s">
        <v>227</v>
      </c>
      <c r="E192" s="144" t="s">
        <v>5853</v>
      </c>
      <c r="F192" s="145" t="s">
        <v>5854</v>
      </c>
      <c r="G192" s="146" t="s">
        <v>414</v>
      </c>
      <c r="H192" s="147">
        <v>215</v>
      </c>
      <c r="I192" s="148"/>
      <c r="J192" s="149">
        <f t="shared" si="20"/>
        <v>0</v>
      </c>
      <c r="K192" s="150"/>
      <c r="L192" s="32"/>
      <c r="M192" s="151" t="s">
        <v>1</v>
      </c>
      <c r="N192" s="152" t="s">
        <v>42</v>
      </c>
      <c r="P192" s="153">
        <f t="shared" si="21"/>
        <v>0</v>
      </c>
      <c r="Q192" s="153">
        <v>0</v>
      </c>
      <c r="R192" s="153">
        <f t="shared" si="22"/>
        <v>0</v>
      </c>
      <c r="S192" s="153">
        <v>0</v>
      </c>
      <c r="T192" s="154">
        <f t="shared" si="23"/>
        <v>0</v>
      </c>
      <c r="AR192" s="155" t="s">
        <v>231</v>
      </c>
      <c r="AT192" s="155" t="s">
        <v>227</v>
      </c>
      <c r="AU192" s="155" t="s">
        <v>89</v>
      </c>
      <c r="AY192" s="17" t="s">
        <v>225</v>
      </c>
      <c r="BE192" s="156">
        <f t="shared" si="24"/>
        <v>0</v>
      </c>
      <c r="BF192" s="156">
        <f t="shared" si="25"/>
        <v>0</v>
      </c>
      <c r="BG192" s="156">
        <f t="shared" si="26"/>
        <v>0</v>
      </c>
      <c r="BH192" s="156">
        <f t="shared" si="27"/>
        <v>0</v>
      </c>
      <c r="BI192" s="156">
        <f t="shared" si="28"/>
        <v>0</v>
      </c>
      <c r="BJ192" s="17" t="s">
        <v>89</v>
      </c>
      <c r="BK192" s="156">
        <f t="shared" si="29"/>
        <v>0</v>
      </c>
      <c r="BL192" s="17" t="s">
        <v>231</v>
      </c>
      <c r="BM192" s="155" t="s">
        <v>1082</v>
      </c>
    </row>
    <row r="193" spans="2:65" s="1" customFormat="1" ht="24.2" customHeight="1">
      <c r="B193" s="32"/>
      <c r="C193" s="143" t="s">
        <v>651</v>
      </c>
      <c r="D193" s="143" t="s">
        <v>227</v>
      </c>
      <c r="E193" s="144" t="s">
        <v>5855</v>
      </c>
      <c r="F193" s="145" t="s">
        <v>5856</v>
      </c>
      <c r="G193" s="146" t="s">
        <v>414</v>
      </c>
      <c r="H193" s="147">
        <v>250</v>
      </c>
      <c r="I193" s="148"/>
      <c r="J193" s="149">
        <f t="shared" si="20"/>
        <v>0</v>
      </c>
      <c r="K193" s="150"/>
      <c r="L193" s="32"/>
      <c r="M193" s="151" t="s">
        <v>1</v>
      </c>
      <c r="N193" s="152" t="s">
        <v>42</v>
      </c>
      <c r="P193" s="153">
        <f t="shared" si="21"/>
        <v>0</v>
      </c>
      <c r="Q193" s="153">
        <v>0</v>
      </c>
      <c r="R193" s="153">
        <f t="shared" si="22"/>
        <v>0</v>
      </c>
      <c r="S193" s="153">
        <v>0</v>
      </c>
      <c r="T193" s="154">
        <f t="shared" si="23"/>
        <v>0</v>
      </c>
      <c r="AR193" s="155" t="s">
        <v>231</v>
      </c>
      <c r="AT193" s="155" t="s">
        <v>227</v>
      </c>
      <c r="AU193" s="155" t="s">
        <v>89</v>
      </c>
      <c r="AY193" s="17" t="s">
        <v>225</v>
      </c>
      <c r="BE193" s="156">
        <f t="shared" si="24"/>
        <v>0</v>
      </c>
      <c r="BF193" s="156">
        <f t="shared" si="25"/>
        <v>0</v>
      </c>
      <c r="BG193" s="156">
        <f t="shared" si="26"/>
        <v>0</v>
      </c>
      <c r="BH193" s="156">
        <f t="shared" si="27"/>
        <v>0</v>
      </c>
      <c r="BI193" s="156">
        <f t="shared" si="28"/>
        <v>0</v>
      </c>
      <c r="BJ193" s="17" t="s">
        <v>89</v>
      </c>
      <c r="BK193" s="156">
        <f t="shared" si="29"/>
        <v>0</v>
      </c>
      <c r="BL193" s="17" t="s">
        <v>231</v>
      </c>
      <c r="BM193" s="155" t="s">
        <v>1098</v>
      </c>
    </row>
    <row r="194" spans="2:65" s="1" customFormat="1" ht="33" customHeight="1">
      <c r="B194" s="32"/>
      <c r="C194" s="143" t="s">
        <v>659</v>
      </c>
      <c r="D194" s="143" t="s">
        <v>227</v>
      </c>
      <c r="E194" s="144" t="s">
        <v>5857</v>
      </c>
      <c r="F194" s="145" t="s">
        <v>5858</v>
      </c>
      <c r="G194" s="146" t="s">
        <v>312</v>
      </c>
      <c r="H194" s="147">
        <v>125</v>
      </c>
      <c r="I194" s="148"/>
      <c r="J194" s="149">
        <f t="shared" si="20"/>
        <v>0</v>
      </c>
      <c r="K194" s="150"/>
      <c r="L194" s="32"/>
      <c r="M194" s="151" t="s">
        <v>1</v>
      </c>
      <c r="N194" s="152" t="s">
        <v>42</v>
      </c>
      <c r="P194" s="153">
        <f t="shared" si="21"/>
        <v>0</v>
      </c>
      <c r="Q194" s="153">
        <v>0</v>
      </c>
      <c r="R194" s="153">
        <f t="shared" si="22"/>
        <v>0</v>
      </c>
      <c r="S194" s="153">
        <v>0</v>
      </c>
      <c r="T194" s="154">
        <f t="shared" si="23"/>
        <v>0</v>
      </c>
      <c r="AR194" s="155" t="s">
        <v>231</v>
      </c>
      <c r="AT194" s="155" t="s">
        <v>227</v>
      </c>
      <c r="AU194" s="155" t="s">
        <v>89</v>
      </c>
      <c r="AY194" s="17" t="s">
        <v>225</v>
      </c>
      <c r="BE194" s="156">
        <f t="shared" si="24"/>
        <v>0</v>
      </c>
      <c r="BF194" s="156">
        <f t="shared" si="25"/>
        <v>0</v>
      </c>
      <c r="BG194" s="156">
        <f t="shared" si="26"/>
        <v>0</v>
      </c>
      <c r="BH194" s="156">
        <f t="shared" si="27"/>
        <v>0</v>
      </c>
      <c r="BI194" s="156">
        <f t="shared" si="28"/>
        <v>0</v>
      </c>
      <c r="BJ194" s="17" t="s">
        <v>89</v>
      </c>
      <c r="BK194" s="156">
        <f t="shared" si="29"/>
        <v>0</v>
      </c>
      <c r="BL194" s="17" t="s">
        <v>231</v>
      </c>
      <c r="BM194" s="155" t="s">
        <v>1109</v>
      </c>
    </row>
    <row r="195" spans="2:65" s="1" customFormat="1" ht="16.5" customHeight="1">
      <c r="B195" s="32"/>
      <c r="C195" s="143" t="s">
        <v>663</v>
      </c>
      <c r="D195" s="143" t="s">
        <v>227</v>
      </c>
      <c r="E195" s="144" t="s">
        <v>5859</v>
      </c>
      <c r="F195" s="145" t="s">
        <v>5860</v>
      </c>
      <c r="G195" s="146" t="s">
        <v>4871</v>
      </c>
      <c r="H195" s="147">
        <v>0.25</v>
      </c>
      <c r="I195" s="148"/>
      <c r="J195" s="149">
        <f t="shared" si="20"/>
        <v>0</v>
      </c>
      <c r="K195" s="150"/>
      <c r="L195" s="32"/>
      <c r="M195" s="151" t="s">
        <v>1</v>
      </c>
      <c r="N195" s="152" t="s">
        <v>42</v>
      </c>
      <c r="P195" s="153">
        <f t="shared" si="21"/>
        <v>0</v>
      </c>
      <c r="Q195" s="153">
        <v>0</v>
      </c>
      <c r="R195" s="153">
        <f t="shared" si="22"/>
        <v>0</v>
      </c>
      <c r="S195" s="153">
        <v>0</v>
      </c>
      <c r="T195" s="154">
        <f t="shared" si="23"/>
        <v>0</v>
      </c>
      <c r="AR195" s="155" t="s">
        <v>231</v>
      </c>
      <c r="AT195" s="155" t="s">
        <v>227</v>
      </c>
      <c r="AU195" s="155" t="s">
        <v>89</v>
      </c>
      <c r="AY195" s="17" t="s">
        <v>225</v>
      </c>
      <c r="BE195" s="156">
        <f t="shared" si="24"/>
        <v>0</v>
      </c>
      <c r="BF195" s="156">
        <f t="shared" si="25"/>
        <v>0</v>
      </c>
      <c r="BG195" s="156">
        <f t="shared" si="26"/>
        <v>0</v>
      </c>
      <c r="BH195" s="156">
        <f t="shared" si="27"/>
        <v>0</v>
      </c>
      <c r="BI195" s="156">
        <f t="shared" si="28"/>
        <v>0</v>
      </c>
      <c r="BJ195" s="17" t="s">
        <v>89</v>
      </c>
      <c r="BK195" s="156">
        <f t="shared" si="29"/>
        <v>0</v>
      </c>
      <c r="BL195" s="17" t="s">
        <v>231</v>
      </c>
      <c r="BM195" s="155" t="s">
        <v>1127</v>
      </c>
    </row>
    <row r="196" spans="2:65" s="1" customFormat="1" ht="16.5" customHeight="1">
      <c r="B196" s="32"/>
      <c r="C196" s="143" t="s">
        <v>667</v>
      </c>
      <c r="D196" s="143" t="s">
        <v>227</v>
      </c>
      <c r="E196" s="144" t="s">
        <v>5861</v>
      </c>
      <c r="F196" s="145" t="s">
        <v>5862</v>
      </c>
      <c r="G196" s="146" t="s">
        <v>4871</v>
      </c>
      <c r="H196" s="147">
        <v>0.25</v>
      </c>
      <c r="I196" s="148"/>
      <c r="J196" s="149">
        <f t="shared" si="20"/>
        <v>0</v>
      </c>
      <c r="K196" s="150"/>
      <c r="L196" s="32"/>
      <c r="M196" s="151" t="s">
        <v>1</v>
      </c>
      <c r="N196" s="152" t="s">
        <v>42</v>
      </c>
      <c r="P196" s="153">
        <f t="shared" si="21"/>
        <v>0</v>
      </c>
      <c r="Q196" s="153">
        <v>0</v>
      </c>
      <c r="R196" s="153">
        <f t="shared" si="22"/>
        <v>0</v>
      </c>
      <c r="S196" s="153">
        <v>0</v>
      </c>
      <c r="T196" s="154">
        <f t="shared" si="23"/>
        <v>0</v>
      </c>
      <c r="AR196" s="155" t="s">
        <v>231</v>
      </c>
      <c r="AT196" s="155" t="s">
        <v>227</v>
      </c>
      <c r="AU196" s="155" t="s">
        <v>89</v>
      </c>
      <c r="AY196" s="17" t="s">
        <v>225</v>
      </c>
      <c r="BE196" s="156">
        <f t="shared" si="24"/>
        <v>0</v>
      </c>
      <c r="BF196" s="156">
        <f t="shared" si="25"/>
        <v>0</v>
      </c>
      <c r="BG196" s="156">
        <f t="shared" si="26"/>
        <v>0</v>
      </c>
      <c r="BH196" s="156">
        <f t="shared" si="27"/>
        <v>0</v>
      </c>
      <c r="BI196" s="156">
        <f t="shared" si="28"/>
        <v>0</v>
      </c>
      <c r="BJ196" s="17" t="s">
        <v>89</v>
      </c>
      <c r="BK196" s="156">
        <f t="shared" si="29"/>
        <v>0</v>
      </c>
      <c r="BL196" s="17" t="s">
        <v>231</v>
      </c>
      <c r="BM196" s="155" t="s">
        <v>1139</v>
      </c>
    </row>
    <row r="197" spans="2:65" s="1" customFormat="1" ht="16.5" customHeight="1">
      <c r="B197" s="32"/>
      <c r="C197" s="179" t="s">
        <v>671</v>
      </c>
      <c r="D197" s="179" t="s">
        <v>304</v>
      </c>
      <c r="E197" s="180" t="s">
        <v>5863</v>
      </c>
      <c r="F197" s="181" t="s">
        <v>5864</v>
      </c>
      <c r="G197" s="182" t="s">
        <v>519</v>
      </c>
      <c r="H197" s="183">
        <v>7</v>
      </c>
      <c r="I197" s="184"/>
      <c r="J197" s="185">
        <f t="shared" si="20"/>
        <v>0</v>
      </c>
      <c r="K197" s="186"/>
      <c r="L197" s="187"/>
      <c r="M197" s="188" t="s">
        <v>1</v>
      </c>
      <c r="N197" s="189" t="s">
        <v>42</v>
      </c>
      <c r="P197" s="153">
        <f t="shared" si="21"/>
        <v>0</v>
      </c>
      <c r="Q197" s="153">
        <v>0</v>
      </c>
      <c r="R197" s="153">
        <f t="shared" si="22"/>
        <v>0</v>
      </c>
      <c r="S197" s="153">
        <v>0</v>
      </c>
      <c r="T197" s="154">
        <f t="shared" si="23"/>
        <v>0</v>
      </c>
      <c r="AR197" s="155" t="s">
        <v>263</v>
      </c>
      <c r="AT197" s="155" t="s">
        <v>304</v>
      </c>
      <c r="AU197" s="155" t="s">
        <v>89</v>
      </c>
      <c r="AY197" s="17" t="s">
        <v>225</v>
      </c>
      <c r="BE197" s="156">
        <f t="shared" si="24"/>
        <v>0</v>
      </c>
      <c r="BF197" s="156">
        <f t="shared" si="25"/>
        <v>0</v>
      </c>
      <c r="BG197" s="156">
        <f t="shared" si="26"/>
        <v>0</v>
      </c>
      <c r="BH197" s="156">
        <f t="shared" si="27"/>
        <v>0</v>
      </c>
      <c r="BI197" s="156">
        <f t="shared" si="28"/>
        <v>0</v>
      </c>
      <c r="BJ197" s="17" t="s">
        <v>89</v>
      </c>
      <c r="BK197" s="156">
        <f t="shared" si="29"/>
        <v>0</v>
      </c>
      <c r="BL197" s="17" t="s">
        <v>231</v>
      </c>
      <c r="BM197" s="155" t="s">
        <v>1153</v>
      </c>
    </row>
    <row r="198" spans="2:65" s="1" customFormat="1" ht="24.2" customHeight="1">
      <c r="B198" s="32"/>
      <c r="C198" s="143" t="s">
        <v>678</v>
      </c>
      <c r="D198" s="143" t="s">
        <v>227</v>
      </c>
      <c r="E198" s="144" t="s">
        <v>5865</v>
      </c>
      <c r="F198" s="145" t="s">
        <v>5866</v>
      </c>
      <c r="G198" s="146" t="s">
        <v>519</v>
      </c>
      <c r="H198" s="147">
        <v>7</v>
      </c>
      <c r="I198" s="148"/>
      <c r="J198" s="149">
        <f t="shared" si="20"/>
        <v>0</v>
      </c>
      <c r="K198" s="150"/>
      <c r="L198" s="32"/>
      <c r="M198" s="151" t="s">
        <v>1</v>
      </c>
      <c r="N198" s="152" t="s">
        <v>42</v>
      </c>
      <c r="P198" s="153">
        <f t="shared" si="21"/>
        <v>0</v>
      </c>
      <c r="Q198" s="153">
        <v>0</v>
      </c>
      <c r="R198" s="153">
        <f t="shared" si="22"/>
        <v>0</v>
      </c>
      <c r="S198" s="153">
        <v>0</v>
      </c>
      <c r="T198" s="154">
        <f t="shared" si="23"/>
        <v>0</v>
      </c>
      <c r="AR198" s="155" t="s">
        <v>231</v>
      </c>
      <c r="AT198" s="155" t="s">
        <v>227</v>
      </c>
      <c r="AU198" s="155" t="s">
        <v>89</v>
      </c>
      <c r="AY198" s="17" t="s">
        <v>225</v>
      </c>
      <c r="BE198" s="156">
        <f t="shared" si="24"/>
        <v>0</v>
      </c>
      <c r="BF198" s="156">
        <f t="shared" si="25"/>
        <v>0</v>
      </c>
      <c r="BG198" s="156">
        <f t="shared" si="26"/>
        <v>0</v>
      </c>
      <c r="BH198" s="156">
        <f t="shared" si="27"/>
        <v>0</v>
      </c>
      <c r="BI198" s="156">
        <f t="shared" si="28"/>
        <v>0</v>
      </c>
      <c r="BJ198" s="17" t="s">
        <v>89</v>
      </c>
      <c r="BK198" s="156">
        <f t="shared" si="29"/>
        <v>0</v>
      </c>
      <c r="BL198" s="17" t="s">
        <v>231</v>
      </c>
      <c r="BM198" s="155" t="s">
        <v>1168</v>
      </c>
    </row>
    <row r="199" spans="2:65" s="1" customFormat="1" ht="16.5" customHeight="1">
      <c r="B199" s="32"/>
      <c r="C199" s="143" t="s">
        <v>685</v>
      </c>
      <c r="D199" s="143" t="s">
        <v>227</v>
      </c>
      <c r="E199" s="144" t="s">
        <v>5867</v>
      </c>
      <c r="F199" s="145" t="s">
        <v>5868</v>
      </c>
      <c r="G199" s="146" t="s">
        <v>519</v>
      </c>
      <c r="H199" s="147">
        <v>7</v>
      </c>
      <c r="I199" s="148"/>
      <c r="J199" s="149">
        <f t="shared" si="20"/>
        <v>0</v>
      </c>
      <c r="K199" s="150"/>
      <c r="L199" s="32"/>
      <c r="M199" s="151" t="s">
        <v>1</v>
      </c>
      <c r="N199" s="152" t="s">
        <v>42</v>
      </c>
      <c r="P199" s="153">
        <f t="shared" si="21"/>
        <v>0</v>
      </c>
      <c r="Q199" s="153">
        <v>0</v>
      </c>
      <c r="R199" s="153">
        <f t="shared" si="22"/>
        <v>0</v>
      </c>
      <c r="S199" s="153">
        <v>0</v>
      </c>
      <c r="T199" s="154">
        <f t="shared" si="23"/>
        <v>0</v>
      </c>
      <c r="AR199" s="155" t="s">
        <v>231</v>
      </c>
      <c r="AT199" s="155" t="s">
        <v>227</v>
      </c>
      <c r="AU199" s="155" t="s">
        <v>89</v>
      </c>
      <c r="AY199" s="17" t="s">
        <v>225</v>
      </c>
      <c r="BE199" s="156">
        <f t="shared" si="24"/>
        <v>0</v>
      </c>
      <c r="BF199" s="156">
        <f t="shared" si="25"/>
        <v>0</v>
      </c>
      <c r="BG199" s="156">
        <f t="shared" si="26"/>
        <v>0</v>
      </c>
      <c r="BH199" s="156">
        <f t="shared" si="27"/>
        <v>0</v>
      </c>
      <c r="BI199" s="156">
        <f t="shared" si="28"/>
        <v>0</v>
      </c>
      <c r="BJ199" s="17" t="s">
        <v>89</v>
      </c>
      <c r="BK199" s="156">
        <f t="shared" si="29"/>
        <v>0</v>
      </c>
      <c r="BL199" s="17" t="s">
        <v>231</v>
      </c>
      <c r="BM199" s="155" t="s">
        <v>1184</v>
      </c>
    </row>
    <row r="200" spans="2:65" s="11" customFormat="1" ht="25.9" customHeight="1">
      <c r="B200" s="131"/>
      <c r="D200" s="132" t="s">
        <v>75</v>
      </c>
      <c r="E200" s="133" t="s">
        <v>3433</v>
      </c>
      <c r="F200" s="133" t="s">
        <v>5869</v>
      </c>
      <c r="I200" s="134"/>
      <c r="J200" s="135">
        <f>BK200</f>
        <v>0</v>
      </c>
      <c r="L200" s="131"/>
      <c r="M200" s="136"/>
      <c r="P200" s="137">
        <f>SUM(P201:P204)</f>
        <v>0</v>
      </c>
      <c r="R200" s="137">
        <f>SUM(R201:R204)</f>
        <v>0</v>
      </c>
      <c r="T200" s="138">
        <f>SUM(T201:T204)</f>
        <v>0</v>
      </c>
      <c r="AR200" s="132" t="s">
        <v>231</v>
      </c>
      <c r="AT200" s="139" t="s">
        <v>75</v>
      </c>
      <c r="AU200" s="139" t="s">
        <v>76</v>
      </c>
      <c r="AY200" s="132" t="s">
        <v>225</v>
      </c>
      <c r="BK200" s="140">
        <f>SUM(BK201:BK204)</f>
        <v>0</v>
      </c>
    </row>
    <row r="201" spans="2:65" s="1" customFormat="1" ht="16.5" customHeight="1">
      <c r="B201" s="32"/>
      <c r="C201" s="143" t="s">
        <v>694</v>
      </c>
      <c r="D201" s="143" t="s">
        <v>227</v>
      </c>
      <c r="E201" s="144" t="s">
        <v>4679</v>
      </c>
      <c r="F201" s="145" t="s">
        <v>4680</v>
      </c>
      <c r="G201" s="146" t="s">
        <v>1067</v>
      </c>
      <c r="H201" s="147">
        <v>24</v>
      </c>
      <c r="I201" s="148"/>
      <c r="J201" s="149">
        <f>ROUND(I201*H201,2)</f>
        <v>0</v>
      </c>
      <c r="K201" s="150"/>
      <c r="L201" s="32"/>
      <c r="M201" s="151" t="s">
        <v>1</v>
      </c>
      <c r="N201" s="152" t="s">
        <v>42</v>
      </c>
      <c r="P201" s="153">
        <f>O201*H201</f>
        <v>0</v>
      </c>
      <c r="Q201" s="153">
        <v>0</v>
      </c>
      <c r="R201" s="153">
        <f>Q201*H201</f>
        <v>0</v>
      </c>
      <c r="S201" s="153">
        <v>0</v>
      </c>
      <c r="T201" s="154">
        <f>S201*H201</f>
        <v>0</v>
      </c>
      <c r="AR201" s="155" t="s">
        <v>2312</v>
      </c>
      <c r="AT201" s="155" t="s">
        <v>227</v>
      </c>
      <c r="AU201" s="155" t="s">
        <v>83</v>
      </c>
      <c r="AY201" s="17" t="s">
        <v>225</v>
      </c>
      <c r="BE201" s="156">
        <f>IF(N201="základná",J201,0)</f>
        <v>0</v>
      </c>
      <c r="BF201" s="156">
        <f>IF(N201="znížená",J201,0)</f>
        <v>0</v>
      </c>
      <c r="BG201" s="156">
        <f>IF(N201="zákl. prenesená",J201,0)</f>
        <v>0</v>
      </c>
      <c r="BH201" s="156">
        <f>IF(N201="zníž. prenesená",J201,0)</f>
        <v>0</v>
      </c>
      <c r="BI201" s="156">
        <f>IF(N201="nulová",J201,0)</f>
        <v>0</v>
      </c>
      <c r="BJ201" s="17" t="s">
        <v>89</v>
      </c>
      <c r="BK201" s="156">
        <f>ROUND(I201*H201,2)</f>
        <v>0</v>
      </c>
      <c r="BL201" s="17" t="s">
        <v>2312</v>
      </c>
      <c r="BM201" s="155" t="s">
        <v>1197</v>
      </c>
    </row>
    <row r="202" spans="2:65" s="1" customFormat="1" ht="16.5" customHeight="1">
      <c r="B202" s="32"/>
      <c r="C202" s="143" t="s">
        <v>699</v>
      </c>
      <c r="D202" s="143" t="s">
        <v>227</v>
      </c>
      <c r="E202" s="144" t="s">
        <v>4682</v>
      </c>
      <c r="F202" s="145" t="s">
        <v>4686</v>
      </c>
      <c r="G202" s="146" t="s">
        <v>1067</v>
      </c>
      <c r="H202" s="147">
        <v>24</v>
      </c>
      <c r="I202" s="148"/>
      <c r="J202" s="149">
        <f>ROUND(I202*H202,2)</f>
        <v>0</v>
      </c>
      <c r="K202" s="150"/>
      <c r="L202" s="32"/>
      <c r="M202" s="151" t="s">
        <v>1</v>
      </c>
      <c r="N202" s="152" t="s">
        <v>42</v>
      </c>
      <c r="P202" s="153">
        <f>O202*H202</f>
        <v>0</v>
      </c>
      <c r="Q202" s="153">
        <v>0</v>
      </c>
      <c r="R202" s="153">
        <f>Q202*H202</f>
        <v>0</v>
      </c>
      <c r="S202" s="153">
        <v>0</v>
      </c>
      <c r="T202" s="154">
        <f>S202*H202</f>
        <v>0</v>
      </c>
      <c r="AR202" s="155" t="s">
        <v>2312</v>
      </c>
      <c r="AT202" s="155" t="s">
        <v>227</v>
      </c>
      <c r="AU202" s="155" t="s">
        <v>83</v>
      </c>
      <c r="AY202" s="17" t="s">
        <v>225</v>
      </c>
      <c r="BE202" s="156">
        <f>IF(N202="základná",J202,0)</f>
        <v>0</v>
      </c>
      <c r="BF202" s="156">
        <f>IF(N202="znížená",J202,0)</f>
        <v>0</v>
      </c>
      <c r="BG202" s="156">
        <f>IF(N202="zákl. prenesená",J202,0)</f>
        <v>0</v>
      </c>
      <c r="BH202" s="156">
        <f>IF(N202="zníž. prenesená",J202,0)</f>
        <v>0</v>
      </c>
      <c r="BI202" s="156">
        <f>IF(N202="nulová",J202,0)</f>
        <v>0</v>
      </c>
      <c r="BJ202" s="17" t="s">
        <v>89</v>
      </c>
      <c r="BK202" s="156">
        <f>ROUND(I202*H202,2)</f>
        <v>0</v>
      </c>
      <c r="BL202" s="17" t="s">
        <v>2312</v>
      </c>
      <c r="BM202" s="155" t="s">
        <v>1211</v>
      </c>
    </row>
    <row r="203" spans="2:65" s="1" customFormat="1" ht="16.5" customHeight="1">
      <c r="B203" s="32"/>
      <c r="C203" s="143" t="s">
        <v>704</v>
      </c>
      <c r="D203" s="143" t="s">
        <v>227</v>
      </c>
      <c r="E203" s="144" t="s">
        <v>4685</v>
      </c>
      <c r="F203" s="145" t="s">
        <v>5870</v>
      </c>
      <c r="G203" s="146" t="s">
        <v>1067</v>
      </c>
      <c r="H203" s="147">
        <v>16</v>
      </c>
      <c r="I203" s="148"/>
      <c r="J203" s="149">
        <f>ROUND(I203*H203,2)</f>
        <v>0</v>
      </c>
      <c r="K203" s="150"/>
      <c r="L203" s="32"/>
      <c r="M203" s="151" t="s">
        <v>1</v>
      </c>
      <c r="N203" s="152" t="s">
        <v>42</v>
      </c>
      <c r="P203" s="153">
        <f>O203*H203</f>
        <v>0</v>
      </c>
      <c r="Q203" s="153">
        <v>0</v>
      </c>
      <c r="R203" s="153">
        <f>Q203*H203</f>
        <v>0</v>
      </c>
      <c r="S203" s="153">
        <v>0</v>
      </c>
      <c r="T203" s="154">
        <f>S203*H203</f>
        <v>0</v>
      </c>
      <c r="AR203" s="155" t="s">
        <v>2312</v>
      </c>
      <c r="AT203" s="155" t="s">
        <v>227</v>
      </c>
      <c r="AU203" s="155" t="s">
        <v>83</v>
      </c>
      <c r="AY203" s="17" t="s">
        <v>225</v>
      </c>
      <c r="BE203" s="156">
        <f>IF(N203="základná",J203,0)</f>
        <v>0</v>
      </c>
      <c r="BF203" s="156">
        <f>IF(N203="znížená",J203,0)</f>
        <v>0</v>
      </c>
      <c r="BG203" s="156">
        <f>IF(N203="zákl. prenesená",J203,0)</f>
        <v>0</v>
      </c>
      <c r="BH203" s="156">
        <f>IF(N203="zníž. prenesená",J203,0)</f>
        <v>0</v>
      </c>
      <c r="BI203" s="156">
        <f>IF(N203="nulová",J203,0)</f>
        <v>0</v>
      </c>
      <c r="BJ203" s="17" t="s">
        <v>89</v>
      </c>
      <c r="BK203" s="156">
        <f>ROUND(I203*H203,2)</f>
        <v>0</v>
      </c>
      <c r="BL203" s="17" t="s">
        <v>2312</v>
      </c>
      <c r="BM203" s="155" t="s">
        <v>1225</v>
      </c>
    </row>
    <row r="204" spans="2:65" s="1" customFormat="1" ht="16.5" customHeight="1">
      <c r="B204" s="32"/>
      <c r="C204" s="143" t="s">
        <v>708</v>
      </c>
      <c r="D204" s="143" t="s">
        <v>227</v>
      </c>
      <c r="E204" s="144" t="s">
        <v>4688</v>
      </c>
      <c r="F204" s="145" t="s">
        <v>5871</v>
      </c>
      <c r="G204" s="146" t="s">
        <v>1067</v>
      </c>
      <c r="H204" s="147">
        <v>24</v>
      </c>
      <c r="I204" s="148"/>
      <c r="J204" s="149">
        <f>ROUND(I204*H204,2)</f>
        <v>0</v>
      </c>
      <c r="K204" s="150"/>
      <c r="L204" s="32"/>
      <c r="M204" s="202" t="s">
        <v>1</v>
      </c>
      <c r="N204" s="203" t="s">
        <v>42</v>
      </c>
      <c r="O204" s="199"/>
      <c r="P204" s="200">
        <f>O204*H204</f>
        <v>0</v>
      </c>
      <c r="Q204" s="200">
        <v>0</v>
      </c>
      <c r="R204" s="200">
        <f>Q204*H204</f>
        <v>0</v>
      </c>
      <c r="S204" s="200">
        <v>0</v>
      </c>
      <c r="T204" s="201">
        <f>S204*H204</f>
        <v>0</v>
      </c>
      <c r="AR204" s="155" t="s">
        <v>2312</v>
      </c>
      <c r="AT204" s="155" t="s">
        <v>227</v>
      </c>
      <c r="AU204" s="155" t="s">
        <v>83</v>
      </c>
      <c r="AY204" s="17" t="s">
        <v>225</v>
      </c>
      <c r="BE204" s="156">
        <f>IF(N204="základná",J204,0)</f>
        <v>0</v>
      </c>
      <c r="BF204" s="156">
        <f>IF(N204="znížená",J204,0)</f>
        <v>0</v>
      </c>
      <c r="BG204" s="156">
        <f>IF(N204="zákl. prenesená",J204,0)</f>
        <v>0</v>
      </c>
      <c r="BH204" s="156">
        <f>IF(N204="zníž. prenesená",J204,0)</f>
        <v>0</v>
      </c>
      <c r="BI204" s="156">
        <f>IF(N204="nulová",J204,0)</f>
        <v>0</v>
      </c>
      <c r="BJ204" s="17" t="s">
        <v>89</v>
      </c>
      <c r="BK204" s="156">
        <f>ROUND(I204*H204,2)</f>
        <v>0</v>
      </c>
      <c r="BL204" s="17" t="s">
        <v>2312</v>
      </c>
      <c r="BM204" s="155" t="s">
        <v>1235</v>
      </c>
    </row>
    <row r="205" spans="2:65" s="1" customFormat="1" ht="6.95" customHeight="1">
      <c r="B205" s="47"/>
      <c r="C205" s="48"/>
      <c r="D205" s="48"/>
      <c r="E205" s="48"/>
      <c r="F205" s="48"/>
      <c r="G205" s="48"/>
      <c r="H205" s="48"/>
      <c r="I205" s="48"/>
      <c r="J205" s="48"/>
      <c r="K205" s="48"/>
      <c r="L205" s="32"/>
    </row>
  </sheetData>
  <sheetProtection algorithmName="SHA-512" hashValue="Zw0lyw4om0D8GdmchklKcrb3aayJvwj09b67KcrSzf4EHKHb4SAt6aAuylJeCvdrZVXEDcQjKxnJjiUQX3y22A==" saltValue="MUe/3v0d0S3n5t325oWEX5+ACta32OVJaERVif2arZ1WlU0UZF0Fxu9WIlsQxES1WQOIZxkPuqpBWKNduoXjtw==" spinCount="100000" sheet="1" objects="1" scenarios="1" formatColumns="0" formatRows="0" autoFilter="0"/>
  <autoFilter ref="C125:K204" xr:uid="{00000000-0009-0000-0000-000012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2:BM16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146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5872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33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ROUND(J123,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ROUND((SUM(BE123:BE167)),  2)</f>
        <v>0</v>
      </c>
      <c r="G33" s="100"/>
      <c r="H33" s="100"/>
      <c r="I33" s="101">
        <v>0.23</v>
      </c>
      <c r="J33" s="99">
        <f>ROUND(((SUM(BE123:BE167))*I33),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ROUND((SUM(BF123:BF167)),  2)</f>
        <v>0</v>
      </c>
      <c r="I34" s="102">
        <v>0.23</v>
      </c>
      <c r="J34" s="89">
        <f>ROUND(((SUM(BF123:BF167))*I34),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ROUND((SUM(BG123:BG167)),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ROUND((SUM(BH123:BH167)),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ROUND((SUM(BI123:BI167)),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03 - SO-03  Navrhované nové oplotenie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Lacková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J123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182</v>
      </c>
      <c r="E97" s="116"/>
      <c r="F97" s="116"/>
      <c r="G97" s="116"/>
      <c r="H97" s="116"/>
      <c r="I97" s="116"/>
      <c r="J97" s="117">
        <f>J124</f>
        <v>0</v>
      </c>
      <c r="L97" s="114"/>
    </row>
    <row r="98" spans="2:12" s="9" customFormat="1" ht="19.899999999999999" customHeight="1">
      <c r="B98" s="118"/>
      <c r="D98" s="119" t="s">
        <v>183</v>
      </c>
      <c r="E98" s="120"/>
      <c r="F98" s="120"/>
      <c r="G98" s="120"/>
      <c r="H98" s="120"/>
      <c r="I98" s="120"/>
      <c r="J98" s="121">
        <f>J125</f>
        <v>0</v>
      </c>
      <c r="L98" s="118"/>
    </row>
    <row r="99" spans="2:12" s="9" customFormat="1" ht="19.899999999999999" customHeight="1">
      <c r="B99" s="118"/>
      <c r="D99" s="119" t="s">
        <v>184</v>
      </c>
      <c r="E99" s="120"/>
      <c r="F99" s="120"/>
      <c r="G99" s="120"/>
      <c r="H99" s="120"/>
      <c r="I99" s="120"/>
      <c r="J99" s="121">
        <f>J134</f>
        <v>0</v>
      </c>
      <c r="L99" s="118"/>
    </row>
    <row r="100" spans="2:12" s="9" customFormat="1" ht="19.899999999999999" customHeight="1">
      <c r="B100" s="118"/>
      <c r="D100" s="119" t="s">
        <v>190</v>
      </c>
      <c r="E100" s="120"/>
      <c r="F100" s="120"/>
      <c r="G100" s="120"/>
      <c r="H100" s="120"/>
      <c r="I100" s="120"/>
      <c r="J100" s="121">
        <f>J137</f>
        <v>0</v>
      </c>
      <c r="L100" s="118"/>
    </row>
    <row r="101" spans="2:12" s="9" customFormat="1" ht="19.899999999999999" customHeight="1">
      <c r="B101" s="118"/>
      <c r="D101" s="119" t="s">
        <v>191</v>
      </c>
      <c r="E101" s="120"/>
      <c r="F101" s="120"/>
      <c r="G101" s="120"/>
      <c r="H101" s="120"/>
      <c r="I101" s="120"/>
      <c r="J101" s="121">
        <f>J146</f>
        <v>0</v>
      </c>
      <c r="L101" s="118"/>
    </row>
    <row r="102" spans="2:12" s="8" customFormat="1" ht="24.95" customHeight="1">
      <c r="B102" s="114"/>
      <c r="D102" s="115" t="s">
        <v>192</v>
      </c>
      <c r="E102" s="116"/>
      <c r="F102" s="116"/>
      <c r="G102" s="116"/>
      <c r="H102" s="116"/>
      <c r="I102" s="116"/>
      <c r="J102" s="117">
        <f>J148</f>
        <v>0</v>
      </c>
      <c r="L102" s="114"/>
    </row>
    <row r="103" spans="2:12" s="9" customFormat="1" ht="19.899999999999999" customHeight="1">
      <c r="B103" s="118"/>
      <c r="D103" s="119" t="s">
        <v>201</v>
      </c>
      <c r="E103" s="120"/>
      <c r="F103" s="120"/>
      <c r="G103" s="120"/>
      <c r="H103" s="120"/>
      <c r="I103" s="120"/>
      <c r="J103" s="121">
        <f>J149</f>
        <v>0</v>
      </c>
      <c r="L103" s="118"/>
    </row>
    <row r="104" spans="2:12" s="1" customFormat="1" ht="21.75" customHeight="1">
      <c r="B104" s="32"/>
      <c r="L104" s="32"/>
    </row>
    <row r="105" spans="2:12" s="1" customFormat="1" ht="6.95" customHeight="1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32"/>
    </row>
    <row r="109" spans="2:12" s="1" customFormat="1" ht="6.95" customHeight="1"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32"/>
    </row>
    <row r="110" spans="2:12" s="1" customFormat="1" ht="24.95" customHeight="1">
      <c r="B110" s="32"/>
      <c r="C110" s="21" t="s">
        <v>211</v>
      </c>
      <c r="L110" s="32"/>
    </row>
    <row r="111" spans="2:12" s="1" customFormat="1" ht="6.95" customHeight="1">
      <c r="B111" s="32"/>
      <c r="L111" s="32"/>
    </row>
    <row r="112" spans="2:12" s="1" customFormat="1" ht="12" customHeight="1">
      <c r="B112" s="32"/>
      <c r="C112" s="27" t="s">
        <v>15</v>
      </c>
      <c r="L112" s="32"/>
    </row>
    <row r="113" spans="2:65" s="1" customFormat="1" ht="26.25" customHeight="1">
      <c r="B113" s="32"/>
      <c r="E113" s="252" t="str">
        <f>E7</f>
        <v>Sociálno-zdravotné nízkokapacitné zariadenie s kapacitou 24 miest - CSS LÚČ</v>
      </c>
      <c r="F113" s="253"/>
      <c r="G113" s="253"/>
      <c r="H113" s="253"/>
      <c r="L113" s="32"/>
    </row>
    <row r="114" spans="2:65" s="1" customFormat="1" ht="12" customHeight="1">
      <c r="B114" s="32"/>
      <c r="C114" s="27" t="s">
        <v>172</v>
      </c>
      <c r="L114" s="32"/>
    </row>
    <row r="115" spans="2:65" s="1" customFormat="1" ht="16.5" customHeight="1">
      <c r="B115" s="32"/>
      <c r="E115" s="214" t="str">
        <f>E9</f>
        <v>03 - SO-03  Navrhované nové oplotenie</v>
      </c>
      <c r="F115" s="254"/>
      <c r="G115" s="254"/>
      <c r="H115" s="254"/>
      <c r="L115" s="32"/>
    </row>
    <row r="116" spans="2:65" s="1" customFormat="1" ht="6.95" customHeight="1">
      <c r="B116" s="32"/>
      <c r="L116" s="32"/>
    </row>
    <row r="117" spans="2:65" s="1" customFormat="1" ht="12" customHeight="1">
      <c r="B117" s="32"/>
      <c r="C117" s="27" t="s">
        <v>19</v>
      </c>
      <c r="F117" s="25" t="str">
        <f>F12</f>
        <v>Bytča</v>
      </c>
      <c r="I117" s="27" t="s">
        <v>21</v>
      </c>
      <c r="J117" s="55" t="str">
        <f>IF(J12="","",J12)</f>
        <v>22. 6. 2026</v>
      </c>
      <c r="L117" s="32"/>
    </row>
    <row r="118" spans="2:65" s="1" customFormat="1" ht="6.95" customHeight="1">
      <c r="B118" s="32"/>
      <c r="L118" s="32"/>
    </row>
    <row r="119" spans="2:65" s="1" customFormat="1" ht="15.2" customHeight="1">
      <c r="B119" s="32"/>
      <c r="C119" s="27" t="s">
        <v>23</v>
      </c>
      <c r="F119" s="25" t="str">
        <f>E15</f>
        <v>Centrum sociálnych služieb LÚČ</v>
      </c>
      <c r="I119" s="27" t="s">
        <v>29</v>
      </c>
      <c r="J119" s="30" t="str">
        <f>E21</f>
        <v>expo AIR s.r.o.</v>
      </c>
      <c r="L119" s="32"/>
    </row>
    <row r="120" spans="2:65" s="1" customFormat="1" ht="15.2" customHeight="1">
      <c r="B120" s="32"/>
      <c r="C120" s="27" t="s">
        <v>27</v>
      </c>
      <c r="F120" s="25" t="str">
        <f>IF(E18="","",E18)</f>
        <v>Vyplň údaj</v>
      </c>
      <c r="I120" s="27" t="s">
        <v>32</v>
      </c>
      <c r="J120" s="30" t="str">
        <f>E24</f>
        <v>Lacková</v>
      </c>
      <c r="L120" s="32"/>
    </row>
    <row r="121" spans="2:65" s="1" customFormat="1" ht="10.35" customHeight="1">
      <c r="B121" s="32"/>
      <c r="L121" s="32"/>
    </row>
    <row r="122" spans="2:65" s="10" customFormat="1" ht="29.25" customHeight="1">
      <c r="B122" s="122"/>
      <c r="C122" s="123" t="s">
        <v>212</v>
      </c>
      <c r="D122" s="124" t="s">
        <v>61</v>
      </c>
      <c r="E122" s="124" t="s">
        <v>57</v>
      </c>
      <c r="F122" s="124" t="s">
        <v>58</v>
      </c>
      <c r="G122" s="124" t="s">
        <v>213</v>
      </c>
      <c r="H122" s="124" t="s">
        <v>214</v>
      </c>
      <c r="I122" s="124" t="s">
        <v>215</v>
      </c>
      <c r="J122" s="125" t="s">
        <v>179</v>
      </c>
      <c r="K122" s="126" t="s">
        <v>216</v>
      </c>
      <c r="L122" s="122"/>
      <c r="M122" s="62" t="s">
        <v>1</v>
      </c>
      <c r="N122" s="63" t="s">
        <v>40</v>
      </c>
      <c r="O122" s="63" t="s">
        <v>217</v>
      </c>
      <c r="P122" s="63" t="s">
        <v>218</v>
      </c>
      <c r="Q122" s="63" t="s">
        <v>219</v>
      </c>
      <c r="R122" s="63" t="s">
        <v>220</v>
      </c>
      <c r="S122" s="63" t="s">
        <v>221</v>
      </c>
      <c r="T122" s="64" t="s">
        <v>222</v>
      </c>
    </row>
    <row r="123" spans="2:65" s="1" customFormat="1" ht="22.9" customHeight="1">
      <c r="B123" s="32"/>
      <c r="C123" s="67" t="s">
        <v>180</v>
      </c>
      <c r="J123" s="127">
        <f>BK123</f>
        <v>0</v>
      </c>
      <c r="L123" s="32"/>
      <c r="M123" s="65"/>
      <c r="N123" s="56"/>
      <c r="O123" s="56"/>
      <c r="P123" s="128">
        <f>P124+P148</f>
        <v>0</v>
      </c>
      <c r="Q123" s="56"/>
      <c r="R123" s="128">
        <f>R124+R148</f>
        <v>15.1232091773</v>
      </c>
      <c r="S123" s="56"/>
      <c r="T123" s="129">
        <f>T124+T148</f>
        <v>1.4809999999999999</v>
      </c>
      <c r="AT123" s="17" t="s">
        <v>75</v>
      </c>
      <c r="AU123" s="17" t="s">
        <v>181</v>
      </c>
      <c r="BK123" s="130">
        <f>BK124+BK148</f>
        <v>0</v>
      </c>
    </row>
    <row r="124" spans="2:65" s="11" customFormat="1" ht="25.9" customHeight="1">
      <c r="B124" s="131"/>
      <c r="D124" s="132" t="s">
        <v>75</v>
      </c>
      <c r="E124" s="133" t="s">
        <v>223</v>
      </c>
      <c r="F124" s="133" t="s">
        <v>224</v>
      </c>
      <c r="I124" s="134"/>
      <c r="J124" s="135">
        <f>BK124</f>
        <v>0</v>
      </c>
      <c r="L124" s="131"/>
      <c r="M124" s="136"/>
      <c r="P124" s="137">
        <f>P125+P134+P137+P146</f>
        <v>0</v>
      </c>
      <c r="R124" s="137">
        <f>R125+R134+R137+R146</f>
        <v>7.2163149773000006</v>
      </c>
      <c r="T124" s="138">
        <f>T125+T134+T137+T146</f>
        <v>1.4809999999999999</v>
      </c>
      <c r="AR124" s="132" t="s">
        <v>83</v>
      </c>
      <c r="AT124" s="139" t="s">
        <v>75</v>
      </c>
      <c r="AU124" s="139" t="s">
        <v>76</v>
      </c>
      <c r="AY124" s="132" t="s">
        <v>225</v>
      </c>
      <c r="BK124" s="140">
        <f>BK125+BK134+BK137+BK146</f>
        <v>0</v>
      </c>
    </row>
    <row r="125" spans="2:65" s="11" customFormat="1" ht="22.9" customHeight="1">
      <c r="B125" s="131"/>
      <c r="D125" s="132" t="s">
        <v>75</v>
      </c>
      <c r="E125" s="141" t="s">
        <v>83</v>
      </c>
      <c r="F125" s="141" t="s">
        <v>226</v>
      </c>
      <c r="I125" s="134"/>
      <c r="J125" s="142">
        <f>BK125</f>
        <v>0</v>
      </c>
      <c r="L125" s="131"/>
      <c r="M125" s="136"/>
      <c r="P125" s="137">
        <f>SUM(P126:P133)</f>
        <v>0</v>
      </c>
      <c r="R125" s="137">
        <f>SUM(R126:R133)</f>
        <v>0</v>
      </c>
      <c r="T125" s="138">
        <f>SUM(T126:T133)</f>
        <v>0</v>
      </c>
      <c r="AR125" s="132" t="s">
        <v>83</v>
      </c>
      <c r="AT125" s="139" t="s">
        <v>75</v>
      </c>
      <c r="AU125" s="139" t="s">
        <v>83</v>
      </c>
      <c r="AY125" s="132" t="s">
        <v>225</v>
      </c>
      <c r="BK125" s="140">
        <f>SUM(BK126:BK133)</f>
        <v>0</v>
      </c>
    </row>
    <row r="126" spans="2:65" s="1" customFormat="1" ht="24.2" customHeight="1">
      <c r="B126" s="32"/>
      <c r="C126" s="143" t="s">
        <v>83</v>
      </c>
      <c r="D126" s="143" t="s">
        <v>227</v>
      </c>
      <c r="E126" s="144" t="s">
        <v>5873</v>
      </c>
      <c r="F126" s="145" t="s">
        <v>5874</v>
      </c>
      <c r="G126" s="146" t="s">
        <v>230</v>
      </c>
      <c r="H126" s="147">
        <v>3.1320000000000001</v>
      </c>
      <c r="I126" s="148"/>
      <c r="J126" s="149">
        <f>ROUND(I126*H126,2)</f>
        <v>0</v>
      </c>
      <c r="K126" s="150"/>
      <c r="L126" s="32"/>
      <c r="M126" s="151" t="s">
        <v>1</v>
      </c>
      <c r="N126" s="152" t="s">
        <v>42</v>
      </c>
      <c r="P126" s="153">
        <f>O126*H126</f>
        <v>0</v>
      </c>
      <c r="Q126" s="153">
        <v>0</v>
      </c>
      <c r="R126" s="153">
        <f>Q126*H126</f>
        <v>0</v>
      </c>
      <c r="S126" s="153">
        <v>0</v>
      </c>
      <c r="T126" s="154">
        <f>S126*H126</f>
        <v>0</v>
      </c>
      <c r="AR126" s="155" t="s">
        <v>231</v>
      </c>
      <c r="AT126" s="155" t="s">
        <v>227</v>
      </c>
      <c r="AU126" s="155" t="s">
        <v>89</v>
      </c>
      <c r="AY126" s="17" t="s">
        <v>225</v>
      </c>
      <c r="BE126" s="156">
        <f>IF(N126="základná",J126,0)</f>
        <v>0</v>
      </c>
      <c r="BF126" s="156">
        <f>IF(N126="znížená",J126,0)</f>
        <v>0</v>
      </c>
      <c r="BG126" s="156">
        <f>IF(N126="zákl. prenesená",J126,0)</f>
        <v>0</v>
      </c>
      <c r="BH126" s="156">
        <f>IF(N126="zníž. prenesená",J126,0)</f>
        <v>0</v>
      </c>
      <c r="BI126" s="156">
        <f>IF(N126="nulová",J126,0)</f>
        <v>0</v>
      </c>
      <c r="BJ126" s="17" t="s">
        <v>89</v>
      </c>
      <c r="BK126" s="156">
        <f>ROUND(I126*H126,2)</f>
        <v>0</v>
      </c>
      <c r="BL126" s="17" t="s">
        <v>231</v>
      </c>
      <c r="BM126" s="155" t="s">
        <v>5875</v>
      </c>
    </row>
    <row r="127" spans="2:65" s="12" customFormat="1" ht="11.25">
      <c r="B127" s="157"/>
      <c r="D127" s="158" t="s">
        <v>233</v>
      </c>
      <c r="E127" s="159" t="s">
        <v>1</v>
      </c>
      <c r="F127" s="160" t="s">
        <v>5876</v>
      </c>
      <c r="H127" s="161">
        <v>3.1320000000000001</v>
      </c>
      <c r="I127" s="162"/>
      <c r="L127" s="157"/>
      <c r="M127" s="163"/>
      <c r="T127" s="164"/>
      <c r="AT127" s="159" t="s">
        <v>233</v>
      </c>
      <c r="AU127" s="159" t="s">
        <v>89</v>
      </c>
      <c r="AV127" s="12" t="s">
        <v>89</v>
      </c>
      <c r="AW127" s="12" t="s">
        <v>31</v>
      </c>
      <c r="AX127" s="12" t="s">
        <v>83</v>
      </c>
      <c r="AY127" s="159" t="s">
        <v>225</v>
      </c>
    </row>
    <row r="128" spans="2:65" s="1" customFormat="1" ht="16.5" customHeight="1">
      <c r="B128" s="32"/>
      <c r="C128" s="143" t="s">
        <v>89</v>
      </c>
      <c r="D128" s="143" t="s">
        <v>227</v>
      </c>
      <c r="E128" s="144" t="s">
        <v>273</v>
      </c>
      <c r="F128" s="145" t="s">
        <v>274</v>
      </c>
      <c r="G128" s="146" t="s">
        <v>230</v>
      </c>
      <c r="H128" s="147">
        <v>3.1320000000000001</v>
      </c>
      <c r="I128" s="148"/>
      <c r="J128" s="149">
        <f>ROUND(I128*H128,2)</f>
        <v>0</v>
      </c>
      <c r="K128" s="150"/>
      <c r="L128" s="32"/>
      <c r="M128" s="151" t="s">
        <v>1</v>
      </c>
      <c r="N128" s="152" t="s">
        <v>42</v>
      </c>
      <c r="P128" s="153">
        <f>O128*H128</f>
        <v>0</v>
      </c>
      <c r="Q128" s="153">
        <v>0</v>
      </c>
      <c r="R128" s="153">
        <f>Q128*H128</f>
        <v>0</v>
      </c>
      <c r="S128" s="153">
        <v>0</v>
      </c>
      <c r="T128" s="154">
        <f>S128*H128</f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>IF(N128="základná",J128,0)</f>
        <v>0</v>
      </c>
      <c r="BF128" s="156">
        <f>IF(N128="znížená",J128,0)</f>
        <v>0</v>
      </c>
      <c r="BG128" s="156">
        <f>IF(N128="zákl. prenesená",J128,0)</f>
        <v>0</v>
      </c>
      <c r="BH128" s="156">
        <f>IF(N128="zníž. prenesená",J128,0)</f>
        <v>0</v>
      </c>
      <c r="BI128" s="156">
        <f>IF(N128="nulová",J128,0)</f>
        <v>0</v>
      </c>
      <c r="BJ128" s="17" t="s">
        <v>89</v>
      </c>
      <c r="BK128" s="156">
        <f>ROUND(I128*H128,2)</f>
        <v>0</v>
      </c>
      <c r="BL128" s="17" t="s">
        <v>231</v>
      </c>
      <c r="BM128" s="155" t="s">
        <v>5877</v>
      </c>
    </row>
    <row r="129" spans="2:65" s="1" customFormat="1" ht="33" customHeight="1">
      <c r="B129" s="32"/>
      <c r="C129" s="143" t="s">
        <v>239</v>
      </c>
      <c r="D129" s="143" t="s">
        <v>227</v>
      </c>
      <c r="E129" s="144" t="s">
        <v>277</v>
      </c>
      <c r="F129" s="145" t="s">
        <v>278</v>
      </c>
      <c r="G129" s="146" t="s">
        <v>230</v>
      </c>
      <c r="H129" s="147">
        <v>3.1320000000000001</v>
      </c>
      <c r="I129" s="148"/>
      <c r="J129" s="149">
        <f>ROUND(I129*H129,2)</f>
        <v>0</v>
      </c>
      <c r="K129" s="150"/>
      <c r="L129" s="32"/>
      <c r="M129" s="151" t="s">
        <v>1</v>
      </c>
      <c r="N129" s="152" t="s">
        <v>42</v>
      </c>
      <c r="P129" s="153">
        <f>O129*H129</f>
        <v>0</v>
      </c>
      <c r="Q129" s="153">
        <v>0</v>
      </c>
      <c r="R129" s="153">
        <f>Q129*H129</f>
        <v>0</v>
      </c>
      <c r="S129" s="153">
        <v>0</v>
      </c>
      <c r="T129" s="154">
        <f>S129*H129</f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>IF(N129="základná",J129,0)</f>
        <v>0</v>
      </c>
      <c r="BF129" s="156">
        <f>IF(N129="znížená",J129,0)</f>
        <v>0</v>
      </c>
      <c r="BG129" s="156">
        <f>IF(N129="zákl. prenesená",J129,0)</f>
        <v>0</v>
      </c>
      <c r="BH129" s="156">
        <f>IF(N129="zníž. prenesená",J129,0)</f>
        <v>0</v>
      </c>
      <c r="BI129" s="156">
        <f>IF(N129="nulová",J129,0)</f>
        <v>0</v>
      </c>
      <c r="BJ129" s="17" t="s">
        <v>89</v>
      </c>
      <c r="BK129" s="156">
        <f>ROUND(I129*H129,2)</f>
        <v>0</v>
      </c>
      <c r="BL129" s="17" t="s">
        <v>231</v>
      </c>
      <c r="BM129" s="155" t="s">
        <v>5878</v>
      </c>
    </row>
    <row r="130" spans="2:65" s="1" customFormat="1" ht="37.9" customHeight="1">
      <c r="B130" s="32"/>
      <c r="C130" s="143" t="s">
        <v>231</v>
      </c>
      <c r="D130" s="143" t="s">
        <v>227</v>
      </c>
      <c r="E130" s="144" t="s">
        <v>281</v>
      </c>
      <c r="F130" s="145" t="s">
        <v>282</v>
      </c>
      <c r="G130" s="146" t="s">
        <v>230</v>
      </c>
      <c r="H130" s="147">
        <v>21.923999999999999</v>
      </c>
      <c r="I130" s="148"/>
      <c r="J130" s="149">
        <f>ROUND(I130*H130,2)</f>
        <v>0</v>
      </c>
      <c r="K130" s="150"/>
      <c r="L130" s="32"/>
      <c r="M130" s="151" t="s">
        <v>1</v>
      </c>
      <c r="N130" s="152" t="s">
        <v>42</v>
      </c>
      <c r="P130" s="153">
        <f>O130*H130</f>
        <v>0</v>
      </c>
      <c r="Q130" s="153">
        <v>0</v>
      </c>
      <c r="R130" s="153">
        <f>Q130*H130</f>
        <v>0</v>
      </c>
      <c r="S130" s="153">
        <v>0</v>
      </c>
      <c r="T130" s="154">
        <f>S130*H130</f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>IF(N130="základná",J130,0)</f>
        <v>0</v>
      </c>
      <c r="BF130" s="156">
        <f>IF(N130="znížená",J130,0)</f>
        <v>0</v>
      </c>
      <c r="BG130" s="156">
        <f>IF(N130="zákl. prenesená",J130,0)</f>
        <v>0</v>
      </c>
      <c r="BH130" s="156">
        <f>IF(N130="zníž. prenesená",J130,0)</f>
        <v>0</v>
      </c>
      <c r="BI130" s="156">
        <f>IF(N130="nulová",J130,0)</f>
        <v>0</v>
      </c>
      <c r="BJ130" s="17" t="s">
        <v>89</v>
      </c>
      <c r="BK130" s="156">
        <f>ROUND(I130*H130,2)</f>
        <v>0</v>
      </c>
      <c r="BL130" s="17" t="s">
        <v>231</v>
      </c>
      <c r="BM130" s="155" t="s">
        <v>5879</v>
      </c>
    </row>
    <row r="131" spans="2:65" s="12" customFormat="1" ht="11.25">
      <c r="B131" s="157"/>
      <c r="D131" s="158" t="s">
        <v>233</v>
      </c>
      <c r="E131" s="159" t="s">
        <v>1</v>
      </c>
      <c r="F131" s="160" t="s">
        <v>5880</v>
      </c>
      <c r="H131" s="161">
        <v>21.923999999999999</v>
      </c>
      <c r="I131" s="162"/>
      <c r="L131" s="157"/>
      <c r="M131" s="163"/>
      <c r="T131" s="164"/>
      <c r="AT131" s="159" t="s">
        <v>233</v>
      </c>
      <c r="AU131" s="159" t="s">
        <v>89</v>
      </c>
      <c r="AV131" s="12" t="s">
        <v>89</v>
      </c>
      <c r="AW131" s="12" t="s">
        <v>31</v>
      </c>
      <c r="AX131" s="12" t="s">
        <v>83</v>
      </c>
      <c r="AY131" s="159" t="s">
        <v>225</v>
      </c>
    </row>
    <row r="132" spans="2:65" s="1" customFormat="1" ht="24.2" customHeight="1">
      <c r="B132" s="32"/>
      <c r="C132" s="143" t="s">
        <v>247</v>
      </c>
      <c r="D132" s="143" t="s">
        <v>227</v>
      </c>
      <c r="E132" s="144" t="s">
        <v>290</v>
      </c>
      <c r="F132" s="145" t="s">
        <v>291</v>
      </c>
      <c r="G132" s="146" t="s">
        <v>292</v>
      </c>
      <c r="H132" s="147">
        <v>5.6379999999999999</v>
      </c>
      <c r="I132" s="148"/>
      <c r="J132" s="149">
        <f>ROUND(I132*H132,2)</f>
        <v>0</v>
      </c>
      <c r="K132" s="150"/>
      <c r="L132" s="32"/>
      <c r="M132" s="151" t="s">
        <v>1</v>
      </c>
      <c r="N132" s="152" t="s">
        <v>42</v>
      </c>
      <c r="P132" s="153">
        <f>O132*H132</f>
        <v>0</v>
      </c>
      <c r="Q132" s="153">
        <v>0</v>
      </c>
      <c r="R132" s="153">
        <f>Q132*H132</f>
        <v>0</v>
      </c>
      <c r="S132" s="153">
        <v>0</v>
      </c>
      <c r="T132" s="154">
        <f>S132*H132</f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>IF(N132="základná",J132,0)</f>
        <v>0</v>
      </c>
      <c r="BF132" s="156">
        <f>IF(N132="znížená",J132,0)</f>
        <v>0</v>
      </c>
      <c r="BG132" s="156">
        <f>IF(N132="zákl. prenesená",J132,0)</f>
        <v>0</v>
      </c>
      <c r="BH132" s="156">
        <f>IF(N132="zníž. prenesená",J132,0)</f>
        <v>0</v>
      </c>
      <c r="BI132" s="156">
        <f>IF(N132="nulová",J132,0)</f>
        <v>0</v>
      </c>
      <c r="BJ132" s="17" t="s">
        <v>89</v>
      </c>
      <c r="BK132" s="156">
        <f>ROUND(I132*H132,2)</f>
        <v>0</v>
      </c>
      <c r="BL132" s="17" t="s">
        <v>231</v>
      </c>
      <c r="BM132" s="155" t="s">
        <v>5881</v>
      </c>
    </row>
    <row r="133" spans="2:65" s="12" customFormat="1" ht="11.25">
      <c r="B133" s="157"/>
      <c r="D133" s="158" t="s">
        <v>233</v>
      </c>
      <c r="E133" s="159" t="s">
        <v>1</v>
      </c>
      <c r="F133" s="160" t="s">
        <v>5882</v>
      </c>
      <c r="H133" s="161">
        <v>5.6379999999999999</v>
      </c>
      <c r="I133" s="162"/>
      <c r="L133" s="157"/>
      <c r="M133" s="163"/>
      <c r="T133" s="164"/>
      <c r="AT133" s="159" t="s">
        <v>233</v>
      </c>
      <c r="AU133" s="159" t="s">
        <v>89</v>
      </c>
      <c r="AV133" s="12" t="s">
        <v>89</v>
      </c>
      <c r="AW133" s="12" t="s">
        <v>31</v>
      </c>
      <c r="AX133" s="12" t="s">
        <v>83</v>
      </c>
      <c r="AY133" s="159" t="s">
        <v>225</v>
      </c>
    </row>
    <row r="134" spans="2:65" s="11" customFormat="1" ht="22.9" customHeight="1">
      <c r="B134" s="131"/>
      <c r="D134" s="132" t="s">
        <v>75</v>
      </c>
      <c r="E134" s="141" t="s">
        <v>89</v>
      </c>
      <c r="F134" s="141" t="s">
        <v>318</v>
      </c>
      <c r="I134" s="134"/>
      <c r="J134" s="142">
        <f>BK134</f>
        <v>0</v>
      </c>
      <c r="L134" s="131"/>
      <c r="M134" s="136"/>
      <c r="P134" s="137">
        <f>SUM(P135:P136)</f>
        <v>0</v>
      </c>
      <c r="R134" s="137">
        <f>SUM(R135:R136)</f>
        <v>7.2163149773000006</v>
      </c>
      <c r="T134" s="138">
        <f>SUM(T135:T136)</f>
        <v>0</v>
      </c>
      <c r="AR134" s="132" t="s">
        <v>83</v>
      </c>
      <c r="AT134" s="139" t="s">
        <v>75</v>
      </c>
      <c r="AU134" s="139" t="s">
        <v>83</v>
      </c>
      <c r="AY134" s="132" t="s">
        <v>225</v>
      </c>
      <c r="BK134" s="140">
        <f>SUM(BK135:BK136)</f>
        <v>0</v>
      </c>
    </row>
    <row r="135" spans="2:65" s="1" customFormat="1" ht="16.5" customHeight="1">
      <c r="B135" s="32"/>
      <c r="C135" s="143" t="s">
        <v>251</v>
      </c>
      <c r="D135" s="143" t="s">
        <v>227</v>
      </c>
      <c r="E135" s="144" t="s">
        <v>5883</v>
      </c>
      <c r="F135" s="145" t="s">
        <v>5884</v>
      </c>
      <c r="G135" s="146" t="s">
        <v>230</v>
      </c>
      <c r="H135" s="147">
        <v>3.2890000000000001</v>
      </c>
      <c r="I135" s="148"/>
      <c r="J135" s="149">
        <f>ROUND(I135*H135,2)</f>
        <v>0</v>
      </c>
      <c r="K135" s="150"/>
      <c r="L135" s="32"/>
      <c r="M135" s="151" t="s">
        <v>1</v>
      </c>
      <c r="N135" s="152" t="s">
        <v>42</v>
      </c>
      <c r="P135" s="153">
        <f>O135*H135</f>
        <v>0</v>
      </c>
      <c r="Q135" s="153">
        <v>2.1940757</v>
      </c>
      <c r="R135" s="153">
        <f>Q135*H135</f>
        <v>7.2163149773000006</v>
      </c>
      <c r="S135" s="153">
        <v>0</v>
      </c>
      <c r="T135" s="154">
        <f>S135*H135</f>
        <v>0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231</v>
      </c>
      <c r="BM135" s="155" t="s">
        <v>5885</v>
      </c>
    </row>
    <row r="136" spans="2:65" s="12" customFormat="1" ht="11.25">
      <c r="B136" s="157"/>
      <c r="D136" s="158" t="s">
        <v>233</v>
      </c>
      <c r="E136" s="159" t="s">
        <v>1</v>
      </c>
      <c r="F136" s="160" t="s">
        <v>5886</v>
      </c>
      <c r="H136" s="161">
        <v>3.2890000000000001</v>
      </c>
      <c r="I136" s="162"/>
      <c r="L136" s="157"/>
      <c r="M136" s="163"/>
      <c r="T136" s="164"/>
      <c r="AT136" s="159" t="s">
        <v>233</v>
      </c>
      <c r="AU136" s="159" t="s">
        <v>89</v>
      </c>
      <c r="AV136" s="12" t="s">
        <v>89</v>
      </c>
      <c r="AW136" s="12" t="s">
        <v>31</v>
      </c>
      <c r="AX136" s="12" t="s">
        <v>83</v>
      </c>
      <c r="AY136" s="159" t="s">
        <v>225</v>
      </c>
    </row>
    <row r="137" spans="2:65" s="11" customFormat="1" ht="22.9" customHeight="1">
      <c r="B137" s="131"/>
      <c r="D137" s="132" t="s">
        <v>75</v>
      </c>
      <c r="E137" s="141" t="s">
        <v>1062</v>
      </c>
      <c r="F137" s="141" t="s">
        <v>1063</v>
      </c>
      <c r="I137" s="134"/>
      <c r="J137" s="142">
        <f>BK137</f>
        <v>0</v>
      </c>
      <c r="L137" s="131"/>
      <c r="M137" s="136"/>
      <c r="P137" s="137">
        <f>SUM(P138:P145)</f>
        <v>0</v>
      </c>
      <c r="R137" s="137">
        <f>SUM(R138:R145)</f>
        <v>0</v>
      </c>
      <c r="T137" s="138">
        <f>SUM(T138:T145)</f>
        <v>1.4809999999999999</v>
      </c>
      <c r="AR137" s="132" t="s">
        <v>83</v>
      </c>
      <c r="AT137" s="139" t="s">
        <v>75</v>
      </c>
      <c r="AU137" s="139" t="s">
        <v>83</v>
      </c>
      <c r="AY137" s="132" t="s">
        <v>225</v>
      </c>
      <c r="BK137" s="140">
        <f>SUM(BK138:BK145)</f>
        <v>0</v>
      </c>
    </row>
    <row r="138" spans="2:65" s="1" customFormat="1" ht="24.2" customHeight="1">
      <c r="B138" s="32"/>
      <c r="C138" s="143" t="s">
        <v>259</v>
      </c>
      <c r="D138" s="143" t="s">
        <v>227</v>
      </c>
      <c r="E138" s="144" t="s">
        <v>5887</v>
      </c>
      <c r="F138" s="145" t="s">
        <v>5888</v>
      </c>
      <c r="G138" s="146" t="s">
        <v>414</v>
      </c>
      <c r="H138" s="147">
        <v>120</v>
      </c>
      <c r="I138" s="148"/>
      <c r="J138" s="149">
        <f>ROUND(I138*H138,2)</f>
        <v>0</v>
      </c>
      <c r="K138" s="150"/>
      <c r="L138" s="32"/>
      <c r="M138" s="151" t="s">
        <v>1</v>
      </c>
      <c r="N138" s="152" t="s">
        <v>42</v>
      </c>
      <c r="P138" s="153">
        <f>O138*H138</f>
        <v>0</v>
      </c>
      <c r="Q138" s="153">
        <v>0</v>
      </c>
      <c r="R138" s="153">
        <f>Q138*H138</f>
        <v>0</v>
      </c>
      <c r="S138" s="153">
        <v>0.01</v>
      </c>
      <c r="T138" s="154">
        <f>S138*H138</f>
        <v>1.2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>IF(N138="základná",J138,0)</f>
        <v>0</v>
      </c>
      <c r="BF138" s="156">
        <f>IF(N138="znížená",J138,0)</f>
        <v>0</v>
      </c>
      <c r="BG138" s="156">
        <f>IF(N138="zákl. prenesená",J138,0)</f>
        <v>0</v>
      </c>
      <c r="BH138" s="156">
        <f>IF(N138="zníž. prenesená",J138,0)</f>
        <v>0</v>
      </c>
      <c r="BI138" s="156">
        <f>IF(N138="nulová",J138,0)</f>
        <v>0</v>
      </c>
      <c r="BJ138" s="17" t="s">
        <v>89</v>
      </c>
      <c r="BK138" s="156">
        <f>ROUND(I138*H138,2)</f>
        <v>0</v>
      </c>
      <c r="BL138" s="17" t="s">
        <v>231</v>
      </c>
      <c r="BM138" s="155" t="s">
        <v>5889</v>
      </c>
    </row>
    <row r="139" spans="2:65" s="12" customFormat="1" ht="11.25">
      <c r="B139" s="157"/>
      <c r="D139" s="158" t="s">
        <v>233</v>
      </c>
      <c r="E139" s="159" t="s">
        <v>1</v>
      </c>
      <c r="F139" s="160" t="s">
        <v>5890</v>
      </c>
      <c r="H139" s="161">
        <v>120</v>
      </c>
      <c r="I139" s="162"/>
      <c r="L139" s="157"/>
      <c r="M139" s="163"/>
      <c r="T139" s="164"/>
      <c r="AT139" s="159" t="s">
        <v>233</v>
      </c>
      <c r="AU139" s="159" t="s">
        <v>89</v>
      </c>
      <c r="AV139" s="12" t="s">
        <v>89</v>
      </c>
      <c r="AW139" s="12" t="s">
        <v>31</v>
      </c>
      <c r="AX139" s="12" t="s">
        <v>83</v>
      </c>
      <c r="AY139" s="159" t="s">
        <v>225</v>
      </c>
    </row>
    <row r="140" spans="2:65" s="1" customFormat="1" ht="24.2" customHeight="1">
      <c r="B140" s="32"/>
      <c r="C140" s="143" t="s">
        <v>263</v>
      </c>
      <c r="D140" s="143" t="s">
        <v>227</v>
      </c>
      <c r="E140" s="144" t="s">
        <v>5891</v>
      </c>
      <c r="F140" s="145" t="s">
        <v>5892</v>
      </c>
      <c r="G140" s="146" t="s">
        <v>519</v>
      </c>
      <c r="H140" s="147">
        <v>1</v>
      </c>
      <c r="I140" s="148"/>
      <c r="J140" s="149">
        <f>ROUND(I140*H140,2)</f>
        <v>0</v>
      </c>
      <c r="K140" s="150"/>
      <c r="L140" s="32"/>
      <c r="M140" s="151" t="s">
        <v>1</v>
      </c>
      <c r="N140" s="152" t="s">
        <v>42</v>
      </c>
      <c r="P140" s="153">
        <f>O140*H140</f>
        <v>0</v>
      </c>
      <c r="Q140" s="153">
        <v>0</v>
      </c>
      <c r="R140" s="153">
        <f>Q140*H140</f>
        <v>0</v>
      </c>
      <c r="S140" s="153">
        <v>0.28100000000000003</v>
      </c>
      <c r="T140" s="154">
        <f>S140*H140</f>
        <v>0.28100000000000003</v>
      </c>
      <c r="AR140" s="155" t="s">
        <v>309</v>
      </c>
      <c r="AT140" s="155" t="s">
        <v>227</v>
      </c>
      <c r="AU140" s="155" t="s">
        <v>89</v>
      </c>
      <c r="AY140" s="17" t="s">
        <v>225</v>
      </c>
      <c r="BE140" s="156">
        <f>IF(N140="základná",J140,0)</f>
        <v>0</v>
      </c>
      <c r="BF140" s="156">
        <f>IF(N140="znížená",J140,0)</f>
        <v>0</v>
      </c>
      <c r="BG140" s="156">
        <f>IF(N140="zákl. prenesená",J140,0)</f>
        <v>0</v>
      </c>
      <c r="BH140" s="156">
        <f>IF(N140="zníž. prenesená",J140,0)</f>
        <v>0</v>
      </c>
      <c r="BI140" s="156">
        <f>IF(N140="nulová",J140,0)</f>
        <v>0</v>
      </c>
      <c r="BJ140" s="17" t="s">
        <v>89</v>
      </c>
      <c r="BK140" s="156">
        <f>ROUND(I140*H140,2)</f>
        <v>0</v>
      </c>
      <c r="BL140" s="17" t="s">
        <v>309</v>
      </c>
      <c r="BM140" s="155" t="s">
        <v>5893</v>
      </c>
    </row>
    <row r="141" spans="2:65" s="1" customFormat="1" ht="21.75" customHeight="1">
      <c r="B141" s="32"/>
      <c r="C141" s="143" t="s">
        <v>272</v>
      </c>
      <c r="D141" s="143" t="s">
        <v>227</v>
      </c>
      <c r="E141" s="144" t="s">
        <v>1283</v>
      </c>
      <c r="F141" s="145" t="s">
        <v>1284</v>
      </c>
      <c r="G141" s="146" t="s">
        <v>292</v>
      </c>
      <c r="H141" s="147">
        <v>1.4810000000000001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5894</v>
      </c>
    </row>
    <row r="142" spans="2:65" s="1" customFormat="1" ht="24.2" customHeight="1">
      <c r="B142" s="32"/>
      <c r="C142" s="143" t="s">
        <v>165</v>
      </c>
      <c r="D142" s="143" t="s">
        <v>227</v>
      </c>
      <c r="E142" s="144" t="s">
        <v>1287</v>
      </c>
      <c r="F142" s="145" t="s">
        <v>2989</v>
      </c>
      <c r="G142" s="146" t="s">
        <v>292</v>
      </c>
      <c r="H142" s="147">
        <v>11.848000000000001</v>
      </c>
      <c r="I142" s="148"/>
      <c r="J142" s="149">
        <f>ROUND(I142*H142,2)</f>
        <v>0</v>
      </c>
      <c r="K142" s="150"/>
      <c r="L142" s="32"/>
      <c r="M142" s="151" t="s">
        <v>1</v>
      </c>
      <c r="N142" s="152" t="s">
        <v>42</v>
      </c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>IF(N142="základná",J142,0)</f>
        <v>0</v>
      </c>
      <c r="BF142" s="156">
        <f>IF(N142="znížená",J142,0)</f>
        <v>0</v>
      </c>
      <c r="BG142" s="156">
        <f>IF(N142="zákl. prenesená",J142,0)</f>
        <v>0</v>
      </c>
      <c r="BH142" s="156">
        <f>IF(N142="zníž. prenesená",J142,0)</f>
        <v>0</v>
      </c>
      <c r="BI142" s="156">
        <f>IF(N142="nulová",J142,0)</f>
        <v>0</v>
      </c>
      <c r="BJ142" s="17" t="s">
        <v>89</v>
      </c>
      <c r="BK142" s="156">
        <f>ROUND(I142*H142,2)</f>
        <v>0</v>
      </c>
      <c r="BL142" s="17" t="s">
        <v>231</v>
      </c>
      <c r="BM142" s="155" t="s">
        <v>5895</v>
      </c>
    </row>
    <row r="143" spans="2:65" s="12" customFormat="1" ht="11.25">
      <c r="B143" s="157"/>
      <c r="D143" s="158" t="s">
        <v>233</v>
      </c>
      <c r="F143" s="160" t="s">
        <v>5896</v>
      </c>
      <c r="H143" s="161">
        <v>11.848000000000001</v>
      </c>
      <c r="I143" s="162"/>
      <c r="L143" s="157"/>
      <c r="M143" s="163"/>
      <c r="T143" s="164"/>
      <c r="AT143" s="159" t="s">
        <v>233</v>
      </c>
      <c r="AU143" s="159" t="s">
        <v>89</v>
      </c>
      <c r="AV143" s="12" t="s">
        <v>89</v>
      </c>
      <c r="AW143" s="12" t="s">
        <v>4</v>
      </c>
      <c r="AX143" s="12" t="s">
        <v>83</v>
      </c>
      <c r="AY143" s="159" t="s">
        <v>225</v>
      </c>
    </row>
    <row r="144" spans="2:65" s="1" customFormat="1" ht="24.2" customHeight="1">
      <c r="B144" s="32"/>
      <c r="C144" s="143" t="s">
        <v>168</v>
      </c>
      <c r="D144" s="143" t="s">
        <v>227</v>
      </c>
      <c r="E144" s="144" t="s">
        <v>1292</v>
      </c>
      <c r="F144" s="145" t="s">
        <v>1293</v>
      </c>
      <c r="G144" s="146" t="s">
        <v>292</v>
      </c>
      <c r="H144" s="147">
        <v>1.4810000000000001</v>
      </c>
      <c r="I144" s="148"/>
      <c r="J144" s="149">
        <f>ROUND(I144*H144,2)</f>
        <v>0</v>
      </c>
      <c r="K144" s="150"/>
      <c r="L144" s="32"/>
      <c r="M144" s="151" t="s">
        <v>1</v>
      </c>
      <c r="N144" s="152" t="s">
        <v>42</v>
      </c>
      <c r="P144" s="153">
        <f>O144*H144</f>
        <v>0</v>
      </c>
      <c r="Q144" s="153">
        <v>0</v>
      </c>
      <c r="R144" s="153">
        <f>Q144*H144</f>
        <v>0</v>
      </c>
      <c r="S144" s="153">
        <v>0</v>
      </c>
      <c r="T144" s="154">
        <f>S144*H144</f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>IF(N144="základná",J144,0)</f>
        <v>0</v>
      </c>
      <c r="BF144" s="156">
        <f>IF(N144="znížená",J144,0)</f>
        <v>0</v>
      </c>
      <c r="BG144" s="156">
        <f>IF(N144="zákl. prenesená",J144,0)</f>
        <v>0</v>
      </c>
      <c r="BH144" s="156">
        <f>IF(N144="zníž. prenesená",J144,0)</f>
        <v>0</v>
      </c>
      <c r="BI144" s="156">
        <f>IF(N144="nulová",J144,0)</f>
        <v>0</v>
      </c>
      <c r="BJ144" s="17" t="s">
        <v>89</v>
      </c>
      <c r="BK144" s="156">
        <f>ROUND(I144*H144,2)</f>
        <v>0</v>
      </c>
      <c r="BL144" s="17" t="s">
        <v>231</v>
      </c>
      <c r="BM144" s="155" t="s">
        <v>5897</v>
      </c>
    </row>
    <row r="145" spans="2:65" s="1" customFormat="1" ht="24.2" customHeight="1">
      <c r="B145" s="32"/>
      <c r="C145" s="143" t="s">
        <v>285</v>
      </c>
      <c r="D145" s="143" t="s">
        <v>227</v>
      </c>
      <c r="E145" s="144" t="s">
        <v>1316</v>
      </c>
      <c r="F145" s="145" t="s">
        <v>2661</v>
      </c>
      <c r="G145" s="146" t="s">
        <v>292</v>
      </c>
      <c r="H145" s="147">
        <v>1.4810000000000001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</v>
      </c>
      <c r="R145" s="153">
        <f>Q145*H145</f>
        <v>0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5898</v>
      </c>
    </row>
    <row r="146" spans="2:65" s="11" customFormat="1" ht="22.9" customHeight="1">
      <c r="B146" s="131"/>
      <c r="D146" s="132" t="s">
        <v>75</v>
      </c>
      <c r="E146" s="141" t="s">
        <v>945</v>
      </c>
      <c r="F146" s="141" t="s">
        <v>1319</v>
      </c>
      <c r="I146" s="134"/>
      <c r="J146" s="142">
        <f>BK146</f>
        <v>0</v>
      </c>
      <c r="L146" s="131"/>
      <c r="M146" s="136"/>
      <c r="P146" s="137">
        <f>P147</f>
        <v>0</v>
      </c>
      <c r="R146" s="137">
        <f>R147</f>
        <v>0</v>
      </c>
      <c r="T146" s="138">
        <f>T147</f>
        <v>0</v>
      </c>
      <c r="AR146" s="132" t="s">
        <v>83</v>
      </c>
      <c r="AT146" s="139" t="s">
        <v>75</v>
      </c>
      <c r="AU146" s="139" t="s">
        <v>83</v>
      </c>
      <c r="AY146" s="132" t="s">
        <v>225</v>
      </c>
      <c r="BK146" s="140">
        <f>BK147</f>
        <v>0</v>
      </c>
    </row>
    <row r="147" spans="2:65" s="1" customFormat="1" ht="33" customHeight="1">
      <c r="B147" s="32"/>
      <c r="C147" s="143" t="s">
        <v>289</v>
      </c>
      <c r="D147" s="143" t="s">
        <v>227</v>
      </c>
      <c r="E147" s="144" t="s">
        <v>5899</v>
      </c>
      <c r="F147" s="145" t="s">
        <v>5900</v>
      </c>
      <c r="G147" s="146" t="s">
        <v>292</v>
      </c>
      <c r="H147" s="147">
        <v>7.59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0</v>
      </c>
      <c r="R147" s="153">
        <f>Q147*H147</f>
        <v>0</v>
      </c>
      <c r="S147" s="153">
        <v>0</v>
      </c>
      <c r="T147" s="154">
        <f>S147*H147</f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5901</v>
      </c>
    </row>
    <row r="148" spans="2:65" s="11" customFormat="1" ht="25.9" customHeight="1">
      <c r="B148" s="131"/>
      <c r="D148" s="132" t="s">
        <v>75</v>
      </c>
      <c r="E148" s="133" t="s">
        <v>1324</v>
      </c>
      <c r="F148" s="133" t="s">
        <v>1325</v>
      </c>
      <c r="I148" s="134"/>
      <c r="J148" s="135">
        <f>BK148</f>
        <v>0</v>
      </c>
      <c r="L148" s="131"/>
      <c r="M148" s="136"/>
      <c r="P148" s="137">
        <f>P149</f>
        <v>0</v>
      </c>
      <c r="R148" s="137">
        <f>R149</f>
        <v>7.9068941999999991</v>
      </c>
      <c r="T148" s="138">
        <f>T149</f>
        <v>0</v>
      </c>
      <c r="AR148" s="132" t="s">
        <v>89</v>
      </c>
      <c r="AT148" s="139" t="s">
        <v>75</v>
      </c>
      <c r="AU148" s="139" t="s">
        <v>76</v>
      </c>
      <c r="AY148" s="132" t="s">
        <v>225</v>
      </c>
      <c r="BK148" s="140">
        <f>BK149</f>
        <v>0</v>
      </c>
    </row>
    <row r="149" spans="2:65" s="11" customFormat="1" ht="22.9" customHeight="1">
      <c r="B149" s="131"/>
      <c r="D149" s="132" t="s">
        <v>75</v>
      </c>
      <c r="E149" s="141" t="s">
        <v>2074</v>
      </c>
      <c r="F149" s="141" t="s">
        <v>2075</v>
      </c>
      <c r="I149" s="134"/>
      <c r="J149" s="142">
        <f>BK149</f>
        <v>0</v>
      </c>
      <c r="L149" s="131"/>
      <c r="M149" s="136"/>
      <c r="P149" s="137">
        <f>SUM(P150:P167)</f>
        <v>0</v>
      </c>
      <c r="R149" s="137">
        <f>SUM(R150:R167)</f>
        <v>7.9068941999999991</v>
      </c>
      <c r="T149" s="138">
        <f>SUM(T150:T167)</f>
        <v>0</v>
      </c>
      <c r="AR149" s="132" t="s">
        <v>89</v>
      </c>
      <c r="AT149" s="139" t="s">
        <v>75</v>
      </c>
      <c r="AU149" s="139" t="s">
        <v>83</v>
      </c>
      <c r="AY149" s="132" t="s">
        <v>225</v>
      </c>
      <c r="BK149" s="140">
        <f>SUM(BK150:BK167)</f>
        <v>0</v>
      </c>
    </row>
    <row r="150" spans="2:65" s="1" customFormat="1" ht="24.2" customHeight="1">
      <c r="B150" s="32"/>
      <c r="C150" s="143" t="s">
        <v>295</v>
      </c>
      <c r="D150" s="143" t="s">
        <v>227</v>
      </c>
      <c r="E150" s="144" t="s">
        <v>5902</v>
      </c>
      <c r="F150" s="145" t="s">
        <v>5903</v>
      </c>
      <c r="G150" s="146" t="s">
        <v>519</v>
      </c>
      <c r="H150" s="147">
        <v>50</v>
      </c>
      <c r="I150" s="148"/>
      <c r="J150" s="149">
        <f>ROUND(I150*H150,2)</f>
        <v>0</v>
      </c>
      <c r="K150" s="150"/>
      <c r="L150" s="32"/>
      <c r="M150" s="151" t="s">
        <v>1</v>
      </c>
      <c r="N150" s="152" t="s">
        <v>42</v>
      </c>
      <c r="P150" s="153">
        <f>O150*H150</f>
        <v>0</v>
      </c>
      <c r="Q150" s="153">
        <v>9.7217284000000001E-2</v>
      </c>
      <c r="R150" s="153">
        <f>Q150*H150</f>
        <v>4.8608642</v>
      </c>
      <c r="S150" s="153">
        <v>0</v>
      </c>
      <c r="T150" s="154">
        <f>S150*H150</f>
        <v>0</v>
      </c>
      <c r="AR150" s="155" t="s">
        <v>309</v>
      </c>
      <c r="AT150" s="155" t="s">
        <v>227</v>
      </c>
      <c r="AU150" s="155" t="s">
        <v>89</v>
      </c>
      <c r="AY150" s="17" t="s">
        <v>225</v>
      </c>
      <c r="BE150" s="156">
        <f>IF(N150="základná",J150,0)</f>
        <v>0</v>
      </c>
      <c r="BF150" s="156">
        <f>IF(N150="znížená",J150,0)</f>
        <v>0</v>
      </c>
      <c r="BG150" s="156">
        <f>IF(N150="zákl. prenesená",J150,0)</f>
        <v>0</v>
      </c>
      <c r="BH150" s="156">
        <f>IF(N150="zníž. prenesená",J150,0)</f>
        <v>0</v>
      </c>
      <c r="BI150" s="156">
        <f>IF(N150="nulová",J150,0)</f>
        <v>0</v>
      </c>
      <c r="BJ150" s="17" t="s">
        <v>89</v>
      </c>
      <c r="BK150" s="156">
        <f>ROUND(I150*H150,2)</f>
        <v>0</v>
      </c>
      <c r="BL150" s="17" t="s">
        <v>309</v>
      </c>
      <c r="BM150" s="155" t="s">
        <v>5904</v>
      </c>
    </row>
    <row r="151" spans="2:65" s="12" customFormat="1" ht="11.25">
      <c r="B151" s="157"/>
      <c r="D151" s="158" t="s">
        <v>233</v>
      </c>
      <c r="E151" s="159" t="s">
        <v>1</v>
      </c>
      <c r="F151" s="160" t="s">
        <v>5905</v>
      </c>
      <c r="H151" s="161">
        <v>50</v>
      </c>
      <c r="I151" s="162"/>
      <c r="L151" s="157"/>
      <c r="M151" s="163"/>
      <c r="T151" s="164"/>
      <c r="AT151" s="159" t="s">
        <v>233</v>
      </c>
      <c r="AU151" s="159" t="s">
        <v>89</v>
      </c>
      <c r="AV151" s="12" t="s">
        <v>89</v>
      </c>
      <c r="AW151" s="12" t="s">
        <v>31</v>
      </c>
      <c r="AX151" s="12" t="s">
        <v>83</v>
      </c>
      <c r="AY151" s="159" t="s">
        <v>225</v>
      </c>
    </row>
    <row r="152" spans="2:65" s="1" customFormat="1" ht="16.5" customHeight="1">
      <c r="B152" s="32"/>
      <c r="C152" s="179" t="s">
        <v>303</v>
      </c>
      <c r="D152" s="179" t="s">
        <v>304</v>
      </c>
      <c r="E152" s="180" t="s">
        <v>5906</v>
      </c>
      <c r="F152" s="181" t="s">
        <v>5907</v>
      </c>
      <c r="G152" s="182" t="s">
        <v>519</v>
      </c>
      <c r="H152" s="183">
        <v>50</v>
      </c>
      <c r="I152" s="184"/>
      <c r="J152" s="185">
        <f>ROUND(I152*H152,2)</f>
        <v>0</v>
      </c>
      <c r="K152" s="186"/>
      <c r="L152" s="187"/>
      <c r="M152" s="188" t="s">
        <v>1</v>
      </c>
      <c r="N152" s="189" t="s">
        <v>42</v>
      </c>
      <c r="P152" s="153">
        <f>O152*H152</f>
        <v>0</v>
      </c>
      <c r="Q152" s="153">
        <v>1.8E-3</v>
      </c>
      <c r="R152" s="153">
        <f>Q152*H152</f>
        <v>0.09</v>
      </c>
      <c r="S152" s="153">
        <v>0</v>
      </c>
      <c r="T152" s="154">
        <f>S152*H152</f>
        <v>0</v>
      </c>
      <c r="AR152" s="155" t="s">
        <v>434</v>
      </c>
      <c r="AT152" s="155" t="s">
        <v>304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309</v>
      </c>
      <c r="BM152" s="155" t="s">
        <v>5908</v>
      </c>
    </row>
    <row r="153" spans="2:65" s="1" customFormat="1" ht="16.5" customHeight="1">
      <c r="B153" s="32"/>
      <c r="C153" s="179" t="s">
        <v>309</v>
      </c>
      <c r="D153" s="179" t="s">
        <v>304</v>
      </c>
      <c r="E153" s="180" t="s">
        <v>5909</v>
      </c>
      <c r="F153" s="181" t="s">
        <v>5910</v>
      </c>
      <c r="G153" s="182" t="s">
        <v>519</v>
      </c>
      <c r="H153" s="183">
        <v>50</v>
      </c>
      <c r="I153" s="184"/>
      <c r="J153" s="185">
        <f>ROUND(I153*H153,2)</f>
        <v>0</v>
      </c>
      <c r="K153" s="186"/>
      <c r="L153" s="187"/>
      <c r="M153" s="188" t="s">
        <v>1</v>
      </c>
      <c r="N153" s="189" t="s">
        <v>42</v>
      </c>
      <c r="P153" s="153">
        <f>O153*H153</f>
        <v>0</v>
      </c>
      <c r="Q153" s="153">
        <v>4.0000000000000002E-4</v>
      </c>
      <c r="R153" s="153">
        <f>Q153*H153</f>
        <v>0.02</v>
      </c>
      <c r="S153" s="153">
        <v>0</v>
      </c>
      <c r="T153" s="154">
        <f>S153*H153</f>
        <v>0</v>
      </c>
      <c r="AR153" s="155" t="s">
        <v>434</v>
      </c>
      <c r="AT153" s="155" t="s">
        <v>304</v>
      </c>
      <c r="AU153" s="155" t="s">
        <v>89</v>
      </c>
      <c r="AY153" s="17" t="s">
        <v>225</v>
      </c>
      <c r="BE153" s="156">
        <f>IF(N153="základná",J153,0)</f>
        <v>0</v>
      </c>
      <c r="BF153" s="156">
        <f>IF(N153="znížená",J153,0)</f>
        <v>0</v>
      </c>
      <c r="BG153" s="156">
        <f>IF(N153="zákl. prenesená",J153,0)</f>
        <v>0</v>
      </c>
      <c r="BH153" s="156">
        <f>IF(N153="zníž. prenesená",J153,0)</f>
        <v>0</v>
      </c>
      <c r="BI153" s="156">
        <f>IF(N153="nulová",J153,0)</f>
        <v>0</v>
      </c>
      <c r="BJ153" s="17" t="s">
        <v>89</v>
      </c>
      <c r="BK153" s="156">
        <f>ROUND(I153*H153,2)</f>
        <v>0</v>
      </c>
      <c r="BL153" s="17" t="s">
        <v>309</v>
      </c>
      <c r="BM153" s="155" t="s">
        <v>5911</v>
      </c>
    </row>
    <row r="154" spans="2:65" s="1" customFormat="1" ht="33" customHeight="1">
      <c r="B154" s="32"/>
      <c r="C154" s="143" t="s">
        <v>319</v>
      </c>
      <c r="D154" s="143" t="s">
        <v>227</v>
      </c>
      <c r="E154" s="144" t="s">
        <v>5912</v>
      </c>
      <c r="F154" s="145" t="s">
        <v>5913</v>
      </c>
      <c r="G154" s="146" t="s">
        <v>519</v>
      </c>
      <c r="H154" s="147">
        <v>43</v>
      </c>
      <c r="I154" s="148"/>
      <c r="J154" s="149">
        <f>ROUND(I154*H154,2)</f>
        <v>0</v>
      </c>
      <c r="K154" s="150"/>
      <c r="L154" s="32"/>
      <c r="M154" s="151" t="s">
        <v>1</v>
      </c>
      <c r="N154" s="152" t="s">
        <v>42</v>
      </c>
      <c r="P154" s="153">
        <f>O154*H154</f>
        <v>0</v>
      </c>
      <c r="Q154" s="153">
        <v>6.3E-3</v>
      </c>
      <c r="R154" s="153">
        <f>Q154*H154</f>
        <v>0.27090000000000003</v>
      </c>
      <c r="S154" s="153">
        <v>0</v>
      </c>
      <c r="T154" s="154">
        <f>S154*H154</f>
        <v>0</v>
      </c>
      <c r="AR154" s="155" t="s">
        <v>309</v>
      </c>
      <c r="AT154" s="155" t="s">
        <v>227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309</v>
      </c>
      <c r="BM154" s="155" t="s">
        <v>5914</v>
      </c>
    </row>
    <row r="155" spans="2:65" s="12" customFormat="1" ht="11.25">
      <c r="B155" s="157"/>
      <c r="D155" s="158" t="s">
        <v>233</v>
      </c>
      <c r="E155" s="159" t="s">
        <v>1</v>
      </c>
      <c r="F155" s="160" t="s">
        <v>5915</v>
      </c>
      <c r="H155" s="161">
        <v>43</v>
      </c>
      <c r="I155" s="162"/>
      <c r="L155" s="157"/>
      <c r="M155" s="163"/>
      <c r="T155" s="164"/>
      <c r="AT155" s="159" t="s">
        <v>233</v>
      </c>
      <c r="AU155" s="159" t="s">
        <v>89</v>
      </c>
      <c r="AV155" s="12" t="s">
        <v>89</v>
      </c>
      <c r="AW155" s="12" t="s">
        <v>31</v>
      </c>
      <c r="AX155" s="12" t="s">
        <v>76</v>
      </c>
      <c r="AY155" s="159" t="s">
        <v>225</v>
      </c>
    </row>
    <row r="156" spans="2:65" s="13" customFormat="1" ht="11.25">
      <c r="B156" s="165"/>
      <c r="D156" s="158" t="s">
        <v>233</v>
      </c>
      <c r="E156" s="166" t="s">
        <v>1</v>
      </c>
      <c r="F156" s="167" t="s">
        <v>258</v>
      </c>
      <c r="H156" s="168">
        <v>43</v>
      </c>
      <c r="I156" s="169"/>
      <c r="L156" s="165"/>
      <c r="M156" s="170"/>
      <c r="T156" s="171"/>
      <c r="AT156" s="166" t="s">
        <v>233</v>
      </c>
      <c r="AU156" s="166" t="s">
        <v>89</v>
      </c>
      <c r="AV156" s="13" t="s">
        <v>231</v>
      </c>
      <c r="AW156" s="13" t="s">
        <v>31</v>
      </c>
      <c r="AX156" s="13" t="s">
        <v>83</v>
      </c>
      <c r="AY156" s="166" t="s">
        <v>225</v>
      </c>
    </row>
    <row r="157" spans="2:65" s="1" customFormat="1" ht="24.2" customHeight="1">
      <c r="B157" s="32"/>
      <c r="C157" s="179" t="s">
        <v>328</v>
      </c>
      <c r="D157" s="179" t="s">
        <v>304</v>
      </c>
      <c r="E157" s="180" t="s">
        <v>5916</v>
      </c>
      <c r="F157" s="181" t="s">
        <v>5917</v>
      </c>
      <c r="G157" s="182" t="s">
        <v>519</v>
      </c>
      <c r="H157" s="183">
        <v>43</v>
      </c>
      <c r="I157" s="184"/>
      <c r="J157" s="185">
        <f>ROUND(I157*H157,2)</f>
        <v>0</v>
      </c>
      <c r="K157" s="186"/>
      <c r="L157" s="187"/>
      <c r="M157" s="188" t="s">
        <v>1</v>
      </c>
      <c r="N157" s="189" t="s">
        <v>42</v>
      </c>
      <c r="P157" s="153">
        <f>O157*H157</f>
        <v>0</v>
      </c>
      <c r="Q157" s="153">
        <v>4.5999999999999999E-2</v>
      </c>
      <c r="R157" s="153">
        <f>Q157*H157</f>
        <v>1.978</v>
      </c>
      <c r="S157" s="153">
        <v>0</v>
      </c>
      <c r="T157" s="154">
        <f>S157*H157</f>
        <v>0</v>
      </c>
      <c r="AR157" s="155" t="s">
        <v>434</v>
      </c>
      <c r="AT157" s="155" t="s">
        <v>304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309</v>
      </c>
      <c r="BM157" s="155" t="s">
        <v>5918</v>
      </c>
    </row>
    <row r="158" spans="2:65" s="1" customFormat="1" ht="24.2" customHeight="1">
      <c r="B158" s="32"/>
      <c r="C158" s="143" t="s">
        <v>339</v>
      </c>
      <c r="D158" s="143" t="s">
        <v>227</v>
      </c>
      <c r="E158" s="144" t="s">
        <v>5919</v>
      </c>
      <c r="F158" s="145" t="s">
        <v>5920</v>
      </c>
      <c r="G158" s="146" t="s">
        <v>414</v>
      </c>
      <c r="H158" s="147">
        <v>100</v>
      </c>
      <c r="I158" s="148"/>
      <c r="J158" s="149">
        <f>ROUND(I158*H158,2)</f>
        <v>0</v>
      </c>
      <c r="K158" s="150"/>
      <c r="L158" s="32"/>
      <c r="M158" s="151" t="s">
        <v>1</v>
      </c>
      <c r="N158" s="152" t="s">
        <v>42</v>
      </c>
      <c r="P158" s="153">
        <f>O158*H158</f>
        <v>0</v>
      </c>
      <c r="Q158" s="153">
        <v>0</v>
      </c>
      <c r="R158" s="153">
        <f>Q158*H158</f>
        <v>0</v>
      </c>
      <c r="S158" s="153">
        <v>0</v>
      </c>
      <c r="T158" s="154">
        <f>S158*H158</f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>IF(N158="základná",J158,0)</f>
        <v>0</v>
      </c>
      <c r="BF158" s="156">
        <f>IF(N158="znížená",J158,0)</f>
        <v>0</v>
      </c>
      <c r="BG158" s="156">
        <f>IF(N158="zákl. prenesená",J158,0)</f>
        <v>0</v>
      </c>
      <c r="BH158" s="156">
        <f>IF(N158="zníž. prenesená",J158,0)</f>
        <v>0</v>
      </c>
      <c r="BI158" s="156">
        <f>IF(N158="nulová",J158,0)</f>
        <v>0</v>
      </c>
      <c r="BJ158" s="17" t="s">
        <v>89</v>
      </c>
      <c r="BK158" s="156">
        <f>ROUND(I158*H158,2)</f>
        <v>0</v>
      </c>
      <c r="BL158" s="17" t="s">
        <v>231</v>
      </c>
      <c r="BM158" s="155" t="s">
        <v>5921</v>
      </c>
    </row>
    <row r="159" spans="2:65" s="12" customFormat="1" ht="11.25">
      <c r="B159" s="157"/>
      <c r="D159" s="158" t="s">
        <v>233</v>
      </c>
      <c r="E159" s="159" t="s">
        <v>1</v>
      </c>
      <c r="F159" s="160" t="s">
        <v>5922</v>
      </c>
      <c r="H159" s="161">
        <v>100</v>
      </c>
      <c r="I159" s="162"/>
      <c r="L159" s="157"/>
      <c r="M159" s="163"/>
      <c r="T159" s="164"/>
      <c r="AT159" s="159" t="s">
        <v>233</v>
      </c>
      <c r="AU159" s="159" t="s">
        <v>89</v>
      </c>
      <c r="AV159" s="12" t="s">
        <v>89</v>
      </c>
      <c r="AW159" s="12" t="s">
        <v>31</v>
      </c>
      <c r="AX159" s="12" t="s">
        <v>83</v>
      </c>
      <c r="AY159" s="159" t="s">
        <v>225</v>
      </c>
    </row>
    <row r="160" spans="2:65" s="1" customFormat="1" ht="37.9" customHeight="1">
      <c r="B160" s="32"/>
      <c r="C160" s="179" t="s">
        <v>349</v>
      </c>
      <c r="D160" s="179" t="s">
        <v>304</v>
      </c>
      <c r="E160" s="180" t="s">
        <v>5923</v>
      </c>
      <c r="F160" s="181" t="s">
        <v>5924</v>
      </c>
      <c r="G160" s="182" t="s">
        <v>519</v>
      </c>
      <c r="H160" s="183">
        <v>43</v>
      </c>
      <c r="I160" s="184"/>
      <c r="J160" s="185">
        <f t="shared" ref="J160:J167" si="0">ROUND(I160*H160,2)</f>
        <v>0</v>
      </c>
      <c r="K160" s="186"/>
      <c r="L160" s="187"/>
      <c r="M160" s="188" t="s">
        <v>1</v>
      </c>
      <c r="N160" s="189" t="s">
        <v>42</v>
      </c>
      <c r="P160" s="153">
        <f t="shared" ref="P160:P167" si="1">O160*H160</f>
        <v>0</v>
      </c>
      <c r="Q160" s="153">
        <v>8.6999999999999994E-3</v>
      </c>
      <c r="R160" s="153">
        <f t="shared" ref="R160:R167" si="2">Q160*H160</f>
        <v>0.37409999999999999</v>
      </c>
      <c r="S160" s="153">
        <v>0</v>
      </c>
      <c r="T160" s="154">
        <f t="shared" ref="T160:T167" si="3">S160*H160</f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ref="BE160:BE167" si="4">IF(N160="základná",J160,0)</f>
        <v>0</v>
      </c>
      <c r="BF160" s="156">
        <f t="shared" ref="BF160:BF167" si="5">IF(N160="znížená",J160,0)</f>
        <v>0</v>
      </c>
      <c r="BG160" s="156">
        <f t="shared" ref="BG160:BG167" si="6">IF(N160="zákl. prenesená",J160,0)</f>
        <v>0</v>
      </c>
      <c r="BH160" s="156">
        <f t="shared" ref="BH160:BH167" si="7">IF(N160="zníž. prenesená",J160,0)</f>
        <v>0</v>
      </c>
      <c r="BI160" s="156">
        <f t="shared" ref="BI160:BI167" si="8">IF(N160="nulová",J160,0)</f>
        <v>0</v>
      </c>
      <c r="BJ160" s="17" t="s">
        <v>89</v>
      </c>
      <c r="BK160" s="156">
        <f t="shared" ref="BK160:BK167" si="9">ROUND(I160*H160,2)</f>
        <v>0</v>
      </c>
      <c r="BL160" s="17" t="s">
        <v>231</v>
      </c>
      <c r="BM160" s="155" t="s">
        <v>5925</v>
      </c>
    </row>
    <row r="161" spans="2:65" s="1" customFormat="1" ht="33" customHeight="1">
      <c r="B161" s="32"/>
      <c r="C161" s="143" t="s">
        <v>353</v>
      </c>
      <c r="D161" s="143" t="s">
        <v>227</v>
      </c>
      <c r="E161" s="144" t="s">
        <v>5926</v>
      </c>
      <c r="F161" s="145" t="s">
        <v>5927</v>
      </c>
      <c r="G161" s="146" t="s">
        <v>519</v>
      </c>
      <c r="H161" s="147">
        <v>2</v>
      </c>
      <c r="I161" s="148"/>
      <c r="J161" s="149">
        <f t="shared" si="0"/>
        <v>0</v>
      </c>
      <c r="K161" s="150"/>
      <c r="L161" s="32"/>
      <c r="M161" s="151" t="s">
        <v>1</v>
      </c>
      <c r="N161" s="152" t="s">
        <v>42</v>
      </c>
      <c r="P161" s="153">
        <f t="shared" si="1"/>
        <v>0</v>
      </c>
      <c r="Q161" s="153">
        <v>0</v>
      </c>
      <c r="R161" s="153">
        <f t="shared" si="2"/>
        <v>0</v>
      </c>
      <c r="S161" s="153">
        <v>0</v>
      </c>
      <c r="T161" s="154">
        <f t="shared" si="3"/>
        <v>0</v>
      </c>
      <c r="AR161" s="155" t="s">
        <v>309</v>
      </c>
      <c r="AT161" s="155" t="s">
        <v>227</v>
      </c>
      <c r="AU161" s="155" t="s">
        <v>89</v>
      </c>
      <c r="AY161" s="17" t="s">
        <v>225</v>
      </c>
      <c r="BE161" s="156">
        <f t="shared" si="4"/>
        <v>0</v>
      </c>
      <c r="BF161" s="156">
        <f t="shared" si="5"/>
        <v>0</v>
      </c>
      <c r="BG161" s="156">
        <f t="shared" si="6"/>
        <v>0</v>
      </c>
      <c r="BH161" s="156">
        <f t="shared" si="7"/>
        <v>0</v>
      </c>
      <c r="BI161" s="156">
        <f t="shared" si="8"/>
        <v>0</v>
      </c>
      <c r="BJ161" s="17" t="s">
        <v>89</v>
      </c>
      <c r="BK161" s="156">
        <f t="shared" si="9"/>
        <v>0</v>
      </c>
      <c r="BL161" s="17" t="s">
        <v>309</v>
      </c>
      <c r="BM161" s="155" t="s">
        <v>5928</v>
      </c>
    </row>
    <row r="162" spans="2:65" s="1" customFormat="1" ht="16.5" customHeight="1">
      <c r="B162" s="32"/>
      <c r="C162" s="179" t="s">
        <v>363</v>
      </c>
      <c r="D162" s="179" t="s">
        <v>304</v>
      </c>
      <c r="E162" s="180" t="s">
        <v>5929</v>
      </c>
      <c r="F162" s="181" t="s">
        <v>5930</v>
      </c>
      <c r="G162" s="182" t="s">
        <v>519</v>
      </c>
      <c r="H162" s="183">
        <v>1</v>
      </c>
      <c r="I162" s="184"/>
      <c r="J162" s="185">
        <f t="shared" si="0"/>
        <v>0</v>
      </c>
      <c r="K162" s="186"/>
      <c r="L162" s="187"/>
      <c r="M162" s="188" t="s">
        <v>1</v>
      </c>
      <c r="N162" s="189" t="s">
        <v>42</v>
      </c>
      <c r="P162" s="153">
        <f t="shared" si="1"/>
        <v>0</v>
      </c>
      <c r="Q162" s="153">
        <v>3.637E-2</v>
      </c>
      <c r="R162" s="153">
        <f t="shared" si="2"/>
        <v>3.637E-2</v>
      </c>
      <c r="S162" s="153">
        <v>0</v>
      </c>
      <c r="T162" s="154">
        <f t="shared" si="3"/>
        <v>0</v>
      </c>
      <c r="AR162" s="155" t="s">
        <v>434</v>
      </c>
      <c r="AT162" s="155" t="s">
        <v>304</v>
      </c>
      <c r="AU162" s="155" t="s">
        <v>89</v>
      </c>
      <c r="AY162" s="17" t="s">
        <v>225</v>
      </c>
      <c r="BE162" s="156">
        <f t="shared" si="4"/>
        <v>0</v>
      </c>
      <c r="BF162" s="156">
        <f t="shared" si="5"/>
        <v>0</v>
      </c>
      <c r="BG162" s="156">
        <f t="shared" si="6"/>
        <v>0</v>
      </c>
      <c r="BH162" s="156">
        <f t="shared" si="7"/>
        <v>0</v>
      </c>
      <c r="BI162" s="156">
        <f t="shared" si="8"/>
        <v>0</v>
      </c>
      <c r="BJ162" s="17" t="s">
        <v>89</v>
      </c>
      <c r="BK162" s="156">
        <f t="shared" si="9"/>
        <v>0</v>
      </c>
      <c r="BL162" s="17" t="s">
        <v>309</v>
      </c>
      <c r="BM162" s="155" t="s">
        <v>5931</v>
      </c>
    </row>
    <row r="163" spans="2:65" s="1" customFormat="1" ht="16.5" customHeight="1">
      <c r="B163" s="32"/>
      <c r="C163" s="179" t="s">
        <v>7</v>
      </c>
      <c r="D163" s="179" t="s">
        <v>304</v>
      </c>
      <c r="E163" s="180" t="s">
        <v>5932</v>
      </c>
      <c r="F163" s="181" t="s">
        <v>5933</v>
      </c>
      <c r="G163" s="182" t="s">
        <v>519</v>
      </c>
      <c r="H163" s="183">
        <v>1</v>
      </c>
      <c r="I163" s="184"/>
      <c r="J163" s="185">
        <f t="shared" si="0"/>
        <v>0</v>
      </c>
      <c r="K163" s="186"/>
      <c r="L163" s="187"/>
      <c r="M163" s="188" t="s">
        <v>1</v>
      </c>
      <c r="N163" s="189" t="s">
        <v>42</v>
      </c>
      <c r="P163" s="153">
        <f t="shared" si="1"/>
        <v>0</v>
      </c>
      <c r="Q163" s="153">
        <v>3.6459999999999999E-2</v>
      </c>
      <c r="R163" s="153">
        <f t="shared" si="2"/>
        <v>3.6459999999999999E-2</v>
      </c>
      <c r="S163" s="153">
        <v>0</v>
      </c>
      <c r="T163" s="154">
        <f t="shared" si="3"/>
        <v>0</v>
      </c>
      <c r="AR163" s="155" t="s">
        <v>434</v>
      </c>
      <c r="AT163" s="155" t="s">
        <v>304</v>
      </c>
      <c r="AU163" s="155" t="s">
        <v>89</v>
      </c>
      <c r="AY163" s="17" t="s">
        <v>225</v>
      </c>
      <c r="BE163" s="156">
        <f t="shared" si="4"/>
        <v>0</v>
      </c>
      <c r="BF163" s="156">
        <f t="shared" si="5"/>
        <v>0</v>
      </c>
      <c r="BG163" s="156">
        <f t="shared" si="6"/>
        <v>0</v>
      </c>
      <c r="BH163" s="156">
        <f t="shared" si="7"/>
        <v>0</v>
      </c>
      <c r="BI163" s="156">
        <f t="shared" si="8"/>
        <v>0</v>
      </c>
      <c r="BJ163" s="17" t="s">
        <v>89</v>
      </c>
      <c r="BK163" s="156">
        <f t="shared" si="9"/>
        <v>0</v>
      </c>
      <c r="BL163" s="17" t="s">
        <v>309</v>
      </c>
      <c r="BM163" s="155" t="s">
        <v>5934</v>
      </c>
    </row>
    <row r="164" spans="2:65" s="1" customFormat="1" ht="33" customHeight="1">
      <c r="B164" s="32"/>
      <c r="C164" s="143" t="s">
        <v>379</v>
      </c>
      <c r="D164" s="143" t="s">
        <v>227</v>
      </c>
      <c r="E164" s="144" t="s">
        <v>5935</v>
      </c>
      <c r="F164" s="145" t="s">
        <v>5936</v>
      </c>
      <c r="G164" s="146" t="s">
        <v>519</v>
      </c>
      <c r="H164" s="147">
        <v>2</v>
      </c>
      <c r="I164" s="148"/>
      <c r="J164" s="149">
        <f t="shared" si="0"/>
        <v>0</v>
      </c>
      <c r="K164" s="150"/>
      <c r="L164" s="32"/>
      <c r="M164" s="151" t="s">
        <v>1</v>
      </c>
      <c r="N164" s="152" t="s">
        <v>42</v>
      </c>
      <c r="P164" s="153">
        <f t="shared" si="1"/>
        <v>0</v>
      </c>
      <c r="Q164" s="153">
        <v>0</v>
      </c>
      <c r="R164" s="153">
        <f t="shared" si="2"/>
        <v>0</v>
      </c>
      <c r="S164" s="153">
        <v>0</v>
      </c>
      <c r="T164" s="154">
        <f t="shared" si="3"/>
        <v>0</v>
      </c>
      <c r="AR164" s="155" t="s">
        <v>309</v>
      </c>
      <c r="AT164" s="155" t="s">
        <v>227</v>
      </c>
      <c r="AU164" s="155" t="s">
        <v>89</v>
      </c>
      <c r="AY164" s="17" t="s">
        <v>225</v>
      </c>
      <c r="BE164" s="156">
        <f t="shared" si="4"/>
        <v>0</v>
      </c>
      <c r="BF164" s="156">
        <f t="shared" si="5"/>
        <v>0</v>
      </c>
      <c r="BG164" s="156">
        <f t="shared" si="6"/>
        <v>0</v>
      </c>
      <c r="BH164" s="156">
        <f t="shared" si="7"/>
        <v>0</v>
      </c>
      <c r="BI164" s="156">
        <f t="shared" si="8"/>
        <v>0</v>
      </c>
      <c r="BJ164" s="17" t="s">
        <v>89</v>
      </c>
      <c r="BK164" s="156">
        <f t="shared" si="9"/>
        <v>0</v>
      </c>
      <c r="BL164" s="17" t="s">
        <v>309</v>
      </c>
      <c r="BM164" s="155" t="s">
        <v>5937</v>
      </c>
    </row>
    <row r="165" spans="2:65" s="1" customFormat="1" ht="24.2" customHeight="1">
      <c r="B165" s="32"/>
      <c r="C165" s="179" t="s">
        <v>386</v>
      </c>
      <c r="D165" s="179" t="s">
        <v>304</v>
      </c>
      <c r="E165" s="180" t="s">
        <v>5938</v>
      </c>
      <c r="F165" s="181" t="s">
        <v>5939</v>
      </c>
      <c r="G165" s="182" t="s">
        <v>519</v>
      </c>
      <c r="H165" s="183">
        <v>1</v>
      </c>
      <c r="I165" s="184"/>
      <c r="J165" s="185">
        <f t="shared" si="0"/>
        <v>0</v>
      </c>
      <c r="K165" s="186"/>
      <c r="L165" s="187"/>
      <c r="M165" s="188" t="s">
        <v>1</v>
      </c>
      <c r="N165" s="189" t="s">
        <v>42</v>
      </c>
      <c r="P165" s="153">
        <f t="shared" si="1"/>
        <v>0</v>
      </c>
      <c r="Q165" s="153">
        <v>0.12959999999999999</v>
      </c>
      <c r="R165" s="153">
        <f t="shared" si="2"/>
        <v>0.12959999999999999</v>
      </c>
      <c r="S165" s="153">
        <v>0</v>
      </c>
      <c r="T165" s="154">
        <f t="shared" si="3"/>
        <v>0</v>
      </c>
      <c r="AR165" s="155" t="s">
        <v>434</v>
      </c>
      <c r="AT165" s="155" t="s">
        <v>304</v>
      </c>
      <c r="AU165" s="155" t="s">
        <v>89</v>
      </c>
      <c r="AY165" s="17" t="s">
        <v>225</v>
      </c>
      <c r="BE165" s="156">
        <f t="shared" si="4"/>
        <v>0</v>
      </c>
      <c r="BF165" s="156">
        <f t="shared" si="5"/>
        <v>0</v>
      </c>
      <c r="BG165" s="156">
        <f t="shared" si="6"/>
        <v>0</v>
      </c>
      <c r="BH165" s="156">
        <f t="shared" si="7"/>
        <v>0</v>
      </c>
      <c r="BI165" s="156">
        <f t="shared" si="8"/>
        <v>0</v>
      </c>
      <c r="BJ165" s="17" t="s">
        <v>89</v>
      </c>
      <c r="BK165" s="156">
        <f t="shared" si="9"/>
        <v>0</v>
      </c>
      <c r="BL165" s="17" t="s">
        <v>309</v>
      </c>
      <c r="BM165" s="155" t="s">
        <v>5940</v>
      </c>
    </row>
    <row r="166" spans="2:65" s="1" customFormat="1" ht="21.75" customHeight="1">
      <c r="B166" s="32"/>
      <c r="C166" s="179" t="s">
        <v>390</v>
      </c>
      <c r="D166" s="179" t="s">
        <v>304</v>
      </c>
      <c r="E166" s="180" t="s">
        <v>5941</v>
      </c>
      <c r="F166" s="181" t="s">
        <v>5942</v>
      </c>
      <c r="G166" s="182" t="s">
        <v>519</v>
      </c>
      <c r="H166" s="183">
        <v>1</v>
      </c>
      <c r="I166" s="184"/>
      <c r="J166" s="185">
        <f t="shared" si="0"/>
        <v>0</v>
      </c>
      <c r="K166" s="186"/>
      <c r="L166" s="187"/>
      <c r="M166" s="188" t="s">
        <v>1</v>
      </c>
      <c r="N166" s="189" t="s">
        <v>42</v>
      </c>
      <c r="P166" s="153">
        <f t="shared" si="1"/>
        <v>0</v>
      </c>
      <c r="Q166" s="153">
        <v>0.1106</v>
      </c>
      <c r="R166" s="153">
        <f t="shared" si="2"/>
        <v>0.1106</v>
      </c>
      <c r="S166" s="153">
        <v>0</v>
      </c>
      <c r="T166" s="154">
        <f t="shared" si="3"/>
        <v>0</v>
      </c>
      <c r="AR166" s="155" t="s">
        <v>434</v>
      </c>
      <c r="AT166" s="155" t="s">
        <v>304</v>
      </c>
      <c r="AU166" s="155" t="s">
        <v>89</v>
      </c>
      <c r="AY166" s="17" t="s">
        <v>225</v>
      </c>
      <c r="BE166" s="156">
        <f t="shared" si="4"/>
        <v>0</v>
      </c>
      <c r="BF166" s="156">
        <f t="shared" si="5"/>
        <v>0</v>
      </c>
      <c r="BG166" s="156">
        <f t="shared" si="6"/>
        <v>0</v>
      </c>
      <c r="BH166" s="156">
        <f t="shared" si="7"/>
        <v>0</v>
      </c>
      <c r="BI166" s="156">
        <f t="shared" si="8"/>
        <v>0</v>
      </c>
      <c r="BJ166" s="17" t="s">
        <v>89</v>
      </c>
      <c r="BK166" s="156">
        <f t="shared" si="9"/>
        <v>0</v>
      </c>
      <c r="BL166" s="17" t="s">
        <v>309</v>
      </c>
      <c r="BM166" s="155" t="s">
        <v>5943</v>
      </c>
    </row>
    <row r="167" spans="2:65" s="1" customFormat="1" ht="24.2" customHeight="1">
      <c r="B167" s="32"/>
      <c r="C167" s="143" t="s">
        <v>395</v>
      </c>
      <c r="D167" s="143" t="s">
        <v>227</v>
      </c>
      <c r="E167" s="144" t="s">
        <v>5944</v>
      </c>
      <c r="F167" s="145" t="s">
        <v>5945</v>
      </c>
      <c r="G167" s="146" t="s">
        <v>1412</v>
      </c>
      <c r="H167" s="196"/>
      <c r="I167" s="148"/>
      <c r="J167" s="149">
        <f t="shared" si="0"/>
        <v>0</v>
      </c>
      <c r="K167" s="150"/>
      <c r="L167" s="32"/>
      <c r="M167" s="202" t="s">
        <v>1</v>
      </c>
      <c r="N167" s="203" t="s">
        <v>42</v>
      </c>
      <c r="O167" s="199"/>
      <c r="P167" s="200">
        <f t="shared" si="1"/>
        <v>0</v>
      </c>
      <c r="Q167" s="200">
        <v>0</v>
      </c>
      <c r="R167" s="200">
        <f t="shared" si="2"/>
        <v>0</v>
      </c>
      <c r="S167" s="200">
        <v>0</v>
      </c>
      <c r="T167" s="201">
        <f t="shared" si="3"/>
        <v>0</v>
      </c>
      <c r="AR167" s="155" t="s">
        <v>309</v>
      </c>
      <c r="AT167" s="155" t="s">
        <v>227</v>
      </c>
      <c r="AU167" s="155" t="s">
        <v>89</v>
      </c>
      <c r="AY167" s="17" t="s">
        <v>225</v>
      </c>
      <c r="BE167" s="156">
        <f t="shared" si="4"/>
        <v>0</v>
      </c>
      <c r="BF167" s="156">
        <f t="shared" si="5"/>
        <v>0</v>
      </c>
      <c r="BG167" s="156">
        <f t="shared" si="6"/>
        <v>0</v>
      </c>
      <c r="BH167" s="156">
        <f t="shared" si="7"/>
        <v>0</v>
      </c>
      <c r="BI167" s="156">
        <f t="shared" si="8"/>
        <v>0</v>
      </c>
      <c r="BJ167" s="17" t="s">
        <v>89</v>
      </c>
      <c r="BK167" s="156">
        <f t="shared" si="9"/>
        <v>0</v>
      </c>
      <c r="BL167" s="17" t="s">
        <v>309</v>
      </c>
      <c r="BM167" s="155" t="s">
        <v>5946</v>
      </c>
    </row>
    <row r="168" spans="2:65" s="1" customFormat="1" ht="6.95" customHeight="1">
      <c r="B168" s="47"/>
      <c r="C168" s="48"/>
      <c r="D168" s="48"/>
      <c r="E168" s="48"/>
      <c r="F168" s="48"/>
      <c r="G168" s="48"/>
      <c r="H168" s="48"/>
      <c r="I168" s="48"/>
      <c r="J168" s="48"/>
      <c r="K168" s="48"/>
      <c r="L168" s="32"/>
    </row>
  </sheetData>
  <sheetProtection algorithmName="SHA-512" hashValue="pZRGHcNj0adI+rEuBBK7DBhRsMbuO9DfwuRvGC6PgdFeJUl8GCpgtznS1TwjtiBXptmikBqvE3HaSj2PspLegw==" saltValue="yJASkOpeHJoYd5Cqsd2sgLvxkSmfxf38pTuRvF7jCNfPa+X3f8OkW8SW0GlN/IY8Re8pQEsjbdx1wCeP796LdA==" spinCount="100000" sheet="1" objects="1" scenarios="1" formatColumns="0" formatRows="0" autoFilter="0"/>
  <autoFilter ref="C122:K167" xr:uid="{00000000-0009-0000-0000-000013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2:BM20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149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5947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33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ROUND(J126,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ROUND((SUM(BE126:BE208)),  2)</f>
        <v>0</v>
      </c>
      <c r="G33" s="100"/>
      <c r="H33" s="100"/>
      <c r="I33" s="101">
        <v>0.23</v>
      </c>
      <c r="J33" s="99">
        <f>ROUND(((SUM(BE126:BE208))*I33),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ROUND((SUM(BF126:BF208)),  2)</f>
        <v>0</v>
      </c>
      <c r="I34" s="102">
        <v>0.23</v>
      </c>
      <c r="J34" s="89">
        <f>ROUND(((SUM(BF126:BF208))*I34),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ROUND((SUM(BG126:BG208)),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ROUND((SUM(BH126:BH208)),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ROUND((SUM(BI126:BI208)),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04 - SO-04  Navrhovaný Altán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Lacková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J126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182</v>
      </c>
      <c r="E97" s="116"/>
      <c r="F97" s="116"/>
      <c r="G97" s="116"/>
      <c r="H97" s="116"/>
      <c r="I97" s="116"/>
      <c r="J97" s="117">
        <f>J127</f>
        <v>0</v>
      </c>
      <c r="L97" s="114"/>
    </row>
    <row r="98" spans="2:12" s="9" customFormat="1" ht="19.899999999999999" customHeight="1">
      <c r="B98" s="118"/>
      <c r="D98" s="119" t="s">
        <v>183</v>
      </c>
      <c r="E98" s="120"/>
      <c r="F98" s="120"/>
      <c r="G98" s="120"/>
      <c r="H98" s="120"/>
      <c r="I98" s="120"/>
      <c r="J98" s="121">
        <f>J128</f>
        <v>0</v>
      </c>
      <c r="L98" s="118"/>
    </row>
    <row r="99" spans="2:12" s="9" customFormat="1" ht="19.899999999999999" customHeight="1">
      <c r="B99" s="118"/>
      <c r="D99" s="119" t="s">
        <v>184</v>
      </c>
      <c r="E99" s="120"/>
      <c r="F99" s="120"/>
      <c r="G99" s="120"/>
      <c r="H99" s="120"/>
      <c r="I99" s="120"/>
      <c r="J99" s="121">
        <f>J145</f>
        <v>0</v>
      </c>
      <c r="L99" s="118"/>
    </row>
    <row r="100" spans="2:12" s="9" customFormat="1" ht="19.899999999999999" customHeight="1">
      <c r="B100" s="118"/>
      <c r="D100" s="119" t="s">
        <v>5948</v>
      </c>
      <c r="E100" s="120"/>
      <c r="F100" s="120"/>
      <c r="G100" s="120"/>
      <c r="H100" s="120"/>
      <c r="I100" s="120"/>
      <c r="J100" s="121">
        <f>J148</f>
        <v>0</v>
      </c>
      <c r="L100" s="118"/>
    </row>
    <row r="101" spans="2:12" s="9" customFormat="1" ht="19.899999999999999" customHeight="1">
      <c r="B101" s="118"/>
      <c r="D101" s="119" t="s">
        <v>5949</v>
      </c>
      <c r="E101" s="120"/>
      <c r="F101" s="120"/>
      <c r="G101" s="120"/>
      <c r="H101" s="120"/>
      <c r="I101" s="120"/>
      <c r="J101" s="121">
        <f>J159</f>
        <v>0</v>
      </c>
      <c r="L101" s="118"/>
    </row>
    <row r="102" spans="2:12" s="9" customFormat="1" ht="19.899999999999999" customHeight="1">
      <c r="B102" s="118"/>
      <c r="D102" s="119" t="s">
        <v>191</v>
      </c>
      <c r="E102" s="120"/>
      <c r="F102" s="120"/>
      <c r="G102" s="120"/>
      <c r="H102" s="120"/>
      <c r="I102" s="120"/>
      <c r="J102" s="121">
        <f>J162</f>
        <v>0</v>
      </c>
      <c r="L102" s="118"/>
    </row>
    <row r="103" spans="2:12" s="8" customFormat="1" ht="24.95" customHeight="1">
      <c r="B103" s="114"/>
      <c r="D103" s="115" t="s">
        <v>192</v>
      </c>
      <c r="E103" s="116"/>
      <c r="F103" s="116"/>
      <c r="G103" s="116"/>
      <c r="H103" s="116"/>
      <c r="I103" s="116"/>
      <c r="J103" s="117">
        <f>J164</f>
        <v>0</v>
      </c>
      <c r="L103" s="114"/>
    </row>
    <row r="104" spans="2:12" s="9" customFormat="1" ht="19.899999999999999" customHeight="1">
      <c r="B104" s="118"/>
      <c r="D104" s="119" t="s">
        <v>197</v>
      </c>
      <c r="E104" s="120"/>
      <c r="F104" s="120"/>
      <c r="G104" s="120"/>
      <c r="H104" s="120"/>
      <c r="I104" s="120"/>
      <c r="J104" s="121">
        <f>J165</f>
        <v>0</v>
      </c>
      <c r="L104" s="118"/>
    </row>
    <row r="105" spans="2:12" s="9" customFormat="1" ht="19.899999999999999" customHeight="1">
      <c r="B105" s="118"/>
      <c r="D105" s="119" t="s">
        <v>199</v>
      </c>
      <c r="E105" s="120"/>
      <c r="F105" s="120"/>
      <c r="G105" s="120"/>
      <c r="H105" s="120"/>
      <c r="I105" s="120"/>
      <c r="J105" s="121">
        <f>J190</f>
        <v>0</v>
      </c>
      <c r="L105" s="118"/>
    </row>
    <row r="106" spans="2:12" s="9" customFormat="1" ht="19.899999999999999" customHeight="1">
      <c r="B106" s="118"/>
      <c r="D106" s="119" t="s">
        <v>206</v>
      </c>
      <c r="E106" s="120"/>
      <c r="F106" s="120"/>
      <c r="G106" s="120"/>
      <c r="H106" s="120"/>
      <c r="I106" s="120"/>
      <c r="J106" s="121">
        <f>J199</f>
        <v>0</v>
      </c>
      <c r="L106" s="118"/>
    </row>
    <row r="107" spans="2:12" s="1" customFormat="1" ht="21.75" customHeight="1">
      <c r="B107" s="32"/>
      <c r="L107" s="32"/>
    </row>
    <row r="108" spans="2:12" s="1" customFormat="1" ht="6.95" customHeight="1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32"/>
    </row>
    <row r="112" spans="2:12" s="1" customFormat="1" ht="6.95" customHeight="1">
      <c r="B112" s="49"/>
      <c r="C112" s="50"/>
      <c r="D112" s="50"/>
      <c r="E112" s="50"/>
      <c r="F112" s="50"/>
      <c r="G112" s="50"/>
      <c r="H112" s="50"/>
      <c r="I112" s="50"/>
      <c r="J112" s="50"/>
      <c r="K112" s="50"/>
      <c r="L112" s="32"/>
    </row>
    <row r="113" spans="2:63" s="1" customFormat="1" ht="24.95" customHeight="1">
      <c r="B113" s="32"/>
      <c r="C113" s="21" t="s">
        <v>211</v>
      </c>
      <c r="L113" s="32"/>
    </row>
    <row r="114" spans="2:63" s="1" customFormat="1" ht="6.95" customHeight="1">
      <c r="B114" s="32"/>
      <c r="L114" s="32"/>
    </row>
    <row r="115" spans="2:63" s="1" customFormat="1" ht="12" customHeight="1">
      <c r="B115" s="32"/>
      <c r="C115" s="27" t="s">
        <v>15</v>
      </c>
      <c r="L115" s="32"/>
    </row>
    <row r="116" spans="2:63" s="1" customFormat="1" ht="26.25" customHeight="1">
      <c r="B116" s="32"/>
      <c r="E116" s="252" t="str">
        <f>E7</f>
        <v>Sociálno-zdravotné nízkokapacitné zariadenie s kapacitou 24 miest - CSS LÚČ</v>
      </c>
      <c r="F116" s="253"/>
      <c r="G116" s="253"/>
      <c r="H116" s="253"/>
      <c r="L116" s="32"/>
    </row>
    <row r="117" spans="2:63" s="1" customFormat="1" ht="12" customHeight="1">
      <c r="B117" s="32"/>
      <c r="C117" s="27" t="s">
        <v>172</v>
      </c>
      <c r="L117" s="32"/>
    </row>
    <row r="118" spans="2:63" s="1" customFormat="1" ht="16.5" customHeight="1">
      <c r="B118" s="32"/>
      <c r="E118" s="214" t="str">
        <f>E9</f>
        <v>04 - SO-04  Navrhovaný Altán</v>
      </c>
      <c r="F118" s="254"/>
      <c r="G118" s="254"/>
      <c r="H118" s="254"/>
      <c r="L118" s="32"/>
    </row>
    <row r="119" spans="2:63" s="1" customFormat="1" ht="6.95" customHeight="1">
      <c r="B119" s="32"/>
      <c r="L119" s="32"/>
    </row>
    <row r="120" spans="2:63" s="1" customFormat="1" ht="12" customHeight="1">
      <c r="B120" s="32"/>
      <c r="C120" s="27" t="s">
        <v>19</v>
      </c>
      <c r="F120" s="25" t="str">
        <f>F12</f>
        <v>Bytča</v>
      </c>
      <c r="I120" s="27" t="s">
        <v>21</v>
      </c>
      <c r="J120" s="55" t="str">
        <f>IF(J12="","",J12)</f>
        <v>22. 6. 2026</v>
      </c>
      <c r="L120" s="32"/>
    </row>
    <row r="121" spans="2:63" s="1" customFormat="1" ht="6.95" customHeight="1">
      <c r="B121" s="32"/>
      <c r="L121" s="32"/>
    </row>
    <row r="122" spans="2:63" s="1" customFormat="1" ht="15.2" customHeight="1">
      <c r="B122" s="32"/>
      <c r="C122" s="27" t="s">
        <v>23</v>
      </c>
      <c r="F122" s="25" t="str">
        <f>E15</f>
        <v>Centrum sociálnych služieb LÚČ</v>
      </c>
      <c r="I122" s="27" t="s">
        <v>29</v>
      </c>
      <c r="J122" s="30" t="str">
        <f>E21</f>
        <v>expo AIR s.r.o.</v>
      </c>
      <c r="L122" s="32"/>
    </row>
    <row r="123" spans="2:63" s="1" customFormat="1" ht="15.2" customHeight="1">
      <c r="B123" s="32"/>
      <c r="C123" s="27" t="s">
        <v>27</v>
      </c>
      <c r="F123" s="25" t="str">
        <f>IF(E18="","",E18)</f>
        <v>Vyplň údaj</v>
      </c>
      <c r="I123" s="27" t="s">
        <v>32</v>
      </c>
      <c r="J123" s="30" t="str">
        <f>E24</f>
        <v>Lacková</v>
      </c>
      <c r="L123" s="32"/>
    </row>
    <row r="124" spans="2:63" s="1" customFormat="1" ht="10.35" customHeight="1">
      <c r="B124" s="32"/>
      <c r="L124" s="32"/>
    </row>
    <row r="125" spans="2:63" s="10" customFormat="1" ht="29.25" customHeight="1">
      <c r="B125" s="122"/>
      <c r="C125" s="123" t="s">
        <v>212</v>
      </c>
      <c r="D125" s="124" t="s">
        <v>61</v>
      </c>
      <c r="E125" s="124" t="s">
        <v>57</v>
      </c>
      <c r="F125" s="124" t="s">
        <v>58</v>
      </c>
      <c r="G125" s="124" t="s">
        <v>213</v>
      </c>
      <c r="H125" s="124" t="s">
        <v>214</v>
      </c>
      <c r="I125" s="124" t="s">
        <v>215</v>
      </c>
      <c r="J125" s="125" t="s">
        <v>179</v>
      </c>
      <c r="K125" s="126" t="s">
        <v>216</v>
      </c>
      <c r="L125" s="122"/>
      <c r="M125" s="62" t="s">
        <v>1</v>
      </c>
      <c r="N125" s="63" t="s">
        <v>40</v>
      </c>
      <c r="O125" s="63" t="s">
        <v>217</v>
      </c>
      <c r="P125" s="63" t="s">
        <v>218</v>
      </c>
      <c r="Q125" s="63" t="s">
        <v>219</v>
      </c>
      <c r="R125" s="63" t="s">
        <v>220</v>
      </c>
      <c r="S125" s="63" t="s">
        <v>221</v>
      </c>
      <c r="T125" s="64" t="s">
        <v>222</v>
      </c>
    </row>
    <row r="126" spans="2:63" s="1" customFormat="1" ht="22.9" customHeight="1">
      <c r="B126" s="32"/>
      <c r="C126" s="67" t="s">
        <v>180</v>
      </c>
      <c r="J126" s="127">
        <f>BK126</f>
        <v>0</v>
      </c>
      <c r="L126" s="32"/>
      <c r="M126" s="65"/>
      <c r="N126" s="56"/>
      <c r="O126" s="56"/>
      <c r="P126" s="128">
        <f>P127+P164</f>
        <v>0</v>
      </c>
      <c r="Q126" s="56"/>
      <c r="R126" s="128">
        <f>R127+R164</f>
        <v>21.998713263564998</v>
      </c>
      <c r="S126" s="56"/>
      <c r="T126" s="129">
        <f>T127+T164</f>
        <v>0</v>
      </c>
      <c r="AT126" s="17" t="s">
        <v>75</v>
      </c>
      <c r="AU126" s="17" t="s">
        <v>181</v>
      </c>
      <c r="BK126" s="130">
        <f>BK127+BK164</f>
        <v>0</v>
      </c>
    </row>
    <row r="127" spans="2:63" s="11" customFormat="1" ht="25.9" customHeight="1">
      <c r="B127" s="131"/>
      <c r="D127" s="132" t="s">
        <v>75</v>
      </c>
      <c r="E127" s="133" t="s">
        <v>223</v>
      </c>
      <c r="F127" s="133" t="s">
        <v>224</v>
      </c>
      <c r="I127" s="134"/>
      <c r="J127" s="135">
        <f>BK127</f>
        <v>0</v>
      </c>
      <c r="L127" s="131"/>
      <c r="M127" s="136"/>
      <c r="P127" s="137">
        <f>P128+P145+P148+P159+P162</f>
        <v>0</v>
      </c>
      <c r="R127" s="137">
        <f>R128+R145+R148+R159+R162</f>
        <v>19.927160404199999</v>
      </c>
      <c r="T127" s="138">
        <f>T128+T145+T148+T159+T162</f>
        <v>0</v>
      </c>
      <c r="AR127" s="132" t="s">
        <v>83</v>
      </c>
      <c r="AT127" s="139" t="s">
        <v>75</v>
      </c>
      <c r="AU127" s="139" t="s">
        <v>76</v>
      </c>
      <c r="AY127" s="132" t="s">
        <v>225</v>
      </c>
      <c r="BK127" s="140">
        <f>BK128+BK145+BK148+BK159+BK162</f>
        <v>0</v>
      </c>
    </row>
    <row r="128" spans="2:63" s="11" customFormat="1" ht="22.9" customHeight="1">
      <c r="B128" s="131"/>
      <c r="D128" s="132" t="s">
        <v>75</v>
      </c>
      <c r="E128" s="141" t="s">
        <v>83</v>
      </c>
      <c r="F128" s="141" t="s">
        <v>226</v>
      </c>
      <c r="I128" s="134"/>
      <c r="J128" s="142">
        <f>BK128</f>
        <v>0</v>
      </c>
      <c r="L128" s="131"/>
      <c r="M128" s="136"/>
      <c r="P128" s="137">
        <f>SUM(P129:P144)</f>
        <v>0</v>
      </c>
      <c r="R128" s="137">
        <f>SUM(R129:R144)</f>
        <v>0</v>
      </c>
      <c r="T128" s="138">
        <f>SUM(T129:T144)</f>
        <v>0</v>
      </c>
      <c r="AR128" s="132" t="s">
        <v>83</v>
      </c>
      <c r="AT128" s="139" t="s">
        <v>75</v>
      </c>
      <c r="AU128" s="139" t="s">
        <v>83</v>
      </c>
      <c r="AY128" s="132" t="s">
        <v>225</v>
      </c>
      <c r="BK128" s="140">
        <f>SUM(BK129:BK144)</f>
        <v>0</v>
      </c>
    </row>
    <row r="129" spans="2:65" s="1" customFormat="1" ht="24.2" customHeight="1">
      <c r="B129" s="32"/>
      <c r="C129" s="143" t="s">
        <v>83</v>
      </c>
      <c r="D129" s="143" t="s">
        <v>227</v>
      </c>
      <c r="E129" s="144" t="s">
        <v>2321</v>
      </c>
      <c r="F129" s="145" t="s">
        <v>2322</v>
      </c>
      <c r="G129" s="146" t="s">
        <v>230</v>
      </c>
      <c r="H129" s="147">
        <v>4.75</v>
      </c>
      <c r="I129" s="148"/>
      <c r="J129" s="149">
        <f>ROUND(I129*H129,2)</f>
        <v>0</v>
      </c>
      <c r="K129" s="150"/>
      <c r="L129" s="32"/>
      <c r="M129" s="151" t="s">
        <v>1</v>
      </c>
      <c r="N129" s="152" t="s">
        <v>42</v>
      </c>
      <c r="P129" s="153">
        <f>O129*H129</f>
        <v>0</v>
      </c>
      <c r="Q129" s="153">
        <v>0</v>
      </c>
      <c r="R129" s="153">
        <f>Q129*H129</f>
        <v>0</v>
      </c>
      <c r="S129" s="153">
        <v>0</v>
      </c>
      <c r="T129" s="154">
        <f>S129*H129</f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>IF(N129="základná",J129,0)</f>
        <v>0</v>
      </c>
      <c r="BF129" s="156">
        <f>IF(N129="znížená",J129,0)</f>
        <v>0</v>
      </c>
      <c r="BG129" s="156">
        <f>IF(N129="zákl. prenesená",J129,0)</f>
        <v>0</v>
      </c>
      <c r="BH129" s="156">
        <f>IF(N129="zníž. prenesená",J129,0)</f>
        <v>0</v>
      </c>
      <c r="BI129" s="156">
        <f>IF(N129="nulová",J129,0)</f>
        <v>0</v>
      </c>
      <c r="BJ129" s="17" t="s">
        <v>89</v>
      </c>
      <c r="BK129" s="156">
        <f>ROUND(I129*H129,2)</f>
        <v>0</v>
      </c>
      <c r="BL129" s="17" t="s">
        <v>231</v>
      </c>
      <c r="BM129" s="155" t="s">
        <v>5950</v>
      </c>
    </row>
    <row r="130" spans="2:65" s="12" customFormat="1" ht="11.25">
      <c r="B130" s="157"/>
      <c r="D130" s="158" t="s">
        <v>233</v>
      </c>
      <c r="E130" s="159" t="s">
        <v>1</v>
      </c>
      <c r="F130" s="160" t="s">
        <v>5951</v>
      </c>
      <c r="H130" s="161">
        <v>4.75</v>
      </c>
      <c r="I130" s="162"/>
      <c r="L130" s="157"/>
      <c r="M130" s="163"/>
      <c r="T130" s="164"/>
      <c r="AT130" s="159" t="s">
        <v>233</v>
      </c>
      <c r="AU130" s="159" t="s">
        <v>89</v>
      </c>
      <c r="AV130" s="12" t="s">
        <v>89</v>
      </c>
      <c r="AW130" s="12" t="s">
        <v>31</v>
      </c>
      <c r="AX130" s="12" t="s">
        <v>83</v>
      </c>
      <c r="AY130" s="159" t="s">
        <v>225</v>
      </c>
    </row>
    <row r="131" spans="2:65" s="1" customFormat="1" ht="24.2" customHeight="1">
      <c r="B131" s="32"/>
      <c r="C131" s="143" t="s">
        <v>89</v>
      </c>
      <c r="D131" s="143" t="s">
        <v>227</v>
      </c>
      <c r="E131" s="144" t="s">
        <v>240</v>
      </c>
      <c r="F131" s="145" t="s">
        <v>241</v>
      </c>
      <c r="G131" s="146" t="s">
        <v>230</v>
      </c>
      <c r="H131" s="147">
        <v>4.75</v>
      </c>
      <c r="I131" s="148"/>
      <c r="J131" s="149">
        <f>ROUND(I131*H131,2)</f>
        <v>0</v>
      </c>
      <c r="K131" s="150"/>
      <c r="L131" s="32"/>
      <c r="M131" s="151" t="s">
        <v>1</v>
      </c>
      <c r="N131" s="152" t="s">
        <v>42</v>
      </c>
      <c r="P131" s="153">
        <f>O131*H131</f>
        <v>0</v>
      </c>
      <c r="Q131" s="153">
        <v>0</v>
      </c>
      <c r="R131" s="153">
        <f>Q131*H131</f>
        <v>0</v>
      </c>
      <c r="S131" s="153">
        <v>0</v>
      </c>
      <c r="T131" s="154">
        <f>S131*H131</f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>IF(N131="základná",J131,0)</f>
        <v>0</v>
      </c>
      <c r="BF131" s="156">
        <f>IF(N131="znížená",J131,0)</f>
        <v>0</v>
      </c>
      <c r="BG131" s="156">
        <f>IF(N131="zákl. prenesená",J131,0)</f>
        <v>0</v>
      </c>
      <c r="BH131" s="156">
        <f>IF(N131="zníž. prenesená",J131,0)</f>
        <v>0</v>
      </c>
      <c r="BI131" s="156">
        <f>IF(N131="nulová",J131,0)</f>
        <v>0</v>
      </c>
      <c r="BJ131" s="17" t="s">
        <v>89</v>
      </c>
      <c r="BK131" s="156">
        <f>ROUND(I131*H131,2)</f>
        <v>0</v>
      </c>
      <c r="BL131" s="17" t="s">
        <v>231</v>
      </c>
      <c r="BM131" s="155" t="s">
        <v>5952</v>
      </c>
    </row>
    <row r="132" spans="2:65" s="1" customFormat="1" ht="24.2" customHeight="1">
      <c r="B132" s="32"/>
      <c r="C132" s="143" t="s">
        <v>239</v>
      </c>
      <c r="D132" s="143" t="s">
        <v>227</v>
      </c>
      <c r="E132" s="144" t="s">
        <v>5873</v>
      </c>
      <c r="F132" s="145" t="s">
        <v>5874</v>
      </c>
      <c r="G132" s="146" t="s">
        <v>230</v>
      </c>
      <c r="H132" s="147">
        <v>2.29</v>
      </c>
      <c r="I132" s="148"/>
      <c r="J132" s="149">
        <f>ROUND(I132*H132,2)</f>
        <v>0</v>
      </c>
      <c r="K132" s="150"/>
      <c r="L132" s="32"/>
      <c r="M132" s="151" t="s">
        <v>1</v>
      </c>
      <c r="N132" s="152" t="s">
        <v>42</v>
      </c>
      <c r="P132" s="153">
        <f>O132*H132</f>
        <v>0</v>
      </c>
      <c r="Q132" s="153">
        <v>0</v>
      </c>
      <c r="R132" s="153">
        <f>Q132*H132</f>
        <v>0</v>
      </c>
      <c r="S132" s="153">
        <v>0</v>
      </c>
      <c r="T132" s="154">
        <f>S132*H132</f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>IF(N132="základná",J132,0)</f>
        <v>0</v>
      </c>
      <c r="BF132" s="156">
        <f>IF(N132="znížená",J132,0)</f>
        <v>0</v>
      </c>
      <c r="BG132" s="156">
        <f>IF(N132="zákl. prenesená",J132,0)</f>
        <v>0</v>
      </c>
      <c r="BH132" s="156">
        <f>IF(N132="zníž. prenesená",J132,0)</f>
        <v>0</v>
      </c>
      <c r="BI132" s="156">
        <f>IF(N132="nulová",J132,0)</f>
        <v>0</v>
      </c>
      <c r="BJ132" s="17" t="s">
        <v>89</v>
      </c>
      <c r="BK132" s="156">
        <f>ROUND(I132*H132,2)</f>
        <v>0</v>
      </c>
      <c r="BL132" s="17" t="s">
        <v>231</v>
      </c>
      <c r="BM132" s="155" t="s">
        <v>5953</v>
      </c>
    </row>
    <row r="133" spans="2:65" s="12" customFormat="1" ht="11.25">
      <c r="B133" s="157"/>
      <c r="D133" s="158" t="s">
        <v>233</v>
      </c>
      <c r="E133" s="159" t="s">
        <v>1</v>
      </c>
      <c r="F133" s="160" t="s">
        <v>5954</v>
      </c>
      <c r="H133" s="161">
        <v>2.29</v>
      </c>
      <c r="I133" s="162"/>
      <c r="L133" s="157"/>
      <c r="M133" s="163"/>
      <c r="T133" s="164"/>
      <c r="AT133" s="159" t="s">
        <v>233</v>
      </c>
      <c r="AU133" s="159" t="s">
        <v>89</v>
      </c>
      <c r="AV133" s="12" t="s">
        <v>89</v>
      </c>
      <c r="AW133" s="12" t="s">
        <v>31</v>
      </c>
      <c r="AX133" s="12" t="s">
        <v>83</v>
      </c>
      <c r="AY133" s="159" t="s">
        <v>225</v>
      </c>
    </row>
    <row r="134" spans="2:65" s="1" customFormat="1" ht="24.2" customHeight="1">
      <c r="B134" s="32"/>
      <c r="C134" s="143" t="s">
        <v>231</v>
      </c>
      <c r="D134" s="143" t="s">
        <v>227</v>
      </c>
      <c r="E134" s="144" t="s">
        <v>5955</v>
      </c>
      <c r="F134" s="145" t="s">
        <v>5956</v>
      </c>
      <c r="G134" s="146" t="s">
        <v>230</v>
      </c>
      <c r="H134" s="147">
        <v>2.29</v>
      </c>
      <c r="I134" s="148"/>
      <c r="J134" s="149">
        <f>ROUND(I134*H134,2)</f>
        <v>0</v>
      </c>
      <c r="K134" s="150"/>
      <c r="L134" s="32"/>
      <c r="M134" s="151" t="s">
        <v>1</v>
      </c>
      <c r="N134" s="152" t="s">
        <v>42</v>
      </c>
      <c r="P134" s="153">
        <f>O134*H134</f>
        <v>0</v>
      </c>
      <c r="Q134" s="153">
        <v>0</v>
      </c>
      <c r="R134" s="153">
        <f>Q134*H134</f>
        <v>0</v>
      </c>
      <c r="S134" s="153">
        <v>0</v>
      </c>
      <c r="T134" s="154">
        <f>S134*H134</f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>IF(N134="základná",J134,0)</f>
        <v>0</v>
      </c>
      <c r="BF134" s="156">
        <f>IF(N134="znížená",J134,0)</f>
        <v>0</v>
      </c>
      <c r="BG134" s="156">
        <f>IF(N134="zákl. prenesená",J134,0)</f>
        <v>0</v>
      </c>
      <c r="BH134" s="156">
        <f>IF(N134="zníž. prenesená",J134,0)</f>
        <v>0</v>
      </c>
      <c r="BI134" s="156">
        <f>IF(N134="nulová",J134,0)</f>
        <v>0</v>
      </c>
      <c r="BJ134" s="17" t="s">
        <v>89</v>
      </c>
      <c r="BK134" s="156">
        <f>ROUND(I134*H134,2)</f>
        <v>0</v>
      </c>
      <c r="BL134" s="17" t="s">
        <v>231</v>
      </c>
      <c r="BM134" s="155" t="s">
        <v>5957</v>
      </c>
    </row>
    <row r="135" spans="2:65" s="1" customFormat="1" ht="33" customHeight="1">
      <c r="B135" s="32"/>
      <c r="C135" s="143" t="s">
        <v>247</v>
      </c>
      <c r="D135" s="143" t="s">
        <v>227</v>
      </c>
      <c r="E135" s="144" t="s">
        <v>277</v>
      </c>
      <c r="F135" s="145" t="s">
        <v>278</v>
      </c>
      <c r="G135" s="146" t="s">
        <v>230</v>
      </c>
      <c r="H135" s="147">
        <v>7.04</v>
      </c>
      <c r="I135" s="148"/>
      <c r="J135" s="149">
        <f>ROUND(I135*H135,2)</f>
        <v>0</v>
      </c>
      <c r="K135" s="150"/>
      <c r="L135" s="32"/>
      <c r="M135" s="151" t="s">
        <v>1</v>
      </c>
      <c r="N135" s="152" t="s">
        <v>42</v>
      </c>
      <c r="P135" s="153">
        <f>O135*H135</f>
        <v>0</v>
      </c>
      <c r="Q135" s="153">
        <v>0</v>
      </c>
      <c r="R135" s="153">
        <f>Q135*H135</f>
        <v>0</v>
      </c>
      <c r="S135" s="153">
        <v>0</v>
      </c>
      <c r="T135" s="154">
        <f>S135*H135</f>
        <v>0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231</v>
      </c>
      <c r="BM135" s="155" t="s">
        <v>5958</v>
      </c>
    </row>
    <row r="136" spans="2:65" s="12" customFormat="1" ht="11.25">
      <c r="B136" s="157"/>
      <c r="D136" s="158" t="s">
        <v>233</v>
      </c>
      <c r="E136" s="159" t="s">
        <v>1</v>
      </c>
      <c r="F136" s="160" t="s">
        <v>5959</v>
      </c>
      <c r="H136" s="161">
        <v>7.04</v>
      </c>
      <c r="I136" s="162"/>
      <c r="L136" s="157"/>
      <c r="M136" s="163"/>
      <c r="T136" s="164"/>
      <c r="AT136" s="159" t="s">
        <v>233</v>
      </c>
      <c r="AU136" s="159" t="s">
        <v>89</v>
      </c>
      <c r="AV136" s="12" t="s">
        <v>89</v>
      </c>
      <c r="AW136" s="12" t="s">
        <v>31</v>
      </c>
      <c r="AX136" s="12" t="s">
        <v>83</v>
      </c>
      <c r="AY136" s="159" t="s">
        <v>225</v>
      </c>
    </row>
    <row r="137" spans="2:65" s="1" customFormat="1" ht="37.9" customHeight="1">
      <c r="B137" s="32"/>
      <c r="C137" s="143" t="s">
        <v>251</v>
      </c>
      <c r="D137" s="143" t="s">
        <v>227</v>
      </c>
      <c r="E137" s="144" t="s">
        <v>281</v>
      </c>
      <c r="F137" s="145" t="s">
        <v>282</v>
      </c>
      <c r="G137" s="146" t="s">
        <v>230</v>
      </c>
      <c r="H137" s="147">
        <v>49.28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5960</v>
      </c>
    </row>
    <row r="138" spans="2:65" s="12" customFormat="1" ht="11.25">
      <c r="B138" s="157"/>
      <c r="D138" s="158" t="s">
        <v>233</v>
      </c>
      <c r="E138" s="159" t="s">
        <v>1</v>
      </c>
      <c r="F138" s="160" t="s">
        <v>5961</v>
      </c>
      <c r="H138" s="161">
        <v>49.28</v>
      </c>
      <c r="I138" s="162"/>
      <c r="L138" s="157"/>
      <c r="M138" s="163"/>
      <c r="T138" s="164"/>
      <c r="AT138" s="159" t="s">
        <v>233</v>
      </c>
      <c r="AU138" s="159" t="s">
        <v>89</v>
      </c>
      <c r="AV138" s="12" t="s">
        <v>89</v>
      </c>
      <c r="AW138" s="12" t="s">
        <v>31</v>
      </c>
      <c r="AX138" s="12" t="s">
        <v>83</v>
      </c>
      <c r="AY138" s="159" t="s">
        <v>225</v>
      </c>
    </row>
    <row r="139" spans="2:65" s="1" customFormat="1" ht="24.2" customHeight="1">
      <c r="B139" s="32"/>
      <c r="C139" s="143" t="s">
        <v>259</v>
      </c>
      <c r="D139" s="143" t="s">
        <v>227</v>
      </c>
      <c r="E139" s="144" t="s">
        <v>286</v>
      </c>
      <c r="F139" s="145" t="s">
        <v>287</v>
      </c>
      <c r="G139" s="146" t="s">
        <v>230</v>
      </c>
      <c r="H139" s="147">
        <v>7.04</v>
      </c>
      <c r="I139" s="148"/>
      <c r="J139" s="149">
        <f>ROUND(I139*H139,2)</f>
        <v>0</v>
      </c>
      <c r="K139" s="150"/>
      <c r="L139" s="32"/>
      <c r="M139" s="151" t="s">
        <v>1</v>
      </c>
      <c r="N139" s="152" t="s">
        <v>42</v>
      </c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>IF(N139="základná",J139,0)</f>
        <v>0</v>
      </c>
      <c r="BF139" s="156">
        <f>IF(N139="znížená",J139,0)</f>
        <v>0</v>
      </c>
      <c r="BG139" s="156">
        <f>IF(N139="zákl. prenesená",J139,0)</f>
        <v>0</v>
      </c>
      <c r="BH139" s="156">
        <f>IF(N139="zníž. prenesená",J139,0)</f>
        <v>0</v>
      </c>
      <c r="BI139" s="156">
        <f>IF(N139="nulová",J139,0)</f>
        <v>0</v>
      </c>
      <c r="BJ139" s="17" t="s">
        <v>89</v>
      </c>
      <c r="BK139" s="156">
        <f>ROUND(I139*H139,2)</f>
        <v>0</v>
      </c>
      <c r="BL139" s="17" t="s">
        <v>231</v>
      </c>
      <c r="BM139" s="155" t="s">
        <v>5962</v>
      </c>
    </row>
    <row r="140" spans="2:65" s="1" customFormat="1" ht="16.5" customHeight="1">
      <c r="B140" s="32"/>
      <c r="C140" s="143" t="s">
        <v>263</v>
      </c>
      <c r="D140" s="143" t="s">
        <v>227</v>
      </c>
      <c r="E140" s="144" t="s">
        <v>273</v>
      </c>
      <c r="F140" s="145" t="s">
        <v>274</v>
      </c>
      <c r="G140" s="146" t="s">
        <v>230</v>
      </c>
      <c r="H140" s="147">
        <v>7.04</v>
      </c>
      <c r="I140" s="148"/>
      <c r="J140" s="149">
        <f>ROUND(I140*H140,2)</f>
        <v>0</v>
      </c>
      <c r="K140" s="150"/>
      <c r="L140" s="32"/>
      <c r="M140" s="151" t="s">
        <v>1</v>
      </c>
      <c r="N140" s="152" t="s">
        <v>42</v>
      </c>
      <c r="P140" s="153">
        <f>O140*H140</f>
        <v>0</v>
      </c>
      <c r="Q140" s="153">
        <v>0</v>
      </c>
      <c r="R140" s="153">
        <f>Q140*H140</f>
        <v>0</v>
      </c>
      <c r="S140" s="153">
        <v>0</v>
      </c>
      <c r="T140" s="154">
        <f>S140*H140</f>
        <v>0</v>
      </c>
      <c r="AR140" s="155" t="s">
        <v>231</v>
      </c>
      <c r="AT140" s="155" t="s">
        <v>227</v>
      </c>
      <c r="AU140" s="155" t="s">
        <v>89</v>
      </c>
      <c r="AY140" s="17" t="s">
        <v>225</v>
      </c>
      <c r="BE140" s="156">
        <f>IF(N140="základná",J140,0)</f>
        <v>0</v>
      </c>
      <c r="BF140" s="156">
        <f>IF(N140="znížená",J140,0)</f>
        <v>0</v>
      </c>
      <c r="BG140" s="156">
        <f>IF(N140="zákl. prenesená",J140,0)</f>
        <v>0</v>
      </c>
      <c r="BH140" s="156">
        <f>IF(N140="zníž. prenesená",J140,0)</f>
        <v>0</v>
      </c>
      <c r="BI140" s="156">
        <f>IF(N140="nulová",J140,0)</f>
        <v>0</v>
      </c>
      <c r="BJ140" s="17" t="s">
        <v>89</v>
      </c>
      <c r="BK140" s="156">
        <f>ROUND(I140*H140,2)</f>
        <v>0</v>
      </c>
      <c r="BL140" s="17" t="s">
        <v>231</v>
      </c>
      <c r="BM140" s="155" t="s">
        <v>5963</v>
      </c>
    </row>
    <row r="141" spans="2:65" s="1" customFormat="1" ht="24.2" customHeight="1">
      <c r="B141" s="32"/>
      <c r="C141" s="143" t="s">
        <v>272</v>
      </c>
      <c r="D141" s="143" t="s">
        <v>227</v>
      </c>
      <c r="E141" s="144" t="s">
        <v>290</v>
      </c>
      <c r="F141" s="145" t="s">
        <v>291</v>
      </c>
      <c r="G141" s="146" t="s">
        <v>292</v>
      </c>
      <c r="H141" s="147">
        <v>12.672000000000001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5964</v>
      </c>
    </row>
    <row r="142" spans="2:65" s="12" customFormat="1" ht="11.25">
      <c r="B142" s="157"/>
      <c r="D142" s="158" t="s">
        <v>233</v>
      </c>
      <c r="E142" s="159" t="s">
        <v>1</v>
      </c>
      <c r="F142" s="160" t="s">
        <v>5965</v>
      </c>
      <c r="H142" s="161">
        <v>12.672000000000001</v>
      </c>
      <c r="I142" s="162"/>
      <c r="L142" s="157"/>
      <c r="M142" s="163"/>
      <c r="T142" s="164"/>
      <c r="AT142" s="159" t="s">
        <v>233</v>
      </c>
      <c r="AU142" s="159" t="s">
        <v>89</v>
      </c>
      <c r="AV142" s="12" t="s">
        <v>89</v>
      </c>
      <c r="AW142" s="12" t="s">
        <v>31</v>
      </c>
      <c r="AX142" s="12" t="s">
        <v>83</v>
      </c>
      <c r="AY142" s="159" t="s">
        <v>225</v>
      </c>
    </row>
    <row r="143" spans="2:65" s="1" customFormat="1" ht="21.75" customHeight="1">
      <c r="B143" s="32"/>
      <c r="C143" s="143" t="s">
        <v>165</v>
      </c>
      <c r="D143" s="143" t="s">
        <v>227</v>
      </c>
      <c r="E143" s="144" t="s">
        <v>310</v>
      </c>
      <c r="F143" s="145" t="s">
        <v>311</v>
      </c>
      <c r="G143" s="146" t="s">
        <v>312</v>
      </c>
      <c r="H143" s="147">
        <v>25</v>
      </c>
      <c r="I143" s="148"/>
      <c r="J143" s="149">
        <f>ROUND(I143*H143,2)</f>
        <v>0</v>
      </c>
      <c r="K143" s="150"/>
      <c r="L143" s="32"/>
      <c r="M143" s="151" t="s">
        <v>1</v>
      </c>
      <c r="N143" s="152" t="s">
        <v>42</v>
      </c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>IF(N143="základná",J143,0)</f>
        <v>0</v>
      </c>
      <c r="BF143" s="156">
        <f>IF(N143="znížená",J143,0)</f>
        <v>0</v>
      </c>
      <c r="BG143" s="156">
        <f>IF(N143="zákl. prenesená",J143,0)</f>
        <v>0</v>
      </c>
      <c r="BH143" s="156">
        <f>IF(N143="zníž. prenesená",J143,0)</f>
        <v>0</v>
      </c>
      <c r="BI143" s="156">
        <f>IF(N143="nulová",J143,0)</f>
        <v>0</v>
      </c>
      <c r="BJ143" s="17" t="s">
        <v>89</v>
      </c>
      <c r="BK143" s="156">
        <f>ROUND(I143*H143,2)</f>
        <v>0</v>
      </c>
      <c r="BL143" s="17" t="s">
        <v>231</v>
      </c>
      <c r="BM143" s="155" t="s">
        <v>5966</v>
      </c>
    </row>
    <row r="144" spans="2:65" s="12" customFormat="1" ht="11.25">
      <c r="B144" s="157"/>
      <c r="D144" s="158" t="s">
        <v>233</v>
      </c>
      <c r="E144" s="159" t="s">
        <v>1</v>
      </c>
      <c r="F144" s="160" t="s">
        <v>5967</v>
      </c>
      <c r="H144" s="161">
        <v>25</v>
      </c>
      <c r="I144" s="162"/>
      <c r="L144" s="157"/>
      <c r="M144" s="163"/>
      <c r="T144" s="164"/>
      <c r="AT144" s="159" t="s">
        <v>233</v>
      </c>
      <c r="AU144" s="159" t="s">
        <v>89</v>
      </c>
      <c r="AV144" s="12" t="s">
        <v>89</v>
      </c>
      <c r="AW144" s="12" t="s">
        <v>31</v>
      </c>
      <c r="AX144" s="12" t="s">
        <v>83</v>
      </c>
      <c r="AY144" s="159" t="s">
        <v>225</v>
      </c>
    </row>
    <row r="145" spans="2:65" s="11" customFormat="1" ht="22.9" customHeight="1">
      <c r="B145" s="131"/>
      <c r="D145" s="132" t="s">
        <v>75</v>
      </c>
      <c r="E145" s="141" t="s">
        <v>89</v>
      </c>
      <c r="F145" s="141" t="s">
        <v>318</v>
      </c>
      <c r="I145" s="134"/>
      <c r="J145" s="142">
        <f>BK145</f>
        <v>0</v>
      </c>
      <c r="L145" s="131"/>
      <c r="M145" s="136"/>
      <c r="P145" s="137">
        <f>SUM(P146:P147)</f>
        <v>0</v>
      </c>
      <c r="R145" s="137">
        <f>SUM(R146:R147)</f>
        <v>6.3153476042000003</v>
      </c>
      <c r="T145" s="138">
        <f>SUM(T146:T147)</f>
        <v>0</v>
      </c>
      <c r="AR145" s="132" t="s">
        <v>83</v>
      </c>
      <c r="AT145" s="139" t="s">
        <v>75</v>
      </c>
      <c r="AU145" s="139" t="s">
        <v>83</v>
      </c>
      <c r="AY145" s="132" t="s">
        <v>225</v>
      </c>
      <c r="BK145" s="140">
        <f>SUM(BK146:BK147)</f>
        <v>0</v>
      </c>
    </row>
    <row r="146" spans="2:65" s="1" customFormat="1" ht="16.5" customHeight="1">
      <c r="B146" s="32"/>
      <c r="C146" s="143" t="s">
        <v>168</v>
      </c>
      <c r="D146" s="143" t="s">
        <v>227</v>
      </c>
      <c r="E146" s="144" t="s">
        <v>5968</v>
      </c>
      <c r="F146" s="145" t="s">
        <v>5969</v>
      </c>
      <c r="G146" s="146" t="s">
        <v>230</v>
      </c>
      <c r="H146" s="147">
        <v>2.851</v>
      </c>
      <c r="I146" s="148"/>
      <c r="J146" s="149">
        <f>ROUND(I146*H146,2)</f>
        <v>0</v>
      </c>
      <c r="K146" s="150"/>
      <c r="L146" s="32"/>
      <c r="M146" s="151" t="s">
        <v>1</v>
      </c>
      <c r="N146" s="152" t="s">
        <v>42</v>
      </c>
      <c r="P146" s="153">
        <f>O146*H146</f>
        <v>0</v>
      </c>
      <c r="Q146" s="153">
        <v>2.2151342000000001</v>
      </c>
      <c r="R146" s="153">
        <f>Q146*H146</f>
        <v>6.3153476042000003</v>
      </c>
      <c r="S146" s="153">
        <v>0</v>
      </c>
      <c r="T146" s="154">
        <f>S146*H146</f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>IF(N146="základná",J146,0)</f>
        <v>0</v>
      </c>
      <c r="BF146" s="156">
        <f>IF(N146="znížená",J146,0)</f>
        <v>0</v>
      </c>
      <c r="BG146" s="156">
        <f>IF(N146="zákl. prenesená",J146,0)</f>
        <v>0</v>
      </c>
      <c r="BH146" s="156">
        <f>IF(N146="zníž. prenesená",J146,0)</f>
        <v>0</v>
      </c>
      <c r="BI146" s="156">
        <f>IF(N146="nulová",J146,0)</f>
        <v>0</v>
      </c>
      <c r="BJ146" s="17" t="s">
        <v>89</v>
      </c>
      <c r="BK146" s="156">
        <f>ROUND(I146*H146,2)</f>
        <v>0</v>
      </c>
      <c r="BL146" s="17" t="s">
        <v>231</v>
      </c>
      <c r="BM146" s="155" t="s">
        <v>5970</v>
      </c>
    </row>
    <row r="147" spans="2:65" s="12" customFormat="1" ht="11.25">
      <c r="B147" s="157"/>
      <c r="D147" s="158" t="s">
        <v>233</v>
      </c>
      <c r="E147" s="159" t="s">
        <v>1</v>
      </c>
      <c r="F147" s="160" t="s">
        <v>5971</v>
      </c>
      <c r="H147" s="161">
        <v>2.851</v>
      </c>
      <c r="I147" s="162"/>
      <c r="L147" s="157"/>
      <c r="M147" s="163"/>
      <c r="T147" s="164"/>
      <c r="AT147" s="159" t="s">
        <v>233</v>
      </c>
      <c r="AU147" s="159" t="s">
        <v>89</v>
      </c>
      <c r="AV147" s="12" t="s">
        <v>89</v>
      </c>
      <c r="AW147" s="12" t="s">
        <v>31</v>
      </c>
      <c r="AX147" s="12" t="s">
        <v>83</v>
      </c>
      <c r="AY147" s="159" t="s">
        <v>225</v>
      </c>
    </row>
    <row r="148" spans="2:65" s="11" customFormat="1" ht="22.9" customHeight="1">
      <c r="B148" s="131"/>
      <c r="D148" s="132" t="s">
        <v>75</v>
      </c>
      <c r="E148" s="141" t="s">
        <v>247</v>
      </c>
      <c r="F148" s="141" t="s">
        <v>5972</v>
      </c>
      <c r="I148" s="134"/>
      <c r="J148" s="142">
        <f>BK148</f>
        <v>0</v>
      </c>
      <c r="L148" s="131"/>
      <c r="M148" s="136"/>
      <c r="P148" s="137">
        <f>SUM(P149:P158)</f>
        <v>0</v>
      </c>
      <c r="R148" s="137">
        <f>SUM(R149:R158)</f>
        <v>13.564232799999999</v>
      </c>
      <c r="T148" s="138">
        <f>SUM(T149:T158)</f>
        <v>0</v>
      </c>
      <c r="AR148" s="132" t="s">
        <v>83</v>
      </c>
      <c r="AT148" s="139" t="s">
        <v>75</v>
      </c>
      <c r="AU148" s="139" t="s">
        <v>83</v>
      </c>
      <c r="AY148" s="132" t="s">
        <v>225</v>
      </c>
      <c r="BK148" s="140">
        <f>SUM(BK149:BK158)</f>
        <v>0</v>
      </c>
    </row>
    <row r="149" spans="2:65" s="1" customFormat="1" ht="33" customHeight="1">
      <c r="B149" s="32"/>
      <c r="C149" s="143" t="s">
        <v>285</v>
      </c>
      <c r="D149" s="143" t="s">
        <v>227</v>
      </c>
      <c r="E149" s="144" t="s">
        <v>5973</v>
      </c>
      <c r="F149" s="145" t="s">
        <v>5974</v>
      </c>
      <c r="G149" s="146" t="s">
        <v>312</v>
      </c>
      <c r="H149" s="147">
        <v>20.25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0.29899999999999999</v>
      </c>
      <c r="R149" s="153">
        <f>Q149*H149</f>
        <v>6.0547499999999994</v>
      </c>
      <c r="S149" s="153">
        <v>0</v>
      </c>
      <c r="T149" s="154">
        <f>S149*H149</f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231</v>
      </c>
      <c r="BM149" s="155" t="s">
        <v>5975</v>
      </c>
    </row>
    <row r="150" spans="2:65" s="12" customFormat="1" ht="11.25">
      <c r="B150" s="157"/>
      <c r="D150" s="158" t="s">
        <v>233</v>
      </c>
      <c r="E150" s="159" t="s">
        <v>1</v>
      </c>
      <c r="F150" s="160" t="s">
        <v>5976</v>
      </c>
      <c r="H150" s="161">
        <v>20.25</v>
      </c>
      <c r="I150" s="162"/>
      <c r="L150" s="157"/>
      <c r="M150" s="163"/>
      <c r="T150" s="164"/>
      <c r="AT150" s="159" t="s">
        <v>233</v>
      </c>
      <c r="AU150" s="159" t="s">
        <v>89</v>
      </c>
      <c r="AV150" s="12" t="s">
        <v>89</v>
      </c>
      <c r="AW150" s="12" t="s">
        <v>31</v>
      </c>
      <c r="AX150" s="12" t="s">
        <v>83</v>
      </c>
      <c r="AY150" s="159" t="s">
        <v>225</v>
      </c>
    </row>
    <row r="151" spans="2:65" s="1" customFormat="1" ht="33" customHeight="1">
      <c r="B151" s="32"/>
      <c r="C151" s="143" t="s">
        <v>289</v>
      </c>
      <c r="D151" s="143" t="s">
        <v>227</v>
      </c>
      <c r="E151" s="144" t="s">
        <v>5977</v>
      </c>
      <c r="F151" s="145" t="s">
        <v>5978</v>
      </c>
      <c r="G151" s="146" t="s">
        <v>312</v>
      </c>
      <c r="H151" s="147">
        <v>20.25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8.4000000000000005E-2</v>
      </c>
      <c r="R151" s="153">
        <f>Q151*H151</f>
        <v>1.7010000000000001</v>
      </c>
      <c r="S151" s="153">
        <v>0</v>
      </c>
      <c r="T151" s="154">
        <f>S151*H151</f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231</v>
      </c>
      <c r="BM151" s="155" t="s">
        <v>5979</v>
      </c>
    </row>
    <row r="152" spans="2:65" s="1" customFormat="1" ht="21.75" customHeight="1">
      <c r="B152" s="32"/>
      <c r="C152" s="179" t="s">
        <v>295</v>
      </c>
      <c r="D152" s="179" t="s">
        <v>304</v>
      </c>
      <c r="E152" s="180" t="s">
        <v>5647</v>
      </c>
      <c r="F152" s="181" t="s">
        <v>5648</v>
      </c>
      <c r="G152" s="182" t="s">
        <v>519</v>
      </c>
      <c r="H152" s="183">
        <v>83</v>
      </c>
      <c r="I152" s="184"/>
      <c r="J152" s="185">
        <f>ROUND(I152*H152,2)</f>
        <v>0</v>
      </c>
      <c r="K152" s="186"/>
      <c r="L152" s="187"/>
      <c r="M152" s="188" t="s">
        <v>1</v>
      </c>
      <c r="N152" s="189" t="s">
        <v>42</v>
      </c>
      <c r="P152" s="153">
        <f>O152*H152</f>
        <v>0</v>
      </c>
      <c r="Q152" s="153">
        <v>2.92E-2</v>
      </c>
      <c r="R152" s="153">
        <f>Q152*H152</f>
        <v>2.4236</v>
      </c>
      <c r="S152" s="153">
        <v>0</v>
      </c>
      <c r="T152" s="154">
        <f>S152*H152</f>
        <v>0</v>
      </c>
      <c r="AR152" s="155" t="s">
        <v>263</v>
      </c>
      <c r="AT152" s="155" t="s">
        <v>304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231</v>
      </c>
      <c r="BM152" s="155" t="s">
        <v>5980</v>
      </c>
    </row>
    <row r="153" spans="2:65" s="12" customFormat="1" ht="11.25">
      <c r="B153" s="157"/>
      <c r="D153" s="158" t="s">
        <v>233</v>
      </c>
      <c r="E153" s="159" t="s">
        <v>1</v>
      </c>
      <c r="F153" s="160" t="s">
        <v>5981</v>
      </c>
      <c r="H153" s="161">
        <v>83</v>
      </c>
      <c r="I153" s="162"/>
      <c r="L153" s="157"/>
      <c r="M153" s="163"/>
      <c r="T153" s="164"/>
      <c r="AT153" s="159" t="s">
        <v>233</v>
      </c>
      <c r="AU153" s="159" t="s">
        <v>89</v>
      </c>
      <c r="AV153" s="12" t="s">
        <v>89</v>
      </c>
      <c r="AW153" s="12" t="s">
        <v>31</v>
      </c>
      <c r="AX153" s="12" t="s">
        <v>83</v>
      </c>
      <c r="AY153" s="159" t="s">
        <v>225</v>
      </c>
    </row>
    <row r="154" spans="2:65" s="1" customFormat="1" ht="33" customHeight="1">
      <c r="B154" s="32"/>
      <c r="C154" s="143" t="s">
        <v>303</v>
      </c>
      <c r="D154" s="143" t="s">
        <v>227</v>
      </c>
      <c r="E154" s="144" t="s">
        <v>5650</v>
      </c>
      <c r="F154" s="145" t="s">
        <v>5651</v>
      </c>
      <c r="G154" s="146" t="s">
        <v>414</v>
      </c>
      <c r="H154" s="147">
        <v>13</v>
      </c>
      <c r="I154" s="148"/>
      <c r="J154" s="149">
        <f>ROUND(I154*H154,2)</f>
        <v>0</v>
      </c>
      <c r="K154" s="150"/>
      <c r="L154" s="32"/>
      <c r="M154" s="151" t="s">
        <v>1</v>
      </c>
      <c r="N154" s="152" t="s">
        <v>42</v>
      </c>
      <c r="P154" s="153">
        <f>O154*H154</f>
        <v>0</v>
      </c>
      <c r="Q154" s="153">
        <v>0.12661900000000001</v>
      </c>
      <c r="R154" s="153">
        <f>Q154*H154</f>
        <v>1.646047</v>
      </c>
      <c r="S154" s="153">
        <v>0</v>
      </c>
      <c r="T154" s="154">
        <f>S154*H154</f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231</v>
      </c>
      <c r="BM154" s="155" t="s">
        <v>5982</v>
      </c>
    </row>
    <row r="155" spans="2:65" s="12" customFormat="1" ht="11.25">
      <c r="B155" s="157"/>
      <c r="D155" s="158" t="s">
        <v>233</v>
      </c>
      <c r="E155" s="159" t="s">
        <v>1</v>
      </c>
      <c r="F155" s="160" t="s">
        <v>5983</v>
      </c>
      <c r="H155" s="161">
        <v>13</v>
      </c>
      <c r="I155" s="162"/>
      <c r="L155" s="157"/>
      <c r="M155" s="163"/>
      <c r="T155" s="164"/>
      <c r="AT155" s="159" t="s">
        <v>233</v>
      </c>
      <c r="AU155" s="159" t="s">
        <v>89</v>
      </c>
      <c r="AV155" s="12" t="s">
        <v>89</v>
      </c>
      <c r="AW155" s="12" t="s">
        <v>31</v>
      </c>
      <c r="AX155" s="12" t="s">
        <v>83</v>
      </c>
      <c r="AY155" s="159" t="s">
        <v>225</v>
      </c>
    </row>
    <row r="156" spans="2:65" s="1" customFormat="1" ht="21.75" customHeight="1">
      <c r="B156" s="32"/>
      <c r="C156" s="179" t="s">
        <v>309</v>
      </c>
      <c r="D156" s="179" t="s">
        <v>304</v>
      </c>
      <c r="E156" s="180" t="s">
        <v>5654</v>
      </c>
      <c r="F156" s="181" t="s">
        <v>5655</v>
      </c>
      <c r="G156" s="182" t="s">
        <v>519</v>
      </c>
      <c r="H156" s="183">
        <v>13</v>
      </c>
      <c r="I156" s="184"/>
      <c r="J156" s="185">
        <f>ROUND(I156*H156,2)</f>
        <v>0</v>
      </c>
      <c r="K156" s="186"/>
      <c r="L156" s="187"/>
      <c r="M156" s="188" t="s">
        <v>1</v>
      </c>
      <c r="N156" s="189" t="s">
        <v>42</v>
      </c>
      <c r="P156" s="153">
        <f>O156*H156</f>
        <v>0</v>
      </c>
      <c r="Q156" s="153">
        <v>2.3E-2</v>
      </c>
      <c r="R156" s="153">
        <f>Q156*H156</f>
        <v>0.29899999999999999</v>
      </c>
      <c r="S156" s="153">
        <v>0</v>
      </c>
      <c r="T156" s="154">
        <f>S156*H156</f>
        <v>0</v>
      </c>
      <c r="AR156" s="155" t="s">
        <v>263</v>
      </c>
      <c r="AT156" s="155" t="s">
        <v>304</v>
      </c>
      <c r="AU156" s="155" t="s">
        <v>89</v>
      </c>
      <c r="AY156" s="17" t="s">
        <v>225</v>
      </c>
      <c r="BE156" s="156">
        <f>IF(N156="základná",J156,0)</f>
        <v>0</v>
      </c>
      <c r="BF156" s="156">
        <f>IF(N156="znížená",J156,0)</f>
        <v>0</v>
      </c>
      <c r="BG156" s="156">
        <f>IF(N156="zákl. prenesená",J156,0)</f>
        <v>0</v>
      </c>
      <c r="BH156" s="156">
        <f>IF(N156="zníž. prenesená",J156,0)</f>
        <v>0</v>
      </c>
      <c r="BI156" s="156">
        <f>IF(N156="nulová",J156,0)</f>
        <v>0</v>
      </c>
      <c r="BJ156" s="17" t="s">
        <v>89</v>
      </c>
      <c r="BK156" s="156">
        <f>ROUND(I156*H156,2)</f>
        <v>0</v>
      </c>
      <c r="BL156" s="17" t="s">
        <v>231</v>
      </c>
      <c r="BM156" s="155" t="s">
        <v>5984</v>
      </c>
    </row>
    <row r="157" spans="2:65" s="1" customFormat="1" ht="33" customHeight="1">
      <c r="B157" s="32"/>
      <c r="C157" s="143" t="s">
        <v>319</v>
      </c>
      <c r="D157" s="143" t="s">
        <v>227</v>
      </c>
      <c r="E157" s="144" t="s">
        <v>5985</v>
      </c>
      <c r="F157" s="145" t="s">
        <v>5986</v>
      </c>
      <c r="G157" s="146" t="s">
        <v>230</v>
      </c>
      <c r="H157" s="147">
        <v>0.65</v>
      </c>
      <c r="I157" s="148"/>
      <c r="J157" s="149">
        <f>ROUND(I157*H157,2)</f>
        <v>0</v>
      </c>
      <c r="K157" s="150"/>
      <c r="L157" s="32"/>
      <c r="M157" s="151" t="s">
        <v>1</v>
      </c>
      <c r="N157" s="152" t="s">
        <v>42</v>
      </c>
      <c r="P157" s="153">
        <f>O157*H157</f>
        <v>0</v>
      </c>
      <c r="Q157" s="153">
        <v>2.2151320000000001</v>
      </c>
      <c r="R157" s="153">
        <f>Q157*H157</f>
        <v>1.4398358000000002</v>
      </c>
      <c r="S157" s="153">
        <v>0</v>
      </c>
      <c r="T157" s="154">
        <f>S157*H157</f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231</v>
      </c>
      <c r="BM157" s="155" t="s">
        <v>5987</v>
      </c>
    </row>
    <row r="158" spans="2:65" s="12" customFormat="1" ht="11.25">
      <c r="B158" s="157"/>
      <c r="D158" s="158" t="s">
        <v>233</v>
      </c>
      <c r="E158" s="159" t="s">
        <v>1</v>
      </c>
      <c r="F158" s="160" t="s">
        <v>5988</v>
      </c>
      <c r="H158" s="161">
        <v>0.65</v>
      </c>
      <c r="I158" s="162"/>
      <c r="L158" s="157"/>
      <c r="M158" s="163"/>
      <c r="T158" s="164"/>
      <c r="AT158" s="159" t="s">
        <v>233</v>
      </c>
      <c r="AU158" s="159" t="s">
        <v>89</v>
      </c>
      <c r="AV158" s="12" t="s">
        <v>89</v>
      </c>
      <c r="AW158" s="12" t="s">
        <v>31</v>
      </c>
      <c r="AX158" s="12" t="s">
        <v>83</v>
      </c>
      <c r="AY158" s="159" t="s">
        <v>225</v>
      </c>
    </row>
    <row r="159" spans="2:65" s="11" customFormat="1" ht="22.9" customHeight="1">
      <c r="B159" s="131"/>
      <c r="D159" s="132" t="s">
        <v>75</v>
      </c>
      <c r="E159" s="141" t="s">
        <v>272</v>
      </c>
      <c r="F159" s="141" t="s">
        <v>5989</v>
      </c>
      <c r="I159" s="134"/>
      <c r="J159" s="142">
        <f>BK159</f>
        <v>0</v>
      </c>
      <c r="L159" s="131"/>
      <c r="M159" s="136"/>
      <c r="P159" s="137">
        <f>SUM(P160:P161)</f>
        <v>0</v>
      </c>
      <c r="R159" s="137">
        <f>SUM(R160:R161)</f>
        <v>4.7579999999999997E-2</v>
      </c>
      <c r="T159" s="138">
        <f>SUM(T160:T161)</f>
        <v>0</v>
      </c>
      <c r="AR159" s="132" t="s">
        <v>83</v>
      </c>
      <c r="AT159" s="139" t="s">
        <v>75</v>
      </c>
      <c r="AU159" s="139" t="s">
        <v>83</v>
      </c>
      <c r="AY159" s="132" t="s">
        <v>225</v>
      </c>
      <c r="BK159" s="140">
        <f>SUM(BK160:BK161)</f>
        <v>0</v>
      </c>
    </row>
    <row r="160" spans="2:65" s="1" customFormat="1" ht="37.9" customHeight="1">
      <c r="B160" s="32"/>
      <c r="C160" s="143" t="s">
        <v>328</v>
      </c>
      <c r="D160" s="143" t="s">
        <v>227</v>
      </c>
      <c r="E160" s="144" t="s">
        <v>5990</v>
      </c>
      <c r="F160" s="145" t="s">
        <v>5991</v>
      </c>
      <c r="G160" s="146" t="s">
        <v>519</v>
      </c>
      <c r="H160" s="147">
        <v>6</v>
      </c>
      <c r="I160" s="148"/>
      <c r="J160" s="149">
        <f>ROUND(I160*H160,2)</f>
        <v>0</v>
      </c>
      <c r="K160" s="150"/>
      <c r="L160" s="32"/>
      <c r="M160" s="151" t="s">
        <v>1</v>
      </c>
      <c r="N160" s="152" t="s">
        <v>42</v>
      </c>
      <c r="P160" s="153">
        <f>O160*H160</f>
        <v>0</v>
      </c>
      <c r="Q160" s="153">
        <v>1.4999999999999999E-4</v>
      </c>
      <c r="R160" s="153">
        <f>Q160*H160</f>
        <v>8.9999999999999998E-4</v>
      </c>
      <c r="S160" s="153">
        <v>0</v>
      </c>
      <c r="T160" s="154">
        <f>S160*H160</f>
        <v>0</v>
      </c>
      <c r="AR160" s="155" t="s">
        <v>231</v>
      </c>
      <c r="AT160" s="155" t="s">
        <v>227</v>
      </c>
      <c r="AU160" s="155" t="s">
        <v>89</v>
      </c>
      <c r="AY160" s="17" t="s">
        <v>225</v>
      </c>
      <c r="BE160" s="156">
        <f>IF(N160="základná",J160,0)</f>
        <v>0</v>
      </c>
      <c r="BF160" s="156">
        <f>IF(N160="znížená",J160,0)</f>
        <v>0</v>
      </c>
      <c r="BG160" s="156">
        <f>IF(N160="zákl. prenesená",J160,0)</f>
        <v>0</v>
      </c>
      <c r="BH160" s="156">
        <f>IF(N160="zníž. prenesená",J160,0)</f>
        <v>0</v>
      </c>
      <c r="BI160" s="156">
        <f>IF(N160="nulová",J160,0)</f>
        <v>0</v>
      </c>
      <c r="BJ160" s="17" t="s">
        <v>89</v>
      </c>
      <c r="BK160" s="156">
        <f>ROUND(I160*H160,2)</f>
        <v>0</v>
      </c>
      <c r="BL160" s="17" t="s">
        <v>231</v>
      </c>
      <c r="BM160" s="155" t="s">
        <v>5992</v>
      </c>
    </row>
    <row r="161" spans="2:65" s="1" customFormat="1" ht="24.2" customHeight="1">
      <c r="B161" s="32"/>
      <c r="C161" s="179" t="s">
        <v>339</v>
      </c>
      <c r="D161" s="179" t="s">
        <v>304</v>
      </c>
      <c r="E161" s="180" t="s">
        <v>5993</v>
      </c>
      <c r="F161" s="181" t="s">
        <v>5994</v>
      </c>
      <c r="G161" s="182" t="s">
        <v>519</v>
      </c>
      <c r="H161" s="183">
        <v>6</v>
      </c>
      <c r="I161" s="184"/>
      <c r="J161" s="185">
        <f>ROUND(I161*H161,2)</f>
        <v>0</v>
      </c>
      <c r="K161" s="186"/>
      <c r="L161" s="187"/>
      <c r="M161" s="188" t="s">
        <v>1</v>
      </c>
      <c r="N161" s="189" t="s">
        <v>42</v>
      </c>
      <c r="P161" s="153">
        <f>O161*H161</f>
        <v>0</v>
      </c>
      <c r="Q161" s="153">
        <v>7.7799999999999996E-3</v>
      </c>
      <c r="R161" s="153">
        <f>Q161*H161</f>
        <v>4.6679999999999999E-2</v>
      </c>
      <c r="S161" s="153">
        <v>0</v>
      </c>
      <c r="T161" s="154">
        <f>S161*H161</f>
        <v>0</v>
      </c>
      <c r="AR161" s="155" t="s">
        <v>263</v>
      </c>
      <c r="AT161" s="155" t="s">
        <v>304</v>
      </c>
      <c r="AU161" s="155" t="s">
        <v>89</v>
      </c>
      <c r="AY161" s="17" t="s">
        <v>225</v>
      </c>
      <c r="BE161" s="156">
        <f>IF(N161="základná",J161,0)</f>
        <v>0</v>
      </c>
      <c r="BF161" s="156">
        <f>IF(N161="znížená",J161,0)</f>
        <v>0</v>
      </c>
      <c r="BG161" s="156">
        <f>IF(N161="zákl. prenesená",J161,0)</f>
        <v>0</v>
      </c>
      <c r="BH161" s="156">
        <f>IF(N161="zníž. prenesená",J161,0)</f>
        <v>0</v>
      </c>
      <c r="BI161" s="156">
        <f>IF(N161="nulová",J161,0)</f>
        <v>0</v>
      </c>
      <c r="BJ161" s="17" t="s">
        <v>89</v>
      </c>
      <c r="BK161" s="156">
        <f>ROUND(I161*H161,2)</f>
        <v>0</v>
      </c>
      <c r="BL161" s="17" t="s">
        <v>231</v>
      </c>
      <c r="BM161" s="155" t="s">
        <v>5995</v>
      </c>
    </row>
    <row r="162" spans="2:65" s="11" customFormat="1" ht="22.9" customHeight="1">
      <c r="B162" s="131"/>
      <c r="D162" s="132" t="s">
        <v>75</v>
      </c>
      <c r="E162" s="141" t="s">
        <v>945</v>
      </c>
      <c r="F162" s="141" t="s">
        <v>1319</v>
      </c>
      <c r="I162" s="134"/>
      <c r="J162" s="142">
        <f>BK162</f>
        <v>0</v>
      </c>
      <c r="L162" s="131"/>
      <c r="M162" s="136"/>
      <c r="P162" s="137">
        <f>P163</f>
        <v>0</v>
      </c>
      <c r="R162" s="137">
        <f>R163</f>
        <v>0</v>
      </c>
      <c r="T162" s="138">
        <f>T163</f>
        <v>0</v>
      </c>
      <c r="AR162" s="132" t="s">
        <v>83</v>
      </c>
      <c r="AT162" s="139" t="s">
        <v>75</v>
      </c>
      <c r="AU162" s="139" t="s">
        <v>83</v>
      </c>
      <c r="AY162" s="132" t="s">
        <v>225</v>
      </c>
      <c r="BK162" s="140">
        <f>BK163</f>
        <v>0</v>
      </c>
    </row>
    <row r="163" spans="2:65" s="1" customFormat="1" ht="44.25" customHeight="1">
      <c r="B163" s="32"/>
      <c r="C163" s="143" t="s">
        <v>349</v>
      </c>
      <c r="D163" s="143" t="s">
        <v>227</v>
      </c>
      <c r="E163" s="144" t="s">
        <v>5899</v>
      </c>
      <c r="F163" s="145" t="s">
        <v>5996</v>
      </c>
      <c r="G163" s="146" t="s">
        <v>292</v>
      </c>
      <c r="H163" s="147">
        <v>19.927</v>
      </c>
      <c r="I163" s="148"/>
      <c r="J163" s="149">
        <f>ROUND(I163*H163,2)</f>
        <v>0</v>
      </c>
      <c r="K163" s="150"/>
      <c r="L163" s="32"/>
      <c r="M163" s="151" t="s">
        <v>1</v>
      </c>
      <c r="N163" s="152" t="s">
        <v>42</v>
      </c>
      <c r="P163" s="153">
        <f>O163*H163</f>
        <v>0</v>
      </c>
      <c r="Q163" s="153">
        <v>0</v>
      </c>
      <c r="R163" s="153">
        <f>Q163*H163</f>
        <v>0</v>
      </c>
      <c r="S163" s="153">
        <v>0</v>
      </c>
      <c r="T163" s="154">
        <f>S163*H163</f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>IF(N163="základná",J163,0)</f>
        <v>0</v>
      </c>
      <c r="BF163" s="156">
        <f>IF(N163="znížená",J163,0)</f>
        <v>0</v>
      </c>
      <c r="BG163" s="156">
        <f>IF(N163="zákl. prenesená",J163,0)</f>
        <v>0</v>
      </c>
      <c r="BH163" s="156">
        <f>IF(N163="zníž. prenesená",J163,0)</f>
        <v>0</v>
      </c>
      <c r="BI163" s="156">
        <f>IF(N163="nulová",J163,0)</f>
        <v>0</v>
      </c>
      <c r="BJ163" s="17" t="s">
        <v>89</v>
      </c>
      <c r="BK163" s="156">
        <f>ROUND(I163*H163,2)</f>
        <v>0</v>
      </c>
      <c r="BL163" s="17" t="s">
        <v>231</v>
      </c>
      <c r="BM163" s="155" t="s">
        <v>5997</v>
      </c>
    </row>
    <row r="164" spans="2:65" s="11" customFormat="1" ht="25.9" customHeight="1">
      <c r="B164" s="131"/>
      <c r="D164" s="132" t="s">
        <v>75</v>
      </c>
      <c r="E164" s="133" t="s">
        <v>1324</v>
      </c>
      <c r="F164" s="133" t="s">
        <v>1325</v>
      </c>
      <c r="I164" s="134"/>
      <c r="J164" s="135">
        <f>BK164</f>
        <v>0</v>
      </c>
      <c r="L164" s="131"/>
      <c r="M164" s="136"/>
      <c r="P164" s="137">
        <f>P165+P190+P199</f>
        <v>0</v>
      </c>
      <c r="R164" s="137">
        <f>R165+R190+R199</f>
        <v>2.0715528593650001</v>
      </c>
      <c r="T164" s="138">
        <f>T165+T190+T199</f>
        <v>0</v>
      </c>
      <c r="AR164" s="132" t="s">
        <v>89</v>
      </c>
      <c r="AT164" s="139" t="s">
        <v>75</v>
      </c>
      <c r="AU164" s="139" t="s">
        <v>76</v>
      </c>
      <c r="AY164" s="132" t="s">
        <v>225</v>
      </c>
      <c r="BK164" s="140">
        <f>BK165+BK190+BK199</f>
        <v>0</v>
      </c>
    </row>
    <row r="165" spans="2:65" s="11" customFormat="1" ht="22.9" customHeight="1">
      <c r="B165" s="131"/>
      <c r="D165" s="132" t="s">
        <v>75</v>
      </c>
      <c r="E165" s="141" t="s">
        <v>1660</v>
      </c>
      <c r="F165" s="141" t="s">
        <v>1661</v>
      </c>
      <c r="I165" s="134"/>
      <c r="J165" s="142">
        <f>BK165</f>
        <v>0</v>
      </c>
      <c r="L165" s="131"/>
      <c r="M165" s="136"/>
      <c r="P165" s="137">
        <f>SUM(P166:P189)</f>
        <v>0</v>
      </c>
      <c r="R165" s="137">
        <f>SUM(R166:R189)</f>
        <v>1.7895323243650001</v>
      </c>
      <c r="T165" s="138">
        <f>SUM(T166:T189)</f>
        <v>0</v>
      </c>
      <c r="AR165" s="132" t="s">
        <v>89</v>
      </c>
      <c r="AT165" s="139" t="s">
        <v>75</v>
      </c>
      <c r="AU165" s="139" t="s">
        <v>83</v>
      </c>
      <c r="AY165" s="132" t="s">
        <v>225</v>
      </c>
      <c r="BK165" s="140">
        <f>SUM(BK166:BK189)</f>
        <v>0</v>
      </c>
    </row>
    <row r="166" spans="2:65" s="1" customFormat="1" ht="33" customHeight="1">
      <c r="B166" s="32"/>
      <c r="C166" s="143" t="s">
        <v>353</v>
      </c>
      <c r="D166" s="143" t="s">
        <v>227</v>
      </c>
      <c r="E166" s="144" t="s">
        <v>5998</v>
      </c>
      <c r="F166" s="145" t="s">
        <v>5999</v>
      </c>
      <c r="G166" s="146" t="s">
        <v>312</v>
      </c>
      <c r="H166" s="147">
        <v>12.2</v>
      </c>
      <c r="I166" s="148"/>
      <c r="J166" s="149">
        <f>ROUND(I166*H166,2)</f>
        <v>0</v>
      </c>
      <c r="K166" s="150"/>
      <c r="L166" s="32"/>
      <c r="M166" s="151" t="s">
        <v>1</v>
      </c>
      <c r="N166" s="152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309</v>
      </c>
      <c r="AT166" s="155" t="s">
        <v>227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309</v>
      </c>
      <c r="BM166" s="155" t="s">
        <v>6000</v>
      </c>
    </row>
    <row r="167" spans="2:65" s="12" customFormat="1" ht="11.25">
      <c r="B167" s="157"/>
      <c r="D167" s="158" t="s">
        <v>233</v>
      </c>
      <c r="E167" s="159" t="s">
        <v>1</v>
      </c>
      <c r="F167" s="160" t="s">
        <v>6001</v>
      </c>
      <c r="H167" s="161">
        <v>12.2</v>
      </c>
      <c r="I167" s="162"/>
      <c r="L167" s="157"/>
      <c r="M167" s="163"/>
      <c r="T167" s="164"/>
      <c r="AT167" s="159" t="s">
        <v>233</v>
      </c>
      <c r="AU167" s="159" t="s">
        <v>89</v>
      </c>
      <c r="AV167" s="12" t="s">
        <v>89</v>
      </c>
      <c r="AW167" s="12" t="s">
        <v>31</v>
      </c>
      <c r="AX167" s="12" t="s">
        <v>83</v>
      </c>
      <c r="AY167" s="159" t="s">
        <v>225</v>
      </c>
    </row>
    <row r="168" spans="2:65" s="1" customFormat="1" ht="37.9" customHeight="1">
      <c r="B168" s="32"/>
      <c r="C168" s="179" t="s">
        <v>363</v>
      </c>
      <c r="D168" s="179" t="s">
        <v>304</v>
      </c>
      <c r="E168" s="180" t="s">
        <v>6002</v>
      </c>
      <c r="F168" s="181" t="s">
        <v>6003</v>
      </c>
      <c r="G168" s="182" t="s">
        <v>230</v>
      </c>
      <c r="H168" s="183">
        <v>0.32300000000000001</v>
      </c>
      <c r="I168" s="184"/>
      <c r="J168" s="185">
        <f>ROUND(I168*H168,2)</f>
        <v>0</v>
      </c>
      <c r="K168" s="186"/>
      <c r="L168" s="187"/>
      <c r="M168" s="188" t="s">
        <v>1</v>
      </c>
      <c r="N168" s="189" t="s">
        <v>42</v>
      </c>
      <c r="P168" s="153">
        <f>O168*H168</f>
        <v>0</v>
      </c>
      <c r="Q168" s="153">
        <v>0.54</v>
      </c>
      <c r="R168" s="153">
        <f>Q168*H168</f>
        <v>0.17442000000000002</v>
      </c>
      <c r="S168" s="153">
        <v>0</v>
      </c>
      <c r="T168" s="154">
        <f>S168*H168</f>
        <v>0</v>
      </c>
      <c r="AR168" s="155" t="s">
        <v>434</v>
      </c>
      <c r="AT168" s="155" t="s">
        <v>304</v>
      </c>
      <c r="AU168" s="155" t="s">
        <v>89</v>
      </c>
      <c r="AY168" s="17" t="s">
        <v>225</v>
      </c>
      <c r="BE168" s="156">
        <f>IF(N168="základná",J168,0)</f>
        <v>0</v>
      </c>
      <c r="BF168" s="156">
        <f>IF(N168="znížená",J168,0)</f>
        <v>0</v>
      </c>
      <c r="BG168" s="156">
        <f>IF(N168="zákl. prenesená",J168,0)</f>
        <v>0</v>
      </c>
      <c r="BH168" s="156">
        <f>IF(N168="zníž. prenesená",J168,0)</f>
        <v>0</v>
      </c>
      <c r="BI168" s="156">
        <f>IF(N168="nulová",J168,0)</f>
        <v>0</v>
      </c>
      <c r="BJ168" s="17" t="s">
        <v>89</v>
      </c>
      <c r="BK168" s="156">
        <f>ROUND(I168*H168,2)</f>
        <v>0</v>
      </c>
      <c r="BL168" s="17" t="s">
        <v>309</v>
      </c>
      <c r="BM168" s="155" t="s">
        <v>6004</v>
      </c>
    </row>
    <row r="169" spans="2:65" s="12" customFormat="1" ht="11.25">
      <c r="B169" s="157"/>
      <c r="D169" s="158" t="s">
        <v>233</v>
      </c>
      <c r="E169" s="159" t="s">
        <v>1</v>
      </c>
      <c r="F169" s="160" t="s">
        <v>6005</v>
      </c>
      <c r="H169" s="161">
        <v>0.29399999999999998</v>
      </c>
      <c r="I169" s="162"/>
      <c r="L169" s="157"/>
      <c r="M169" s="163"/>
      <c r="T169" s="164"/>
      <c r="AT169" s="159" t="s">
        <v>233</v>
      </c>
      <c r="AU169" s="159" t="s">
        <v>89</v>
      </c>
      <c r="AV169" s="12" t="s">
        <v>89</v>
      </c>
      <c r="AW169" s="12" t="s">
        <v>31</v>
      </c>
      <c r="AX169" s="12" t="s">
        <v>83</v>
      </c>
      <c r="AY169" s="159" t="s">
        <v>225</v>
      </c>
    </row>
    <row r="170" spans="2:65" s="12" customFormat="1" ht="11.25">
      <c r="B170" s="157"/>
      <c r="D170" s="158" t="s">
        <v>233</v>
      </c>
      <c r="F170" s="160" t="s">
        <v>6006</v>
      </c>
      <c r="H170" s="161">
        <v>0.32300000000000001</v>
      </c>
      <c r="I170" s="162"/>
      <c r="L170" s="157"/>
      <c r="M170" s="163"/>
      <c r="T170" s="164"/>
      <c r="AT170" s="159" t="s">
        <v>233</v>
      </c>
      <c r="AU170" s="159" t="s">
        <v>89</v>
      </c>
      <c r="AV170" s="12" t="s">
        <v>89</v>
      </c>
      <c r="AW170" s="12" t="s">
        <v>4</v>
      </c>
      <c r="AX170" s="12" t="s">
        <v>83</v>
      </c>
      <c r="AY170" s="159" t="s">
        <v>225</v>
      </c>
    </row>
    <row r="171" spans="2:65" s="1" customFormat="1" ht="24.2" customHeight="1">
      <c r="B171" s="32"/>
      <c r="C171" s="143" t="s">
        <v>7</v>
      </c>
      <c r="D171" s="143" t="s">
        <v>227</v>
      </c>
      <c r="E171" s="144" t="s">
        <v>1668</v>
      </c>
      <c r="F171" s="145" t="s">
        <v>1669</v>
      </c>
      <c r="G171" s="146" t="s">
        <v>414</v>
      </c>
      <c r="H171" s="147">
        <v>68.099999999999994</v>
      </c>
      <c r="I171" s="148"/>
      <c r="J171" s="149">
        <f>ROUND(I171*H171,2)</f>
        <v>0</v>
      </c>
      <c r="K171" s="150"/>
      <c r="L171" s="32"/>
      <c r="M171" s="151" t="s">
        <v>1</v>
      </c>
      <c r="N171" s="152" t="s">
        <v>42</v>
      </c>
      <c r="P171" s="153">
        <f>O171*H171</f>
        <v>0</v>
      </c>
      <c r="Q171" s="153">
        <v>2.5999999999999998E-4</v>
      </c>
      <c r="R171" s="153">
        <f>Q171*H171</f>
        <v>1.7705999999999996E-2</v>
      </c>
      <c r="S171" s="153">
        <v>0</v>
      </c>
      <c r="T171" s="154">
        <f>S171*H171</f>
        <v>0</v>
      </c>
      <c r="AR171" s="155" t="s">
        <v>309</v>
      </c>
      <c r="AT171" s="155" t="s">
        <v>227</v>
      </c>
      <c r="AU171" s="155" t="s">
        <v>89</v>
      </c>
      <c r="AY171" s="17" t="s">
        <v>225</v>
      </c>
      <c r="BE171" s="156">
        <f>IF(N171="základná",J171,0)</f>
        <v>0</v>
      </c>
      <c r="BF171" s="156">
        <f>IF(N171="znížená",J171,0)</f>
        <v>0</v>
      </c>
      <c r="BG171" s="156">
        <f>IF(N171="zákl. prenesená",J171,0)</f>
        <v>0</v>
      </c>
      <c r="BH171" s="156">
        <f>IF(N171="zníž. prenesená",J171,0)</f>
        <v>0</v>
      </c>
      <c r="BI171" s="156">
        <f>IF(N171="nulová",J171,0)</f>
        <v>0</v>
      </c>
      <c r="BJ171" s="17" t="s">
        <v>89</v>
      </c>
      <c r="BK171" s="156">
        <f>ROUND(I171*H171,2)</f>
        <v>0</v>
      </c>
      <c r="BL171" s="17" t="s">
        <v>309</v>
      </c>
      <c r="BM171" s="155" t="s">
        <v>6007</v>
      </c>
    </row>
    <row r="172" spans="2:65" s="12" customFormat="1" ht="11.25">
      <c r="B172" s="157"/>
      <c r="D172" s="158" t="s">
        <v>233</v>
      </c>
      <c r="E172" s="159" t="s">
        <v>1</v>
      </c>
      <c r="F172" s="160" t="s">
        <v>6008</v>
      </c>
      <c r="H172" s="161">
        <v>44.5</v>
      </c>
      <c r="I172" s="162"/>
      <c r="L172" s="157"/>
      <c r="M172" s="163"/>
      <c r="T172" s="164"/>
      <c r="AT172" s="159" t="s">
        <v>233</v>
      </c>
      <c r="AU172" s="159" t="s">
        <v>89</v>
      </c>
      <c r="AV172" s="12" t="s">
        <v>89</v>
      </c>
      <c r="AW172" s="12" t="s">
        <v>31</v>
      </c>
      <c r="AX172" s="12" t="s">
        <v>76</v>
      </c>
      <c r="AY172" s="159" t="s">
        <v>225</v>
      </c>
    </row>
    <row r="173" spans="2:65" s="12" customFormat="1" ht="11.25">
      <c r="B173" s="157"/>
      <c r="D173" s="158" t="s">
        <v>233</v>
      </c>
      <c r="E173" s="159" t="s">
        <v>1</v>
      </c>
      <c r="F173" s="160" t="s">
        <v>6009</v>
      </c>
      <c r="H173" s="161">
        <v>12.6</v>
      </c>
      <c r="I173" s="162"/>
      <c r="L173" s="157"/>
      <c r="M173" s="163"/>
      <c r="T173" s="164"/>
      <c r="AT173" s="159" t="s">
        <v>233</v>
      </c>
      <c r="AU173" s="159" t="s">
        <v>89</v>
      </c>
      <c r="AV173" s="12" t="s">
        <v>89</v>
      </c>
      <c r="AW173" s="12" t="s">
        <v>31</v>
      </c>
      <c r="AX173" s="12" t="s">
        <v>76</v>
      </c>
      <c r="AY173" s="159" t="s">
        <v>225</v>
      </c>
    </row>
    <row r="174" spans="2:65" s="12" customFormat="1" ht="11.25">
      <c r="B174" s="157"/>
      <c r="D174" s="158" t="s">
        <v>233</v>
      </c>
      <c r="E174" s="159" t="s">
        <v>1</v>
      </c>
      <c r="F174" s="160" t="s">
        <v>6010</v>
      </c>
      <c r="H174" s="161">
        <v>11</v>
      </c>
      <c r="I174" s="162"/>
      <c r="L174" s="157"/>
      <c r="M174" s="163"/>
      <c r="T174" s="164"/>
      <c r="AT174" s="159" t="s">
        <v>233</v>
      </c>
      <c r="AU174" s="159" t="s">
        <v>89</v>
      </c>
      <c r="AV174" s="12" t="s">
        <v>89</v>
      </c>
      <c r="AW174" s="12" t="s">
        <v>31</v>
      </c>
      <c r="AX174" s="12" t="s">
        <v>76</v>
      </c>
      <c r="AY174" s="159" t="s">
        <v>225</v>
      </c>
    </row>
    <row r="175" spans="2:65" s="13" customFormat="1" ht="11.25">
      <c r="B175" s="165"/>
      <c r="D175" s="158" t="s">
        <v>233</v>
      </c>
      <c r="E175" s="166" t="s">
        <v>1</v>
      </c>
      <c r="F175" s="167" t="s">
        <v>258</v>
      </c>
      <c r="H175" s="168">
        <v>68.099999999999994</v>
      </c>
      <c r="I175" s="169"/>
      <c r="L175" s="165"/>
      <c r="M175" s="170"/>
      <c r="T175" s="171"/>
      <c r="AT175" s="166" t="s">
        <v>233</v>
      </c>
      <c r="AU175" s="166" t="s">
        <v>89</v>
      </c>
      <c r="AV175" s="13" t="s">
        <v>231</v>
      </c>
      <c r="AW175" s="13" t="s">
        <v>31</v>
      </c>
      <c r="AX175" s="13" t="s">
        <v>83</v>
      </c>
      <c r="AY175" s="166" t="s">
        <v>225</v>
      </c>
    </row>
    <row r="176" spans="2:65" s="1" customFormat="1" ht="24.2" customHeight="1">
      <c r="B176" s="32"/>
      <c r="C176" s="143" t="s">
        <v>379</v>
      </c>
      <c r="D176" s="143" t="s">
        <v>227</v>
      </c>
      <c r="E176" s="144" t="s">
        <v>6011</v>
      </c>
      <c r="F176" s="145" t="s">
        <v>6012</v>
      </c>
      <c r="G176" s="146" t="s">
        <v>414</v>
      </c>
      <c r="H176" s="147">
        <v>18</v>
      </c>
      <c r="I176" s="148"/>
      <c r="J176" s="149">
        <f>ROUND(I176*H176,2)</f>
        <v>0</v>
      </c>
      <c r="K176" s="150"/>
      <c r="L176" s="32"/>
      <c r="M176" s="151" t="s">
        <v>1</v>
      </c>
      <c r="N176" s="152" t="s">
        <v>42</v>
      </c>
      <c r="P176" s="153">
        <f>O176*H176</f>
        <v>0</v>
      </c>
      <c r="Q176" s="153">
        <v>2.5999999999999998E-4</v>
      </c>
      <c r="R176" s="153">
        <f>Q176*H176</f>
        <v>4.6799999999999993E-3</v>
      </c>
      <c r="S176" s="153">
        <v>0</v>
      </c>
      <c r="T176" s="154">
        <f>S176*H176</f>
        <v>0</v>
      </c>
      <c r="AR176" s="155" t="s">
        <v>309</v>
      </c>
      <c r="AT176" s="155" t="s">
        <v>227</v>
      </c>
      <c r="AU176" s="155" t="s">
        <v>89</v>
      </c>
      <c r="AY176" s="17" t="s">
        <v>225</v>
      </c>
      <c r="BE176" s="156">
        <f>IF(N176="základná",J176,0)</f>
        <v>0</v>
      </c>
      <c r="BF176" s="156">
        <f>IF(N176="znížená",J176,0)</f>
        <v>0</v>
      </c>
      <c r="BG176" s="156">
        <f>IF(N176="zákl. prenesená",J176,0)</f>
        <v>0</v>
      </c>
      <c r="BH176" s="156">
        <f>IF(N176="zníž. prenesená",J176,0)</f>
        <v>0</v>
      </c>
      <c r="BI176" s="156">
        <f>IF(N176="nulová",J176,0)</f>
        <v>0</v>
      </c>
      <c r="BJ176" s="17" t="s">
        <v>89</v>
      </c>
      <c r="BK176" s="156">
        <f>ROUND(I176*H176,2)</f>
        <v>0</v>
      </c>
      <c r="BL176" s="17" t="s">
        <v>309</v>
      </c>
      <c r="BM176" s="155" t="s">
        <v>6013</v>
      </c>
    </row>
    <row r="177" spans="2:65" s="12" customFormat="1" ht="11.25">
      <c r="B177" s="157"/>
      <c r="D177" s="158" t="s">
        <v>233</v>
      </c>
      <c r="E177" s="159" t="s">
        <v>1</v>
      </c>
      <c r="F177" s="160" t="s">
        <v>6014</v>
      </c>
      <c r="H177" s="161">
        <v>18</v>
      </c>
      <c r="I177" s="162"/>
      <c r="L177" s="157"/>
      <c r="M177" s="163"/>
      <c r="T177" s="164"/>
      <c r="AT177" s="159" t="s">
        <v>233</v>
      </c>
      <c r="AU177" s="159" t="s">
        <v>89</v>
      </c>
      <c r="AV177" s="12" t="s">
        <v>89</v>
      </c>
      <c r="AW177" s="12" t="s">
        <v>31</v>
      </c>
      <c r="AX177" s="12" t="s">
        <v>83</v>
      </c>
      <c r="AY177" s="159" t="s">
        <v>225</v>
      </c>
    </row>
    <row r="178" spans="2:65" s="1" customFormat="1" ht="24.2" customHeight="1">
      <c r="B178" s="32"/>
      <c r="C178" s="179" t="s">
        <v>386</v>
      </c>
      <c r="D178" s="179" t="s">
        <v>304</v>
      </c>
      <c r="E178" s="180" t="s">
        <v>1672</v>
      </c>
      <c r="F178" s="181" t="s">
        <v>6015</v>
      </c>
      <c r="G178" s="182" t="s">
        <v>230</v>
      </c>
      <c r="H178" s="183">
        <v>2.1339999999999999</v>
      </c>
      <c r="I178" s="184"/>
      <c r="J178" s="185">
        <f>ROUND(I178*H178,2)</f>
        <v>0</v>
      </c>
      <c r="K178" s="186"/>
      <c r="L178" s="187"/>
      <c r="M178" s="188" t="s">
        <v>1</v>
      </c>
      <c r="N178" s="189" t="s">
        <v>42</v>
      </c>
      <c r="P178" s="153">
        <f>O178*H178</f>
        <v>0</v>
      </c>
      <c r="Q178" s="153">
        <v>0.55000000000000004</v>
      </c>
      <c r="R178" s="153">
        <f>Q178*H178</f>
        <v>1.1737</v>
      </c>
      <c r="S178" s="153">
        <v>0</v>
      </c>
      <c r="T178" s="154">
        <f>S178*H178</f>
        <v>0</v>
      </c>
      <c r="AR178" s="155" t="s">
        <v>434</v>
      </c>
      <c r="AT178" s="155" t="s">
        <v>304</v>
      </c>
      <c r="AU178" s="155" t="s">
        <v>89</v>
      </c>
      <c r="AY178" s="17" t="s">
        <v>225</v>
      </c>
      <c r="BE178" s="156">
        <f>IF(N178="základná",J178,0)</f>
        <v>0</v>
      </c>
      <c r="BF178" s="156">
        <f>IF(N178="znížená",J178,0)</f>
        <v>0</v>
      </c>
      <c r="BG178" s="156">
        <f>IF(N178="zákl. prenesená",J178,0)</f>
        <v>0</v>
      </c>
      <c r="BH178" s="156">
        <f>IF(N178="zníž. prenesená",J178,0)</f>
        <v>0</v>
      </c>
      <c r="BI178" s="156">
        <f>IF(N178="nulová",J178,0)</f>
        <v>0</v>
      </c>
      <c r="BJ178" s="17" t="s">
        <v>89</v>
      </c>
      <c r="BK178" s="156">
        <f>ROUND(I178*H178,2)</f>
        <v>0</v>
      </c>
      <c r="BL178" s="17" t="s">
        <v>309</v>
      </c>
      <c r="BM178" s="155" t="s">
        <v>6016</v>
      </c>
    </row>
    <row r="179" spans="2:65" s="12" customFormat="1" ht="11.25">
      <c r="B179" s="157"/>
      <c r="D179" s="158" t="s">
        <v>233</v>
      </c>
      <c r="E179" s="159" t="s">
        <v>1</v>
      </c>
      <c r="F179" s="160" t="s">
        <v>6017</v>
      </c>
      <c r="H179" s="161">
        <v>1.0089999999999999</v>
      </c>
      <c r="I179" s="162"/>
      <c r="L179" s="157"/>
      <c r="M179" s="163"/>
      <c r="T179" s="164"/>
      <c r="AT179" s="159" t="s">
        <v>233</v>
      </c>
      <c r="AU179" s="159" t="s">
        <v>89</v>
      </c>
      <c r="AV179" s="12" t="s">
        <v>89</v>
      </c>
      <c r="AW179" s="12" t="s">
        <v>31</v>
      </c>
      <c r="AX179" s="12" t="s">
        <v>76</v>
      </c>
      <c r="AY179" s="159" t="s">
        <v>225</v>
      </c>
    </row>
    <row r="180" spans="2:65" s="12" customFormat="1" ht="11.25">
      <c r="B180" s="157"/>
      <c r="D180" s="158" t="s">
        <v>233</v>
      </c>
      <c r="E180" s="159" t="s">
        <v>1</v>
      </c>
      <c r="F180" s="160" t="s">
        <v>6018</v>
      </c>
      <c r="H180" s="161">
        <v>0.56699999999999995</v>
      </c>
      <c r="I180" s="162"/>
      <c r="L180" s="157"/>
      <c r="M180" s="163"/>
      <c r="T180" s="164"/>
      <c r="AT180" s="159" t="s">
        <v>233</v>
      </c>
      <c r="AU180" s="159" t="s">
        <v>89</v>
      </c>
      <c r="AV180" s="12" t="s">
        <v>89</v>
      </c>
      <c r="AW180" s="12" t="s">
        <v>31</v>
      </c>
      <c r="AX180" s="12" t="s">
        <v>76</v>
      </c>
      <c r="AY180" s="159" t="s">
        <v>225</v>
      </c>
    </row>
    <row r="181" spans="2:65" s="12" customFormat="1" ht="11.25">
      <c r="B181" s="157"/>
      <c r="D181" s="158" t="s">
        <v>233</v>
      </c>
      <c r="E181" s="159" t="s">
        <v>1</v>
      </c>
      <c r="F181" s="160" t="s">
        <v>6019</v>
      </c>
      <c r="H181" s="161">
        <v>0.29799999999999999</v>
      </c>
      <c r="I181" s="162"/>
      <c r="L181" s="157"/>
      <c r="M181" s="163"/>
      <c r="T181" s="164"/>
      <c r="AT181" s="159" t="s">
        <v>233</v>
      </c>
      <c r="AU181" s="159" t="s">
        <v>89</v>
      </c>
      <c r="AV181" s="12" t="s">
        <v>89</v>
      </c>
      <c r="AW181" s="12" t="s">
        <v>31</v>
      </c>
      <c r="AX181" s="12" t="s">
        <v>76</v>
      </c>
      <c r="AY181" s="159" t="s">
        <v>225</v>
      </c>
    </row>
    <row r="182" spans="2:65" s="12" customFormat="1" ht="11.25">
      <c r="B182" s="157"/>
      <c r="D182" s="158" t="s">
        <v>233</v>
      </c>
      <c r="E182" s="159" t="s">
        <v>1</v>
      </c>
      <c r="F182" s="160" t="s">
        <v>6020</v>
      </c>
      <c r="H182" s="161">
        <v>0.26</v>
      </c>
      <c r="I182" s="162"/>
      <c r="L182" s="157"/>
      <c r="M182" s="163"/>
      <c r="T182" s="164"/>
      <c r="AT182" s="159" t="s">
        <v>233</v>
      </c>
      <c r="AU182" s="159" t="s">
        <v>89</v>
      </c>
      <c r="AV182" s="12" t="s">
        <v>89</v>
      </c>
      <c r="AW182" s="12" t="s">
        <v>31</v>
      </c>
      <c r="AX182" s="12" t="s">
        <v>76</v>
      </c>
      <c r="AY182" s="159" t="s">
        <v>225</v>
      </c>
    </row>
    <row r="183" spans="2:65" s="13" customFormat="1" ht="11.25">
      <c r="B183" s="165"/>
      <c r="D183" s="158" t="s">
        <v>233</v>
      </c>
      <c r="E183" s="166" t="s">
        <v>1</v>
      </c>
      <c r="F183" s="167" t="s">
        <v>258</v>
      </c>
      <c r="H183" s="168">
        <v>2.1339999999999999</v>
      </c>
      <c r="I183" s="169"/>
      <c r="L183" s="165"/>
      <c r="M183" s="170"/>
      <c r="T183" s="171"/>
      <c r="AT183" s="166" t="s">
        <v>233</v>
      </c>
      <c r="AU183" s="166" t="s">
        <v>89</v>
      </c>
      <c r="AV183" s="13" t="s">
        <v>231</v>
      </c>
      <c r="AW183" s="13" t="s">
        <v>31</v>
      </c>
      <c r="AX183" s="13" t="s">
        <v>83</v>
      </c>
      <c r="AY183" s="166" t="s">
        <v>225</v>
      </c>
    </row>
    <row r="184" spans="2:65" s="1" customFormat="1" ht="33" customHeight="1">
      <c r="B184" s="32"/>
      <c r="C184" s="143" t="s">
        <v>390</v>
      </c>
      <c r="D184" s="143" t="s">
        <v>227</v>
      </c>
      <c r="E184" s="144" t="s">
        <v>1678</v>
      </c>
      <c r="F184" s="145" t="s">
        <v>1679</v>
      </c>
      <c r="G184" s="146" t="s">
        <v>312</v>
      </c>
      <c r="H184" s="147">
        <v>30</v>
      </c>
      <c r="I184" s="148"/>
      <c r="J184" s="149">
        <f>ROUND(I184*H184,2)</f>
        <v>0</v>
      </c>
      <c r="K184" s="150"/>
      <c r="L184" s="32"/>
      <c r="M184" s="151" t="s">
        <v>1</v>
      </c>
      <c r="N184" s="152" t="s">
        <v>42</v>
      </c>
      <c r="P184" s="153">
        <f>O184*H184</f>
        <v>0</v>
      </c>
      <c r="Q184" s="153">
        <v>0</v>
      </c>
      <c r="R184" s="153">
        <f>Q184*H184</f>
        <v>0</v>
      </c>
      <c r="S184" s="153">
        <v>0</v>
      </c>
      <c r="T184" s="154">
        <f>S184*H184</f>
        <v>0</v>
      </c>
      <c r="AR184" s="155" t="s">
        <v>309</v>
      </c>
      <c r="AT184" s="155" t="s">
        <v>227</v>
      </c>
      <c r="AU184" s="155" t="s">
        <v>89</v>
      </c>
      <c r="AY184" s="17" t="s">
        <v>225</v>
      </c>
      <c r="BE184" s="156">
        <f>IF(N184="základná",J184,0)</f>
        <v>0</v>
      </c>
      <c r="BF184" s="156">
        <f>IF(N184="znížená",J184,0)</f>
        <v>0</v>
      </c>
      <c r="BG184" s="156">
        <f>IF(N184="zákl. prenesená",J184,0)</f>
        <v>0</v>
      </c>
      <c r="BH184" s="156">
        <f>IF(N184="zníž. prenesená",J184,0)</f>
        <v>0</v>
      </c>
      <c r="BI184" s="156">
        <f>IF(N184="nulová",J184,0)</f>
        <v>0</v>
      </c>
      <c r="BJ184" s="17" t="s">
        <v>89</v>
      </c>
      <c r="BK184" s="156">
        <f>ROUND(I184*H184,2)</f>
        <v>0</v>
      </c>
      <c r="BL184" s="17" t="s">
        <v>309</v>
      </c>
      <c r="BM184" s="155" t="s">
        <v>6021</v>
      </c>
    </row>
    <row r="185" spans="2:65" s="1" customFormat="1" ht="24.2" customHeight="1">
      <c r="B185" s="32"/>
      <c r="C185" s="179" t="s">
        <v>395</v>
      </c>
      <c r="D185" s="179" t="s">
        <v>304</v>
      </c>
      <c r="E185" s="180" t="s">
        <v>6022</v>
      </c>
      <c r="F185" s="181" t="s">
        <v>6023</v>
      </c>
      <c r="G185" s="182" t="s">
        <v>312</v>
      </c>
      <c r="H185" s="183">
        <v>31.5</v>
      </c>
      <c r="I185" s="184"/>
      <c r="J185" s="185">
        <f>ROUND(I185*H185,2)</f>
        <v>0</v>
      </c>
      <c r="K185" s="186"/>
      <c r="L185" s="187"/>
      <c r="M185" s="188" t="s">
        <v>1</v>
      </c>
      <c r="N185" s="189" t="s">
        <v>42</v>
      </c>
      <c r="P185" s="153">
        <f>O185*H185</f>
        <v>0</v>
      </c>
      <c r="Q185" s="153">
        <v>1.0999999999999999E-2</v>
      </c>
      <c r="R185" s="153">
        <f>Q185*H185</f>
        <v>0.34649999999999997</v>
      </c>
      <c r="S185" s="153">
        <v>0</v>
      </c>
      <c r="T185" s="154">
        <f>S185*H185</f>
        <v>0</v>
      </c>
      <c r="AR185" s="155" t="s">
        <v>434</v>
      </c>
      <c r="AT185" s="155" t="s">
        <v>304</v>
      </c>
      <c r="AU185" s="155" t="s">
        <v>89</v>
      </c>
      <c r="AY185" s="17" t="s">
        <v>225</v>
      </c>
      <c r="BE185" s="156">
        <f>IF(N185="základná",J185,0)</f>
        <v>0</v>
      </c>
      <c r="BF185" s="156">
        <f>IF(N185="znížená",J185,0)</f>
        <v>0</v>
      </c>
      <c r="BG185" s="156">
        <f>IF(N185="zákl. prenesená",J185,0)</f>
        <v>0</v>
      </c>
      <c r="BH185" s="156">
        <f>IF(N185="zníž. prenesená",J185,0)</f>
        <v>0</v>
      </c>
      <c r="BI185" s="156">
        <f>IF(N185="nulová",J185,0)</f>
        <v>0</v>
      </c>
      <c r="BJ185" s="17" t="s">
        <v>89</v>
      </c>
      <c r="BK185" s="156">
        <f>ROUND(I185*H185,2)</f>
        <v>0</v>
      </c>
      <c r="BL185" s="17" t="s">
        <v>309</v>
      </c>
      <c r="BM185" s="155" t="s">
        <v>6024</v>
      </c>
    </row>
    <row r="186" spans="2:65" s="12" customFormat="1" ht="11.25">
      <c r="B186" s="157"/>
      <c r="D186" s="158" t="s">
        <v>233</v>
      </c>
      <c r="E186" s="159" t="s">
        <v>1</v>
      </c>
      <c r="F186" s="160" t="s">
        <v>6025</v>
      </c>
      <c r="H186" s="161">
        <v>31.5</v>
      </c>
      <c r="I186" s="162"/>
      <c r="L186" s="157"/>
      <c r="M186" s="163"/>
      <c r="T186" s="164"/>
      <c r="AT186" s="159" t="s">
        <v>233</v>
      </c>
      <c r="AU186" s="159" t="s">
        <v>89</v>
      </c>
      <c r="AV186" s="12" t="s">
        <v>89</v>
      </c>
      <c r="AW186" s="12" t="s">
        <v>31</v>
      </c>
      <c r="AX186" s="12" t="s">
        <v>83</v>
      </c>
      <c r="AY186" s="159" t="s">
        <v>225</v>
      </c>
    </row>
    <row r="187" spans="2:65" s="1" customFormat="1" ht="44.25" customHeight="1">
      <c r="B187" s="32"/>
      <c r="C187" s="143" t="s">
        <v>400</v>
      </c>
      <c r="D187" s="143" t="s">
        <v>227</v>
      </c>
      <c r="E187" s="144" t="s">
        <v>1706</v>
      </c>
      <c r="F187" s="145" t="s">
        <v>1707</v>
      </c>
      <c r="G187" s="146" t="s">
        <v>230</v>
      </c>
      <c r="H187" s="147">
        <v>3.2450000000000001</v>
      </c>
      <c r="I187" s="148"/>
      <c r="J187" s="149">
        <f>ROUND(I187*H187,2)</f>
        <v>0</v>
      </c>
      <c r="K187" s="150"/>
      <c r="L187" s="32"/>
      <c r="M187" s="151" t="s">
        <v>1</v>
      </c>
      <c r="N187" s="152" t="s">
        <v>42</v>
      </c>
      <c r="P187" s="153">
        <f>O187*H187</f>
        <v>0</v>
      </c>
      <c r="Q187" s="153">
        <v>2.2350176999999999E-2</v>
      </c>
      <c r="R187" s="153">
        <f>Q187*H187</f>
        <v>7.2526324365000006E-2</v>
      </c>
      <c r="S187" s="153">
        <v>0</v>
      </c>
      <c r="T187" s="154">
        <f>S187*H187</f>
        <v>0</v>
      </c>
      <c r="AR187" s="155" t="s">
        <v>309</v>
      </c>
      <c r="AT187" s="155" t="s">
        <v>227</v>
      </c>
      <c r="AU187" s="155" t="s">
        <v>89</v>
      </c>
      <c r="AY187" s="17" t="s">
        <v>225</v>
      </c>
      <c r="BE187" s="156">
        <f>IF(N187="základná",J187,0)</f>
        <v>0</v>
      </c>
      <c r="BF187" s="156">
        <f>IF(N187="znížená",J187,0)</f>
        <v>0</v>
      </c>
      <c r="BG187" s="156">
        <f>IF(N187="zákl. prenesená",J187,0)</f>
        <v>0</v>
      </c>
      <c r="BH187" s="156">
        <f>IF(N187="zníž. prenesená",J187,0)</f>
        <v>0</v>
      </c>
      <c r="BI187" s="156">
        <f>IF(N187="nulová",J187,0)</f>
        <v>0</v>
      </c>
      <c r="BJ187" s="17" t="s">
        <v>89</v>
      </c>
      <c r="BK187" s="156">
        <f>ROUND(I187*H187,2)</f>
        <v>0</v>
      </c>
      <c r="BL187" s="17" t="s">
        <v>309</v>
      </c>
      <c r="BM187" s="155" t="s">
        <v>6026</v>
      </c>
    </row>
    <row r="188" spans="2:65" s="12" customFormat="1" ht="11.25">
      <c r="B188" s="157"/>
      <c r="D188" s="158" t="s">
        <v>233</v>
      </c>
      <c r="E188" s="159" t="s">
        <v>1</v>
      </c>
      <c r="F188" s="160" t="s">
        <v>6027</v>
      </c>
      <c r="H188" s="161">
        <v>3.2450000000000001</v>
      </c>
      <c r="I188" s="162"/>
      <c r="L188" s="157"/>
      <c r="M188" s="163"/>
      <c r="T188" s="164"/>
      <c r="AT188" s="159" t="s">
        <v>233</v>
      </c>
      <c r="AU188" s="159" t="s">
        <v>89</v>
      </c>
      <c r="AV188" s="12" t="s">
        <v>89</v>
      </c>
      <c r="AW188" s="12" t="s">
        <v>31</v>
      </c>
      <c r="AX188" s="12" t="s">
        <v>83</v>
      </c>
      <c r="AY188" s="159" t="s">
        <v>225</v>
      </c>
    </row>
    <row r="189" spans="2:65" s="1" customFormat="1" ht="24.2" customHeight="1">
      <c r="B189" s="32"/>
      <c r="C189" s="143" t="s">
        <v>405</v>
      </c>
      <c r="D189" s="143" t="s">
        <v>227</v>
      </c>
      <c r="E189" s="144" t="s">
        <v>6028</v>
      </c>
      <c r="F189" s="145" t="s">
        <v>6029</v>
      </c>
      <c r="G189" s="146" t="s">
        <v>1412</v>
      </c>
      <c r="H189" s="196"/>
      <c r="I189" s="148"/>
      <c r="J189" s="149">
        <f>ROUND(I189*H189,2)</f>
        <v>0</v>
      </c>
      <c r="K189" s="150"/>
      <c r="L189" s="32"/>
      <c r="M189" s="151" t="s">
        <v>1</v>
      </c>
      <c r="N189" s="152" t="s">
        <v>42</v>
      </c>
      <c r="P189" s="153">
        <f>O189*H189</f>
        <v>0</v>
      </c>
      <c r="Q189" s="153">
        <v>0</v>
      </c>
      <c r="R189" s="153">
        <f>Q189*H189</f>
        <v>0</v>
      </c>
      <c r="S189" s="153">
        <v>0</v>
      </c>
      <c r="T189" s="154">
        <f>S189*H189</f>
        <v>0</v>
      </c>
      <c r="AR189" s="155" t="s">
        <v>309</v>
      </c>
      <c r="AT189" s="155" t="s">
        <v>227</v>
      </c>
      <c r="AU189" s="155" t="s">
        <v>89</v>
      </c>
      <c r="AY189" s="17" t="s">
        <v>225</v>
      </c>
      <c r="BE189" s="156">
        <f>IF(N189="základná",J189,0)</f>
        <v>0</v>
      </c>
      <c r="BF189" s="156">
        <f>IF(N189="znížená",J189,0)</f>
        <v>0</v>
      </c>
      <c r="BG189" s="156">
        <f>IF(N189="zákl. prenesená",J189,0)</f>
        <v>0</v>
      </c>
      <c r="BH189" s="156">
        <f>IF(N189="zníž. prenesená",J189,0)</f>
        <v>0</v>
      </c>
      <c r="BI189" s="156">
        <f>IF(N189="nulová",J189,0)</f>
        <v>0</v>
      </c>
      <c r="BJ189" s="17" t="s">
        <v>89</v>
      </c>
      <c r="BK189" s="156">
        <f>ROUND(I189*H189,2)</f>
        <v>0</v>
      </c>
      <c r="BL189" s="17" t="s">
        <v>309</v>
      </c>
      <c r="BM189" s="155" t="s">
        <v>6030</v>
      </c>
    </row>
    <row r="190" spans="2:65" s="11" customFormat="1" ht="22.9" customHeight="1">
      <c r="B190" s="131"/>
      <c r="D190" s="132" t="s">
        <v>75</v>
      </c>
      <c r="E190" s="141" t="s">
        <v>1771</v>
      </c>
      <c r="F190" s="141" t="s">
        <v>1772</v>
      </c>
      <c r="I190" s="134"/>
      <c r="J190" s="142">
        <f>BK190</f>
        <v>0</v>
      </c>
      <c r="L190" s="131"/>
      <c r="M190" s="136"/>
      <c r="P190" s="137">
        <f>SUM(P191:P198)</f>
        <v>0</v>
      </c>
      <c r="R190" s="137">
        <f>SUM(R191:R198)</f>
        <v>0.24897778499999998</v>
      </c>
      <c r="T190" s="138">
        <f>SUM(T191:T198)</f>
        <v>0</v>
      </c>
      <c r="AR190" s="132" t="s">
        <v>89</v>
      </c>
      <c r="AT190" s="139" t="s">
        <v>75</v>
      </c>
      <c r="AU190" s="139" t="s">
        <v>83</v>
      </c>
      <c r="AY190" s="132" t="s">
        <v>225</v>
      </c>
      <c r="BK190" s="140">
        <f>SUM(BK191:BK198)</f>
        <v>0</v>
      </c>
    </row>
    <row r="191" spans="2:65" s="1" customFormat="1" ht="21.75" customHeight="1">
      <c r="B191" s="32"/>
      <c r="C191" s="143" t="s">
        <v>411</v>
      </c>
      <c r="D191" s="143" t="s">
        <v>227</v>
      </c>
      <c r="E191" s="144" t="s">
        <v>1795</v>
      </c>
      <c r="F191" s="145" t="s">
        <v>1796</v>
      </c>
      <c r="G191" s="146" t="s">
        <v>312</v>
      </c>
      <c r="H191" s="147">
        <v>30</v>
      </c>
      <c r="I191" s="148"/>
      <c r="J191" s="149">
        <f>ROUND(I191*H191,2)</f>
        <v>0</v>
      </c>
      <c r="K191" s="150"/>
      <c r="L191" s="32"/>
      <c r="M191" s="151" t="s">
        <v>1</v>
      </c>
      <c r="N191" s="152" t="s">
        <v>42</v>
      </c>
      <c r="P191" s="153">
        <f>O191*H191</f>
        <v>0</v>
      </c>
      <c r="Q191" s="153">
        <v>6.7629999999999999E-3</v>
      </c>
      <c r="R191" s="153">
        <f>Q191*H191</f>
        <v>0.20288999999999999</v>
      </c>
      <c r="S191" s="153">
        <v>0</v>
      </c>
      <c r="T191" s="154">
        <f>S191*H191</f>
        <v>0</v>
      </c>
      <c r="AR191" s="155" t="s">
        <v>309</v>
      </c>
      <c r="AT191" s="155" t="s">
        <v>227</v>
      </c>
      <c r="AU191" s="155" t="s">
        <v>89</v>
      </c>
      <c r="AY191" s="17" t="s">
        <v>225</v>
      </c>
      <c r="BE191" s="156">
        <f>IF(N191="základná",J191,0)</f>
        <v>0</v>
      </c>
      <c r="BF191" s="156">
        <f>IF(N191="znížená",J191,0)</f>
        <v>0</v>
      </c>
      <c r="BG191" s="156">
        <f>IF(N191="zákl. prenesená",J191,0)</f>
        <v>0</v>
      </c>
      <c r="BH191" s="156">
        <f>IF(N191="zníž. prenesená",J191,0)</f>
        <v>0</v>
      </c>
      <c r="BI191" s="156">
        <f>IF(N191="nulová",J191,0)</f>
        <v>0</v>
      </c>
      <c r="BJ191" s="17" t="s">
        <v>89</v>
      </c>
      <c r="BK191" s="156">
        <f>ROUND(I191*H191,2)</f>
        <v>0</v>
      </c>
      <c r="BL191" s="17" t="s">
        <v>309</v>
      </c>
      <c r="BM191" s="155" t="s">
        <v>6031</v>
      </c>
    </row>
    <row r="192" spans="2:65" s="1" customFormat="1" ht="24.2" customHeight="1">
      <c r="B192" s="32"/>
      <c r="C192" s="143" t="s">
        <v>420</v>
      </c>
      <c r="D192" s="143" t="s">
        <v>227</v>
      </c>
      <c r="E192" s="144" t="s">
        <v>6032</v>
      </c>
      <c r="F192" s="145" t="s">
        <v>6033</v>
      </c>
      <c r="G192" s="146" t="s">
        <v>414</v>
      </c>
      <c r="H192" s="147">
        <v>5</v>
      </c>
      <c r="I192" s="148"/>
      <c r="J192" s="149">
        <f>ROUND(I192*H192,2)</f>
        <v>0</v>
      </c>
      <c r="K192" s="150"/>
      <c r="L192" s="32"/>
      <c r="M192" s="151" t="s">
        <v>1</v>
      </c>
      <c r="N192" s="152" t="s">
        <v>42</v>
      </c>
      <c r="P192" s="153">
        <f>O192*H192</f>
        <v>0</v>
      </c>
      <c r="Q192" s="153">
        <v>1.0816000000000001E-3</v>
      </c>
      <c r="R192" s="153">
        <f>Q192*H192</f>
        <v>5.4080000000000005E-3</v>
      </c>
      <c r="S192" s="153">
        <v>0</v>
      </c>
      <c r="T192" s="154">
        <f>S192*H192</f>
        <v>0</v>
      </c>
      <c r="AR192" s="155" t="s">
        <v>309</v>
      </c>
      <c r="AT192" s="155" t="s">
        <v>227</v>
      </c>
      <c r="AU192" s="155" t="s">
        <v>89</v>
      </c>
      <c r="AY192" s="17" t="s">
        <v>225</v>
      </c>
      <c r="BE192" s="156">
        <f>IF(N192="základná",J192,0)</f>
        <v>0</v>
      </c>
      <c r="BF192" s="156">
        <f>IF(N192="znížená",J192,0)</f>
        <v>0</v>
      </c>
      <c r="BG192" s="156">
        <f>IF(N192="zákl. prenesená",J192,0)</f>
        <v>0</v>
      </c>
      <c r="BH192" s="156">
        <f>IF(N192="zníž. prenesená",J192,0)</f>
        <v>0</v>
      </c>
      <c r="BI192" s="156">
        <f>IF(N192="nulová",J192,0)</f>
        <v>0</v>
      </c>
      <c r="BJ192" s="17" t="s">
        <v>89</v>
      </c>
      <c r="BK192" s="156">
        <f>ROUND(I192*H192,2)</f>
        <v>0</v>
      </c>
      <c r="BL192" s="17" t="s">
        <v>309</v>
      </c>
      <c r="BM192" s="155" t="s">
        <v>6034</v>
      </c>
    </row>
    <row r="193" spans="2:65" s="12" customFormat="1" ht="11.25">
      <c r="B193" s="157"/>
      <c r="D193" s="158" t="s">
        <v>233</v>
      </c>
      <c r="E193" s="159" t="s">
        <v>1</v>
      </c>
      <c r="F193" s="160" t="s">
        <v>6035</v>
      </c>
      <c r="H193" s="161">
        <v>5</v>
      </c>
      <c r="I193" s="162"/>
      <c r="L193" s="157"/>
      <c r="M193" s="163"/>
      <c r="T193" s="164"/>
      <c r="AT193" s="159" t="s">
        <v>233</v>
      </c>
      <c r="AU193" s="159" t="s">
        <v>89</v>
      </c>
      <c r="AV193" s="12" t="s">
        <v>89</v>
      </c>
      <c r="AW193" s="12" t="s">
        <v>31</v>
      </c>
      <c r="AX193" s="12" t="s">
        <v>83</v>
      </c>
      <c r="AY193" s="159" t="s">
        <v>225</v>
      </c>
    </row>
    <row r="194" spans="2:65" s="1" customFormat="1" ht="24.2" customHeight="1">
      <c r="B194" s="32"/>
      <c r="C194" s="143" t="s">
        <v>434</v>
      </c>
      <c r="D194" s="143" t="s">
        <v>227</v>
      </c>
      <c r="E194" s="144" t="s">
        <v>6036</v>
      </c>
      <c r="F194" s="145" t="s">
        <v>6037</v>
      </c>
      <c r="G194" s="146" t="s">
        <v>414</v>
      </c>
      <c r="H194" s="147">
        <v>22</v>
      </c>
      <c r="I194" s="148"/>
      <c r="J194" s="149">
        <f>ROUND(I194*H194,2)</f>
        <v>0</v>
      </c>
      <c r="K194" s="150"/>
      <c r="L194" s="32"/>
      <c r="M194" s="151" t="s">
        <v>1</v>
      </c>
      <c r="N194" s="152" t="s">
        <v>42</v>
      </c>
      <c r="P194" s="153">
        <f>O194*H194</f>
        <v>0</v>
      </c>
      <c r="Q194" s="153">
        <v>1.29418E-3</v>
      </c>
      <c r="R194" s="153">
        <f>Q194*H194</f>
        <v>2.8471960000000001E-2</v>
      </c>
      <c r="S194" s="153">
        <v>0</v>
      </c>
      <c r="T194" s="154">
        <f>S194*H194</f>
        <v>0</v>
      </c>
      <c r="AR194" s="155" t="s">
        <v>309</v>
      </c>
      <c r="AT194" s="155" t="s">
        <v>227</v>
      </c>
      <c r="AU194" s="155" t="s">
        <v>89</v>
      </c>
      <c r="AY194" s="17" t="s">
        <v>225</v>
      </c>
      <c r="BE194" s="156">
        <f>IF(N194="základná",J194,0)</f>
        <v>0</v>
      </c>
      <c r="BF194" s="156">
        <f>IF(N194="znížená",J194,0)</f>
        <v>0</v>
      </c>
      <c r="BG194" s="156">
        <f>IF(N194="zákl. prenesená",J194,0)</f>
        <v>0</v>
      </c>
      <c r="BH194" s="156">
        <f>IF(N194="zníž. prenesená",J194,0)</f>
        <v>0</v>
      </c>
      <c r="BI194" s="156">
        <f>IF(N194="nulová",J194,0)</f>
        <v>0</v>
      </c>
      <c r="BJ194" s="17" t="s">
        <v>89</v>
      </c>
      <c r="BK194" s="156">
        <f>ROUND(I194*H194,2)</f>
        <v>0</v>
      </c>
      <c r="BL194" s="17" t="s">
        <v>309</v>
      </c>
      <c r="BM194" s="155" t="s">
        <v>6038</v>
      </c>
    </row>
    <row r="195" spans="2:65" s="12" customFormat="1" ht="11.25">
      <c r="B195" s="157"/>
      <c r="D195" s="158" t="s">
        <v>233</v>
      </c>
      <c r="E195" s="159" t="s">
        <v>1</v>
      </c>
      <c r="F195" s="160" t="s">
        <v>6039</v>
      </c>
      <c r="H195" s="161">
        <v>22</v>
      </c>
      <c r="I195" s="162"/>
      <c r="L195" s="157"/>
      <c r="M195" s="163"/>
      <c r="T195" s="164"/>
      <c r="AT195" s="159" t="s">
        <v>233</v>
      </c>
      <c r="AU195" s="159" t="s">
        <v>89</v>
      </c>
      <c r="AV195" s="12" t="s">
        <v>89</v>
      </c>
      <c r="AW195" s="12" t="s">
        <v>31</v>
      </c>
      <c r="AX195" s="12" t="s">
        <v>83</v>
      </c>
      <c r="AY195" s="159" t="s">
        <v>225</v>
      </c>
    </row>
    <row r="196" spans="2:65" s="1" customFormat="1" ht="24.2" customHeight="1">
      <c r="B196" s="32"/>
      <c r="C196" s="143" t="s">
        <v>443</v>
      </c>
      <c r="D196" s="143" t="s">
        <v>227</v>
      </c>
      <c r="E196" s="144" t="s">
        <v>1810</v>
      </c>
      <c r="F196" s="145" t="s">
        <v>1811</v>
      </c>
      <c r="G196" s="146" t="s">
        <v>312</v>
      </c>
      <c r="H196" s="147">
        <v>31.5</v>
      </c>
      <c r="I196" s="148"/>
      <c r="J196" s="149">
        <f>ROUND(I196*H196,2)</f>
        <v>0</v>
      </c>
      <c r="K196" s="150"/>
      <c r="L196" s="32"/>
      <c r="M196" s="151" t="s">
        <v>1</v>
      </c>
      <c r="N196" s="152" t="s">
        <v>42</v>
      </c>
      <c r="P196" s="153">
        <f>O196*H196</f>
        <v>0</v>
      </c>
      <c r="Q196" s="153">
        <v>3.8755000000000001E-4</v>
      </c>
      <c r="R196" s="153">
        <f>Q196*H196</f>
        <v>1.2207825E-2</v>
      </c>
      <c r="S196" s="153">
        <v>0</v>
      </c>
      <c r="T196" s="154">
        <f>S196*H196</f>
        <v>0</v>
      </c>
      <c r="AR196" s="155" t="s">
        <v>309</v>
      </c>
      <c r="AT196" s="155" t="s">
        <v>227</v>
      </c>
      <c r="AU196" s="155" t="s">
        <v>89</v>
      </c>
      <c r="AY196" s="17" t="s">
        <v>225</v>
      </c>
      <c r="BE196" s="156">
        <f>IF(N196="základná",J196,0)</f>
        <v>0</v>
      </c>
      <c r="BF196" s="156">
        <f>IF(N196="znížená",J196,0)</f>
        <v>0</v>
      </c>
      <c r="BG196" s="156">
        <f>IF(N196="zákl. prenesená",J196,0)</f>
        <v>0</v>
      </c>
      <c r="BH196" s="156">
        <f>IF(N196="zníž. prenesená",J196,0)</f>
        <v>0</v>
      </c>
      <c r="BI196" s="156">
        <f>IF(N196="nulová",J196,0)</f>
        <v>0</v>
      </c>
      <c r="BJ196" s="17" t="s">
        <v>89</v>
      </c>
      <c r="BK196" s="156">
        <f>ROUND(I196*H196,2)</f>
        <v>0</v>
      </c>
      <c r="BL196" s="17" t="s">
        <v>309</v>
      </c>
      <c r="BM196" s="155" t="s">
        <v>6040</v>
      </c>
    </row>
    <row r="197" spans="2:65" s="12" customFormat="1" ht="11.25">
      <c r="B197" s="157"/>
      <c r="D197" s="158" t="s">
        <v>233</v>
      </c>
      <c r="E197" s="159" t="s">
        <v>1</v>
      </c>
      <c r="F197" s="160" t="s">
        <v>6025</v>
      </c>
      <c r="H197" s="161">
        <v>31.5</v>
      </c>
      <c r="I197" s="162"/>
      <c r="L197" s="157"/>
      <c r="M197" s="163"/>
      <c r="T197" s="164"/>
      <c r="AT197" s="159" t="s">
        <v>233</v>
      </c>
      <c r="AU197" s="159" t="s">
        <v>89</v>
      </c>
      <c r="AV197" s="12" t="s">
        <v>89</v>
      </c>
      <c r="AW197" s="12" t="s">
        <v>31</v>
      </c>
      <c r="AX197" s="12" t="s">
        <v>83</v>
      </c>
      <c r="AY197" s="159" t="s">
        <v>225</v>
      </c>
    </row>
    <row r="198" spans="2:65" s="1" customFormat="1" ht="24.2" customHeight="1">
      <c r="B198" s="32"/>
      <c r="C198" s="143" t="s">
        <v>448</v>
      </c>
      <c r="D198" s="143" t="s">
        <v>227</v>
      </c>
      <c r="E198" s="144" t="s">
        <v>6041</v>
      </c>
      <c r="F198" s="145" t="s">
        <v>6042</v>
      </c>
      <c r="G198" s="146" t="s">
        <v>1412</v>
      </c>
      <c r="H198" s="196"/>
      <c r="I198" s="148"/>
      <c r="J198" s="149">
        <f>ROUND(I198*H198,2)</f>
        <v>0</v>
      </c>
      <c r="K198" s="150"/>
      <c r="L198" s="32"/>
      <c r="M198" s="151" t="s">
        <v>1</v>
      </c>
      <c r="N198" s="152" t="s">
        <v>42</v>
      </c>
      <c r="P198" s="153">
        <f>O198*H198</f>
        <v>0</v>
      </c>
      <c r="Q198" s="153">
        <v>0</v>
      </c>
      <c r="R198" s="153">
        <f>Q198*H198</f>
        <v>0</v>
      </c>
      <c r="S198" s="153">
        <v>0</v>
      </c>
      <c r="T198" s="154">
        <f>S198*H198</f>
        <v>0</v>
      </c>
      <c r="AR198" s="155" t="s">
        <v>309</v>
      </c>
      <c r="AT198" s="155" t="s">
        <v>227</v>
      </c>
      <c r="AU198" s="155" t="s">
        <v>89</v>
      </c>
      <c r="AY198" s="17" t="s">
        <v>225</v>
      </c>
      <c r="BE198" s="156">
        <f>IF(N198="základná",J198,0)</f>
        <v>0</v>
      </c>
      <c r="BF198" s="156">
        <f>IF(N198="znížená",J198,0)</f>
        <v>0</v>
      </c>
      <c r="BG198" s="156">
        <f>IF(N198="zákl. prenesená",J198,0)</f>
        <v>0</v>
      </c>
      <c r="BH198" s="156">
        <f>IF(N198="zníž. prenesená",J198,0)</f>
        <v>0</v>
      </c>
      <c r="BI198" s="156">
        <f>IF(N198="nulová",J198,0)</f>
        <v>0</v>
      </c>
      <c r="BJ198" s="17" t="s">
        <v>89</v>
      </c>
      <c r="BK198" s="156">
        <f>ROUND(I198*H198,2)</f>
        <v>0</v>
      </c>
      <c r="BL198" s="17" t="s">
        <v>309</v>
      </c>
      <c r="BM198" s="155" t="s">
        <v>6043</v>
      </c>
    </row>
    <row r="199" spans="2:65" s="11" customFormat="1" ht="22.9" customHeight="1">
      <c r="B199" s="131"/>
      <c r="D199" s="132" t="s">
        <v>75</v>
      </c>
      <c r="E199" s="141" t="s">
        <v>2259</v>
      </c>
      <c r="F199" s="141" t="s">
        <v>2260</v>
      </c>
      <c r="I199" s="134"/>
      <c r="J199" s="142">
        <f>BK199</f>
        <v>0</v>
      </c>
      <c r="L199" s="131"/>
      <c r="M199" s="136"/>
      <c r="P199" s="137">
        <f>SUM(P200:P208)</f>
        <v>0</v>
      </c>
      <c r="R199" s="137">
        <f>SUM(R200:R208)</f>
        <v>3.3042750000000003E-2</v>
      </c>
      <c r="T199" s="138">
        <f>SUM(T200:T208)</f>
        <v>0</v>
      </c>
      <c r="AR199" s="132" t="s">
        <v>89</v>
      </c>
      <c r="AT199" s="139" t="s">
        <v>75</v>
      </c>
      <c r="AU199" s="139" t="s">
        <v>83</v>
      </c>
      <c r="AY199" s="132" t="s">
        <v>225</v>
      </c>
      <c r="BK199" s="140">
        <f>SUM(BK200:BK208)</f>
        <v>0</v>
      </c>
    </row>
    <row r="200" spans="2:65" s="1" customFormat="1" ht="24.2" customHeight="1">
      <c r="B200" s="32"/>
      <c r="C200" s="143" t="s">
        <v>453</v>
      </c>
      <c r="D200" s="143" t="s">
        <v>227</v>
      </c>
      <c r="E200" s="144" t="s">
        <v>6044</v>
      </c>
      <c r="F200" s="145" t="s">
        <v>6045</v>
      </c>
      <c r="G200" s="146" t="s">
        <v>312</v>
      </c>
      <c r="H200" s="147">
        <v>101.67</v>
      </c>
      <c r="I200" s="148"/>
      <c r="J200" s="149">
        <f>ROUND(I200*H200,2)</f>
        <v>0</v>
      </c>
      <c r="K200" s="150"/>
      <c r="L200" s="32"/>
      <c r="M200" s="151" t="s">
        <v>1</v>
      </c>
      <c r="N200" s="152" t="s">
        <v>42</v>
      </c>
      <c r="P200" s="153">
        <f>O200*H200</f>
        <v>0</v>
      </c>
      <c r="Q200" s="153">
        <v>1.1E-4</v>
      </c>
      <c r="R200" s="153">
        <f>Q200*H200</f>
        <v>1.1183700000000001E-2</v>
      </c>
      <c r="S200" s="153">
        <v>0</v>
      </c>
      <c r="T200" s="154">
        <f>S200*H200</f>
        <v>0</v>
      </c>
      <c r="AR200" s="155" t="s">
        <v>309</v>
      </c>
      <c r="AT200" s="155" t="s">
        <v>227</v>
      </c>
      <c r="AU200" s="155" t="s">
        <v>89</v>
      </c>
      <c r="AY200" s="17" t="s">
        <v>225</v>
      </c>
      <c r="BE200" s="156">
        <f>IF(N200="základná",J200,0)</f>
        <v>0</v>
      </c>
      <c r="BF200" s="156">
        <f>IF(N200="znížená",J200,0)</f>
        <v>0</v>
      </c>
      <c r="BG200" s="156">
        <f>IF(N200="zákl. prenesená",J200,0)</f>
        <v>0</v>
      </c>
      <c r="BH200" s="156">
        <f>IF(N200="zníž. prenesená",J200,0)</f>
        <v>0</v>
      </c>
      <c r="BI200" s="156">
        <f>IF(N200="nulová",J200,0)</f>
        <v>0</v>
      </c>
      <c r="BJ200" s="17" t="s">
        <v>89</v>
      </c>
      <c r="BK200" s="156">
        <f>ROUND(I200*H200,2)</f>
        <v>0</v>
      </c>
      <c r="BL200" s="17" t="s">
        <v>309</v>
      </c>
      <c r="BM200" s="155" t="s">
        <v>6046</v>
      </c>
    </row>
    <row r="201" spans="2:65" s="12" customFormat="1" ht="11.25">
      <c r="B201" s="157"/>
      <c r="D201" s="158" t="s">
        <v>233</v>
      </c>
      <c r="E201" s="159" t="s">
        <v>1</v>
      </c>
      <c r="F201" s="160" t="s">
        <v>6047</v>
      </c>
      <c r="H201" s="161">
        <v>25.2</v>
      </c>
      <c r="I201" s="162"/>
      <c r="L201" s="157"/>
      <c r="M201" s="163"/>
      <c r="T201" s="164"/>
      <c r="AT201" s="159" t="s">
        <v>233</v>
      </c>
      <c r="AU201" s="159" t="s">
        <v>89</v>
      </c>
      <c r="AV201" s="12" t="s">
        <v>89</v>
      </c>
      <c r="AW201" s="12" t="s">
        <v>31</v>
      </c>
      <c r="AX201" s="12" t="s">
        <v>76</v>
      </c>
      <c r="AY201" s="159" t="s">
        <v>225</v>
      </c>
    </row>
    <row r="202" spans="2:65" s="12" customFormat="1" ht="11.25">
      <c r="B202" s="157"/>
      <c r="D202" s="158" t="s">
        <v>233</v>
      </c>
      <c r="E202" s="159" t="s">
        <v>1</v>
      </c>
      <c r="F202" s="160" t="s">
        <v>6048</v>
      </c>
      <c r="H202" s="161">
        <v>21.36</v>
      </c>
      <c r="I202" s="162"/>
      <c r="L202" s="157"/>
      <c r="M202" s="163"/>
      <c r="T202" s="164"/>
      <c r="AT202" s="159" t="s">
        <v>233</v>
      </c>
      <c r="AU202" s="159" t="s">
        <v>89</v>
      </c>
      <c r="AV202" s="12" t="s">
        <v>89</v>
      </c>
      <c r="AW202" s="12" t="s">
        <v>31</v>
      </c>
      <c r="AX202" s="12" t="s">
        <v>76</v>
      </c>
      <c r="AY202" s="159" t="s">
        <v>225</v>
      </c>
    </row>
    <row r="203" spans="2:65" s="12" customFormat="1" ht="11.25">
      <c r="B203" s="157"/>
      <c r="D203" s="158" t="s">
        <v>233</v>
      </c>
      <c r="E203" s="159" t="s">
        <v>1</v>
      </c>
      <c r="F203" s="160" t="s">
        <v>6049</v>
      </c>
      <c r="H203" s="161">
        <v>12.6</v>
      </c>
      <c r="I203" s="162"/>
      <c r="L203" s="157"/>
      <c r="M203" s="163"/>
      <c r="T203" s="164"/>
      <c r="AT203" s="159" t="s">
        <v>233</v>
      </c>
      <c r="AU203" s="159" t="s">
        <v>89</v>
      </c>
      <c r="AV203" s="12" t="s">
        <v>89</v>
      </c>
      <c r="AW203" s="12" t="s">
        <v>31</v>
      </c>
      <c r="AX203" s="12" t="s">
        <v>76</v>
      </c>
      <c r="AY203" s="159" t="s">
        <v>225</v>
      </c>
    </row>
    <row r="204" spans="2:65" s="12" customFormat="1" ht="11.25">
      <c r="B204" s="157"/>
      <c r="D204" s="158" t="s">
        <v>233</v>
      </c>
      <c r="E204" s="159" t="s">
        <v>1</v>
      </c>
      <c r="F204" s="160" t="s">
        <v>6050</v>
      </c>
      <c r="H204" s="161">
        <v>7.56</v>
      </c>
      <c r="I204" s="162"/>
      <c r="L204" s="157"/>
      <c r="M204" s="163"/>
      <c r="T204" s="164"/>
      <c r="AT204" s="159" t="s">
        <v>233</v>
      </c>
      <c r="AU204" s="159" t="s">
        <v>89</v>
      </c>
      <c r="AV204" s="12" t="s">
        <v>89</v>
      </c>
      <c r="AW204" s="12" t="s">
        <v>31</v>
      </c>
      <c r="AX204" s="12" t="s">
        <v>76</v>
      </c>
      <c r="AY204" s="159" t="s">
        <v>225</v>
      </c>
    </row>
    <row r="205" spans="2:65" s="12" customFormat="1" ht="11.25">
      <c r="B205" s="157"/>
      <c r="D205" s="158" t="s">
        <v>233</v>
      </c>
      <c r="E205" s="159" t="s">
        <v>1</v>
      </c>
      <c r="F205" s="160" t="s">
        <v>6051</v>
      </c>
      <c r="H205" s="161">
        <v>4.95</v>
      </c>
      <c r="I205" s="162"/>
      <c r="L205" s="157"/>
      <c r="M205" s="163"/>
      <c r="T205" s="164"/>
      <c r="AT205" s="159" t="s">
        <v>233</v>
      </c>
      <c r="AU205" s="159" t="s">
        <v>89</v>
      </c>
      <c r="AV205" s="12" t="s">
        <v>89</v>
      </c>
      <c r="AW205" s="12" t="s">
        <v>31</v>
      </c>
      <c r="AX205" s="12" t="s">
        <v>76</v>
      </c>
      <c r="AY205" s="159" t="s">
        <v>225</v>
      </c>
    </row>
    <row r="206" spans="2:65" s="12" customFormat="1" ht="11.25">
      <c r="B206" s="157"/>
      <c r="D206" s="158" t="s">
        <v>233</v>
      </c>
      <c r="E206" s="159" t="s">
        <v>1</v>
      </c>
      <c r="F206" s="160" t="s">
        <v>6052</v>
      </c>
      <c r="H206" s="161">
        <v>30</v>
      </c>
      <c r="I206" s="162"/>
      <c r="L206" s="157"/>
      <c r="M206" s="163"/>
      <c r="T206" s="164"/>
      <c r="AT206" s="159" t="s">
        <v>233</v>
      </c>
      <c r="AU206" s="159" t="s">
        <v>89</v>
      </c>
      <c r="AV206" s="12" t="s">
        <v>89</v>
      </c>
      <c r="AW206" s="12" t="s">
        <v>31</v>
      </c>
      <c r="AX206" s="12" t="s">
        <v>76</v>
      </c>
      <c r="AY206" s="159" t="s">
        <v>225</v>
      </c>
    </row>
    <row r="207" spans="2:65" s="13" customFormat="1" ht="11.25">
      <c r="B207" s="165"/>
      <c r="D207" s="158" t="s">
        <v>233</v>
      </c>
      <c r="E207" s="166" t="s">
        <v>1</v>
      </c>
      <c r="F207" s="167" t="s">
        <v>258</v>
      </c>
      <c r="H207" s="168">
        <v>101.67</v>
      </c>
      <c r="I207" s="169"/>
      <c r="L207" s="165"/>
      <c r="M207" s="170"/>
      <c r="T207" s="171"/>
      <c r="AT207" s="166" t="s">
        <v>233</v>
      </c>
      <c r="AU207" s="166" t="s">
        <v>89</v>
      </c>
      <c r="AV207" s="13" t="s">
        <v>231</v>
      </c>
      <c r="AW207" s="13" t="s">
        <v>31</v>
      </c>
      <c r="AX207" s="13" t="s">
        <v>83</v>
      </c>
      <c r="AY207" s="166" t="s">
        <v>225</v>
      </c>
    </row>
    <row r="208" spans="2:65" s="1" customFormat="1" ht="33" customHeight="1">
      <c r="B208" s="32"/>
      <c r="C208" s="143" t="s">
        <v>461</v>
      </c>
      <c r="D208" s="143" t="s">
        <v>227</v>
      </c>
      <c r="E208" s="144" t="s">
        <v>6053</v>
      </c>
      <c r="F208" s="145" t="s">
        <v>6054</v>
      </c>
      <c r="G208" s="146" t="s">
        <v>312</v>
      </c>
      <c r="H208" s="147">
        <v>101.67</v>
      </c>
      <c r="I208" s="148"/>
      <c r="J208" s="149">
        <f>ROUND(I208*H208,2)</f>
        <v>0</v>
      </c>
      <c r="K208" s="150"/>
      <c r="L208" s="32"/>
      <c r="M208" s="202" t="s">
        <v>1</v>
      </c>
      <c r="N208" s="203" t="s">
        <v>42</v>
      </c>
      <c r="O208" s="199"/>
      <c r="P208" s="200">
        <f>O208*H208</f>
        <v>0</v>
      </c>
      <c r="Q208" s="200">
        <v>2.1499999999999999E-4</v>
      </c>
      <c r="R208" s="200">
        <f>Q208*H208</f>
        <v>2.1859050000000001E-2</v>
      </c>
      <c r="S208" s="200">
        <v>0</v>
      </c>
      <c r="T208" s="201">
        <f>S208*H208</f>
        <v>0</v>
      </c>
      <c r="AR208" s="155" t="s">
        <v>309</v>
      </c>
      <c r="AT208" s="155" t="s">
        <v>227</v>
      </c>
      <c r="AU208" s="155" t="s">
        <v>89</v>
      </c>
      <c r="AY208" s="17" t="s">
        <v>225</v>
      </c>
      <c r="BE208" s="156">
        <f>IF(N208="základná",J208,0)</f>
        <v>0</v>
      </c>
      <c r="BF208" s="156">
        <f>IF(N208="znížená",J208,0)</f>
        <v>0</v>
      </c>
      <c r="BG208" s="156">
        <f>IF(N208="zákl. prenesená",J208,0)</f>
        <v>0</v>
      </c>
      <c r="BH208" s="156">
        <f>IF(N208="zníž. prenesená",J208,0)</f>
        <v>0</v>
      </c>
      <c r="BI208" s="156">
        <f>IF(N208="nulová",J208,0)</f>
        <v>0</v>
      </c>
      <c r="BJ208" s="17" t="s">
        <v>89</v>
      </c>
      <c r="BK208" s="156">
        <f>ROUND(I208*H208,2)</f>
        <v>0</v>
      </c>
      <c r="BL208" s="17" t="s">
        <v>309</v>
      </c>
      <c r="BM208" s="155" t="s">
        <v>6055</v>
      </c>
    </row>
    <row r="209" spans="2:12" s="1" customFormat="1" ht="6.95" customHeight="1">
      <c r="B209" s="47"/>
      <c r="C209" s="48"/>
      <c r="D209" s="48"/>
      <c r="E209" s="48"/>
      <c r="F209" s="48"/>
      <c r="G209" s="48"/>
      <c r="H209" s="48"/>
      <c r="I209" s="48"/>
      <c r="J209" s="48"/>
      <c r="K209" s="48"/>
      <c r="L209" s="32"/>
    </row>
  </sheetData>
  <sheetProtection algorithmName="SHA-512" hashValue="pism9YTdsEDZpViVPLSPCkeB8mAK/qR/SDbswIo1znlDrX4IiXF/giwwxdZQWEvk1tBR9fxkUbVjDSo8CznuIg==" saltValue="sM94Q+mC3tgU3RGYDE0MFi3bPDnECiCmciob50U5M+yyLJD2as51FBc8YWNRX3Um69/VOJ0WYqUaTX5k804skA==" spinCount="100000" sheet="1" objects="1" scenarios="1" formatColumns="0" formatRows="0" autoFilter="0"/>
  <autoFilter ref="C125:K208" xr:uid="{00000000-0009-0000-0000-000014000000}"/>
  <mergeCells count="9">
    <mergeCell ref="E87:H87"/>
    <mergeCell ref="E116:H116"/>
    <mergeCell ref="E118:H118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B2:BM15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152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6056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33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ROUND(J123,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ROUND((SUM(BE123:BE158)),  2)</f>
        <v>0</v>
      </c>
      <c r="G33" s="100"/>
      <c r="H33" s="100"/>
      <c r="I33" s="101">
        <v>0.23</v>
      </c>
      <c r="J33" s="99">
        <f>ROUND(((SUM(BE123:BE158))*I33),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ROUND((SUM(BF123:BF158)),  2)</f>
        <v>0</v>
      </c>
      <c r="I34" s="102">
        <v>0.23</v>
      </c>
      <c r="J34" s="89">
        <f>ROUND(((SUM(BF123:BF158))*I34),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ROUND((SUM(BG123:BG158)),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ROUND((SUM(BH123:BH158)),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ROUND((SUM(BI123:BI158)),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05 - SO-05  Objekt garáže určený na kompletnú asanáciu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Lacková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J123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182</v>
      </c>
      <c r="E97" s="116"/>
      <c r="F97" s="116"/>
      <c r="G97" s="116"/>
      <c r="H97" s="116"/>
      <c r="I97" s="116"/>
      <c r="J97" s="117">
        <f>J124</f>
        <v>0</v>
      </c>
      <c r="L97" s="114"/>
    </row>
    <row r="98" spans="2:12" s="9" customFormat="1" ht="19.899999999999999" customHeight="1">
      <c r="B98" s="118"/>
      <c r="D98" s="119" t="s">
        <v>5949</v>
      </c>
      <c r="E98" s="120"/>
      <c r="F98" s="120"/>
      <c r="G98" s="120"/>
      <c r="H98" s="120"/>
      <c r="I98" s="120"/>
      <c r="J98" s="121">
        <f>J125</f>
        <v>0</v>
      </c>
      <c r="L98" s="118"/>
    </row>
    <row r="99" spans="2:12" s="9" customFormat="1" ht="19.899999999999999" customHeight="1">
      <c r="B99" s="118"/>
      <c r="D99" s="119" t="s">
        <v>5543</v>
      </c>
      <c r="E99" s="120"/>
      <c r="F99" s="120"/>
      <c r="G99" s="120"/>
      <c r="H99" s="120"/>
      <c r="I99" s="120"/>
      <c r="J99" s="121">
        <f>J126</f>
        <v>0</v>
      </c>
      <c r="L99" s="118"/>
    </row>
    <row r="100" spans="2:12" s="8" customFormat="1" ht="24.95" customHeight="1">
      <c r="B100" s="114"/>
      <c r="D100" s="115" t="s">
        <v>192</v>
      </c>
      <c r="E100" s="116"/>
      <c r="F100" s="116"/>
      <c r="G100" s="116"/>
      <c r="H100" s="116"/>
      <c r="I100" s="116"/>
      <c r="J100" s="117">
        <f>J147</f>
        <v>0</v>
      </c>
      <c r="L100" s="114"/>
    </row>
    <row r="101" spans="2:12" s="9" customFormat="1" ht="19.899999999999999" customHeight="1">
      <c r="B101" s="118"/>
      <c r="D101" s="119" t="s">
        <v>197</v>
      </c>
      <c r="E101" s="120"/>
      <c r="F101" s="120"/>
      <c r="G101" s="120"/>
      <c r="H101" s="120"/>
      <c r="I101" s="120"/>
      <c r="J101" s="121">
        <f>J148</f>
        <v>0</v>
      </c>
      <c r="L101" s="118"/>
    </row>
    <row r="102" spans="2:12" s="9" customFormat="1" ht="19.899999999999999" customHeight="1">
      <c r="B102" s="118"/>
      <c r="D102" s="119" t="s">
        <v>199</v>
      </c>
      <c r="E102" s="120"/>
      <c r="F102" s="120"/>
      <c r="G102" s="120"/>
      <c r="H102" s="120"/>
      <c r="I102" s="120"/>
      <c r="J102" s="121">
        <f>J153</f>
        <v>0</v>
      </c>
      <c r="L102" s="118"/>
    </row>
    <row r="103" spans="2:12" s="9" customFormat="1" ht="19.899999999999999" customHeight="1">
      <c r="B103" s="118"/>
      <c r="D103" s="119" t="s">
        <v>201</v>
      </c>
      <c r="E103" s="120"/>
      <c r="F103" s="120"/>
      <c r="G103" s="120"/>
      <c r="H103" s="120"/>
      <c r="I103" s="120"/>
      <c r="J103" s="121">
        <f>J156</f>
        <v>0</v>
      </c>
      <c r="L103" s="118"/>
    </row>
    <row r="104" spans="2:12" s="1" customFormat="1" ht="21.75" customHeight="1">
      <c r="B104" s="32"/>
      <c r="L104" s="32"/>
    </row>
    <row r="105" spans="2:12" s="1" customFormat="1" ht="6.95" customHeight="1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32"/>
    </row>
    <row r="109" spans="2:12" s="1" customFormat="1" ht="6.95" customHeight="1"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32"/>
    </row>
    <row r="110" spans="2:12" s="1" customFormat="1" ht="24.95" customHeight="1">
      <c r="B110" s="32"/>
      <c r="C110" s="21" t="s">
        <v>211</v>
      </c>
      <c r="L110" s="32"/>
    </row>
    <row r="111" spans="2:12" s="1" customFormat="1" ht="6.95" customHeight="1">
      <c r="B111" s="32"/>
      <c r="L111" s="32"/>
    </row>
    <row r="112" spans="2:12" s="1" customFormat="1" ht="12" customHeight="1">
      <c r="B112" s="32"/>
      <c r="C112" s="27" t="s">
        <v>15</v>
      </c>
      <c r="L112" s="32"/>
    </row>
    <row r="113" spans="2:65" s="1" customFormat="1" ht="26.25" customHeight="1">
      <c r="B113" s="32"/>
      <c r="E113" s="252" t="str">
        <f>E7</f>
        <v>Sociálno-zdravotné nízkokapacitné zariadenie s kapacitou 24 miest - CSS LÚČ</v>
      </c>
      <c r="F113" s="253"/>
      <c r="G113" s="253"/>
      <c r="H113" s="253"/>
      <c r="L113" s="32"/>
    </row>
    <row r="114" spans="2:65" s="1" customFormat="1" ht="12" customHeight="1">
      <c r="B114" s="32"/>
      <c r="C114" s="27" t="s">
        <v>172</v>
      </c>
      <c r="L114" s="32"/>
    </row>
    <row r="115" spans="2:65" s="1" customFormat="1" ht="16.5" customHeight="1">
      <c r="B115" s="32"/>
      <c r="E115" s="214" t="str">
        <f>E9</f>
        <v>05 - SO-05  Objekt garáže určený na kompletnú asanáciu</v>
      </c>
      <c r="F115" s="254"/>
      <c r="G115" s="254"/>
      <c r="H115" s="254"/>
      <c r="L115" s="32"/>
    </row>
    <row r="116" spans="2:65" s="1" customFormat="1" ht="6.95" customHeight="1">
      <c r="B116" s="32"/>
      <c r="L116" s="32"/>
    </row>
    <row r="117" spans="2:65" s="1" customFormat="1" ht="12" customHeight="1">
      <c r="B117" s="32"/>
      <c r="C117" s="27" t="s">
        <v>19</v>
      </c>
      <c r="F117" s="25" t="str">
        <f>F12</f>
        <v>Bytča</v>
      </c>
      <c r="I117" s="27" t="s">
        <v>21</v>
      </c>
      <c r="J117" s="55" t="str">
        <f>IF(J12="","",J12)</f>
        <v>22. 6. 2026</v>
      </c>
      <c r="L117" s="32"/>
    </row>
    <row r="118" spans="2:65" s="1" customFormat="1" ht="6.95" customHeight="1">
      <c r="B118" s="32"/>
      <c r="L118" s="32"/>
    </row>
    <row r="119" spans="2:65" s="1" customFormat="1" ht="15.2" customHeight="1">
      <c r="B119" s="32"/>
      <c r="C119" s="27" t="s">
        <v>23</v>
      </c>
      <c r="F119" s="25" t="str">
        <f>E15</f>
        <v>Centrum sociálnych služieb LÚČ</v>
      </c>
      <c r="I119" s="27" t="s">
        <v>29</v>
      </c>
      <c r="J119" s="30" t="str">
        <f>E21</f>
        <v>expo AIR s.r.o.</v>
      </c>
      <c r="L119" s="32"/>
    </row>
    <row r="120" spans="2:65" s="1" customFormat="1" ht="15.2" customHeight="1">
      <c r="B120" s="32"/>
      <c r="C120" s="27" t="s">
        <v>27</v>
      </c>
      <c r="F120" s="25" t="str">
        <f>IF(E18="","",E18)</f>
        <v>Vyplň údaj</v>
      </c>
      <c r="I120" s="27" t="s">
        <v>32</v>
      </c>
      <c r="J120" s="30" t="str">
        <f>E24</f>
        <v>Lacková</v>
      </c>
      <c r="L120" s="32"/>
    </row>
    <row r="121" spans="2:65" s="1" customFormat="1" ht="10.35" customHeight="1">
      <c r="B121" s="32"/>
      <c r="L121" s="32"/>
    </row>
    <row r="122" spans="2:65" s="10" customFormat="1" ht="29.25" customHeight="1">
      <c r="B122" s="122"/>
      <c r="C122" s="123" t="s">
        <v>212</v>
      </c>
      <c r="D122" s="124" t="s">
        <v>61</v>
      </c>
      <c r="E122" s="124" t="s">
        <v>57</v>
      </c>
      <c r="F122" s="124" t="s">
        <v>58</v>
      </c>
      <c r="G122" s="124" t="s">
        <v>213</v>
      </c>
      <c r="H122" s="124" t="s">
        <v>214</v>
      </c>
      <c r="I122" s="124" t="s">
        <v>215</v>
      </c>
      <c r="J122" s="125" t="s">
        <v>179</v>
      </c>
      <c r="K122" s="126" t="s">
        <v>216</v>
      </c>
      <c r="L122" s="122"/>
      <c r="M122" s="62" t="s">
        <v>1</v>
      </c>
      <c r="N122" s="63" t="s">
        <v>40</v>
      </c>
      <c r="O122" s="63" t="s">
        <v>217</v>
      </c>
      <c r="P122" s="63" t="s">
        <v>218</v>
      </c>
      <c r="Q122" s="63" t="s">
        <v>219</v>
      </c>
      <c r="R122" s="63" t="s">
        <v>220</v>
      </c>
      <c r="S122" s="63" t="s">
        <v>221</v>
      </c>
      <c r="T122" s="64" t="s">
        <v>222</v>
      </c>
    </row>
    <row r="123" spans="2:65" s="1" customFormat="1" ht="22.9" customHeight="1">
      <c r="B123" s="32"/>
      <c r="C123" s="67" t="s">
        <v>180</v>
      </c>
      <c r="J123" s="127">
        <f>BK123</f>
        <v>0</v>
      </c>
      <c r="L123" s="32"/>
      <c r="M123" s="65"/>
      <c r="N123" s="56"/>
      <c r="O123" s="56"/>
      <c r="P123" s="128">
        <f>P124+P147</f>
        <v>0</v>
      </c>
      <c r="Q123" s="56"/>
      <c r="R123" s="128">
        <f>R124+R147</f>
        <v>0</v>
      </c>
      <c r="S123" s="56"/>
      <c r="T123" s="129">
        <f>T124+T147</f>
        <v>72.684824000000006</v>
      </c>
      <c r="AT123" s="17" t="s">
        <v>75</v>
      </c>
      <c r="AU123" s="17" t="s">
        <v>181</v>
      </c>
      <c r="BK123" s="130">
        <f>BK124+BK147</f>
        <v>0</v>
      </c>
    </row>
    <row r="124" spans="2:65" s="11" customFormat="1" ht="25.9" customHeight="1">
      <c r="B124" s="131"/>
      <c r="D124" s="132" t="s">
        <v>75</v>
      </c>
      <c r="E124" s="133" t="s">
        <v>223</v>
      </c>
      <c r="F124" s="133" t="s">
        <v>224</v>
      </c>
      <c r="I124" s="134"/>
      <c r="J124" s="135">
        <f>BK124</f>
        <v>0</v>
      </c>
      <c r="L124" s="131"/>
      <c r="M124" s="136"/>
      <c r="P124" s="137">
        <f>P125+P126</f>
        <v>0</v>
      </c>
      <c r="R124" s="137">
        <f>R125+R126</f>
        <v>0</v>
      </c>
      <c r="T124" s="138">
        <f>T125+T126</f>
        <v>71.110800000000012</v>
      </c>
      <c r="AR124" s="132" t="s">
        <v>83</v>
      </c>
      <c r="AT124" s="139" t="s">
        <v>75</v>
      </c>
      <c r="AU124" s="139" t="s">
        <v>76</v>
      </c>
      <c r="AY124" s="132" t="s">
        <v>225</v>
      </c>
      <c r="BK124" s="140">
        <f>BK125+BK126</f>
        <v>0</v>
      </c>
    </row>
    <row r="125" spans="2:65" s="11" customFormat="1" ht="22.9" customHeight="1">
      <c r="B125" s="131"/>
      <c r="D125" s="132" t="s">
        <v>75</v>
      </c>
      <c r="E125" s="141" t="s">
        <v>272</v>
      </c>
      <c r="F125" s="141" t="s">
        <v>5989</v>
      </c>
      <c r="I125" s="134"/>
      <c r="J125" s="142">
        <f>BK125</f>
        <v>0</v>
      </c>
      <c r="L125" s="131"/>
      <c r="M125" s="136"/>
      <c r="P125" s="137">
        <v>0</v>
      </c>
      <c r="R125" s="137">
        <v>0</v>
      </c>
      <c r="T125" s="138">
        <v>0</v>
      </c>
      <c r="AR125" s="132" t="s">
        <v>83</v>
      </c>
      <c r="AT125" s="139" t="s">
        <v>75</v>
      </c>
      <c r="AU125" s="139" t="s">
        <v>83</v>
      </c>
      <c r="AY125" s="132" t="s">
        <v>225</v>
      </c>
      <c r="BK125" s="140">
        <v>0</v>
      </c>
    </row>
    <row r="126" spans="2:65" s="11" customFormat="1" ht="22.9" customHeight="1">
      <c r="B126" s="131"/>
      <c r="D126" s="132" t="s">
        <v>75</v>
      </c>
      <c r="E126" s="141" t="s">
        <v>1062</v>
      </c>
      <c r="F126" s="141" t="s">
        <v>5694</v>
      </c>
      <c r="I126" s="134"/>
      <c r="J126" s="142">
        <f>BK126</f>
        <v>0</v>
      </c>
      <c r="L126" s="131"/>
      <c r="M126" s="136"/>
      <c r="P126" s="137">
        <f>SUM(P127:P146)</f>
        <v>0</v>
      </c>
      <c r="R126" s="137">
        <f>SUM(R127:R146)</f>
        <v>0</v>
      </c>
      <c r="T126" s="138">
        <f>SUM(T127:T146)</f>
        <v>71.110800000000012</v>
      </c>
      <c r="AR126" s="132" t="s">
        <v>83</v>
      </c>
      <c r="AT126" s="139" t="s">
        <v>75</v>
      </c>
      <c r="AU126" s="139" t="s">
        <v>83</v>
      </c>
      <c r="AY126" s="132" t="s">
        <v>225</v>
      </c>
      <c r="BK126" s="140">
        <f>SUM(BK127:BK146)</f>
        <v>0</v>
      </c>
    </row>
    <row r="127" spans="2:65" s="1" customFormat="1" ht="37.9" customHeight="1">
      <c r="B127" s="32"/>
      <c r="C127" s="143" t="s">
        <v>83</v>
      </c>
      <c r="D127" s="143" t="s">
        <v>227</v>
      </c>
      <c r="E127" s="144" t="s">
        <v>2627</v>
      </c>
      <c r="F127" s="145" t="s">
        <v>2628</v>
      </c>
      <c r="G127" s="146" t="s">
        <v>230</v>
      </c>
      <c r="H127" s="147">
        <v>13.584</v>
      </c>
      <c r="I127" s="148"/>
      <c r="J127" s="149">
        <f>ROUND(I127*H127,2)</f>
        <v>0</v>
      </c>
      <c r="K127" s="150"/>
      <c r="L127" s="32"/>
      <c r="M127" s="151" t="s">
        <v>1</v>
      </c>
      <c r="N127" s="152" t="s">
        <v>42</v>
      </c>
      <c r="P127" s="153">
        <f>O127*H127</f>
        <v>0</v>
      </c>
      <c r="Q127" s="153">
        <v>0</v>
      </c>
      <c r="R127" s="153">
        <f>Q127*H127</f>
        <v>0</v>
      </c>
      <c r="S127" s="153">
        <v>2.2000000000000002</v>
      </c>
      <c r="T127" s="154">
        <f>S127*H127</f>
        <v>29.884800000000002</v>
      </c>
      <c r="AR127" s="155" t="s">
        <v>231</v>
      </c>
      <c r="AT127" s="155" t="s">
        <v>227</v>
      </c>
      <c r="AU127" s="155" t="s">
        <v>89</v>
      </c>
      <c r="AY127" s="17" t="s">
        <v>225</v>
      </c>
      <c r="BE127" s="156">
        <f>IF(N127="základná",J127,0)</f>
        <v>0</v>
      </c>
      <c r="BF127" s="156">
        <f>IF(N127="znížená",J127,0)</f>
        <v>0</v>
      </c>
      <c r="BG127" s="156">
        <f>IF(N127="zákl. prenesená",J127,0)</f>
        <v>0</v>
      </c>
      <c r="BH127" s="156">
        <f>IF(N127="zníž. prenesená",J127,0)</f>
        <v>0</v>
      </c>
      <c r="BI127" s="156">
        <f>IF(N127="nulová",J127,0)</f>
        <v>0</v>
      </c>
      <c r="BJ127" s="17" t="s">
        <v>89</v>
      </c>
      <c r="BK127" s="156">
        <f>ROUND(I127*H127,2)</f>
        <v>0</v>
      </c>
      <c r="BL127" s="17" t="s">
        <v>231</v>
      </c>
      <c r="BM127" s="155" t="s">
        <v>6057</v>
      </c>
    </row>
    <row r="128" spans="2:65" s="12" customFormat="1" ht="11.25">
      <c r="B128" s="157"/>
      <c r="D128" s="158" t="s">
        <v>233</v>
      </c>
      <c r="E128" s="159" t="s">
        <v>1</v>
      </c>
      <c r="F128" s="160" t="s">
        <v>6058</v>
      </c>
      <c r="H128" s="161">
        <v>13.584</v>
      </c>
      <c r="I128" s="162"/>
      <c r="L128" s="157"/>
      <c r="M128" s="163"/>
      <c r="T128" s="164"/>
      <c r="AT128" s="159" t="s">
        <v>233</v>
      </c>
      <c r="AU128" s="159" t="s">
        <v>89</v>
      </c>
      <c r="AV128" s="12" t="s">
        <v>89</v>
      </c>
      <c r="AW128" s="12" t="s">
        <v>31</v>
      </c>
      <c r="AX128" s="12" t="s">
        <v>83</v>
      </c>
      <c r="AY128" s="159" t="s">
        <v>225</v>
      </c>
    </row>
    <row r="129" spans="2:65" s="1" customFormat="1" ht="33" customHeight="1">
      <c r="B129" s="32"/>
      <c r="C129" s="143" t="s">
        <v>89</v>
      </c>
      <c r="D129" s="143" t="s">
        <v>227</v>
      </c>
      <c r="E129" s="144" t="s">
        <v>1070</v>
      </c>
      <c r="F129" s="145" t="s">
        <v>1071</v>
      </c>
      <c r="G129" s="146" t="s">
        <v>230</v>
      </c>
      <c r="H129" s="147">
        <v>4.6079999999999997</v>
      </c>
      <c r="I129" s="148"/>
      <c r="J129" s="149">
        <f>ROUND(I129*H129,2)</f>
        <v>0</v>
      </c>
      <c r="K129" s="150"/>
      <c r="L129" s="32"/>
      <c r="M129" s="151" t="s">
        <v>1</v>
      </c>
      <c r="N129" s="152" t="s">
        <v>42</v>
      </c>
      <c r="P129" s="153">
        <f>O129*H129</f>
        <v>0</v>
      </c>
      <c r="Q129" s="153">
        <v>0</v>
      </c>
      <c r="R129" s="153">
        <f>Q129*H129</f>
        <v>0</v>
      </c>
      <c r="S129" s="153">
        <v>2.4</v>
      </c>
      <c r="T129" s="154">
        <f>S129*H129</f>
        <v>11.059199999999999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>IF(N129="základná",J129,0)</f>
        <v>0</v>
      </c>
      <c r="BF129" s="156">
        <f>IF(N129="znížená",J129,0)</f>
        <v>0</v>
      </c>
      <c r="BG129" s="156">
        <f>IF(N129="zákl. prenesená",J129,0)</f>
        <v>0</v>
      </c>
      <c r="BH129" s="156">
        <f>IF(N129="zníž. prenesená",J129,0)</f>
        <v>0</v>
      </c>
      <c r="BI129" s="156">
        <f>IF(N129="nulová",J129,0)</f>
        <v>0</v>
      </c>
      <c r="BJ129" s="17" t="s">
        <v>89</v>
      </c>
      <c r="BK129" s="156">
        <f>ROUND(I129*H129,2)</f>
        <v>0</v>
      </c>
      <c r="BL129" s="17" t="s">
        <v>231</v>
      </c>
      <c r="BM129" s="155" t="s">
        <v>6059</v>
      </c>
    </row>
    <row r="130" spans="2:65" s="12" customFormat="1" ht="11.25">
      <c r="B130" s="157"/>
      <c r="D130" s="158" t="s">
        <v>233</v>
      </c>
      <c r="E130" s="159" t="s">
        <v>1</v>
      </c>
      <c r="F130" s="160" t="s">
        <v>6060</v>
      </c>
      <c r="H130" s="161">
        <v>4.6079999999999997</v>
      </c>
      <c r="I130" s="162"/>
      <c r="L130" s="157"/>
      <c r="M130" s="163"/>
      <c r="T130" s="164"/>
      <c r="AT130" s="159" t="s">
        <v>233</v>
      </c>
      <c r="AU130" s="159" t="s">
        <v>89</v>
      </c>
      <c r="AV130" s="12" t="s">
        <v>89</v>
      </c>
      <c r="AW130" s="12" t="s">
        <v>31</v>
      </c>
      <c r="AX130" s="12" t="s">
        <v>83</v>
      </c>
      <c r="AY130" s="159" t="s">
        <v>225</v>
      </c>
    </row>
    <row r="131" spans="2:65" s="1" customFormat="1" ht="55.5" customHeight="1">
      <c r="B131" s="32"/>
      <c r="C131" s="143" t="s">
        <v>239</v>
      </c>
      <c r="D131" s="143" t="s">
        <v>227</v>
      </c>
      <c r="E131" s="144" t="s">
        <v>1093</v>
      </c>
      <c r="F131" s="145" t="s">
        <v>6061</v>
      </c>
      <c r="G131" s="146" t="s">
        <v>230</v>
      </c>
      <c r="H131" s="147">
        <v>14.186999999999999</v>
      </c>
      <c r="I131" s="148"/>
      <c r="J131" s="149">
        <f>ROUND(I131*H131,2)</f>
        <v>0</v>
      </c>
      <c r="K131" s="150"/>
      <c r="L131" s="32"/>
      <c r="M131" s="151" t="s">
        <v>1</v>
      </c>
      <c r="N131" s="152" t="s">
        <v>42</v>
      </c>
      <c r="P131" s="153">
        <f>O131*H131</f>
        <v>0</v>
      </c>
      <c r="Q131" s="153">
        <v>0</v>
      </c>
      <c r="R131" s="153">
        <f>Q131*H131</f>
        <v>0</v>
      </c>
      <c r="S131" s="153">
        <v>1.8</v>
      </c>
      <c r="T131" s="154">
        <f>S131*H131</f>
        <v>25.5366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>IF(N131="základná",J131,0)</f>
        <v>0</v>
      </c>
      <c r="BF131" s="156">
        <f>IF(N131="znížená",J131,0)</f>
        <v>0</v>
      </c>
      <c r="BG131" s="156">
        <f>IF(N131="zákl. prenesená",J131,0)</f>
        <v>0</v>
      </c>
      <c r="BH131" s="156">
        <f>IF(N131="zníž. prenesená",J131,0)</f>
        <v>0</v>
      </c>
      <c r="BI131" s="156">
        <f>IF(N131="nulová",J131,0)</f>
        <v>0</v>
      </c>
      <c r="BJ131" s="17" t="s">
        <v>89</v>
      </c>
      <c r="BK131" s="156">
        <f>ROUND(I131*H131,2)</f>
        <v>0</v>
      </c>
      <c r="BL131" s="17" t="s">
        <v>231</v>
      </c>
      <c r="BM131" s="155" t="s">
        <v>6062</v>
      </c>
    </row>
    <row r="132" spans="2:65" s="12" customFormat="1" ht="11.25">
      <c r="B132" s="157"/>
      <c r="D132" s="158" t="s">
        <v>233</v>
      </c>
      <c r="E132" s="159" t="s">
        <v>1</v>
      </c>
      <c r="F132" s="160" t="s">
        <v>6063</v>
      </c>
      <c r="H132" s="161">
        <v>14.186999999999999</v>
      </c>
      <c r="I132" s="162"/>
      <c r="L132" s="157"/>
      <c r="M132" s="163"/>
      <c r="T132" s="164"/>
      <c r="AT132" s="159" t="s">
        <v>233</v>
      </c>
      <c r="AU132" s="159" t="s">
        <v>89</v>
      </c>
      <c r="AV132" s="12" t="s">
        <v>89</v>
      </c>
      <c r="AW132" s="12" t="s">
        <v>31</v>
      </c>
      <c r="AX132" s="12" t="s">
        <v>83</v>
      </c>
      <c r="AY132" s="159" t="s">
        <v>225</v>
      </c>
    </row>
    <row r="133" spans="2:65" s="1" customFormat="1" ht="24.2" customHeight="1">
      <c r="B133" s="32"/>
      <c r="C133" s="143" t="s">
        <v>231</v>
      </c>
      <c r="D133" s="143" t="s">
        <v>227</v>
      </c>
      <c r="E133" s="144" t="s">
        <v>1123</v>
      </c>
      <c r="F133" s="145" t="s">
        <v>1124</v>
      </c>
      <c r="G133" s="146" t="s">
        <v>230</v>
      </c>
      <c r="H133" s="147">
        <v>1.756</v>
      </c>
      <c r="I133" s="148"/>
      <c r="J133" s="149">
        <f>ROUND(I133*H133,2)</f>
        <v>0</v>
      </c>
      <c r="K133" s="150"/>
      <c r="L133" s="32"/>
      <c r="M133" s="151" t="s">
        <v>1</v>
      </c>
      <c r="N133" s="152" t="s">
        <v>42</v>
      </c>
      <c r="P133" s="153">
        <f>O133*H133</f>
        <v>0</v>
      </c>
      <c r="Q133" s="153">
        <v>0</v>
      </c>
      <c r="R133" s="153">
        <f>Q133*H133</f>
        <v>0</v>
      </c>
      <c r="S133" s="153">
        <v>2.4</v>
      </c>
      <c r="T133" s="154">
        <f>S133*H133</f>
        <v>4.2143999999999995</v>
      </c>
      <c r="AR133" s="155" t="s">
        <v>231</v>
      </c>
      <c r="AT133" s="155" t="s">
        <v>227</v>
      </c>
      <c r="AU133" s="155" t="s">
        <v>89</v>
      </c>
      <c r="AY133" s="17" t="s">
        <v>225</v>
      </c>
      <c r="BE133" s="156">
        <f>IF(N133="základná",J133,0)</f>
        <v>0</v>
      </c>
      <c r="BF133" s="156">
        <f>IF(N133="znížená",J133,0)</f>
        <v>0</v>
      </c>
      <c r="BG133" s="156">
        <f>IF(N133="zákl. prenesená",J133,0)</f>
        <v>0</v>
      </c>
      <c r="BH133" s="156">
        <f>IF(N133="zníž. prenesená",J133,0)</f>
        <v>0</v>
      </c>
      <c r="BI133" s="156">
        <f>IF(N133="nulová",J133,0)</f>
        <v>0</v>
      </c>
      <c r="BJ133" s="17" t="s">
        <v>89</v>
      </c>
      <c r="BK133" s="156">
        <f>ROUND(I133*H133,2)</f>
        <v>0</v>
      </c>
      <c r="BL133" s="17" t="s">
        <v>231</v>
      </c>
      <c r="BM133" s="155" t="s">
        <v>6064</v>
      </c>
    </row>
    <row r="134" spans="2:65" s="12" customFormat="1" ht="22.5">
      <c r="B134" s="157"/>
      <c r="D134" s="158" t="s">
        <v>233</v>
      </c>
      <c r="E134" s="159" t="s">
        <v>1</v>
      </c>
      <c r="F134" s="160" t="s">
        <v>6065</v>
      </c>
      <c r="H134" s="161">
        <v>1.756</v>
      </c>
      <c r="I134" s="162"/>
      <c r="L134" s="157"/>
      <c r="M134" s="163"/>
      <c r="T134" s="164"/>
      <c r="AT134" s="159" t="s">
        <v>233</v>
      </c>
      <c r="AU134" s="159" t="s">
        <v>89</v>
      </c>
      <c r="AV134" s="12" t="s">
        <v>89</v>
      </c>
      <c r="AW134" s="12" t="s">
        <v>31</v>
      </c>
      <c r="AX134" s="12" t="s">
        <v>83</v>
      </c>
      <c r="AY134" s="159" t="s">
        <v>225</v>
      </c>
    </row>
    <row r="135" spans="2:65" s="1" customFormat="1" ht="21.75" customHeight="1">
      <c r="B135" s="32"/>
      <c r="C135" s="143" t="s">
        <v>247</v>
      </c>
      <c r="D135" s="143" t="s">
        <v>227</v>
      </c>
      <c r="E135" s="144" t="s">
        <v>6066</v>
      </c>
      <c r="F135" s="145" t="s">
        <v>6067</v>
      </c>
      <c r="G135" s="146" t="s">
        <v>312</v>
      </c>
      <c r="H135" s="147">
        <v>6.3</v>
      </c>
      <c r="I135" s="148"/>
      <c r="J135" s="149">
        <f>ROUND(I135*H135,2)</f>
        <v>0</v>
      </c>
      <c r="K135" s="150"/>
      <c r="L135" s="32"/>
      <c r="M135" s="151" t="s">
        <v>1</v>
      </c>
      <c r="N135" s="152" t="s">
        <v>42</v>
      </c>
      <c r="P135" s="153">
        <f>O135*H135</f>
        <v>0</v>
      </c>
      <c r="Q135" s="153">
        <v>0</v>
      </c>
      <c r="R135" s="153">
        <f>Q135*H135</f>
        <v>0</v>
      </c>
      <c r="S135" s="153">
        <v>6.6000000000000003E-2</v>
      </c>
      <c r="T135" s="154">
        <f>S135*H135</f>
        <v>0.4158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>IF(N135="základná",J135,0)</f>
        <v>0</v>
      </c>
      <c r="BF135" s="156">
        <f>IF(N135="znížená",J135,0)</f>
        <v>0</v>
      </c>
      <c r="BG135" s="156">
        <f>IF(N135="zákl. prenesená",J135,0)</f>
        <v>0</v>
      </c>
      <c r="BH135" s="156">
        <f>IF(N135="zníž. prenesená",J135,0)</f>
        <v>0</v>
      </c>
      <c r="BI135" s="156">
        <f>IF(N135="nulová",J135,0)</f>
        <v>0</v>
      </c>
      <c r="BJ135" s="17" t="s">
        <v>89</v>
      </c>
      <c r="BK135" s="156">
        <f>ROUND(I135*H135,2)</f>
        <v>0</v>
      </c>
      <c r="BL135" s="17" t="s">
        <v>231</v>
      </c>
      <c r="BM135" s="155" t="s">
        <v>6068</v>
      </c>
    </row>
    <row r="136" spans="2:65" s="12" customFormat="1" ht="11.25">
      <c r="B136" s="157"/>
      <c r="D136" s="158" t="s">
        <v>233</v>
      </c>
      <c r="E136" s="159" t="s">
        <v>1</v>
      </c>
      <c r="F136" s="160" t="s">
        <v>6069</v>
      </c>
      <c r="H136" s="161">
        <v>6.3</v>
      </c>
      <c r="I136" s="162"/>
      <c r="L136" s="157"/>
      <c r="M136" s="163"/>
      <c r="T136" s="164"/>
      <c r="AT136" s="159" t="s">
        <v>233</v>
      </c>
      <c r="AU136" s="159" t="s">
        <v>89</v>
      </c>
      <c r="AV136" s="12" t="s">
        <v>89</v>
      </c>
      <c r="AW136" s="12" t="s">
        <v>31</v>
      </c>
      <c r="AX136" s="12" t="s">
        <v>83</v>
      </c>
      <c r="AY136" s="159" t="s">
        <v>225</v>
      </c>
    </row>
    <row r="137" spans="2:65" s="1" customFormat="1" ht="24.2" customHeight="1">
      <c r="B137" s="32"/>
      <c r="C137" s="143" t="s">
        <v>251</v>
      </c>
      <c r="D137" s="143" t="s">
        <v>227</v>
      </c>
      <c r="E137" s="144" t="s">
        <v>1275</v>
      </c>
      <c r="F137" s="145" t="s">
        <v>1276</v>
      </c>
      <c r="G137" s="146" t="s">
        <v>292</v>
      </c>
      <c r="H137" s="147">
        <v>72.685000000000002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6070</v>
      </c>
    </row>
    <row r="138" spans="2:65" s="1" customFormat="1" ht="21.75" customHeight="1">
      <c r="B138" s="32"/>
      <c r="C138" s="143" t="s">
        <v>259</v>
      </c>
      <c r="D138" s="143" t="s">
        <v>227</v>
      </c>
      <c r="E138" s="144" t="s">
        <v>1283</v>
      </c>
      <c r="F138" s="145" t="s">
        <v>1284</v>
      </c>
      <c r="G138" s="146" t="s">
        <v>292</v>
      </c>
      <c r="H138" s="147">
        <v>72.685000000000002</v>
      </c>
      <c r="I138" s="148"/>
      <c r="J138" s="149">
        <f>ROUND(I138*H138,2)</f>
        <v>0</v>
      </c>
      <c r="K138" s="150"/>
      <c r="L138" s="32"/>
      <c r="M138" s="151" t="s">
        <v>1</v>
      </c>
      <c r="N138" s="152" t="s">
        <v>42</v>
      </c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>IF(N138="základná",J138,0)</f>
        <v>0</v>
      </c>
      <c r="BF138" s="156">
        <f>IF(N138="znížená",J138,0)</f>
        <v>0</v>
      </c>
      <c r="BG138" s="156">
        <f>IF(N138="zákl. prenesená",J138,0)</f>
        <v>0</v>
      </c>
      <c r="BH138" s="156">
        <f>IF(N138="zníž. prenesená",J138,0)</f>
        <v>0</v>
      </c>
      <c r="BI138" s="156">
        <f>IF(N138="nulová",J138,0)</f>
        <v>0</v>
      </c>
      <c r="BJ138" s="17" t="s">
        <v>89</v>
      </c>
      <c r="BK138" s="156">
        <f>ROUND(I138*H138,2)</f>
        <v>0</v>
      </c>
      <c r="BL138" s="17" t="s">
        <v>231</v>
      </c>
      <c r="BM138" s="155" t="s">
        <v>6071</v>
      </c>
    </row>
    <row r="139" spans="2:65" s="1" customFormat="1" ht="24.2" customHeight="1">
      <c r="B139" s="32"/>
      <c r="C139" s="143" t="s">
        <v>263</v>
      </c>
      <c r="D139" s="143" t="s">
        <v>227</v>
      </c>
      <c r="E139" s="144" t="s">
        <v>1287</v>
      </c>
      <c r="F139" s="145" t="s">
        <v>2989</v>
      </c>
      <c r="G139" s="146" t="s">
        <v>292</v>
      </c>
      <c r="H139" s="147">
        <v>581.48</v>
      </c>
      <c r="I139" s="148"/>
      <c r="J139" s="149">
        <f>ROUND(I139*H139,2)</f>
        <v>0</v>
      </c>
      <c r="K139" s="150"/>
      <c r="L139" s="32"/>
      <c r="M139" s="151" t="s">
        <v>1</v>
      </c>
      <c r="N139" s="152" t="s">
        <v>42</v>
      </c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>IF(N139="základná",J139,0)</f>
        <v>0</v>
      </c>
      <c r="BF139" s="156">
        <f>IF(N139="znížená",J139,0)</f>
        <v>0</v>
      </c>
      <c r="BG139" s="156">
        <f>IF(N139="zákl. prenesená",J139,0)</f>
        <v>0</v>
      </c>
      <c r="BH139" s="156">
        <f>IF(N139="zníž. prenesená",J139,0)</f>
        <v>0</v>
      </c>
      <c r="BI139" s="156">
        <f>IF(N139="nulová",J139,0)</f>
        <v>0</v>
      </c>
      <c r="BJ139" s="17" t="s">
        <v>89</v>
      </c>
      <c r="BK139" s="156">
        <f>ROUND(I139*H139,2)</f>
        <v>0</v>
      </c>
      <c r="BL139" s="17" t="s">
        <v>231</v>
      </c>
      <c r="BM139" s="155" t="s">
        <v>6072</v>
      </c>
    </row>
    <row r="140" spans="2:65" s="12" customFormat="1" ht="11.25">
      <c r="B140" s="157"/>
      <c r="D140" s="158" t="s">
        <v>233</v>
      </c>
      <c r="F140" s="160" t="s">
        <v>6073</v>
      </c>
      <c r="H140" s="161">
        <v>581.48</v>
      </c>
      <c r="I140" s="162"/>
      <c r="L140" s="157"/>
      <c r="M140" s="163"/>
      <c r="T140" s="164"/>
      <c r="AT140" s="159" t="s">
        <v>233</v>
      </c>
      <c r="AU140" s="159" t="s">
        <v>89</v>
      </c>
      <c r="AV140" s="12" t="s">
        <v>89</v>
      </c>
      <c r="AW140" s="12" t="s">
        <v>4</v>
      </c>
      <c r="AX140" s="12" t="s">
        <v>83</v>
      </c>
      <c r="AY140" s="159" t="s">
        <v>225</v>
      </c>
    </row>
    <row r="141" spans="2:65" s="1" customFormat="1" ht="24.2" customHeight="1">
      <c r="B141" s="32"/>
      <c r="C141" s="143" t="s">
        <v>272</v>
      </c>
      <c r="D141" s="143" t="s">
        <v>227</v>
      </c>
      <c r="E141" s="144" t="s">
        <v>1292</v>
      </c>
      <c r="F141" s="145" t="s">
        <v>1293</v>
      </c>
      <c r="G141" s="146" t="s">
        <v>292</v>
      </c>
      <c r="H141" s="147">
        <v>72.685000000000002</v>
      </c>
      <c r="I141" s="148"/>
      <c r="J141" s="149">
        <f t="shared" ref="J141:J146" si="0">ROUND(I141*H141,2)</f>
        <v>0</v>
      </c>
      <c r="K141" s="150"/>
      <c r="L141" s="32"/>
      <c r="M141" s="151" t="s">
        <v>1</v>
      </c>
      <c r="N141" s="152" t="s">
        <v>42</v>
      </c>
      <c r="P141" s="153">
        <f t="shared" ref="P141:P146" si="1">O141*H141</f>
        <v>0</v>
      </c>
      <c r="Q141" s="153">
        <v>0</v>
      </c>
      <c r="R141" s="153">
        <f t="shared" ref="R141:R146" si="2">Q141*H141</f>
        <v>0</v>
      </c>
      <c r="S141" s="153">
        <v>0</v>
      </c>
      <c r="T141" s="154">
        <f t="shared" ref="T141:T146" si="3"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 t="shared" ref="BE141:BE146" si="4">IF(N141="základná",J141,0)</f>
        <v>0</v>
      </c>
      <c r="BF141" s="156">
        <f t="shared" ref="BF141:BF146" si="5">IF(N141="znížená",J141,0)</f>
        <v>0</v>
      </c>
      <c r="BG141" s="156">
        <f t="shared" ref="BG141:BG146" si="6">IF(N141="zákl. prenesená",J141,0)</f>
        <v>0</v>
      </c>
      <c r="BH141" s="156">
        <f t="shared" ref="BH141:BH146" si="7">IF(N141="zníž. prenesená",J141,0)</f>
        <v>0</v>
      </c>
      <c r="BI141" s="156">
        <f t="shared" ref="BI141:BI146" si="8">IF(N141="nulová",J141,0)</f>
        <v>0</v>
      </c>
      <c r="BJ141" s="17" t="s">
        <v>89</v>
      </c>
      <c r="BK141" s="156">
        <f t="shared" ref="BK141:BK146" si="9">ROUND(I141*H141,2)</f>
        <v>0</v>
      </c>
      <c r="BL141" s="17" t="s">
        <v>231</v>
      </c>
      <c r="BM141" s="155" t="s">
        <v>6074</v>
      </c>
    </row>
    <row r="142" spans="2:65" s="1" customFormat="1" ht="24.2" customHeight="1">
      <c r="B142" s="32"/>
      <c r="C142" s="143" t="s">
        <v>165</v>
      </c>
      <c r="D142" s="143" t="s">
        <v>227</v>
      </c>
      <c r="E142" s="144" t="s">
        <v>1296</v>
      </c>
      <c r="F142" s="145" t="s">
        <v>2654</v>
      </c>
      <c r="G142" s="146" t="s">
        <v>292</v>
      </c>
      <c r="H142" s="147">
        <v>72.685000000000002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0</v>
      </c>
      <c r="R142" s="153">
        <f t="shared" si="2"/>
        <v>0</v>
      </c>
      <c r="S142" s="153">
        <v>0</v>
      </c>
      <c r="T142" s="154">
        <f t="shared" si="3"/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231</v>
      </c>
      <c r="BM142" s="155" t="s">
        <v>6075</v>
      </c>
    </row>
    <row r="143" spans="2:65" s="1" customFormat="1" ht="24.2" customHeight="1">
      <c r="B143" s="32"/>
      <c r="C143" s="143" t="s">
        <v>168</v>
      </c>
      <c r="D143" s="143" t="s">
        <v>227</v>
      </c>
      <c r="E143" s="144" t="s">
        <v>1300</v>
      </c>
      <c r="F143" s="145" t="s">
        <v>1301</v>
      </c>
      <c r="G143" s="146" t="s">
        <v>292</v>
      </c>
      <c r="H143" s="147">
        <v>25.536999999999999</v>
      </c>
      <c r="I143" s="148"/>
      <c r="J143" s="149">
        <f t="shared" si="0"/>
        <v>0</v>
      </c>
      <c r="K143" s="150"/>
      <c r="L143" s="32"/>
      <c r="M143" s="151" t="s">
        <v>1</v>
      </c>
      <c r="N143" s="152" t="s">
        <v>42</v>
      </c>
      <c r="P143" s="153">
        <f t="shared" si="1"/>
        <v>0</v>
      </c>
      <c r="Q143" s="153">
        <v>0</v>
      </c>
      <c r="R143" s="153">
        <f t="shared" si="2"/>
        <v>0</v>
      </c>
      <c r="S143" s="153">
        <v>0</v>
      </c>
      <c r="T143" s="154">
        <f t="shared" si="3"/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231</v>
      </c>
      <c r="BM143" s="155" t="s">
        <v>6076</v>
      </c>
    </row>
    <row r="144" spans="2:65" s="1" customFormat="1" ht="37.9" customHeight="1">
      <c r="B144" s="32"/>
      <c r="C144" s="143" t="s">
        <v>285</v>
      </c>
      <c r="D144" s="143" t="s">
        <v>227</v>
      </c>
      <c r="E144" s="144" t="s">
        <v>1304</v>
      </c>
      <c r="F144" s="145" t="s">
        <v>1305</v>
      </c>
      <c r="G144" s="146" t="s">
        <v>292</v>
      </c>
      <c r="H144" s="147">
        <v>45.158000000000001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0</v>
      </c>
      <c r="R144" s="153">
        <f t="shared" si="2"/>
        <v>0</v>
      </c>
      <c r="S144" s="153">
        <v>0</v>
      </c>
      <c r="T144" s="154">
        <f t="shared" si="3"/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231</v>
      </c>
      <c r="BM144" s="155" t="s">
        <v>6077</v>
      </c>
    </row>
    <row r="145" spans="2:65" s="1" customFormat="1" ht="24.2" customHeight="1">
      <c r="B145" s="32"/>
      <c r="C145" s="143" t="s">
        <v>289</v>
      </c>
      <c r="D145" s="143" t="s">
        <v>227</v>
      </c>
      <c r="E145" s="144" t="s">
        <v>1308</v>
      </c>
      <c r="F145" s="145" t="s">
        <v>1309</v>
      </c>
      <c r="G145" s="146" t="s">
        <v>292</v>
      </c>
      <c r="H145" s="147">
        <v>1.2290000000000001</v>
      </c>
      <c r="I145" s="148"/>
      <c r="J145" s="149">
        <f t="shared" si="0"/>
        <v>0</v>
      </c>
      <c r="K145" s="150"/>
      <c r="L145" s="32"/>
      <c r="M145" s="151" t="s">
        <v>1</v>
      </c>
      <c r="N145" s="152" t="s">
        <v>42</v>
      </c>
      <c r="P145" s="153">
        <f t="shared" si="1"/>
        <v>0</v>
      </c>
      <c r="Q145" s="153">
        <v>0</v>
      </c>
      <c r="R145" s="153">
        <f t="shared" si="2"/>
        <v>0</v>
      </c>
      <c r="S145" s="153">
        <v>0</v>
      </c>
      <c r="T145" s="154">
        <f t="shared" si="3"/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231</v>
      </c>
      <c r="BM145" s="155" t="s">
        <v>6078</v>
      </c>
    </row>
    <row r="146" spans="2:65" s="1" customFormat="1" ht="24.2" customHeight="1">
      <c r="B146" s="32"/>
      <c r="C146" s="143" t="s">
        <v>295</v>
      </c>
      <c r="D146" s="143" t="s">
        <v>227</v>
      </c>
      <c r="E146" s="144" t="s">
        <v>1316</v>
      </c>
      <c r="F146" s="145" t="s">
        <v>2661</v>
      </c>
      <c r="G146" s="146" t="s">
        <v>292</v>
      </c>
      <c r="H146" s="147">
        <v>0.76100000000000001</v>
      </c>
      <c r="I146" s="148"/>
      <c r="J146" s="149">
        <f t="shared" si="0"/>
        <v>0</v>
      </c>
      <c r="K146" s="150"/>
      <c r="L146" s="32"/>
      <c r="M146" s="151" t="s">
        <v>1</v>
      </c>
      <c r="N146" s="152" t="s">
        <v>42</v>
      </c>
      <c r="P146" s="153">
        <f t="shared" si="1"/>
        <v>0</v>
      </c>
      <c r="Q146" s="153">
        <v>0</v>
      </c>
      <c r="R146" s="153">
        <f t="shared" si="2"/>
        <v>0</v>
      </c>
      <c r="S146" s="153">
        <v>0</v>
      </c>
      <c r="T146" s="154">
        <f t="shared" si="3"/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231</v>
      </c>
      <c r="BM146" s="155" t="s">
        <v>6079</v>
      </c>
    </row>
    <row r="147" spans="2:65" s="11" customFormat="1" ht="25.9" customHeight="1">
      <c r="B147" s="131"/>
      <c r="D147" s="132" t="s">
        <v>75</v>
      </c>
      <c r="E147" s="133" t="s">
        <v>1324</v>
      </c>
      <c r="F147" s="133" t="s">
        <v>1325</v>
      </c>
      <c r="I147" s="134"/>
      <c r="J147" s="135">
        <f>BK147</f>
        <v>0</v>
      </c>
      <c r="L147" s="131"/>
      <c r="M147" s="136"/>
      <c r="P147" s="137">
        <f>P148+P153+P156</f>
        <v>0</v>
      </c>
      <c r="R147" s="137">
        <f>R148+R153+R156</f>
        <v>0</v>
      </c>
      <c r="T147" s="138">
        <f>T148+T153+T156</f>
        <v>1.5740240000000001</v>
      </c>
      <c r="AR147" s="132" t="s">
        <v>89</v>
      </c>
      <c r="AT147" s="139" t="s">
        <v>75</v>
      </c>
      <c r="AU147" s="139" t="s">
        <v>76</v>
      </c>
      <c r="AY147" s="132" t="s">
        <v>225</v>
      </c>
      <c r="BK147" s="140">
        <f>BK148+BK153+BK156</f>
        <v>0</v>
      </c>
    </row>
    <row r="148" spans="2:65" s="11" customFormat="1" ht="22.9" customHeight="1">
      <c r="B148" s="131"/>
      <c r="D148" s="132" t="s">
        <v>75</v>
      </c>
      <c r="E148" s="141" t="s">
        <v>1660</v>
      </c>
      <c r="F148" s="141" t="s">
        <v>1661</v>
      </c>
      <c r="I148" s="134"/>
      <c r="J148" s="142">
        <f>BK148</f>
        <v>0</v>
      </c>
      <c r="L148" s="131"/>
      <c r="M148" s="136"/>
      <c r="P148" s="137">
        <f>SUM(P149:P152)</f>
        <v>0</v>
      </c>
      <c r="R148" s="137">
        <f>SUM(R149:R152)</f>
        <v>0</v>
      </c>
      <c r="T148" s="138">
        <f>SUM(T149:T152)</f>
        <v>1.2288000000000001</v>
      </c>
      <c r="AR148" s="132" t="s">
        <v>89</v>
      </c>
      <c r="AT148" s="139" t="s">
        <v>75</v>
      </c>
      <c r="AU148" s="139" t="s">
        <v>83</v>
      </c>
      <c r="AY148" s="132" t="s">
        <v>225</v>
      </c>
      <c r="BK148" s="140">
        <f>SUM(BK149:BK152)</f>
        <v>0</v>
      </c>
    </row>
    <row r="149" spans="2:65" s="1" customFormat="1" ht="33" customHeight="1">
      <c r="B149" s="32"/>
      <c r="C149" s="143" t="s">
        <v>303</v>
      </c>
      <c r="D149" s="143" t="s">
        <v>227</v>
      </c>
      <c r="E149" s="144" t="s">
        <v>6080</v>
      </c>
      <c r="F149" s="145" t="s">
        <v>6081</v>
      </c>
      <c r="G149" s="146" t="s">
        <v>414</v>
      </c>
      <c r="H149" s="147">
        <v>38.4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</v>
      </c>
      <c r="R149" s="153">
        <f>Q149*H149</f>
        <v>0</v>
      </c>
      <c r="S149" s="153">
        <v>1.4E-2</v>
      </c>
      <c r="T149" s="154">
        <f>S149*H149</f>
        <v>0.53759999999999997</v>
      </c>
      <c r="AR149" s="155" t="s">
        <v>309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309</v>
      </c>
      <c r="BM149" s="155" t="s">
        <v>6082</v>
      </c>
    </row>
    <row r="150" spans="2:65" s="12" customFormat="1" ht="11.25">
      <c r="B150" s="157"/>
      <c r="D150" s="158" t="s">
        <v>233</v>
      </c>
      <c r="E150" s="159" t="s">
        <v>1</v>
      </c>
      <c r="F150" s="160" t="s">
        <v>6083</v>
      </c>
      <c r="H150" s="161">
        <v>38.4</v>
      </c>
      <c r="I150" s="162"/>
      <c r="L150" s="157"/>
      <c r="M150" s="163"/>
      <c r="T150" s="164"/>
      <c r="AT150" s="159" t="s">
        <v>233</v>
      </c>
      <c r="AU150" s="159" t="s">
        <v>89</v>
      </c>
      <c r="AV150" s="12" t="s">
        <v>89</v>
      </c>
      <c r="AW150" s="12" t="s">
        <v>31</v>
      </c>
      <c r="AX150" s="12" t="s">
        <v>83</v>
      </c>
      <c r="AY150" s="159" t="s">
        <v>225</v>
      </c>
    </row>
    <row r="151" spans="2:65" s="1" customFormat="1" ht="33" customHeight="1">
      <c r="B151" s="32"/>
      <c r="C151" s="143" t="s">
        <v>309</v>
      </c>
      <c r="D151" s="143" t="s">
        <v>227</v>
      </c>
      <c r="E151" s="144" t="s">
        <v>6084</v>
      </c>
      <c r="F151" s="145" t="s">
        <v>6085</v>
      </c>
      <c r="G151" s="146" t="s">
        <v>414</v>
      </c>
      <c r="H151" s="147">
        <v>21.6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0</v>
      </c>
      <c r="R151" s="153">
        <f>Q151*H151</f>
        <v>0</v>
      </c>
      <c r="S151" s="153">
        <v>3.2000000000000001E-2</v>
      </c>
      <c r="T151" s="154">
        <f>S151*H151</f>
        <v>0.69120000000000004</v>
      </c>
      <c r="AR151" s="155" t="s">
        <v>309</v>
      </c>
      <c r="AT151" s="155" t="s">
        <v>227</v>
      </c>
      <c r="AU151" s="155" t="s">
        <v>89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309</v>
      </c>
      <c r="BM151" s="155" t="s">
        <v>6086</v>
      </c>
    </row>
    <row r="152" spans="2:65" s="12" customFormat="1" ht="11.25">
      <c r="B152" s="157"/>
      <c r="D152" s="158" t="s">
        <v>233</v>
      </c>
      <c r="E152" s="159" t="s">
        <v>1</v>
      </c>
      <c r="F152" s="160" t="s">
        <v>6087</v>
      </c>
      <c r="H152" s="161">
        <v>21.6</v>
      </c>
      <c r="I152" s="162"/>
      <c r="L152" s="157"/>
      <c r="M152" s="163"/>
      <c r="T152" s="164"/>
      <c r="AT152" s="159" t="s">
        <v>233</v>
      </c>
      <c r="AU152" s="159" t="s">
        <v>89</v>
      </c>
      <c r="AV152" s="12" t="s">
        <v>89</v>
      </c>
      <c r="AW152" s="12" t="s">
        <v>31</v>
      </c>
      <c r="AX152" s="12" t="s">
        <v>83</v>
      </c>
      <c r="AY152" s="159" t="s">
        <v>225</v>
      </c>
    </row>
    <row r="153" spans="2:65" s="11" customFormat="1" ht="22.9" customHeight="1">
      <c r="B153" s="131"/>
      <c r="D153" s="132" t="s">
        <v>75</v>
      </c>
      <c r="E153" s="141" t="s">
        <v>1771</v>
      </c>
      <c r="F153" s="141" t="s">
        <v>1772</v>
      </c>
      <c r="I153" s="134"/>
      <c r="J153" s="142">
        <f>BK153</f>
        <v>0</v>
      </c>
      <c r="L153" s="131"/>
      <c r="M153" s="136"/>
      <c r="P153" s="137">
        <f>SUM(P154:P155)</f>
        <v>0</v>
      </c>
      <c r="R153" s="137">
        <f>SUM(R154:R155)</f>
        <v>0</v>
      </c>
      <c r="T153" s="138">
        <f>SUM(T154:T155)</f>
        <v>3.7224E-2</v>
      </c>
      <c r="AR153" s="132" t="s">
        <v>89</v>
      </c>
      <c r="AT153" s="139" t="s">
        <v>75</v>
      </c>
      <c r="AU153" s="139" t="s">
        <v>83</v>
      </c>
      <c r="AY153" s="132" t="s">
        <v>225</v>
      </c>
      <c r="BK153" s="140">
        <f>SUM(BK154:BK155)</f>
        <v>0</v>
      </c>
    </row>
    <row r="154" spans="2:65" s="1" customFormat="1" ht="33" customHeight="1">
      <c r="B154" s="32"/>
      <c r="C154" s="143" t="s">
        <v>319</v>
      </c>
      <c r="D154" s="143" t="s">
        <v>227</v>
      </c>
      <c r="E154" s="144" t="s">
        <v>1779</v>
      </c>
      <c r="F154" s="145" t="s">
        <v>1780</v>
      </c>
      <c r="G154" s="146" t="s">
        <v>414</v>
      </c>
      <c r="H154" s="147">
        <v>8</v>
      </c>
      <c r="I154" s="148"/>
      <c r="J154" s="149">
        <f>ROUND(I154*H154,2)</f>
        <v>0</v>
      </c>
      <c r="K154" s="150"/>
      <c r="L154" s="32"/>
      <c r="M154" s="151" t="s">
        <v>1</v>
      </c>
      <c r="N154" s="152" t="s">
        <v>42</v>
      </c>
      <c r="P154" s="153">
        <f>O154*H154</f>
        <v>0</v>
      </c>
      <c r="Q154" s="153">
        <v>0</v>
      </c>
      <c r="R154" s="153">
        <f>Q154*H154</f>
        <v>0</v>
      </c>
      <c r="S154" s="153">
        <v>3.47E-3</v>
      </c>
      <c r="T154" s="154">
        <f>S154*H154</f>
        <v>2.776E-2</v>
      </c>
      <c r="AR154" s="155" t="s">
        <v>309</v>
      </c>
      <c r="AT154" s="155" t="s">
        <v>227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309</v>
      </c>
      <c r="BM154" s="155" t="s">
        <v>6088</v>
      </c>
    </row>
    <row r="155" spans="2:65" s="1" customFormat="1" ht="24.2" customHeight="1">
      <c r="B155" s="32"/>
      <c r="C155" s="143" t="s">
        <v>328</v>
      </c>
      <c r="D155" s="143" t="s">
        <v>227</v>
      </c>
      <c r="E155" s="144" t="s">
        <v>1785</v>
      </c>
      <c r="F155" s="145" t="s">
        <v>1786</v>
      </c>
      <c r="G155" s="146" t="s">
        <v>414</v>
      </c>
      <c r="H155" s="147">
        <v>2.8</v>
      </c>
      <c r="I155" s="148"/>
      <c r="J155" s="149">
        <f>ROUND(I155*H155,2)</f>
        <v>0</v>
      </c>
      <c r="K155" s="150"/>
      <c r="L155" s="32"/>
      <c r="M155" s="151" t="s">
        <v>1</v>
      </c>
      <c r="N155" s="152" t="s">
        <v>42</v>
      </c>
      <c r="P155" s="153">
        <f>O155*H155</f>
        <v>0</v>
      </c>
      <c r="Q155" s="153">
        <v>0</v>
      </c>
      <c r="R155" s="153">
        <f>Q155*H155</f>
        <v>0</v>
      </c>
      <c r="S155" s="153">
        <v>3.3800000000000002E-3</v>
      </c>
      <c r="T155" s="154">
        <f>S155*H155</f>
        <v>9.4640000000000002E-3</v>
      </c>
      <c r="AR155" s="155" t="s">
        <v>309</v>
      </c>
      <c r="AT155" s="155" t="s">
        <v>227</v>
      </c>
      <c r="AU155" s="155" t="s">
        <v>89</v>
      </c>
      <c r="AY155" s="17" t="s">
        <v>225</v>
      </c>
      <c r="BE155" s="156">
        <f>IF(N155="základná",J155,0)</f>
        <v>0</v>
      </c>
      <c r="BF155" s="156">
        <f>IF(N155="znížená",J155,0)</f>
        <v>0</v>
      </c>
      <c r="BG155" s="156">
        <f>IF(N155="zákl. prenesená",J155,0)</f>
        <v>0</v>
      </c>
      <c r="BH155" s="156">
        <f>IF(N155="zníž. prenesená",J155,0)</f>
        <v>0</v>
      </c>
      <c r="BI155" s="156">
        <f>IF(N155="nulová",J155,0)</f>
        <v>0</v>
      </c>
      <c r="BJ155" s="17" t="s">
        <v>89</v>
      </c>
      <c r="BK155" s="156">
        <f>ROUND(I155*H155,2)</f>
        <v>0</v>
      </c>
      <c r="BL155" s="17" t="s">
        <v>309</v>
      </c>
      <c r="BM155" s="155" t="s">
        <v>6089</v>
      </c>
    </row>
    <row r="156" spans="2:65" s="11" customFormat="1" ht="22.9" customHeight="1">
      <c r="B156" s="131"/>
      <c r="D156" s="132" t="s">
        <v>75</v>
      </c>
      <c r="E156" s="141" t="s">
        <v>2074</v>
      </c>
      <c r="F156" s="141" t="s">
        <v>2075</v>
      </c>
      <c r="I156" s="134"/>
      <c r="J156" s="142">
        <f>BK156</f>
        <v>0</v>
      </c>
      <c r="L156" s="131"/>
      <c r="M156" s="136"/>
      <c r="P156" s="137">
        <f>SUM(P157:P158)</f>
        <v>0</v>
      </c>
      <c r="R156" s="137">
        <f>SUM(R157:R158)</f>
        <v>0</v>
      </c>
      <c r="T156" s="138">
        <f>SUM(T157:T158)</f>
        <v>0.308</v>
      </c>
      <c r="AR156" s="132" t="s">
        <v>89</v>
      </c>
      <c r="AT156" s="139" t="s">
        <v>75</v>
      </c>
      <c r="AU156" s="139" t="s">
        <v>83</v>
      </c>
      <c r="AY156" s="132" t="s">
        <v>225</v>
      </c>
      <c r="BK156" s="140">
        <f>SUM(BK157:BK158)</f>
        <v>0</v>
      </c>
    </row>
    <row r="157" spans="2:65" s="1" customFormat="1" ht="24.2" customHeight="1">
      <c r="B157" s="32"/>
      <c r="C157" s="143" t="s">
        <v>339</v>
      </c>
      <c r="D157" s="143" t="s">
        <v>227</v>
      </c>
      <c r="E157" s="144" t="s">
        <v>2082</v>
      </c>
      <c r="F157" s="145" t="s">
        <v>2083</v>
      </c>
      <c r="G157" s="146" t="s">
        <v>312</v>
      </c>
      <c r="H157" s="147">
        <v>44</v>
      </c>
      <c r="I157" s="148"/>
      <c r="J157" s="149">
        <f>ROUND(I157*H157,2)</f>
        <v>0</v>
      </c>
      <c r="K157" s="150"/>
      <c r="L157" s="32"/>
      <c r="M157" s="151" t="s">
        <v>1</v>
      </c>
      <c r="N157" s="152" t="s">
        <v>42</v>
      </c>
      <c r="P157" s="153">
        <f>O157*H157</f>
        <v>0</v>
      </c>
      <c r="Q157" s="153">
        <v>0</v>
      </c>
      <c r="R157" s="153">
        <f>Q157*H157</f>
        <v>0</v>
      </c>
      <c r="S157" s="153">
        <v>7.0000000000000001E-3</v>
      </c>
      <c r="T157" s="154">
        <f>S157*H157</f>
        <v>0.308</v>
      </c>
      <c r="AR157" s="155" t="s">
        <v>309</v>
      </c>
      <c r="AT157" s="155" t="s">
        <v>227</v>
      </c>
      <c r="AU157" s="155" t="s">
        <v>89</v>
      </c>
      <c r="AY157" s="17" t="s">
        <v>225</v>
      </c>
      <c r="BE157" s="156">
        <f>IF(N157="základná",J157,0)</f>
        <v>0</v>
      </c>
      <c r="BF157" s="156">
        <f>IF(N157="znížená",J157,0)</f>
        <v>0</v>
      </c>
      <c r="BG157" s="156">
        <f>IF(N157="zákl. prenesená",J157,0)</f>
        <v>0</v>
      </c>
      <c r="BH157" s="156">
        <f>IF(N157="zníž. prenesená",J157,0)</f>
        <v>0</v>
      </c>
      <c r="BI157" s="156">
        <f>IF(N157="nulová",J157,0)</f>
        <v>0</v>
      </c>
      <c r="BJ157" s="17" t="s">
        <v>89</v>
      </c>
      <c r="BK157" s="156">
        <f>ROUND(I157*H157,2)</f>
        <v>0</v>
      </c>
      <c r="BL157" s="17" t="s">
        <v>309</v>
      </c>
      <c r="BM157" s="155" t="s">
        <v>6090</v>
      </c>
    </row>
    <row r="158" spans="2:65" s="12" customFormat="1" ht="11.25">
      <c r="B158" s="157"/>
      <c r="D158" s="158" t="s">
        <v>233</v>
      </c>
      <c r="E158" s="159" t="s">
        <v>1</v>
      </c>
      <c r="F158" s="160" t="s">
        <v>6091</v>
      </c>
      <c r="H158" s="161">
        <v>44</v>
      </c>
      <c r="I158" s="162"/>
      <c r="L158" s="157"/>
      <c r="M158" s="204"/>
      <c r="N158" s="205"/>
      <c r="O158" s="205"/>
      <c r="P158" s="205"/>
      <c r="Q158" s="205"/>
      <c r="R158" s="205"/>
      <c r="S158" s="205"/>
      <c r="T158" s="206"/>
      <c r="AT158" s="159" t="s">
        <v>233</v>
      </c>
      <c r="AU158" s="159" t="s">
        <v>89</v>
      </c>
      <c r="AV158" s="12" t="s">
        <v>89</v>
      </c>
      <c r="AW158" s="12" t="s">
        <v>31</v>
      </c>
      <c r="AX158" s="12" t="s">
        <v>83</v>
      </c>
      <c r="AY158" s="159" t="s">
        <v>225</v>
      </c>
    </row>
    <row r="159" spans="2:65" s="1" customFormat="1" ht="6.95" customHeight="1">
      <c r="B159" s="47"/>
      <c r="C159" s="48"/>
      <c r="D159" s="48"/>
      <c r="E159" s="48"/>
      <c r="F159" s="48"/>
      <c r="G159" s="48"/>
      <c r="H159" s="48"/>
      <c r="I159" s="48"/>
      <c r="J159" s="48"/>
      <c r="K159" s="48"/>
      <c r="L159" s="32"/>
    </row>
  </sheetData>
  <sheetProtection algorithmName="SHA-512" hashValue="vvN+J7LxAybRldOZHFjpMoIXXkjizRDmSCQwseYgrst0PJC935zKH3vYIhIsvi+p3bJTmtH66RTudGve88Bbdw==" saltValue="Z3L5Nhqhn+s0T1zkGc9vQamezRbcEVMgAVxoi+ZpMBRaxKOIy4S89yB71kW72Brs0SnSA3JMR6pCy8vTCYpsHA==" spinCount="100000" sheet="1" objects="1" scenarios="1" formatColumns="0" formatRows="0" autoFilter="0"/>
  <autoFilter ref="C122:K158" xr:uid="{00000000-0009-0000-0000-000015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2:BM18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155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6092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2932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ROUND(J123,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ROUND((SUM(BE123:BE184)),  2)</f>
        <v>0</v>
      </c>
      <c r="G33" s="100"/>
      <c r="H33" s="100"/>
      <c r="I33" s="101">
        <v>0.23</v>
      </c>
      <c r="J33" s="99">
        <f>ROUND(((SUM(BE123:BE184))*I33),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ROUND((SUM(BF123:BF184)),  2)</f>
        <v>0</v>
      </c>
      <c r="I34" s="102">
        <v>0.23</v>
      </c>
      <c r="J34" s="89">
        <f>ROUND(((SUM(BF123:BF184))*I34),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ROUND((SUM(BG123:BG184)),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ROUND((SUM(BH123:BH184)),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ROUND((SUM(BI123:BI184)),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06 - SO-06  Prípojka vody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Roman Kostelník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J123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2933</v>
      </c>
      <c r="E97" s="116"/>
      <c r="F97" s="116"/>
      <c r="G97" s="116"/>
      <c r="H97" s="116"/>
      <c r="I97" s="116"/>
      <c r="J97" s="117">
        <f>J124</f>
        <v>0</v>
      </c>
      <c r="L97" s="114"/>
    </row>
    <row r="98" spans="2:12" s="9" customFormat="1" ht="19.899999999999999" customHeight="1">
      <c r="B98" s="118"/>
      <c r="D98" s="119" t="s">
        <v>183</v>
      </c>
      <c r="E98" s="120"/>
      <c r="F98" s="120"/>
      <c r="G98" s="120"/>
      <c r="H98" s="120"/>
      <c r="I98" s="120"/>
      <c r="J98" s="121">
        <f>J125</f>
        <v>0</v>
      </c>
      <c r="L98" s="118"/>
    </row>
    <row r="99" spans="2:12" s="9" customFormat="1" ht="19.899999999999999" customHeight="1">
      <c r="B99" s="118"/>
      <c r="D99" s="119" t="s">
        <v>6093</v>
      </c>
      <c r="E99" s="120"/>
      <c r="F99" s="120"/>
      <c r="G99" s="120"/>
      <c r="H99" s="120"/>
      <c r="I99" s="120"/>
      <c r="J99" s="121">
        <f>J147</f>
        <v>0</v>
      </c>
      <c r="L99" s="118"/>
    </row>
    <row r="100" spans="2:12" s="9" customFormat="1" ht="19.899999999999999" customHeight="1">
      <c r="B100" s="118"/>
      <c r="D100" s="119" t="s">
        <v>2935</v>
      </c>
      <c r="E100" s="120"/>
      <c r="F100" s="120"/>
      <c r="G100" s="120"/>
      <c r="H100" s="120"/>
      <c r="I100" s="120"/>
      <c r="J100" s="121">
        <f>J152</f>
        <v>0</v>
      </c>
      <c r="L100" s="118"/>
    </row>
    <row r="101" spans="2:12" s="9" customFormat="1" ht="19.899999999999999" customHeight="1">
      <c r="B101" s="118"/>
      <c r="D101" s="119" t="s">
        <v>6094</v>
      </c>
      <c r="E101" s="120"/>
      <c r="F101" s="120"/>
      <c r="G101" s="120"/>
      <c r="H101" s="120"/>
      <c r="I101" s="120"/>
      <c r="J101" s="121">
        <f>J173</f>
        <v>0</v>
      </c>
      <c r="L101" s="118"/>
    </row>
    <row r="102" spans="2:12" s="8" customFormat="1" ht="24.95" customHeight="1">
      <c r="B102" s="114"/>
      <c r="D102" s="115" t="s">
        <v>2937</v>
      </c>
      <c r="E102" s="116"/>
      <c r="F102" s="116"/>
      <c r="G102" s="116"/>
      <c r="H102" s="116"/>
      <c r="I102" s="116"/>
      <c r="J102" s="117">
        <f>J181</f>
        <v>0</v>
      </c>
      <c r="L102" s="114"/>
    </row>
    <row r="103" spans="2:12" s="9" customFormat="1" ht="19.899999999999999" customHeight="1">
      <c r="B103" s="118"/>
      <c r="D103" s="119" t="s">
        <v>2939</v>
      </c>
      <c r="E103" s="120"/>
      <c r="F103" s="120"/>
      <c r="G103" s="120"/>
      <c r="H103" s="120"/>
      <c r="I103" s="120"/>
      <c r="J103" s="121">
        <f>J182</f>
        <v>0</v>
      </c>
      <c r="L103" s="118"/>
    </row>
    <row r="104" spans="2:12" s="1" customFormat="1" ht="21.75" customHeight="1">
      <c r="B104" s="32"/>
      <c r="L104" s="32"/>
    </row>
    <row r="105" spans="2:12" s="1" customFormat="1" ht="6.95" customHeight="1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32"/>
    </row>
    <row r="109" spans="2:12" s="1" customFormat="1" ht="6.95" customHeight="1"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32"/>
    </row>
    <row r="110" spans="2:12" s="1" customFormat="1" ht="24.95" customHeight="1">
      <c r="B110" s="32"/>
      <c r="C110" s="21" t="s">
        <v>211</v>
      </c>
      <c r="L110" s="32"/>
    </row>
    <row r="111" spans="2:12" s="1" customFormat="1" ht="6.95" customHeight="1">
      <c r="B111" s="32"/>
      <c r="L111" s="32"/>
    </row>
    <row r="112" spans="2:12" s="1" customFormat="1" ht="12" customHeight="1">
      <c r="B112" s="32"/>
      <c r="C112" s="27" t="s">
        <v>15</v>
      </c>
      <c r="L112" s="32"/>
    </row>
    <row r="113" spans="2:65" s="1" customFormat="1" ht="26.25" customHeight="1">
      <c r="B113" s="32"/>
      <c r="E113" s="252" t="str">
        <f>E7</f>
        <v>Sociálno-zdravotné nízkokapacitné zariadenie s kapacitou 24 miest - CSS LÚČ</v>
      </c>
      <c r="F113" s="253"/>
      <c r="G113" s="253"/>
      <c r="H113" s="253"/>
      <c r="L113" s="32"/>
    </row>
    <row r="114" spans="2:65" s="1" customFormat="1" ht="12" customHeight="1">
      <c r="B114" s="32"/>
      <c r="C114" s="27" t="s">
        <v>172</v>
      </c>
      <c r="L114" s="32"/>
    </row>
    <row r="115" spans="2:65" s="1" customFormat="1" ht="16.5" customHeight="1">
      <c r="B115" s="32"/>
      <c r="E115" s="214" t="str">
        <f>E9</f>
        <v>06 - SO-06  Prípojka vody</v>
      </c>
      <c r="F115" s="254"/>
      <c r="G115" s="254"/>
      <c r="H115" s="254"/>
      <c r="L115" s="32"/>
    </row>
    <row r="116" spans="2:65" s="1" customFormat="1" ht="6.95" customHeight="1">
      <c r="B116" s="32"/>
      <c r="L116" s="32"/>
    </row>
    <row r="117" spans="2:65" s="1" customFormat="1" ht="12" customHeight="1">
      <c r="B117" s="32"/>
      <c r="C117" s="27" t="s">
        <v>19</v>
      </c>
      <c r="F117" s="25" t="str">
        <f>F12</f>
        <v>Bytča</v>
      </c>
      <c r="I117" s="27" t="s">
        <v>21</v>
      </c>
      <c r="J117" s="55" t="str">
        <f>IF(J12="","",J12)</f>
        <v>22. 6. 2026</v>
      </c>
      <c r="L117" s="32"/>
    </row>
    <row r="118" spans="2:65" s="1" customFormat="1" ht="6.95" customHeight="1">
      <c r="B118" s="32"/>
      <c r="L118" s="32"/>
    </row>
    <row r="119" spans="2:65" s="1" customFormat="1" ht="15.2" customHeight="1">
      <c r="B119" s="32"/>
      <c r="C119" s="27" t="s">
        <v>23</v>
      </c>
      <c r="F119" s="25" t="str">
        <f>E15</f>
        <v>Centrum sociálnych služieb LÚČ</v>
      </c>
      <c r="I119" s="27" t="s">
        <v>29</v>
      </c>
      <c r="J119" s="30" t="str">
        <f>E21</f>
        <v>expo AIR s.r.o.</v>
      </c>
      <c r="L119" s="32"/>
    </row>
    <row r="120" spans="2:65" s="1" customFormat="1" ht="15.2" customHeight="1">
      <c r="B120" s="32"/>
      <c r="C120" s="27" t="s">
        <v>27</v>
      </c>
      <c r="F120" s="25" t="str">
        <f>IF(E18="","",E18)</f>
        <v>Vyplň údaj</v>
      </c>
      <c r="I120" s="27" t="s">
        <v>32</v>
      </c>
      <c r="J120" s="30" t="str">
        <f>E24</f>
        <v>Roman Kostelník</v>
      </c>
      <c r="L120" s="32"/>
    </row>
    <row r="121" spans="2:65" s="1" customFormat="1" ht="10.35" customHeight="1">
      <c r="B121" s="32"/>
      <c r="L121" s="32"/>
    </row>
    <row r="122" spans="2:65" s="10" customFormat="1" ht="29.25" customHeight="1">
      <c r="B122" s="122"/>
      <c r="C122" s="123" t="s">
        <v>212</v>
      </c>
      <c r="D122" s="124" t="s">
        <v>61</v>
      </c>
      <c r="E122" s="124" t="s">
        <v>57</v>
      </c>
      <c r="F122" s="124" t="s">
        <v>58</v>
      </c>
      <c r="G122" s="124" t="s">
        <v>213</v>
      </c>
      <c r="H122" s="124" t="s">
        <v>214</v>
      </c>
      <c r="I122" s="124" t="s">
        <v>215</v>
      </c>
      <c r="J122" s="125" t="s">
        <v>179</v>
      </c>
      <c r="K122" s="126" t="s">
        <v>216</v>
      </c>
      <c r="L122" s="122"/>
      <c r="M122" s="62" t="s">
        <v>1</v>
      </c>
      <c r="N122" s="63" t="s">
        <v>40</v>
      </c>
      <c r="O122" s="63" t="s">
        <v>217</v>
      </c>
      <c r="P122" s="63" t="s">
        <v>218</v>
      </c>
      <c r="Q122" s="63" t="s">
        <v>219</v>
      </c>
      <c r="R122" s="63" t="s">
        <v>220</v>
      </c>
      <c r="S122" s="63" t="s">
        <v>221</v>
      </c>
      <c r="T122" s="64" t="s">
        <v>222</v>
      </c>
    </row>
    <row r="123" spans="2:65" s="1" customFormat="1" ht="22.9" customHeight="1">
      <c r="B123" s="32"/>
      <c r="C123" s="67" t="s">
        <v>180</v>
      </c>
      <c r="J123" s="127">
        <f>BK123</f>
        <v>0</v>
      </c>
      <c r="L123" s="32"/>
      <c r="M123" s="65"/>
      <c r="N123" s="56"/>
      <c r="O123" s="56"/>
      <c r="P123" s="128">
        <f>P124+P181</f>
        <v>0</v>
      </c>
      <c r="Q123" s="56"/>
      <c r="R123" s="128">
        <f>R124+R181</f>
        <v>7.0901620000000003</v>
      </c>
      <c r="S123" s="56"/>
      <c r="T123" s="129">
        <f>T124+T181</f>
        <v>3.4039999999999999</v>
      </c>
      <c r="AT123" s="17" t="s">
        <v>75</v>
      </c>
      <c r="AU123" s="17" t="s">
        <v>181</v>
      </c>
      <c r="BK123" s="130">
        <f>BK124+BK181</f>
        <v>0</v>
      </c>
    </row>
    <row r="124" spans="2:65" s="11" customFormat="1" ht="25.9" customHeight="1">
      <c r="B124" s="131"/>
      <c r="D124" s="132" t="s">
        <v>75</v>
      </c>
      <c r="E124" s="133" t="s">
        <v>2942</v>
      </c>
      <c r="F124" s="133" t="s">
        <v>2943</v>
      </c>
      <c r="I124" s="134"/>
      <c r="J124" s="135">
        <f>BK124</f>
        <v>0</v>
      </c>
      <c r="L124" s="131"/>
      <c r="M124" s="136"/>
      <c r="P124" s="137">
        <f>P125+P147+P152+P173</f>
        <v>0</v>
      </c>
      <c r="R124" s="137">
        <f>R125+R147+R152+R173</f>
        <v>7.0889620000000004</v>
      </c>
      <c r="T124" s="138">
        <f>T125+T147+T152+T173</f>
        <v>3.4039999999999999</v>
      </c>
      <c r="AR124" s="132" t="s">
        <v>83</v>
      </c>
      <c r="AT124" s="139" t="s">
        <v>75</v>
      </c>
      <c r="AU124" s="139" t="s">
        <v>76</v>
      </c>
      <c r="AY124" s="132" t="s">
        <v>225</v>
      </c>
      <c r="BK124" s="140">
        <f>BK125+BK147+BK152+BK173</f>
        <v>0</v>
      </c>
    </row>
    <row r="125" spans="2:65" s="11" customFormat="1" ht="22.9" customHeight="1">
      <c r="B125" s="131"/>
      <c r="D125" s="132" t="s">
        <v>75</v>
      </c>
      <c r="E125" s="141" t="s">
        <v>83</v>
      </c>
      <c r="F125" s="141" t="s">
        <v>226</v>
      </c>
      <c r="I125" s="134"/>
      <c r="J125" s="142">
        <f>BK125</f>
        <v>0</v>
      </c>
      <c r="L125" s="131"/>
      <c r="M125" s="136"/>
      <c r="P125" s="137">
        <f>SUM(P126:P146)</f>
        <v>0</v>
      </c>
      <c r="R125" s="137">
        <f>SUM(R126:R146)</f>
        <v>0</v>
      </c>
      <c r="T125" s="138">
        <f>SUM(T126:T146)</f>
        <v>3.4039999999999999</v>
      </c>
      <c r="AR125" s="132" t="s">
        <v>83</v>
      </c>
      <c r="AT125" s="139" t="s">
        <v>75</v>
      </c>
      <c r="AU125" s="139" t="s">
        <v>83</v>
      </c>
      <c r="AY125" s="132" t="s">
        <v>225</v>
      </c>
      <c r="BK125" s="140">
        <f>SUM(BK126:BK146)</f>
        <v>0</v>
      </c>
    </row>
    <row r="126" spans="2:65" s="1" customFormat="1" ht="24.2" customHeight="1">
      <c r="B126" s="32"/>
      <c r="C126" s="143" t="s">
        <v>83</v>
      </c>
      <c r="D126" s="143" t="s">
        <v>227</v>
      </c>
      <c r="E126" s="144" t="s">
        <v>6095</v>
      </c>
      <c r="F126" s="145" t="s">
        <v>6096</v>
      </c>
      <c r="G126" s="146" t="s">
        <v>312</v>
      </c>
      <c r="H126" s="147">
        <v>7.4</v>
      </c>
      <c r="I126" s="148"/>
      <c r="J126" s="149">
        <f t="shared" ref="J126:J134" si="0">ROUND(I126*H126,2)</f>
        <v>0</v>
      </c>
      <c r="K126" s="150"/>
      <c r="L126" s="32"/>
      <c r="M126" s="151" t="s">
        <v>1</v>
      </c>
      <c r="N126" s="152" t="s">
        <v>42</v>
      </c>
      <c r="P126" s="153">
        <f t="shared" ref="P126:P134" si="1">O126*H126</f>
        <v>0</v>
      </c>
      <c r="Q126" s="153">
        <v>0</v>
      </c>
      <c r="R126" s="153">
        <f t="shared" ref="R126:R134" si="2">Q126*H126</f>
        <v>0</v>
      </c>
      <c r="S126" s="153">
        <v>0.23499999999999999</v>
      </c>
      <c r="T126" s="154">
        <f t="shared" ref="T126:T134" si="3">S126*H126</f>
        <v>1.7389999999999999</v>
      </c>
      <c r="AR126" s="155" t="s">
        <v>231</v>
      </c>
      <c r="AT126" s="155" t="s">
        <v>227</v>
      </c>
      <c r="AU126" s="155" t="s">
        <v>89</v>
      </c>
      <c r="AY126" s="17" t="s">
        <v>225</v>
      </c>
      <c r="BE126" s="156">
        <f t="shared" ref="BE126:BE134" si="4">IF(N126="základná",J126,0)</f>
        <v>0</v>
      </c>
      <c r="BF126" s="156">
        <f t="shared" ref="BF126:BF134" si="5">IF(N126="znížená",J126,0)</f>
        <v>0</v>
      </c>
      <c r="BG126" s="156">
        <f t="shared" ref="BG126:BG134" si="6">IF(N126="zákl. prenesená",J126,0)</f>
        <v>0</v>
      </c>
      <c r="BH126" s="156">
        <f t="shared" ref="BH126:BH134" si="7">IF(N126="zníž. prenesená",J126,0)</f>
        <v>0</v>
      </c>
      <c r="BI126" s="156">
        <f t="shared" ref="BI126:BI134" si="8">IF(N126="nulová",J126,0)</f>
        <v>0</v>
      </c>
      <c r="BJ126" s="17" t="s">
        <v>89</v>
      </c>
      <c r="BK126" s="156">
        <f t="shared" ref="BK126:BK134" si="9">ROUND(I126*H126,2)</f>
        <v>0</v>
      </c>
      <c r="BL126" s="17" t="s">
        <v>231</v>
      </c>
      <c r="BM126" s="155" t="s">
        <v>89</v>
      </c>
    </row>
    <row r="127" spans="2:65" s="1" customFormat="1" ht="24.2" customHeight="1">
      <c r="B127" s="32"/>
      <c r="C127" s="143" t="s">
        <v>89</v>
      </c>
      <c r="D127" s="143" t="s">
        <v>227</v>
      </c>
      <c r="E127" s="144" t="s">
        <v>6097</v>
      </c>
      <c r="F127" s="145" t="s">
        <v>6098</v>
      </c>
      <c r="G127" s="146" t="s">
        <v>312</v>
      </c>
      <c r="H127" s="147">
        <v>7.4</v>
      </c>
      <c r="I127" s="148"/>
      <c r="J127" s="149">
        <f t="shared" si="0"/>
        <v>0</v>
      </c>
      <c r="K127" s="150"/>
      <c r="L127" s="32"/>
      <c r="M127" s="151" t="s">
        <v>1</v>
      </c>
      <c r="N127" s="152" t="s">
        <v>42</v>
      </c>
      <c r="P127" s="153">
        <f t="shared" si="1"/>
        <v>0</v>
      </c>
      <c r="Q127" s="153">
        <v>0</v>
      </c>
      <c r="R127" s="153">
        <f t="shared" si="2"/>
        <v>0</v>
      </c>
      <c r="S127" s="153">
        <v>0.22500000000000001</v>
      </c>
      <c r="T127" s="154">
        <f t="shared" si="3"/>
        <v>1.665</v>
      </c>
      <c r="AR127" s="155" t="s">
        <v>231</v>
      </c>
      <c r="AT127" s="155" t="s">
        <v>227</v>
      </c>
      <c r="AU127" s="155" t="s">
        <v>89</v>
      </c>
      <c r="AY127" s="17" t="s">
        <v>225</v>
      </c>
      <c r="BE127" s="156">
        <f t="shared" si="4"/>
        <v>0</v>
      </c>
      <c r="BF127" s="156">
        <f t="shared" si="5"/>
        <v>0</v>
      </c>
      <c r="BG127" s="156">
        <f t="shared" si="6"/>
        <v>0</v>
      </c>
      <c r="BH127" s="156">
        <f t="shared" si="7"/>
        <v>0</v>
      </c>
      <c r="BI127" s="156">
        <f t="shared" si="8"/>
        <v>0</v>
      </c>
      <c r="BJ127" s="17" t="s">
        <v>89</v>
      </c>
      <c r="BK127" s="156">
        <f t="shared" si="9"/>
        <v>0</v>
      </c>
      <c r="BL127" s="17" t="s">
        <v>231</v>
      </c>
      <c r="BM127" s="155" t="s">
        <v>231</v>
      </c>
    </row>
    <row r="128" spans="2:65" s="1" customFormat="1" ht="16.5" customHeight="1">
      <c r="B128" s="32"/>
      <c r="C128" s="143" t="s">
        <v>239</v>
      </c>
      <c r="D128" s="143" t="s">
        <v>227</v>
      </c>
      <c r="E128" s="144" t="s">
        <v>6099</v>
      </c>
      <c r="F128" s="145" t="s">
        <v>6100</v>
      </c>
      <c r="G128" s="146" t="s">
        <v>230</v>
      </c>
      <c r="H128" s="147">
        <v>7.5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251</v>
      </c>
    </row>
    <row r="129" spans="2:65" s="1" customFormat="1" ht="16.5" customHeight="1">
      <c r="B129" s="32"/>
      <c r="C129" s="143" t="s">
        <v>231</v>
      </c>
      <c r="D129" s="143" t="s">
        <v>227</v>
      </c>
      <c r="E129" s="144" t="s">
        <v>6101</v>
      </c>
      <c r="F129" s="145" t="s">
        <v>6102</v>
      </c>
      <c r="G129" s="146" t="s">
        <v>230</v>
      </c>
      <c r="H129" s="147">
        <v>7.5</v>
      </c>
      <c r="I129" s="148"/>
      <c r="J129" s="149">
        <f t="shared" si="0"/>
        <v>0</v>
      </c>
      <c r="K129" s="150"/>
      <c r="L129" s="32"/>
      <c r="M129" s="151" t="s">
        <v>1</v>
      </c>
      <c r="N129" s="152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263</v>
      </c>
    </row>
    <row r="130" spans="2:65" s="1" customFormat="1" ht="21.75" customHeight="1">
      <c r="B130" s="32"/>
      <c r="C130" s="143" t="s">
        <v>247</v>
      </c>
      <c r="D130" s="143" t="s">
        <v>227</v>
      </c>
      <c r="E130" s="144" t="s">
        <v>6103</v>
      </c>
      <c r="F130" s="145" t="s">
        <v>6104</v>
      </c>
      <c r="G130" s="146" t="s">
        <v>230</v>
      </c>
      <c r="H130" s="147">
        <v>16.5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165</v>
      </c>
    </row>
    <row r="131" spans="2:65" s="1" customFormat="1" ht="16.5" customHeight="1">
      <c r="B131" s="32"/>
      <c r="C131" s="143" t="s">
        <v>251</v>
      </c>
      <c r="D131" s="143" t="s">
        <v>227</v>
      </c>
      <c r="E131" s="144" t="s">
        <v>2946</v>
      </c>
      <c r="F131" s="145" t="s">
        <v>2947</v>
      </c>
      <c r="G131" s="146" t="s">
        <v>230</v>
      </c>
      <c r="H131" s="147">
        <v>16.5</v>
      </c>
      <c r="I131" s="148"/>
      <c r="J131" s="149">
        <f t="shared" si="0"/>
        <v>0</v>
      </c>
      <c r="K131" s="150"/>
      <c r="L131" s="32"/>
      <c r="M131" s="151" t="s">
        <v>1</v>
      </c>
      <c r="N131" s="152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285</v>
      </c>
    </row>
    <row r="132" spans="2:65" s="1" customFormat="1" ht="16.5" customHeight="1">
      <c r="B132" s="32"/>
      <c r="C132" s="143" t="s">
        <v>259</v>
      </c>
      <c r="D132" s="143" t="s">
        <v>227</v>
      </c>
      <c r="E132" s="144" t="s">
        <v>2948</v>
      </c>
      <c r="F132" s="145" t="s">
        <v>2949</v>
      </c>
      <c r="G132" s="146" t="s">
        <v>230</v>
      </c>
      <c r="H132" s="147">
        <v>2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295</v>
      </c>
    </row>
    <row r="133" spans="2:65" s="1" customFormat="1" ht="21.75" customHeight="1">
      <c r="B133" s="32"/>
      <c r="C133" s="143" t="s">
        <v>263</v>
      </c>
      <c r="D133" s="143" t="s">
        <v>227</v>
      </c>
      <c r="E133" s="144" t="s">
        <v>2950</v>
      </c>
      <c r="F133" s="145" t="s">
        <v>2951</v>
      </c>
      <c r="G133" s="146" t="s">
        <v>230</v>
      </c>
      <c r="H133" s="147">
        <v>24</v>
      </c>
      <c r="I133" s="148"/>
      <c r="J133" s="149">
        <f t="shared" si="0"/>
        <v>0</v>
      </c>
      <c r="K133" s="150"/>
      <c r="L133" s="32"/>
      <c r="M133" s="151" t="s">
        <v>1</v>
      </c>
      <c r="N133" s="152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231</v>
      </c>
      <c r="AT133" s="155" t="s">
        <v>227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309</v>
      </c>
    </row>
    <row r="134" spans="2:65" s="1" customFormat="1" ht="33" customHeight="1">
      <c r="B134" s="32"/>
      <c r="C134" s="143" t="s">
        <v>272</v>
      </c>
      <c r="D134" s="143" t="s">
        <v>227</v>
      </c>
      <c r="E134" s="144" t="s">
        <v>277</v>
      </c>
      <c r="F134" s="145" t="s">
        <v>278</v>
      </c>
      <c r="G134" s="146" t="s">
        <v>230</v>
      </c>
      <c r="H134" s="147">
        <v>9</v>
      </c>
      <c r="I134" s="148"/>
      <c r="J134" s="149">
        <f t="shared" si="0"/>
        <v>0</v>
      </c>
      <c r="K134" s="150"/>
      <c r="L134" s="32"/>
      <c r="M134" s="151" t="s">
        <v>1</v>
      </c>
      <c r="N134" s="152" t="s">
        <v>42</v>
      </c>
      <c r="P134" s="153">
        <f t="shared" si="1"/>
        <v>0</v>
      </c>
      <c r="Q134" s="153">
        <v>0</v>
      </c>
      <c r="R134" s="153">
        <f t="shared" si="2"/>
        <v>0</v>
      </c>
      <c r="S134" s="153">
        <v>0</v>
      </c>
      <c r="T134" s="154">
        <f t="shared" si="3"/>
        <v>0</v>
      </c>
      <c r="AR134" s="155" t="s">
        <v>231</v>
      </c>
      <c r="AT134" s="155" t="s">
        <v>227</v>
      </c>
      <c r="AU134" s="155" t="s">
        <v>89</v>
      </c>
      <c r="AY134" s="17" t="s">
        <v>225</v>
      </c>
      <c r="BE134" s="156">
        <f t="shared" si="4"/>
        <v>0</v>
      </c>
      <c r="BF134" s="156">
        <f t="shared" si="5"/>
        <v>0</v>
      </c>
      <c r="BG134" s="156">
        <f t="shared" si="6"/>
        <v>0</v>
      </c>
      <c r="BH134" s="156">
        <f t="shared" si="7"/>
        <v>0</v>
      </c>
      <c r="BI134" s="156">
        <f t="shared" si="8"/>
        <v>0</v>
      </c>
      <c r="BJ134" s="17" t="s">
        <v>89</v>
      </c>
      <c r="BK134" s="156">
        <f t="shared" si="9"/>
        <v>0</v>
      </c>
      <c r="BL134" s="17" t="s">
        <v>231</v>
      </c>
      <c r="BM134" s="155" t="s">
        <v>6105</v>
      </c>
    </row>
    <row r="135" spans="2:65" s="12" customFormat="1" ht="11.25">
      <c r="B135" s="157"/>
      <c r="D135" s="158" t="s">
        <v>233</v>
      </c>
      <c r="E135" s="159" t="s">
        <v>1</v>
      </c>
      <c r="F135" s="160" t="s">
        <v>6106</v>
      </c>
      <c r="H135" s="161">
        <v>24</v>
      </c>
      <c r="I135" s="162"/>
      <c r="L135" s="157"/>
      <c r="M135" s="163"/>
      <c r="T135" s="164"/>
      <c r="AT135" s="159" t="s">
        <v>233</v>
      </c>
      <c r="AU135" s="159" t="s">
        <v>89</v>
      </c>
      <c r="AV135" s="12" t="s">
        <v>89</v>
      </c>
      <c r="AW135" s="12" t="s">
        <v>31</v>
      </c>
      <c r="AX135" s="12" t="s">
        <v>76</v>
      </c>
      <c r="AY135" s="159" t="s">
        <v>225</v>
      </c>
    </row>
    <row r="136" spans="2:65" s="12" customFormat="1" ht="11.25">
      <c r="B136" s="157"/>
      <c r="D136" s="158" t="s">
        <v>233</v>
      </c>
      <c r="E136" s="159" t="s">
        <v>1</v>
      </c>
      <c r="F136" s="160" t="s">
        <v>6107</v>
      </c>
      <c r="H136" s="161">
        <v>-15</v>
      </c>
      <c r="I136" s="162"/>
      <c r="L136" s="157"/>
      <c r="M136" s="163"/>
      <c r="T136" s="164"/>
      <c r="AT136" s="159" t="s">
        <v>233</v>
      </c>
      <c r="AU136" s="159" t="s">
        <v>89</v>
      </c>
      <c r="AV136" s="12" t="s">
        <v>89</v>
      </c>
      <c r="AW136" s="12" t="s">
        <v>31</v>
      </c>
      <c r="AX136" s="12" t="s">
        <v>76</v>
      </c>
      <c r="AY136" s="159" t="s">
        <v>225</v>
      </c>
    </row>
    <row r="137" spans="2:65" s="13" customFormat="1" ht="11.25">
      <c r="B137" s="165"/>
      <c r="D137" s="158" t="s">
        <v>233</v>
      </c>
      <c r="E137" s="166" t="s">
        <v>1</v>
      </c>
      <c r="F137" s="167" t="s">
        <v>2955</v>
      </c>
      <c r="H137" s="168">
        <v>9</v>
      </c>
      <c r="I137" s="169"/>
      <c r="L137" s="165"/>
      <c r="M137" s="170"/>
      <c r="T137" s="171"/>
      <c r="AT137" s="166" t="s">
        <v>233</v>
      </c>
      <c r="AU137" s="166" t="s">
        <v>89</v>
      </c>
      <c r="AV137" s="13" t="s">
        <v>231</v>
      </c>
      <c r="AW137" s="13" t="s">
        <v>31</v>
      </c>
      <c r="AX137" s="13" t="s">
        <v>83</v>
      </c>
      <c r="AY137" s="166" t="s">
        <v>225</v>
      </c>
    </row>
    <row r="138" spans="2:65" s="1" customFormat="1" ht="37.9" customHeight="1">
      <c r="B138" s="32"/>
      <c r="C138" s="143" t="s">
        <v>165</v>
      </c>
      <c r="D138" s="143" t="s">
        <v>227</v>
      </c>
      <c r="E138" s="144" t="s">
        <v>281</v>
      </c>
      <c r="F138" s="145" t="s">
        <v>282</v>
      </c>
      <c r="G138" s="146" t="s">
        <v>230</v>
      </c>
      <c r="H138" s="147">
        <v>63</v>
      </c>
      <c r="I138" s="148"/>
      <c r="J138" s="149">
        <f>ROUND(I138*H138,2)</f>
        <v>0</v>
      </c>
      <c r="K138" s="150"/>
      <c r="L138" s="32"/>
      <c r="M138" s="151" t="s">
        <v>1</v>
      </c>
      <c r="N138" s="152" t="s">
        <v>42</v>
      </c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>IF(N138="základná",J138,0)</f>
        <v>0</v>
      </c>
      <c r="BF138" s="156">
        <f>IF(N138="znížená",J138,0)</f>
        <v>0</v>
      </c>
      <c r="BG138" s="156">
        <f>IF(N138="zákl. prenesená",J138,0)</f>
        <v>0</v>
      </c>
      <c r="BH138" s="156">
        <f>IF(N138="zníž. prenesená",J138,0)</f>
        <v>0</v>
      </c>
      <c r="BI138" s="156">
        <f>IF(N138="nulová",J138,0)</f>
        <v>0</v>
      </c>
      <c r="BJ138" s="17" t="s">
        <v>89</v>
      </c>
      <c r="BK138" s="156">
        <f>ROUND(I138*H138,2)</f>
        <v>0</v>
      </c>
      <c r="BL138" s="17" t="s">
        <v>231</v>
      </c>
      <c r="BM138" s="155" t="s">
        <v>6108</v>
      </c>
    </row>
    <row r="139" spans="2:65" s="12" customFormat="1" ht="11.25">
      <c r="B139" s="157"/>
      <c r="D139" s="158" t="s">
        <v>233</v>
      </c>
      <c r="E139" s="159" t="s">
        <v>1</v>
      </c>
      <c r="F139" s="160" t="s">
        <v>6109</v>
      </c>
      <c r="H139" s="161">
        <v>63</v>
      </c>
      <c r="I139" s="162"/>
      <c r="L139" s="157"/>
      <c r="M139" s="163"/>
      <c r="T139" s="164"/>
      <c r="AT139" s="159" t="s">
        <v>233</v>
      </c>
      <c r="AU139" s="159" t="s">
        <v>89</v>
      </c>
      <c r="AV139" s="12" t="s">
        <v>89</v>
      </c>
      <c r="AW139" s="12" t="s">
        <v>31</v>
      </c>
      <c r="AX139" s="12" t="s">
        <v>83</v>
      </c>
      <c r="AY139" s="159" t="s">
        <v>225</v>
      </c>
    </row>
    <row r="140" spans="2:65" s="1" customFormat="1" ht="24.2" customHeight="1">
      <c r="B140" s="32"/>
      <c r="C140" s="143" t="s">
        <v>168</v>
      </c>
      <c r="D140" s="143" t="s">
        <v>227</v>
      </c>
      <c r="E140" s="144" t="s">
        <v>286</v>
      </c>
      <c r="F140" s="145" t="s">
        <v>287</v>
      </c>
      <c r="G140" s="146" t="s">
        <v>230</v>
      </c>
      <c r="H140" s="147">
        <v>9</v>
      </c>
      <c r="I140" s="148"/>
      <c r="J140" s="149">
        <f>ROUND(I140*H140,2)</f>
        <v>0</v>
      </c>
      <c r="K140" s="150"/>
      <c r="L140" s="32"/>
      <c r="M140" s="151" t="s">
        <v>1</v>
      </c>
      <c r="N140" s="152" t="s">
        <v>42</v>
      </c>
      <c r="P140" s="153">
        <f>O140*H140</f>
        <v>0</v>
      </c>
      <c r="Q140" s="153">
        <v>0</v>
      </c>
      <c r="R140" s="153">
        <f>Q140*H140</f>
        <v>0</v>
      </c>
      <c r="S140" s="153">
        <v>0</v>
      </c>
      <c r="T140" s="154">
        <f>S140*H140</f>
        <v>0</v>
      </c>
      <c r="AR140" s="155" t="s">
        <v>231</v>
      </c>
      <c r="AT140" s="155" t="s">
        <v>227</v>
      </c>
      <c r="AU140" s="155" t="s">
        <v>89</v>
      </c>
      <c r="AY140" s="17" t="s">
        <v>225</v>
      </c>
      <c r="BE140" s="156">
        <f>IF(N140="základná",J140,0)</f>
        <v>0</v>
      </c>
      <c r="BF140" s="156">
        <f>IF(N140="znížená",J140,0)</f>
        <v>0</v>
      </c>
      <c r="BG140" s="156">
        <f>IF(N140="zákl. prenesená",J140,0)</f>
        <v>0</v>
      </c>
      <c r="BH140" s="156">
        <f>IF(N140="zníž. prenesená",J140,0)</f>
        <v>0</v>
      </c>
      <c r="BI140" s="156">
        <f>IF(N140="nulová",J140,0)</f>
        <v>0</v>
      </c>
      <c r="BJ140" s="17" t="s">
        <v>89</v>
      </c>
      <c r="BK140" s="156">
        <f>ROUND(I140*H140,2)</f>
        <v>0</v>
      </c>
      <c r="BL140" s="17" t="s">
        <v>231</v>
      </c>
      <c r="BM140" s="155" t="s">
        <v>6110</v>
      </c>
    </row>
    <row r="141" spans="2:65" s="1" customFormat="1" ht="16.5" customHeight="1">
      <c r="B141" s="32"/>
      <c r="C141" s="143" t="s">
        <v>285</v>
      </c>
      <c r="D141" s="143" t="s">
        <v>227</v>
      </c>
      <c r="E141" s="144" t="s">
        <v>273</v>
      </c>
      <c r="F141" s="145" t="s">
        <v>274</v>
      </c>
      <c r="G141" s="146" t="s">
        <v>230</v>
      </c>
      <c r="H141" s="147">
        <v>9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6111</v>
      </c>
    </row>
    <row r="142" spans="2:65" s="1" customFormat="1" ht="24.2" customHeight="1">
      <c r="B142" s="32"/>
      <c r="C142" s="143" t="s">
        <v>289</v>
      </c>
      <c r="D142" s="143" t="s">
        <v>227</v>
      </c>
      <c r="E142" s="144" t="s">
        <v>290</v>
      </c>
      <c r="F142" s="145" t="s">
        <v>291</v>
      </c>
      <c r="G142" s="146" t="s">
        <v>292</v>
      </c>
      <c r="H142" s="147">
        <v>16.2</v>
      </c>
      <c r="I142" s="148"/>
      <c r="J142" s="149">
        <f>ROUND(I142*H142,2)</f>
        <v>0</v>
      </c>
      <c r="K142" s="150"/>
      <c r="L142" s="32"/>
      <c r="M142" s="151" t="s">
        <v>1</v>
      </c>
      <c r="N142" s="152" t="s">
        <v>42</v>
      </c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>IF(N142="základná",J142,0)</f>
        <v>0</v>
      </c>
      <c r="BF142" s="156">
        <f>IF(N142="znížená",J142,0)</f>
        <v>0</v>
      </c>
      <c r="BG142" s="156">
        <f>IF(N142="zákl. prenesená",J142,0)</f>
        <v>0</v>
      </c>
      <c r="BH142" s="156">
        <f>IF(N142="zníž. prenesená",J142,0)</f>
        <v>0</v>
      </c>
      <c r="BI142" s="156">
        <f>IF(N142="nulová",J142,0)</f>
        <v>0</v>
      </c>
      <c r="BJ142" s="17" t="s">
        <v>89</v>
      </c>
      <c r="BK142" s="156">
        <f>ROUND(I142*H142,2)</f>
        <v>0</v>
      </c>
      <c r="BL142" s="17" t="s">
        <v>231</v>
      </c>
      <c r="BM142" s="155" t="s">
        <v>6112</v>
      </c>
    </row>
    <row r="143" spans="2:65" s="12" customFormat="1" ht="11.25">
      <c r="B143" s="157"/>
      <c r="D143" s="158" t="s">
        <v>233</v>
      </c>
      <c r="E143" s="159" t="s">
        <v>1</v>
      </c>
      <c r="F143" s="160" t="s">
        <v>6113</v>
      </c>
      <c r="H143" s="161">
        <v>16.2</v>
      </c>
      <c r="I143" s="162"/>
      <c r="L143" s="157"/>
      <c r="M143" s="163"/>
      <c r="T143" s="164"/>
      <c r="AT143" s="159" t="s">
        <v>233</v>
      </c>
      <c r="AU143" s="159" t="s">
        <v>89</v>
      </c>
      <c r="AV143" s="12" t="s">
        <v>89</v>
      </c>
      <c r="AW143" s="12" t="s">
        <v>31</v>
      </c>
      <c r="AX143" s="12" t="s">
        <v>83</v>
      </c>
      <c r="AY143" s="159" t="s">
        <v>225</v>
      </c>
    </row>
    <row r="144" spans="2:65" s="1" customFormat="1" ht="21.75" customHeight="1">
      <c r="B144" s="32"/>
      <c r="C144" s="143" t="s">
        <v>295</v>
      </c>
      <c r="D144" s="143" t="s">
        <v>227</v>
      </c>
      <c r="E144" s="144" t="s">
        <v>2962</v>
      </c>
      <c r="F144" s="145" t="s">
        <v>2963</v>
      </c>
      <c r="G144" s="146" t="s">
        <v>230</v>
      </c>
      <c r="H144" s="147">
        <v>12</v>
      </c>
      <c r="I144" s="148"/>
      <c r="J144" s="149">
        <f>ROUND(I144*H144,2)</f>
        <v>0</v>
      </c>
      <c r="K144" s="150"/>
      <c r="L144" s="32"/>
      <c r="M144" s="151" t="s">
        <v>1</v>
      </c>
      <c r="N144" s="152" t="s">
        <v>42</v>
      </c>
      <c r="P144" s="153">
        <f>O144*H144</f>
        <v>0</v>
      </c>
      <c r="Q144" s="153">
        <v>0</v>
      </c>
      <c r="R144" s="153">
        <f>Q144*H144</f>
        <v>0</v>
      </c>
      <c r="S144" s="153">
        <v>0</v>
      </c>
      <c r="T144" s="154">
        <f>S144*H144</f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>IF(N144="základná",J144,0)</f>
        <v>0</v>
      </c>
      <c r="BF144" s="156">
        <f>IF(N144="znížená",J144,0)</f>
        <v>0</v>
      </c>
      <c r="BG144" s="156">
        <f>IF(N144="zákl. prenesená",J144,0)</f>
        <v>0</v>
      </c>
      <c r="BH144" s="156">
        <f>IF(N144="zníž. prenesená",J144,0)</f>
        <v>0</v>
      </c>
      <c r="BI144" s="156">
        <f>IF(N144="nulová",J144,0)</f>
        <v>0</v>
      </c>
      <c r="BJ144" s="17" t="s">
        <v>89</v>
      </c>
      <c r="BK144" s="156">
        <f>ROUND(I144*H144,2)</f>
        <v>0</v>
      </c>
      <c r="BL144" s="17" t="s">
        <v>231</v>
      </c>
      <c r="BM144" s="155" t="s">
        <v>328</v>
      </c>
    </row>
    <row r="145" spans="2:65" s="1" customFormat="1" ht="16.5" customHeight="1">
      <c r="B145" s="32"/>
      <c r="C145" s="143" t="s">
        <v>303</v>
      </c>
      <c r="D145" s="143" t="s">
        <v>227</v>
      </c>
      <c r="E145" s="144" t="s">
        <v>2964</v>
      </c>
      <c r="F145" s="145" t="s">
        <v>2965</v>
      </c>
      <c r="G145" s="146" t="s">
        <v>230</v>
      </c>
      <c r="H145" s="147">
        <v>3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</v>
      </c>
      <c r="R145" s="153">
        <f>Q145*H145</f>
        <v>0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349</v>
      </c>
    </row>
    <row r="146" spans="2:65" s="1" customFormat="1" ht="16.5" customHeight="1">
      <c r="B146" s="32"/>
      <c r="C146" s="143" t="s">
        <v>309</v>
      </c>
      <c r="D146" s="143" t="s">
        <v>227</v>
      </c>
      <c r="E146" s="144" t="s">
        <v>2966</v>
      </c>
      <c r="F146" s="145" t="s">
        <v>2967</v>
      </c>
      <c r="G146" s="146" t="s">
        <v>230</v>
      </c>
      <c r="H146" s="147">
        <v>3</v>
      </c>
      <c r="I146" s="148"/>
      <c r="J146" s="149">
        <f>ROUND(I146*H146,2)</f>
        <v>0</v>
      </c>
      <c r="K146" s="150"/>
      <c r="L146" s="32"/>
      <c r="M146" s="151" t="s">
        <v>1</v>
      </c>
      <c r="N146" s="152" t="s">
        <v>42</v>
      </c>
      <c r="P146" s="153">
        <f>O146*H146</f>
        <v>0</v>
      </c>
      <c r="Q146" s="153">
        <v>0</v>
      </c>
      <c r="R146" s="153">
        <f>Q146*H146</f>
        <v>0</v>
      </c>
      <c r="S146" s="153">
        <v>0</v>
      </c>
      <c r="T146" s="154">
        <f>S146*H146</f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>IF(N146="základná",J146,0)</f>
        <v>0</v>
      </c>
      <c r="BF146" s="156">
        <f>IF(N146="znížená",J146,0)</f>
        <v>0</v>
      </c>
      <c r="BG146" s="156">
        <f>IF(N146="zákl. prenesená",J146,0)</f>
        <v>0</v>
      </c>
      <c r="BH146" s="156">
        <f>IF(N146="zníž. prenesená",J146,0)</f>
        <v>0</v>
      </c>
      <c r="BI146" s="156">
        <f>IF(N146="nulová",J146,0)</f>
        <v>0</v>
      </c>
      <c r="BJ146" s="17" t="s">
        <v>89</v>
      </c>
      <c r="BK146" s="156">
        <f>ROUND(I146*H146,2)</f>
        <v>0</v>
      </c>
      <c r="BL146" s="17" t="s">
        <v>231</v>
      </c>
      <c r="BM146" s="155" t="s">
        <v>363</v>
      </c>
    </row>
    <row r="147" spans="2:65" s="11" customFormat="1" ht="22.9" customHeight="1">
      <c r="B147" s="131"/>
      <c r="D147" s="132" t="s">
        <v>75</v>
      </c>
      <c r="E147" s="141" t="s">
        <v>247</v>
      </c>
      <c r="F147" s="141" t="s">
        <v>6114</v>
      </c>
      <c r="I147" s="134"/>
      <c r="J147" s="142">
        <f>BK147</f>
        <v>0</v>
      </c>
      <c r="L147" s="131"/>
      <c r="M147" s="136"/>
      <c r="P147" s="137">
        <f>SUM(P148:P151)</f>
        <v>0</v>
      </c>
      <c r="R147" s="137">
        <f>SUM(R148:R151)</f>
        <v>5.4510620000000003</v>
      </c>
      <c r="T147" s="138">
        <f>SUM(T148:T151)</f>
        <v>0</v>
      </c>
      <c r="AR147" s="132" t="s">
        <v>83</v>
      </c>
      <c r="AT147" s="139" t="s">
        <v>75</v>
      </c>
      <c r="AU147" s="139" t="s">
        <v>83</v>
      </c>
      <c r="AY147" s="132" t="s">
        <v>225</v>
      </c>
      <c r="BK147" s="140">
        <f>SUM(BK148:BK151)</f>
        <v>0</v>
      </c>
    </row>
    <row r="148" spans="2:65" s="1" customFormat="1" ht="24.2" customHeight="1">
      <c r="B148" s="32"/>
      <c r="C148" s="143" t="s">
        <v>319</v>
      </c>
      <c r="D148" s="143" t="s">
        <v>227</v>
      </c>
      <c r="E148" s="144" t="s">
        <v>6115</v>
      </c>
      <c r="F148" s="145" t="s">
        <v>6116</v>
      </c>
      <c r="G148" s="146" t="s">
        <v>312</v>
      </c>
      <c r="H148" s="147">
        <v>7.4</v>
      </c>
      <c r="I148" s="148"/>
      <c r="J148" s="149">
        <f>ROUND(I148*H148,2)</f>
        <v>0</v>
      </c>
      <c r="K148" s="150"/>
      <c r="L148" s="32"/>
      <c r="M148" s="151" t="s">
        <v>1</v>
      </c>
      <c r="N148" s="152" t="s">
        <v>42</v>
      </c>
      <c r="P148" s="153">
        <f>O148*H148</f>
        <v>0</v>
      </c>
      <c r="Q148" s="153">
        <v>0.29160000000000003</v>
      </c>
      <c r="R148" s="153">
        <f>Q148*H148</f>
        <v>2.1578400000000002</v>
      </c>
      <c r="S148" s="153">
        <v>0</v>
      </c>
      <c r="T148" s="154">
        <f>S148*H148</f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>IF(N148="základná",J148,0)</f>
        <v>0</v>
      </c>
      <c r="BF148" s="156">
        <f>IF(N148="znížená",J148,0)</f>
        <v>0</v>
      </c>
      <c r="BG148" s="156">
        <f>IF(N148="zákl. prenesená",J148,0)</f>
        <v>0</v>
      </c>
      <c r="BH148" s="156">
        <f>IF(N148="zníž. prenesená",J148,0)</f>
        <v>0</v>
      </c>
      <c r="BI148" s="156">
        <f>IF(N148="nulová",J148,0)</f>
        <v>0</v>
      </c>
      <c r="BJ148" s="17" t="s">
        <v>89</v>
      </c>
      <c r="BK148" s="156">
        <f>ROUND(I148*H148,2)</f>
        <v>0</v>
      </c>
      <c r="BL148" s="17" t="s">
        <v>231</v>
      </c>
      <c r="BM148" s="155" t="s">
        <v>379</v>
      </c>
    </row>
    <row r="149" spans="2:65" s="1" customFormat="1" ht="16.5" customHeight="1">
      <c r="B149" s="32"/>
      <c r="C149" s="143" t="s">
        <v>328</v>
      </c>
      <c r="D149" s="143" t="s">
        <v>227</v>
      </c>
      <c r="E149" s="144" t="s">
        <v>6117</v>
      </c>
      <c r="F149" s="145" t="s">
        <v>6118</v>
      </c>
      <c r="G149" s="146" t="s">
        <v>312</v>
      </c>
      <c r="H149" s="147">
        <v>7.4</v>
      </c>
      <c r="I149" s="148"/>
      <c r="J149" s="149">
        <f>ROUND(I149*H149,2)</f>
        <v>0</v>
      </c>
      <c r="K149" s="150"/>
      <c r="L149" s="32"/>
      <c r="M149" s="151" t="s">
        <v>1</v>
      </c>
      <c r="N149" s="152" t="s">
        <v>42</v>
      </c>
      <c r="P149" s="153">
        <f>O149*H149</f>
        <v>0</v>
      </c>
      <c r="Q149" s="153">
        <v>0.34300000000000003</v>
      </c>
      <c r="R149" s="153">
        <f>Q149*H149</f>
        <v>2.5382000000000002</v>
      </c>
      <c r="S149" s="153">
        <v>0</v>
      </c>
      <c r="T149" s="154">
        <f>S149*H149</f>
        <v>0</v>
      </c>
      <c r="AR149" s="155" t="s">
        <v>231</v>
      </c>
      <c r="AT149" s="155" t="s">
        <v>227</v>
      </c>
      <c r="AU149" s="155" t="s">
        <v>89</v>
      </c>
      <c r="AY149" s="17" t="s">
        <v>225</v>
      </c>
      <c r="BE149" s="156">
        <f>IF(N149="základná",J149,0)</f>
        <v>0</v>
      </c>
      <c r="BF149" s="156">
        <f>IF(N149="znížená",J149,0)</f>
        <v>0</v>
      </c>
      <c r="BG149" s="156">
        <f>IF(N149="zákl. prenesená",J149,0)</f>
        <v>0</v>
      </c>
      <c r="BH149" s="156">
        <f>IF(N149="zníž. prenesená",J149,0)</f>
        <v>0</v>
      </c>
      <c r="BI149" s="156">
        <f>IF(N149="nulová",J149,0)</f>
        <v>0</v>
      </c>
      <c r="BJ149" s="17" t="s">
        <v>89</v>
      </c>
      <c r="BK149" s="156">
        <f>ROUND(I149*H149,2)</f>
        <v>0</v>
      </c>
      <c r="BL149" s="17" t="s">
        <v>231</v>
      </c>
      <c r="BM149" s="155" t="s">
        <v>390</v>
      </c>
    </row>
    <row r="150" spans="2:65" s="1" customFormat="1" ht="24.2" customHeight="1">
      <c r="B150" s="32"/>
      <c r="C150" s="143" t="s">
        <v>339</v>
      </c>
      <c r="D150" s="143" t="s">
        <v>227</v>
      </c>
      <c r="E150" s="144" t="s">
        <v>6119</v>
      </c>
      <c r="F150" s="145" t="s">
        <v>6120</v>
      </c>
      <c r="G150" s="146" t="s">
        <v>312</v>
      </c>
      <c r="H150" s="147">
        <v>7.4</v>
      </c>
      <c r="I150" s="148"/>
      <c r="J150" s="149">
        <f>ROUND(I150*H150,2)</f>
        <v>0</v>
      </c>
      <c r="K150" s="150"/>
      <c r="L150" s="32"/>
      <c r="M150" s="151" t="s">
        <v>1</v>
      </c>
      <c r="N150" s="152" t="s">
        <v>42</v>
      </c>
      <c r="P150" s="153">
        <f>O150*H150</f>
        <v>0</v>
      </c>
      <c r="Q150" s="153">
        <v>9.7970000000000002E-2</v>
      </c>
      <c r="R150" s="153">
        <f>Q150*H150</f>
        <v>0.72497800000000001</v>
      </c>
      <c r="S150" s="153">
        <v>0</v>
      </c>
      <c r="T150" s="154">
        <f>S150*H150</f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>IF(N150="základná",J150,0)</f>
        <v>0</v>
      </c>
      <c r="BF150" s="156">
        <f>IF(N150="znížená",J150,0)</f>
        <v>0</v>
      </c>
      <c r="BG150" s="156">
        <f>IF(N150="zákl. prenesená",J150,0)</f>
        <v>0</v>
      </c>
      <c r="BH150" s="156">
        <f>IF(N150="zníž. prenesená",J150,0)</f>
        <v>0</v>
      </c>
      <c r="BI150" s="156">
        <f>IF(N150="nulová",J150,0)</f>
        <v>0</v>
      </c>
      <c r="BJ150" s="17" t="s">
        <v>89</v>
      </c>
      <c r="BK150" s="156">
        <f>ROUND(I150*H150,2)</f>
        <v>0</v>
      </c>
      <c r="BL150" s="17" t="s">
        <v>231</v>
      </c>
      <c r="BM150" s="155" t="s">
        <v>400</v>
      </c>
    </row>
    <row r="151" spans="2:65" s="1" customFormat="1" ht="24.2" customHeight="1">
      <c r="B151" s="32"/>
      <c r="C151" s="143" t="s">
        <v>349</v>
      </c>
      <c r="D151" s="143" t="s">
        <v>227</v>
      </c>
      <c r="E151" s="144" t="s">
        <v>6121</v>
      </c>
      <c r="F151" s="145" t="s">
        <v>6122</v>
      </c>
      <c r="G151" s="146" t="s">
        <v>312</v>
      </c>
      <c r="H151" s="147">
        <v>7.4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4.0600000000000002E-3</v>
      </c>
      <c r="R151" s="153">
        <f>Q151*H151</f>
        <v>3.0044000000000005E-2</v>
      </c>
      <c r="S151" s="153">
        <v>0</v>
      </c>
      <c r="T151" s="154">
        <f>S151*H151</f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231</v>
      </c>
      <c r="BM151" s="155" t="s">
        <v>411</v>
      </c>
    </row>
    <row r="152" spans="2:65" s="11" customFormat="1" ht="22.9" customHeight="1">
      <c r="B152" s="131"/>
      <c r="D152" s="132" t="s">
        <v>75</v>
      </c>
      <c r="E152" s="141" t="s">
        <v>263</v>
      </c>
      <c r="F152" s="141" t="s">
        <v>2971</v>
      </c>
      <c r="I152" s="134"/>
      <c r="J152" s="142">
        <f>BK152</f>
        <v>0</v>
      </c>
      <c r="L152" s="131"/>
      <c r="M152" s="136"/>
      <c r="P152" s="137">
        <f>SUM(P153:P172)</f>
        <v>0</v>
      </c>
      <c r="R152" s="137">
        <f>SUM(R153:R172)</f>
        <v>1.6379000000000001</v>
      </c>
      <c r="T152" s="138">
        <f>SUM(T153:T172)</f>
        <v>0</v>
      </c>
      <c r="AR152" s="132" t="s">
        <v>83</v>
      </c>
      <c r="AT152" s="139" t="s">
        <v>75</v>
      </c>
      <c r="AU152" s="139" t="s">
        <v>83</v>
      </c>
      <c r="AY152" s="132" t="s">
        <v>225</v>
      </c>
      <c r="BK152" s="140">
        <f>SUM(BK153:BK172)</f>
        <v>0</v>
      </c>
    </row>
    <row r="153" spans="2:65" s="1" customFormat="1" ht="16.5" customHeight="1">
      <c r="B153" s="32"/>
      <c r="C153" s="143" t="s">
        <v>353</v>
      </c>
      <c r="D153" s="143" t="s">
        <v>227</v>
      </c>
      <c r="E153" s="144" t="s">
        <v>6123</v>
      </c>
      <c r="F153" s="145" t="s">
        <v>6124</v>
      </c>
      <c r="G153" s="146" t="s">
        <v>519</v>
      </c>
      <c r="H153" s="147">
        <v>1</v>
      </c>
      <c r="I153" s="148"/>
      <c r="J153" s="149">
        <f t="shared" ref="J153:J172" si="10">ROUND(I153*H153,2)</f>
        <v>0</v>
      </c>
      <c r="K153" s="150"/>
      <c r="L153" s="32"/>
      <c r="M153" s="151" t="s">
        <v>1</v>
      </c>
      <c r="N153" s="152" t="s">
        <v>42</v>
      </c>
      <c r="P153" s="153">
        <f t="shared" ref="P153:P172" si="11">O153*H153</f>
        <v>0</v>
      </c>
      <c r="Q153" s="153">
        <v>1E-3</v>
      </c>
      <c r="R153" s="153">
        <f t="shared" ref="R153:R172" si="12">Q153*H153</f>
        <v>1E-3</v>
      </c>
      <c r="S153" s="153">
        <v>0</v>
      </c>
      <c r="T153" s="154">
        <f t="shared" ref="T153:T172" si="13">S153*H153</f>
        <v>0</v>
      </c>
      <c r="AR153" s="155" t="s">
        <v>231</v>
      </c>
      <c r="AT153" s="155" t="s">
        <v>227</v>
      </c>
      <c r="AU153" s="155" t="s">
        <v>89</v>
      </c>
      <c r="AY153" s="17" t="s">
        <v>225</v>
      </c>
      <c r="BE153" s="156">
        <f t="shared" ref="BE153:BE172" si="14">IF(N153="základná",J153,0)</f>
        <v>0</v>
      </c>
      <c r="BF153" s="156">
        <f t="shared" ref="BF153:BF172" si="15">IF(N153="znížená",J153,0)</f>
        <v>0</v>
      </c>
      <c r="BG153" s="156">
        <f t="shared" ref="BG153:BG172" si="16">IF(N153="zákl. prenesená",J153,0)</f>
        <v>0</v>
      </c>
      <c r="BH153" s="156">
        <f t="shared" ref="BH153:BH172" si="17">IF(N153="zníž. prenesená",J153,0)</f>
        <v>0</v>
      </c>
      <c r="BI153" s="156">
        <f t="shared" ref="BI153:BI172" si="18">IF(N153="nulová",J153,0)</f>
        <v>0</v>
      </c>
      <c r="BJ153" s="17" t="s">
        <v>89</v>
      </c>
      <c r="BK153" s="156">
        <f t="shared" ref="BK153:BK172" si="19">ROUND(I153*H153,2)</f>
        <v>0</v>
      </c>
      <c r="BL153" s="17" t="s">
        <v>231</v>
      </c>
      <c r="BM153" s="155" t="s">
        <v>434</v>
      </c>
    </row>
    <row r="154" spans="2:65" s="1" customFormat="1" ht="21.75" customHeight="1">
      <c r="B154" s="32"/>
      <c r="C154" s="143" t="s">
        <v>363</v>
      </c>
      <c r="D154" s="143" t="s">
        <v>227</v>
      </c>
      <c r="E154" s="144" t="s">
        <v>6125</v>
      </c>
      <c r="F154" s="145" t="s">
        <v>6126</v>
      </c>
      <c r="G154" s="146" t="s">
        <v>414</v>
      </c>
      <c r="H154" s="147">
        <v>6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0</v>
      </c>
      <c r="R154" s="153">
        <f t="shared" si="12"/>
        <v>0</v>
      </c>
      <c r="S154" s="153">
        <v>0</v>
      </c>
      <c r="T154" s="154">
        <f t="shared" si="13"/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231</v>
      </c>
      <c r="BM154" s="155" t="s">
        <v>448</v>
      </c>
    </row>
    <row r="155" spans="2:65" s="1" customFormat="1" ht="16.5" customHeight="1">
      <c r="B155" s="32"/>
      <c r="C155" s="179" t="s">
        <v>7</v>
      </c>
      <c r="D155" s="179" t="s">
        <v>304</v>
      </c>
      <c r="E155" s="180" t="s">
        <v>6127</v>
      </c>
      <c r="F155" s="181" t="s">
        <v>6128</v>
      </c>
      <c r="G155" s="182" t="s">
        <v>2974</v>
      </c>
      <c r="H155" s="183">
        <v>1</v>
      </c>
      <c r="I155" s="184"/>
      <c r="J155" s="185">
        <f t="shared" si="10"/>
        <v>0</v>
      </c>
      <c r="K155" s="186"/>
      <c r="L155" s="187"/>
      <c r="M155" s="188" t="s">
        <v>1</v>
      </c>
      <c r="N155" s="189" t="s">
        <v>42</v>
      </c>
      <c r="P155" s="153">
        <f t="shared" si="11"/>
        <v>0</v>
      </c>
      <c r="Q155" s="153">
        <v>3.8999999999999998E-3</v>
      </c>
      <c r="R155" s="153">
        <f t="shared" si="12"/>
        <v>3.8999999999999998E-3</v>
      </c>
      <c r="S155" s="153">
        <v>0</v>
      </c>
      <c r="T155" s="154">
        <f t="shared" si="1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231</v>
      </c>
      <c r="BM155" s="155" t="s">
        <v>461</v>
      </c>
    </row>
    <row r="156" spans="2:65" s="1" customFormat="1" ht="16.5" customHeight="1">
      <c r="B156" s="32"/>
      <c r="C156" s="143" t="s">
        <v>379</v>
      </c>
      <c r="D156" s="143" t="s">
        <v>227</v>
      </c>
      <c r="E156" s="144" t="s">
        <v>6129</v>
      </c>
      <c r="F156" s="145" t="s">
        <v>6130</v>
      </c>
      <c r="G156" s="146" t="s">
        <v>2974</v>
      </c>
      <c r="H156" s="147">
        <v>1</v>
      </c>
      <c r="I156" s="148"/>
      <c r="J156" s="149">
        <f t="shared" si="10"/>
        <v>0</v>
      </c>
      <c r="K156" s="150"/>
      <c r="L156" s="32"/>
      <c r="M156" s="151" t="s">
        <v>1</v>
      </c>
      <c r="N156" s="152" t="s">
        <v>42</v>
      </c>
      <c r="P156" s="153">
        <f t="shared" si="11"/>
        <v>0</v>
      </c>
      <c r="Q156" s="153">
        <v>4.4900000000000001E-3</v>
      </c>
      <c r="R156" s="153">
        <f t="shared" si="12"/>
        <v>4.4900000000000001E-3</v>
      </c>
      <c r="S156" s="153">
        <v>0</v>
      </c>
      <c r="T156" s="154">
        <f t="shared" si="13"/>
        <v>0</v>
      </c>
      <c r="AR156" s="155" t="s">
        <v>231</v>
      </c>
      <c r="AT156" s="155" t="s">
        <v>227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231</v>
      </c>
      <c r="BM156" s="155" t="s">
        <v>470</v>
      </c>
    </row>
    <row r="157" spans="2:65" s="1" customFormat="1" ht="21.75" customHeight="1">
      <c r="B157" s="32"/>
      <c r="C157" s="143" t="s">
        <v>386</v>
      </c>
      <c r="D157" s="143" t="s">
        <v>227</v>
      </c>
      <c r="E157" s="144" t="s">
        <v>6131</v>
      </c>
      <c r="F157" s="145" t="s">
        <v>6132</v>
      </c>
      <c r="G157" s="146" t="s">
        <v>2974</v>
      </c>
      <c r="H157" s="147">
        <v>3</v>
      </c>
      <c r="I157" s="148"/>
      <c r="J157" s="149">
        <f t="shared" si="10"/>
        <v>0</v>
      </c>
      <c r="K157" s="150"/>
      <c r="L157" s="32"/>
      <c r="M157" s="151" t="s">
        <v>1</v>
      </c>
      <c r="N157" s="152" t="s">
        <v>42</v>
      </c>
      <c r="P157" s="153">
        <f t="shared" si="11"/>
        <v>0</v>
      </c>
      <c r="Q157" s="153">
        <v>7.2999999999999996E-4</v>
      </c>
      <c r="R157" s="153">
        <f t="shared" si="12"/>
        <v>2.1900000000000001E-3</v>
      </c>
      <c r="S157" s="153">
        <v>0</v>
      </c>
      <c r="T157" s="154">
        <f t="shared" si="13"/>
        <v>0</v>
      </c>
      <c r="AR157" s="155" t="s">
        <v>231</v>
      </c>
      <c r="AT157" s="155" t="s">
        <v>227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231</v>
      </c>
      <c r="BM157" s="155" t="s">
        <v>482</v>
      </c>
    </row>
    <row r="158" spans="2:65" s="1" customFormat="1" ht="16.5" customHeight="1">
      <c r="B158" s="32"/>
      <c r="C158" s="143" t="s">
        <v>390</v>
      </c>
      <c r="D158" s="143" t="s">
        <v>227</v>
      </c>
      <c r="E158" s="144" t="s">
        <v>6133</v>
      </c>
      <c r="F158" s="145" t="s">
        <v>6134</v>
      </c>
      <c r="G158" s="146" t="s">
        <v>2974</v>
      </c>
      <c r="H158" s="147">
        <v>1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7.2999999999999996E-4</v>
      </c>
      <c r="R158" s="153">
        <f t="shared" si="12"/>
        <v>7.2999999999999996E-4</v>
      </c>
      <c r="S158" s="153">
        <v>0</v>
      </c>
      <c r="T158" s="154">
        <f t="shared" si="13"/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231</v>
      </c>
      <c r="BM158" s="155" t="s">
        <v>516</v>
      </c>
    </row>
    <row r="159" spans="2:65" s="1" customFormat="1" ht="16.5" customHeight="1">
      <c r="B159" s="32"/>
      <c r="C159" s="143" t="s">
        <v>395</v>
      </c>
      <c r="D159" s="143" t="s">
        <v>227</v>
      </c>
      <c r="E159" s="144" t="s">
        <v>6135</v>
      </c>
      <c r="F159" s="145" t="s">
        <v>6136</v>
      </c>
      <c r="G159" s="146" t="s">
        <v>2974</v>
      </c>
      <c r="H159" s="147">
        <v>1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8.3000000000000001E-4</v>
      </c>
      <c r="R159" s="153">
        <f t="shared" si="12"/>
        <v>8.3000000000000001E-4</v>
      </c>
      <c r="S159" s="153">
        <v>0</v>
      </c>
      <c r="T159" s="154">
        <f t="shared" si="13"/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231</v>
      </c>
      <c r="BM159" s="155" t="s">
        <v>527</v>
      </c>
    </row>
    <row r="160" spans="2:65" s="1" customFormat="1" ht="16.5" customHeight="1">
      <c r="B160" s="32"/>
      <c r="C160" s="143" t="s">
        <v>400</v>
      </c>
      <c r="D160" s="143" t="s">
        <v>227</v>
      </c>
      <c r="E160" s="144" t="s">
        <v>6137</v>
      </c>
      <c r="F160" s="145" t="s">
        <v>6138</v>
      </c>
      <c r="G160" s="146" t="s">
        <v>2974</v>
      </c>
      <c r="H160" s="147">
        <v>1</v>
      </c>
      <c r="I160" s="148"/>
      <c r="J160" s="149">
        <f t="shared" si="10"/>
        <v>0</v>
      </c>
      <c r="K160" s="150"/>
      <c r="L160" s="32"/>
      <c r="M160" s="151" t="s">
        <v>1</v>
      </c>
      <c r="N160" s="152" t="s">
        <v>42</v>
      </c>
      <c r="P160" s="153">
        <f t="shared" si="11"/>
        <v>0</v>
      </c>
      <c r="Q160" s="153">
        <v>3.7479999999999999E-2</v>
      </c>
      <c r="R160" s="153">
        <f t="shared" si="12"/>
        <v>3.7479999999999999E-2</v>
      </c>
      <c r="S160" s="153">
        <v>0</v>
      </c>
      <c r="T160" s="154">
        <f t="shared" si="13"/>
        <v>0</v>
      </c>
      <c r="AR160" s="155" t="s">
        <v>231</v>
      </c>
      <c r="AT160" s="155" t="s">
        <v>227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231</v>
      </c>
      <c r="BM160" s="155" t="s">
        <v>540</v>
      </c>
    </row>
    <row r="161" spans="2:65" s="1" customFormat="1" ht="16.5" customHeight="1">
      <c r="B161" s="32"/>
      <c r="C161" s="179" t="s">
        <v>405</v>
      </c>
      <c r="D161" s="179" t="s">
        <v>304</v>
      </c>
      <c r="E161" s="180" t="s">
        <v>6139</v>
      </c>
      <c r="F161" s="181" t="s">
        <v>3165</v>
      </c>
      <c r="G161" s="182" t="s">
        <v>2974</v>
      </c>
      <c r="H161" s="183">
        <v>1</v>
      </c>
      <c r="I161" s="184"/>
      <c r="J161" s="185">
        <f t="shared" si="10"/>
        <v>0</v>
      </c>
      <c r="K161" s="186"/>
      <c r="L161" s="187"/>
      <c r="M161" s="188" t="s">
        <v>1</v>
      </c>
      <c r="N161" s="189" t="s">
        <v>42</v>
      </c>
      <c r="P161" s="153">
        <f t="shared" si="11"/>
        <v>0</v>
      </c>
      <c r="Q161" s="153">
        <v>8.5199999999999998E-3</v>
      </c>
      <c r="R161" s="153">
        <f t="shared" si="12"/>
        <v>8.5199999999999998E-3</v>
      </c>
      <c r="S161" s="153">
        <v>0</v>
      </c>
      <c r="T161" s="154">
        <f t="shared" si="13"/>
        <v>0</v>
      </c>
      <c r="AR161" s="155" t="s">
        <v>263</v>
      </c>
      <c r="AT161" s="155" t="s">
        <v>304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231</v>
      </c>
      <c r="BM161" s="155" t="s">
        <v>556</v>
      </c>
    </row>
    <row r="162" spans="2:65" s="1" customFormat="1" ht="16.5" customHeight="1">
      <c r="B162" s="32"/>
      <c r="C162" s="179" t="s">
        <v>411</v>
      </c>
      <c r="D162" s="179" t="s">
        <v>304</v>
      </c>
      <c r="E162" s="180" t="s">
        <v>6140</v>
      </c>
      <c r="F162" s="181" t="s">
        <v>6141</v>
      </c>
      <c r="G162" s="182" t="s">
        <v>2974</v>
      </c>
      <c r="H162" s="183">
        <v>1</v>
      </c>
      <c r="I162" s="184"/>
      <c r="J162" s="185">
        <f t="shared" si="10"/>
        <v>0</v>
      </c>
      <c r="K162" s="186"/>
      <c r="L162" s="187"/>
      <c r="M162" s="188" t="s">
        <v>1</v>
      </c>
      <c r="N162" s="189" t="s">
        <v>42</v>
      </c>
      <c r="P162" s="153">
        <f t="shared" si="11"/>
        <v>0</v>
      </c>
      <c r="Q162" s="153">
        <v>6.2399999999999999E-3</v>
      </c>
      <c r="R162" s="153">
        <f t="shared" si="12"/>
        <v>6.2399999999999999E-3</v>
      </c>
      <c r="S162" s="153">
        <v>0</v>
      </c>
      <c r="T162" s="154">
        <f t="shared" si="13"/>
        <v>0</v>
      </c>
      <c r="AR162" s="155" t="s">
        <v>263</v>
      </c>
      <c r="AT162" s="155" t="s">
        <v>304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231</v>
      </c>
      <c r="BM162" s="155" t="s">
        <v>568</v>
      </c>
    </row>
    <row r="163" spans="2:65" s="1" customFormat="1" ht="16.5" customHeight="1">
      <c r="B163" s="32"/>
      <c r="C163" s="179" t="s">
        <v>420</v>
      </c>
      <c r="D163" s="179" t="s">
        <v>304</v>
      </c>
      <c r="E163" s="180" t="s">
        <v>6142</v>
      </c>
      <c r="F163" s="181" t="s">
        <v>6143</v>
      </c>
      <c r="G163" s="182" t="s">
        <v>2974</v>
      </c>
      <c r="H163" s="183">
        <v>1</v>
      </c>
      <c r="I163" s="184"/>
      <c r="J163" s="185">
        <f t="shared" si="10"/>
        <v>0</v>
      </c>
      <c r="K163" s="186"/>
      <c r="L163" s="187"/>
      <c r="M163" s="188" t="s">
        <v>1</v>
      </c>
      <c r="N163" s="189" t="s">
        <v>42</v>
      </c>
      <c r="P163" s="153">
        <f t="shared" si="11"/>
        <v>0</v>
      </c>
      <c r="Q163" s="153">
        <v>1.0999999999999999E-2</v>
      </c>
      <c r="R163" s="153">
        <f t="shared" si="12"/>
        <v>1.0999999999999999E-2</v>
      </c>
      <c r="S163" s="153">
        <v>0</v>
      </c>
      <c r="T163" s="154">
        <f t="shared" si="13"/>
        <v>0</v>
      </c>
      <c r="AR163" s="155" t="s">
        <v>263</v>
      </c>
      <c r="AT163" s="155" t="s">
        <v>304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231</v>
      </c>
      <c r="BM163" s="155" t="s">
        <v>581</v>
      </c>
    </row>
    <row r="164" spans="2:65" s="1" customFormat="1" ht="16.5" customHeight="1">
      <c r="B164" s="32"/>
      <c r="C164" s="179" t="s">
        <v>434</v>
      </c>
      <c r="D164" s="179" t="s">
        <v>304</v>
      </c>
      <c r="E164" s="180" t="s">
        <v>6144</v>
      </c>
      <c r="F164" s="181" t="s">
        <v>6145</v>
      </c>
      <c r="G164" s="182" t="s">
        <v>2974</v>
      </c>
      <c r="H164" s="183">
        <v>3</v>
      </c>
      <c r="I164" s="184"/>
      <c r="J164" s="185">
        <f t="shared" si="10"/>
        <v>0</v>
      </c>
      <c r="K164" s="186"/>
      <c r="L164" s="187"/>
      <c r="M164" s="188" t="s">
        <v>1</v>
      </c>
      <c r="N164" s="189" t="s">
        <v>42</v>
      </c>
      <c r="P164" s="153">
        <f t="shared" si="11"/>
        <v>0</v>
      </c>
      <c r="Q164" s="153">
        <v>8.3000000000000004E-2</v>
      </c>
      <c r="R164" s="153">
        <f t="shared" si="12"/>
        <v>0.249</v>
      </c>
      <c r="S164" s="153">
        <v>0</v>
      </c>
      <c r="T164" s="154">
        <f t="shared" si="13"/>
        <v>0</v>
      </c>
      <c r="AR164" s="155" t="s">
        <v>263</v>
      </c>
      <c r="AT164" s="155" t="s">
        <v>304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231</v>
      </c>
      <c r="BM164" s="155" t="s">
        <v>590</v>
      </c>
    </row>
    <row r="165" spans="2:65" s="1" customFormat="1" ht="16.5" customHeight="1">
      <c r="B165" s="32"/>
      <c r="C165" s="179" t="s">
        <v>443</v>
      </c>
      <c r="D165" s="179" t="s">
        <v>304</v>
      </c>
      <c r="E165" s="180" t="s">
        <v>6146</v>
      </c>
      <c r="F165" s="181" t="s">
        <v>6147</v>
      </c>
      <c r="G165" s="182" t="s">
        <v>2974</v>
      </c>
      <c r="H165" s="183">
        <v>1</v>
      </c>
      <c r="I165" s="184"/>
      <c r="J165" s="185">
        <f t="shared" si="10"/>
        <v>0</v>
      </c>
      <c r="K165" s="186"/>
      <c r="L165" s="187"/>
      <c r="M165" s="188" t="s">
        <v>1</v>
      </c>
      <c r="N165" s="189" t="s">
        <v>42</v>
      </c>
      <c r="P165" s="153">
        <f t="shared" si="11"/>
        <v>0</v>
      </c>
      <c r="Q165" s="153">
        <v>8.3000000000000004E-2</v>
      </c>
      <c r="R165" s="153">
        <f t="shared" si="12"/>
        <v>8.3000000000000004E-2</v>
      </c>
      <c r="S165" s="153">
        <v>0</v>
      </c>
      <c r="T165" s="154">
        <f t="shared" si="13"/>
        <v>0</v>
      </c>
      <c r="AR165" s="155" t="s">
        <v>263</v>
      </c>
      <c r="AT165" s="155" t="s">
        <v>304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231</v>
      </c>
      <c r="BM165" s="155" t="s">
        <v>603</v>
      </c>
    </row>
    <row r="166" spans="2:65" s="1" customFormat="1" ht="16.5" customHeight="1">
      <c r="B166" s="32"/>
      <c r="C166" s="179" t="s">
        <v>448</v>
      </c>
      <c r="D166" s="179" t="s">
        <v>304</v>
      </c>
      <c r="E166" s="180" t="s">
        <v>6148</v>
      </c>
      <c r="F166" s="181" t="s">
        <v>6149</v>
      </c>
      <c r="G166" s="182" t="s">
        <v>2974</v>
      </c>
      <c r="H166" s="183">
        <v>1</v>
      </c>
      <c r="I166" s="184"/>
      <c r="J166" s="185">
        <f t="shared" si="10"/>
        <v>0</v>
      </c>
      <c r="K166" s="186"/>
      <c r="L166" s="187"/>
      <c r="M166" s="188" t="s">
        <v>1</v>
      </c>
      <c r="N166" s="189" t="s">
        <v>42</v>
      </c>
      <c r="P166" s="153">
        <f t="shared" si="11"/>
        <v>0</v>
      </c>
      <c r="Q166" s="153">
        <v>1.2999999999999999E-2</v>
      </c>
      <c r="R166" s="153">
        <f t="shared" si="12"/>
        <v>1.2999999999999999E-2</v>
      </c>
      <c r="S166" s="153">
        <v>0</v>
      </c>
      <c r="T166" s="154">
        <f t="shared" si="13"/>
        <v>0</v>
      </c>
      <c r="AR166" s="155" t="s">
        <v>263</v>
      </c>
      <c r="AT166" s="155" t="s">
        <v>304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231</v>
      </c>
      <c r="BM166" s="155" t="s">
        <v>626</v>
      </c>
    </row>
    <row r="167" spans="2:65" s="1" customFormat="1" ht="16.5" customHeight="1">
      <c r="B167" s="32"/>
      <c r="C167" s="143" t="s">
        <v>453</v>
      </c>
      <c r="D167" s="143" t="s">
        <v>227</v>
      </c>
      <c r="E167" s="144" t="s">
        <v>6150</v>
      </c>
      <c r="F167" s="145" t="s">
        <v>6151</v>
      </c>
      <c r="G167" s="146" t="s">
        <v>2974</v>
      </c>
      <c r="H167" s="147">
        <v>1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3.7479999999999999E-2</v>
      </c>
      <c r="R167" s="153">
        <f t="shared" si="12"/>
        <v>3.7479999999999999E-2</v>
      </c>
      <c r="S167" s="153">
        <v>0</v>
      </c>
      <c r="T167" s="154">
        <f t="shared" si="13"/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231</v>
      </c>
      <c r="BM167" s="155" t="s">
        <v>640</v>
      </c>
    </row>
    <row r="168" spans="2:65" s="1" customFormat="1" ht="16.5" customHeight="1">
      <c r="B168" s="32"/>
      <c r="C168" s="143" t="s">
        <v>461</v>
      </c>
      <c r="D168" s="143" t="s">
        <v>227</v>
      </c>
      <c r="E168" s="144" t="s">
        <v>6152</v>
      </c>
      <c r="F168" s="145" t="s">
        <v>6153</v>
      </c>
      <c r="G168" s="146" t="s">
        <v>2974</v>
      </c>
      <c r="H168" s="147">
        <v>1</v>
      </c>
      <c r="I168" s="148"/>
      <c r="J168" s="149">
        <f t="shared" si="10"/>
        <v>0</v>
      </c>
      <c r="K168" s="150"/>
      <c r="L168" s="32"/>
      <c r="M168" s="151" t="s">
        <v>1</v>
      </c>
      <c r="N168" s="152" t="s">
        <v>42</v>
      </c>
      <c r="P168" s="153">
        <f t="shared" si="11"/>
        <v>0</v>
      </c>
      <c r="Q168" s="153">
        <v>3.7479999999999999E-2</v>
      </c>
      <c r="R168" s="153">
        <f t="shared" si="12"/>
        <v>3.7479999999999999E-2</v>
      </c>
      <c r="S168" s="153">
        <v>0</v>
      </c>
      <c r="T168" s="154">
        <f t="shared" si="13"/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231</v>
      </c>
      <c r="BM168" s="155" t="s">
        <v>651</v>
      </c>
    </row>
    <row r="169" spans="2:65" s="1" customFormat="1" ht="16.5" customHeight="1">
      <c r="B169" s="32"/>
      <c r="C169" s="179" t="s">
        <v>466</v>
      </c>
      <c r="D169" s="179" t="s">
        <v>304</v>
      </c>
      <c r="E169" s="180" t="s">
        <v>6154</v>
      </c>
      <c r="F169" s="181" t="s">
        <v>6155</v>
      </c>
      <c r="G169" s="182" t="s">
        <v>2974</v>
      </c>
      <c r="H169" s="183">
        <v>1</v>
      </c>
      <c r="I169" s="184"/>
      <c r="J169" s="185">
        <f t="shared" si="10"/>
        <v>0</v>
      </c>
      <c r="K169" s="186"/>
      <c r="L169" s="187"/>
      <c r="M169" s="188" t="s">
        <v>1</v>
      </c>
      <c r="N169" s="189" t="s">
        <v>42</v>
      </c>
      <c r="P169" s="153">
        <f t="shared" si="11"/>
        <v>0</v>
      </c>
      <c r="Q169" s="153">
        <v>6.2399999999999999E-3</v>
      </c>
      <c r="R169" s="153">
        <f t="shared" si="12"/>
        <v>6.2399999999999999E-3</v>
      </c>
      <c r="S169" s="153">
        <v>0</v>
      </c>
      <c r="T169" s="154">
        <f t="shared" si="13"/>
        <v>0</v>
      </c>
      <c r="AR169" s="155" t="s">
        <v>263</v>
      </c>
      <c r="AT169" s="155" t="s">
        <v>304</v>
      </c>
      <c r="AU169" s="155" t="s">
        <v>89</v>
      </c>
      <c r="AY169" s="17" t="s">
        <v>225</v>
      </c>
      <c r="BE169" s="156">
        <f t="shared" si="14"/>
        <v>0</v>
      </c>
      <c r="BF169" s="156">
        <f t="shared" si="15"/>
        <v>0</v>
      </c>
      <c r="BG169" s="156">
        <f t="shared" si="16"/>
        <v>0</v>
      </c>
      <c r="BH169" s="156">
        <f t="shared" si="17"/>
        <v>0</v>
      </c>
      <c r="BI169" s="156">
        <f t="shared" si="18"/>
        <v>0</v>
      </c>
      <c r="BJ169" s="17" t="s">
        <v>89</v>
      </c>
      <c r="BK169" s="156">
        <f t="shared" si="19"/>
        <v>0</v>
      </c>
      <c r="BL169" s="17" t="s">
        <v>231</v>
      </c>
      <c r="BM169" s="155" t="s">
        <v>663</v>
      </c>
    </row>
    <row r="170" spans="2:65" s="1" customFormat="1" ht="16.5" customHeight="1">
      <c r="B170" s="32"/>
      <c r="C170" s="143" t="s">
        <v>470</v>
      </c>
      <c r="D170" s="143" t="s">
        <v>227</v>
      </c>
      <c r="E170" s="144" t="s">
        <v>6156</v>
      </c>
      <c r="F170" s="145" t="s">
        <v>6157</v>
      </c>
      <c r="G170" s="146" t="s">
        <v>2974</v>
      </c>
      <c r="H170" s="147">
        <v>1</v>
      </c>
      <c r="I170" s="148"/>
      <c r="J170" s="149">
        <f t="shared" si="10"/>
        <v>0</v>
      </c>
      <c r="K170" s="150"/>
      <c r="L170" s="32"/>
      <c r="M170" s="151" t="s">
        <v>1</v>
      </c>
      <c r="N170" s="152" t="s">
        <v>42</v>
      </c>
      <c r="P170" s="153">
        <f t="shared" si="11"/>
        <v>0</v>
      </c>
      <c r="Q170" s="153">
        <v>1.0173000000000001</v>
      </c>
      <c r="R170" s="153">
        <f t="shared" si="12"/>
        <v>1.0173000000000001</v>
      </c>
      <c r="S170" s="153">
        <v>0</v>
      </c>
      <c r="T170" s="154">
        <f t="shared" si="13"/>
        <v>0</v>
      </c>
      <c r="AR170" s="155" t="s">
        <v>231</v>
      </c>
      <c r="AT170" s="155" t="s">
        <v>227</v>
      </c>
      <c r="AU170" s="155" t="s">
        <v>89</v>
      </c>
      <c r="AY170" s="17" t="s">
        <v>225</v>
      </c>
      <c r="BE170" s="156">
        <f t="shared" si="14"/>
        <v>0</v>
      </c>
      <c r="BF170" s="156">
        <f t="shared" si="15"/>
        <v>0</v>
      </c>
      <c r="BG170" s="156">
        <f t="shared" si="16"/>
        <v>0</v>
      </c>
      <c r="BH170" s="156">
        <f t="shared" si="17"/>
        <v>0</v>
      </c>
      <c r="BI170" s="156">
        <f t="shared" si="18"/>
        <v>0</v>
      </c>
      <c r="BJ170" s="17" t="s">
        <v>89</v>
      </c>
      <c r="BK170" s="156">
        <f t="shared" si="19"/>
        <v>0</v>
      </c>
      <c r="BL170" s="17" t="s">
        <v>231</v>
      </c>
      <c r="BM170" s="155" t="s">
        <v>671</v>
      </c>
    </row>
    <row r="171" spans="2:65" s="1" customFormat="1" ht="24.2" customHeight="1">
      <c r="B171" s="32"/>
      <c r="C171" s="143" t="s">
        <v>478</v>
      </c>
      <c r="D171" s="143" t="s">
        <v>227</v>
      </c>
      <c r="E171" s="144" t="s">
        <v>6158</v>
      </c>
      <c r="F171" s="145" t="s">
        <v>6159</v>
      </c>
      <c r="G171" s="146" t="s">
        <v>2974</v>
      </c>
      <c r="H171" s="147">
        <v>1</v>
      </c>
      <c r="I171" s="148"/>
      <c r="J171" s="149">
        <f t="shared" si="10"/>
        <v>0</v>
      </c>
      <c r="K171" s="150"/>
      <c r="L171" s="32"/>
      <c r="M171" s="151" t="s">
        <v>1</v>
      </c>
      <c r="N171" s="152" t="s">
        <v>42</v>
      </c>
      <c r="P171" s="153">
        <f t="shared" si="11"/>
        <v>0</v>
      </c>
      <c r="Q171" s="153">
        <v>7.0200000000000002E-3</v>
      </c>
      <c r="R171" s="153">
        <f t="shared" si="12"/>
        <v>7.0200000000000002E-3</v>
      </c>
      <c r="S171" s="153">
        <v>0</v>
      </c>
      <c r="T171" s="154">
        <f t="shared" si="13"/>
        <v>0</v>
      </c>
      <c r="AR171" s="155" t="s">
        <v>231</v>
      </c>
      <c r="AT171" s="155" t="s">
        <v>227</v>
      </c>
      <c r="AU171" s="155" t="s">
        <v>89</v>
      </c>
      <c r="AY171" s="17" t="s">
        <v>225</v>
      </c>
      <c r="BE171" s="156">
        <f t="shared" si="14"/>
        <v>0</v>
      </c>
      <c r="BF171" s="156">
        <f t="shared" si="15"/>
        <v>0</v>
      </c>
      <c r="BG171" s="156">
        <f t="shared" si="16"/>
        <v>0</v>
      </c>
      <c r="BH171" s="156">
        <f t="shared" si="17"/>
        <v>0</v>
      </c>
      <c r="BI171" s="156">
        <f t="shared" si="18"/>
        <v>0</v>
      </c>
      <c r="BJ171" s="17" t="s">
        <v>89</v>
      </c>
      <c r="BK171" s="156">
        <f t="shared" si="19"/>
        <v>0</v>
      </c>
      <c r="BL171" s="17" t="s">
        <v>231</v>
      </c>
      <c r="BM171" s="155" t="s">
        <v>685</v>
      </c>
    </row>
    <row r="172" spans="2:65" s="1" customFormat="1" ht="16.5" customHeight="1">
      <c r="B172" s="32"/>
      <c r="C172" s="179" t="s">
        <v>482</v>
      </c>
      <c r="D172" s="179" t="s">
        <v>304</v>
      </c>
      <c r="E172" s="180" t="s">
        <v>6160</v>
      </c>
      <c r="F172" s="181" t="s">
        <v>6161</v>
      </c>
      <c r="G172" s="182" t="s">
        <v>2974</v>
      </c>
      <c r="H172" s="183">
        <v>1</v>
      </c>
      <c r="I172" s="184"/>
      <c r="J172" s="185">
        <f t="shared" si="10"/>
        <v>0</v>
      </c>
      <c r="K172" s="186"/>
      <c r="L172" s="187"/>
      <c r="M172" s="188" t="s">
        <v>1</v>
      </c>
      <c r="N172" s="189" t="s">
        <v>42</v>
      </c>
      <c r="P172" s="153">
        <f t="shared" si="11"/>
        <v>0</v>
      </c>
      <c r="Q172" s="153">
        <v>0.111</v>
      </c>
      <c r="R172" s="153">
        <f t="shared" si="12"/>
        <v>0.111</v>
      </c>
      <c r="S172" s="153">
        <v>0</v>
      </c>
      <c r="T172" s="154">
        <f t="shared" si="13"/>
        <v>0</v>
      </c>
      <c r="AR172" s="155" t="s">
        <v>263</v>
      </c>
      <c r="AT172" s="155" t="s">
        <v>304</v>
      </c>
      <c r="AU172" s="155" t="s">
        <v>89</v>
      </c>
      <c r="AY172" s="17" t="s">
        <v>225</v>
      </c>
      <c r="BE172" s="156">
        <f t="shared" si="14"/>
        <v>0</v>
      </c>
      <c r="BF172" s="156">
        <f t="shared" si="15"/>
        <v>0</v>
      </c>
      <c r="BG172" s="156">
        <f t="shared" si="16"/>
        <v>0</v>
      </c>
      <c r="BH172" s="156">
        <f t="shared" si="17"/>
        <v>0</v>
      </c>
      <c r="BI172" s="156">
        <f t="shared" si="18"/>
        <v>0</v>
      </c>
      <c r="BJ172" s="17" t="s">
        <v>89</v>
      </c>
      <c r="BK172" s="156">
        <f t="shared" si="19"/>
        <v>0</v>
      </c>
      <c r="BL172" s="17" t="s">
        <v>231</v>
      </c>
      <c r="BM172" s="155" t="s">
        <v>699</v>
      </c>
    </row>
    <row r="173" spans="2:65" s="11" customFormat="1" ht="22.9" customHeight="1">
      <c r="B173" s="131"/>
      <c r="D173" s="132" t="s">
        <v>75</v>
      </c>
      <c r="E173" s="141" t="s">
        <v>1062</v>
      </c>
      <c r="F173" s="141" t="s">
        <v>6162</v>
      </c>
      <c r="I173" s="134"/>
      <c r="J173" s="142">
        <f>BK173</f>
        <v>0</v>
      </c>
      <c r="L173" s="131"/>
      <c r="M173" s="136"/>
      <c r="P173" s="137">
        <f>SUM(P174:P180)</f>
        <v>0</v>
      </c>
      <c r="R173" s="137">
        <f>SUM(R174:R180)</f>
        <v>0</v>
      </c>
      <c r="T173" s="138">
        <f>SUM(T174:T180)</f>
        <v>0</v>
      </c>
      <c r="AR173" s="132" t="s">
        <v>83</v>
      </c>
      <c r="AT173" s="139" t="s">
        <v>75</v>
      </c>
      <c r="AU173" s="139" t="s">
        <v>83</v>
      </c>
      <c r="AY173" s="132" t="s">
        <v>225</v>
      </c>
      <c r="BK173" s="140">
        <f>SUM(BK174:BK180)</f>
        <v>0</v>
      </c>
    </row>
    <row r="174" spans="2:65" s="1" customFormat="1" ht="21.75" customHeight="1">
      <c r="B174" s="32"/>
      <c r="C174" s="143" t="s">
        <v>504</v>
      </c>
      <c r="D174" s="143" t="s">
        <v>227</v>
      </c>
      <c r="E174" s="144" t="s">
        <v>1283</v>
      </c>
      <c r="F174" s="145" t="s">
        <v>1284</v>
      </c>
      <c r="G174" s="146" t="s">
        <v>292</v>
      </c>
      <c r="H174" s="147">
        <v>3.4039999999999999</v>
      </c>
      <c r="I174" s="148"/>
      <c r="J174" s="149">
        <f>ROUND(I174*H174,2)</f>
        <v>0</v>
      </c>
      <c r="K174" s="150"/>
      <c r="L174" s="32"/>
      <c r="M174" s="151" t="s">
        <v>1</v>
      </c>
      <c r="N174" s="152" t="s">
        <v>42</v>
      </c>
      <c r="P174" s="153">
        <f>O174*H174</f>
        <v>0</v>
      </c>
      <c r="Q174" s="153">
        <v>0</v>
      </c>
      <c r="R174" s="153">
        <f>Q174*H174</f>
        <v>0</v>
      </c>
      <c r="S174" s="153">
        <v>0</v>
      </c>
      <c r="T174" s="154">
        <f>S174*H174</f>
        <v>0</v>
      </c>
      <c r="AR174" s="155" t="s">
        <v>231</v>
      </c>
      <c r="AT174" s="155" t="s">
        <v>227</v>
      </c>
      <c r="AU174" s="155" t="s">
        <v>89</v>
      </c>
      <c r="AY174" s="17" t="s">
        <v>225</v>
      </c>
      <c r="BE174" s="156">
        <f>IF(N174="základná",J174,0)</f>
        <v>0</v>
      </c>
      <c r="BF174" s="156">
        <f>IF(N174="znížená",J174,0)</f>
        <v>0</v>
      </c>
      <c r="BG174" s="156">
        <f>IF(N174="zákl. prenesená",J174,0)</f>
        <v>0</v>
      </c>
      <c r="BH174" s="156">
        <f>IF(N174="zníž. prenesená",J174,0)</f>
        <v>0</v>
      </c>
      <c r="BI174" s="156">
        <f>IF(N174="nulová",J174,0)</f>
        <v>0</v>
      </c>
      <c r="BJ174" s="17" t="s">
        <v>89</v>
      </c>
      <c r="BK174" s="156">
        <f>ROUND(I174*H174,2)</f>
        <v>0</v>
      </c>
      <c r="BL174" s="17" t="s">
        <v>231</v>
      </c>
      <c r="BM174" s="155" t="s">
        <v>6163</v>
      </c>
    </row>
    <row r="175" spans="2:65" s="1" customFormat="1" ht="24.2" customHeight="1">
      <c r="B175" s="32"/>
      <c r="C175" s="143" t="s">
        <v>516</v>
      </c>
      <c r="D175" s="143" t="s">
        <v>227</v>
      </c>
      <c r="E175" s="144" t="s">
        <v>1287</v>
      </c>
      <c r="F175" s="145" t="s">
        <v>1288</v>
      </c>
      <c r="G175" s="146" t="s">
        <v>292</v>
      </c>
      <c r="H175" s="147">
        <v>30.635999999999999</v>
      </c>
      <c r="I175" s="148"/>
      <c r="J175" s="149">
        <f>ROUND(I175*H175,2)</f>
        <v>0</v>
      </c>
      <c r="K175" s="150"/>
      <c r="L175" s="32"/>
      <c r="M175" s="151" t="s">
        <v>1</v>
      </c>
      <c r="N175" s="152" t="s">
        <v>42</v>
      </c>
      <c r="P175" s="153">
        <f>O175*H175</f>
        <v>0</v>
      </c>
      <c r="Q175" s="153">
        <v>0</v>
      </c>
      <c r="R175" s="153">
        <f>Q175*H175</f>
        <v>0</v>
      </c>
      <c r="S175" s="153">
        <v>0</v>
      </c>
      <c r="T175" s="154">
        <f>S175*H175</f>
        <v>0</v>
      </c>
      <c r="AR175" s="155" t="s">
        <v>231</v>
      </c>
      <c r="AT175" s="155" t="s">
        <v>227</v>
      </c>
      <c r="AU175" s="155" t="s">
        <v>89</v>
      </c>
      <c r="AY175" s="17" t="s">
        <v>225</v>
      </c>
      <c r="BE175" s="156">
        <f>IF(N175="základná",J175,0)</f>
        <v>0</v>
      </c>
      <c r="BF175" s="156">
        <f>IF(N175="znížená",J175,0)</f>
        <v>0</v>
      </c>
      <c r="BG175" s="156">
        <f>IF(N175="zákl. prenesená",J175,0)</f>
        <v>0</v>
      </c>
      <c r="BH175" s="156">
        <f>IF(N175="zníž. prenesená",J175,0)</f>
        <v>0</v>
      </c>
      <c r="BI175" s="156">
        <f>IF(N175="nulová",J175,0)</f>
        <v>0</v>
      </c>
      <c r="BJ175" s="17" t="s">
        <v>89</v>
      </c>
      <c r="BK175" s="156">
        <f>ROUND(I175*H175,2)</f>
        <v>0</v>
      </c>
      <c r="BL175" s="17" t="s">
        <v>231</v>
      </c>
      <c r="BM175" s="155" t="s">
        <v>6164</v>
      </c>
    </row>
    <row r="176" spans="2:65" s="12" customFormat="1" ht="11.25">
      <c r="B176" s="157"/>
      <c r="D176" s="158" t="s">
        <v>233</v>
      </c>
      <c r="F176" s="160" t="s">
        <v>6165</v>
      </c>
      <c r="H176" s="161">
        <v>30.635999999999999</v>
      </c>
      <c r="I176" s="162"/>
      <c r="L176" s="157"/>
      <c r="M176" s="163"/>
      <c r="T176" s="164"/>
      <c r="AT176" s="159" t="s">
        <v>233</v>
      </c>
      <c r="AU176" s="159" t="s">
        <v>89</v>
      </c>
      <c r="AV176" s="12" t="s">
        <v>89</v>
      </c>
      <c r="AW176" s="12" t="s">
        <v>4</v>
      </c>
      <c r="AX176" s="12" t="s">
        <v>83</v>
      </c>
      <c r="AY176" s="159" t="s">
        <v>225</v>
      </c>
    </row>
    <row r="177" spans="2:65" s="1" customFormat="1" ht="24.2" customHeight="1">
      <c r="B177" s="32"/>
      <c r="C177" s="143" t="s">
        <v>522</v>
      </c>
      <c r="D177" s="143" t="s">
        <v>227</v>
      </c>
      <c r="E177" s="144" t="s">
        <v>1292</v>
      </c>
      <c r="F177" s="145" t="s">
        <v>1293</v>
      </c>
      <c r="G177" s="146" t="s">
        <v>292</v>
      </c>
      <c r="H177" s="147">
        <v>3.4039999999999999</v>
      </c>
      <c r="I177" s="148"/>
      <c r="J177" s="149">
        <f>ROUND(I177*H177,2)</f>
        <v>0</v>
      </c>
      <c r="K177" s="150"/>
      <c r="L177" s="32"/>
      <c r="M177" s="151" t="s">
        <v>1</v>
      </c>
      <c r="N177" s="152" t="s">
        <v>42</v>
      </c>
      <c r="P177" s="153">
        <f>O177*H177</f>
        <v>0</v>
      </c>
      <c r="Q177" s="153">
        <v>0</v>
      </c>
      <c r="R177" s="153">
        <f>Q177*H177</f>
        <v>0</v>
      </c>
      <c r="S177" s="153">
        <v>0</v>
      </c>
      <c r="T177" s="154">
        <f>S177*H177</f>
        <v>0</v>
      </c>
      <c r="AR177" s="155" t="s">
        <v>231</v>
      </c>
      <c r="AT177" s="155" t="s">
        <v>227</v>
      </c>
      <c r="AU177" s="155" t="s">
        <v>89</v>
      </c>
      <c r="AY177" s="17" t="s">
        <v>225</v>
      </c>
      <c r="BE177" s="156">
        <f>IF(N177="základná",J177,0)</f>
        <v>0</v>
      </c>
      <c r="BF177" s="156">
        <f>IF(N177="znížená",J177,0)</f>
        <v>0</v>
      </c>
      <c r="BG177" s="156">
        <f>IF(N177="zákl. prenesená",J177,0)</f>
        <v>0</v>
      </c>
      <c r="BH177" s="156">
        <f>IF(N177="zníž. prenesená",J177,0)</f>
        <v>0</v>
      </c>
      <c r="BI177" s="156">
        <f>IF(N177="nulová",J177,0)</f>
        <v>0</v>
      </c>
      <c r="BJ177" s="17" t="s">
        <v>89</v>
      </c>
      <c r="BK177" s="156">
        <f>ROUND(I177*H177,2)</f>
        <v>0</v>
      </c>
      <c r="BL177" s="17" t="s">
        <v>231</v>
      </c>
      <c r="BM177" s="155" t="s">
        <v>6166</v>
      </c>
    </row>
    <row r="178" spans="2:65" s="1" customFormat="1" ht="24.2" customHeight="1">
      <c r="B178" s="32"/>
      <c r="C178" s="143" t="s">
        <v>527</v>
      </c>
      <c r="D178" s="143" t="s">
        <v>227</v>
      </c>
      <c r="E178" s="144" t="s">
        <v>1296</v>
      </c>
      <c r="F178" s="145" t="s">
        <v>6167</v>
      </c>
      <c r="G178" s="146" t="s">
        <v>292</v>
      </c>
      <c r="H178" s="147">
        <v>6.8079999999999998</v>
      </c>
      <c r="I178" s="148"/>
      <c r="J178" s="149">
        <f>ROUND(I178*H178,2)</f>
        <v>0</v>
      </c>
      <c r="K178" s="150"/>
      <c r="L178" s="32"/>
      <c r="M178" s="151" t="s">
        <v>1</v>
      </c>
      <c r="N178" s="152" t="s">
        <v>42</v>
      </c>
      <c r="P178" s="153">
        <f>O178*H178</f>
        <v>0</v>
      </c>
      <c r="Q178" s="153">
        <v>0</v>
      </c>
      <c r="R178" s="153">
        <f>Q178*H178</f>
        <v>0</v>
      </c>
      <c r="S178" s="153">
        <v>0</v>
      </c>
      <c r="T178" s="154">
        <f>S178*H178</f>
        <v>0</v>
      </c>
      <c r="AR178" s="155" t="s">
        <v>231</v>
      </c>
      <c r="AT178" s="155" t="s">
        <v>227</v>
      </c>
      <c r="AU178" s="155" t="s">
        <v>89</v>
      </c>
      <c r="AY178" s="17" t="s">
        <v>225</v>
      </c>
      <c r="BE178" s="156">
        <f>IF(N178="základná",J178,0)</f>
        <v>0</v>
      </c>
      <c r="BF178" s="156">
        <f>IF(N178="znížená",J178,0)</f>
        <v>0</v>
      </c>
      <c r="BG178" s="156">
        <f>IF(N178="zákl. prenesená",J178,0)</f>
        <v>0</v>
      </c>
      <c r="BH178" s="156">
        <f>IF(N178="zníž. prenesená",J178,0)</f>
        <v>0</v>
      </c>
      <c r="BI178" s="156">
        <f>IF(N178="nulová",J178,0)</f>
        <v>0</v>
      </c>
      <c r="BJ178" s="17" t="s">
        <v>89</v>
      </c>
      <c r="BK178" s="156">
        <f>ROUND(I178*H178,2)</f>
        <v>0</v>
      </c>
      <c r="BL178" s="17" t="s">
        <v>231</v>
      </c>
      <c r="BM178" s="155" t="s">
        <v>6168</v>
      </c>
    </row>
    <row r="179" spans="2:65" s="12" customFormat="1" ht="11.25">
      <c r="B179" s="157"/>
      <c r="D179" s="158" t="s">
        <v>233</v>
      </c>
      <c r="F179" s="160" t="s">
        <v>6169</v>
      </c>
      <c r="H179" s="161">
        <v>6.8079999999999998</v>
      </c>
      <c r="I179" s="162"/>
      <c r="L179" s="157"/>
      <c r="M179" s="163"/>
      <c r="T179" s="164"/>
      <c r="AT179" s="159" t="s">
        <v>233</v>
      </c>
      <c r="AU179" s="159" t="s">
        <v>89</v>
      </c>
      <c r="AV179" s="12" t="s">
        <v>89</v>
      </c>
      <c r="AW179" s="12" t="s">
        <v>4</v>
      </c>
      <c r="AX179" s="12" t="s">
        <v>83</v>
      </c>
      <c r="AY179" s="159" t="s">
        <v>225</v>
      </c>
    </row>
    <row r="180" spans="2:65" s="1" customFormat="1" ht="24.2" customHeight="1">
      <c r="B180" s="32"/>
      <c r="C180" s="143" t="s">
        <v>532</v>
      </c>
      <c r="D180" s="143" t="s">
        <v>227</v>
      </c>
      <c r="E180" s="144" t="s">
        <v>1300</v>
      </c>
      <c r="F180" s="145" t="s">
        <v>1301</v>
      </c>
      <c r="G180" s="146" t="s">
        <v>292</v>
      </c>
      <c r="H180" s="147">
        <v>3.4039999999999999</v>
      </c>
      <c r="I180" s="148"/>
      <c r="J180" s="149">
        <f>ROUND(I180*H180,2)</f>
        <v>0</v>
      </c>
      <c r="K180" s="150"/>
      <c r="L180" s="32"/>
      <c r="M180" s="151" t="s">
        <v>1</v>
      </c>
      <c r="N180" s="152" t="s">
        <v>42</v>
      </c>
      <c r="P180" s="153">
        <f>O180*H180</f>
        <v>0</v>
      </c>
      <c r="Q180" s="153">
        <v>0</v>
      </c>
      <c r="R180" s="153">
        <f>Q180*H180</f>
        <v>0</v>
      </c>
      <c r="S180" s="153">
        <v>0</v>
      </c>
      <c r="T180" s="154">
        <f>S180*H180</f>
        <v>0</v>
      </c>
      <c r="AR180" s="155" t="s">
        <v>231</v>
      </c>
      <c r="AT180" s="155" t="s">
        <v>227</v>
      </c>
      <c r="AU180" s="155" t="s">
        <v>89</v>
      </c>
      <c r="AY180" s="17" t="s">
        <v>225</v>
      </c>
      <c r="BE180" s="156">
        <f>IF(N180="základná",J180,0)</f>
        <v>0</v>
      </c>
      <c r="BF180" s="156">
        <f>IF(N180="znížená",J180,0)</f>
        <v>0</v>
      </c>
      <c r="BG180" s="156">
        <f>IF(N180="zákl. prenesená",J180,0)</f>
        <v>0</v>
      </c>
      <c r="BH180" s="156">
        <f>IF(N180="zníž. prenesená",J180,0)</f>
        <v>0</v>
      </c>
      <c r="BI180" s="156">
        <f>IF(N180="nulová",J180,0)</f>
        <v>0</v>
      </c>
      <c r="BJ180" s="17" t="s">
        <v>89</v>
      </c>
      <c r="BK180" s="156">
        <f>ROUND(I180*H180,2)</f>
        <v>0</v>
      </c>
      <c r="BL180" s="17" t="s">
        <v>231</v>
      </c>
      <c r="BM180" s="155" t="s">
        <v>6170</v>
      </c>
    </row>
    <row r="181" spans="2:65" s="11" customFormat="1" ht="25.9" customHeight="1">
      <c r="B181" s="131"/>
      <c r="D181" s="132" t="s">
        <v>75</v>
      </c>
      <c r="E181" s="133" t="s">
        <v>2995</v>
      </c>
      <c r="F181" s="133" t="s">
        <v>2996</v>
      </c>
      <c r="I181" s="134"/>
      <c r="J181" s="135">
        <f>BK181</f>
        <v>0</v>
      </c>
      <c r="L181" s="131"/>
      <c r="M181" s="136"/>
      <c r="P181" s="137">
        <f>P182</f>
        <v>0</v>
      </c>
      <c r="R181" s="137">
        <f>R182</f>
        <v>1.1999999999999999E-3</v>
      </c>
      <c r="T181" s="138">
        <f>T182</f>
        <v>0</v>
      </c>
      <c r="AR181" s="132" t="s">
        <v>83</v>
      </c>
      <c r="AT181" s="139" t="s">
        <v>75</v>
      </c>
      <c r="AU181" s="139" t="s">
        <v>76</v>
      </c>
      <c r="AY181" s="132" t="s">
        <v>225</v>
      </c>
      <c r="BK181" s="140">
        <f>BK182</f>
        <v>0</v>
      </c>
    </row>
    <row r="182" spans="2:65" s="11" customFormat="1" ht="22.9" customHeight="1">
      <c r="B182" s="131"/>
      <c r="D182" s="132" t="s">
        <v>75</v>
      </c>
      <c r="E182" s="141" t="s">
        <v>3102</v>
      </c>
      <c r="F182" s="141" t="s">
        <v>3103</v>
      </c>
      <c r="I182" s="134"/>
      <c r="J182" s="142">
        <f>BK182</f>
        <v>0</v>
      </c>
      <c r="L182" s="131"/>
      <c r="M182" s="136"/>
      <c r="P182" s="137">
        <f>SUM(P183:P184)</f>
        <v>0</v>
      </c>
      <c r="R182" s="137">
        <f>SUM(R183:R184)</f>
        <v>1.1999999999999999E-3</v>
      </c>
      <c r="T182" s="138">
        <f>SUM(T183:T184)</f>
        <v>0</v>
      </c>
      <c r="AR182" s="132" t="s">
        <v>89</v>
      </c>
      <c r="AT182" s="139" t="s">
        <v>75</v>
      </c>
      <c r="AU182" s="139" t="s">
        <v>83</v>
      </c>
      <c r="AY182" s="132" t="s">
        <v>225</v>
      </c>
      <c r="BK182" s="140">
        <f>SUM(BK183:BK184)</f>
        <v>0</v>
      </c>
    </row>
    <row r="183" spans="2:65" s="1" customFormat="1" ht="21.75" customHeight="1">
      <c r="B183" s="32"/>
      <c r="C183" s="143" t="s">
        <v>540</v>
      </c>
      <c r="D183" s="143" t="s">
        <v>227</v>
      </c>
      <c r="E183" s="144" t="s">
        <v>6171</v>
      </c>
      <c r="F183" s="145" t="s">
        <v>6172</v>
      </c>
      <c r="G183" s="146" t="s">
        <v>2974</v>
      </c>
      <c r="H183" s="147">
        <v>1</v>
      </c>
      <c r="I183" s="148"/>
      <c r="J183" s="149">
        <f>ROUND(I183*H183,2)</f>
        <v>0</v>
      </c>
      <c r="K183" s="150"/>
      <c r="L183" s="32"/>
      <c r="M183" s="151" t="s">
        <v>1</v>
      </c>
      <c r="N183" s="152" t="s">
        <v>42</v>
      </c>
      <c r="P183" s="153">
        <f>O183*H183</f>
        <v>0</v>
      </c>
      <c r="Q183" s="153">
        <v>5.9999999999999995E-4</v>
      </c>
      <c r="R183" s="153">
        <f>Q183*H183</f>
        <v>5.9999999999999995E-4</v>
      </c>
      <c r="S183" s="153">
        <v>0</v>
      </c>
      <c r="T183" s="154">
        <f>S183*H183</f>
        <v>0</v>
      </c>
      <c r="AR183" s="155" t="s">
        <v>309</v>
      </c>
      <c r="AT183" s="155" t="s">
        <v>227</v>
      </c>
      <c r="AU183" s="155" t="s">
        <v>89</v>
      </c>
      <c r="AY183" s="17" t="s">
        <v>225</v>
      </c>
      <c r="BE183" s="156">
        <f>IF(N183="základná",J183,0)</f>
        <v>0</v>
      </c>
      <c r="BF183" s="156">
        <f>IF(N183="znížená",J183,0)</f>
        <v>0</v>
      </c>
      <c r="BG183" s="156">
        <f>IF(N183="zákl. prenesená",J183,0)</f>
        <v>0</v>
      </c>
      <c r="BH183" s="156">
        <f>IF(N183="zníž. prenesená",J183,0)</f>
        <v>0</v>
      </c>
      <c r="BI183" s="156">
        <f>IF(N183="nulová",J183,0)</f>
        <v>0</v>
      </c>
      <c r="BJ183" s="17" t="s">
        <v>89</v>
      </c>
      <c r="BK183" s="156">
        <f>ROUND(I183*H183,2)</f>
        <v>0</v>
      </c>
      <c r="BL183" s="17" t="s">
        <v>309</v>
      </c>
      <c r="BM183" s="155" t="s">
        <v>708</v>
      </c>
    </row>
    <row r="184" spans="2:65" s="1" customFormat="1" ht="16.5" customHeight="1">
      <c r="B184" s="32"/>
      <c r="C184" s="143" t="s">
        <v>549</v>
      </c>
      <c r="D184" s="143" t="s">
        <v>227</v>
      </c>
      <c r="E184" s="144" t="s">
        <v>6173</v>
      </c>
      <c r="F184" s="145" t="s">
        <v>6174</v>
      </c>
      <c r="G184" s="146" t="s">
        <v>2974</v>
      </c>
      <c r="H184" s="147">
        <v>1</v>
      </c>
      <c r="I184" s="148"/>
      <c r="J184" s="149">
        <f>ROUND(I184*H184,2)</f>
        <v>0</v>
      </c>
      <c r="K184" s="150"/>
      <c r="L184" s="32"/>
      <c r="M184" s="202" t="s">
        <v>1</v>
      </c>
      <c r="N184" s="203" t="s">
        <v>42</v>
      </c>
      <c r="O184" s="199"/>
      <c r="P184" s="200">
        <f>O184*H184</f>
        <v>0</v>
      </c>
      <c r="Q184" s="200">
        <v>5.9999999999999995E-4</v>
      </c>
      <c r="R184" s="200">
        <f>Q184*H184</f>
        <v>5.9999999999999995E-4</v>
      </c>
      <c r="S184" s="200">
        <v>0</v>
      </c>
      <c r="T184" s="201">
        <f>S184*H184</f>
        <v>0</v>
      </c>
      <c r="AR184" s="155" t="s">
        <v>309</v>
      </c>
      <c r="AT184" s="155" t="s">
        <v>227</v>
      </c>
      <c r="AU184" s="155" t="s">
        <v>89</v>
      </c>
      <c r="AY184" s="17" t="s">
        <v>225</v>
      </c>
      <c r="BE184" s="156">
        <f>IF(N184="základná",J184,0)</f>
        <v>0</v>
      </c>
      <c r="BF184" s="156">
        <f>IF(N184="znížená",J184,0)</f>
        <v>0</v>
      </c>
      <c r="BG184" s="156">
        <f>IF(N184="zákl. prenesená",J184,0)</f>
        <v>0</v>
      </c>
      <c r="BH184" s="156">
        <f>IF(N184="zníž. prenesená",J184,0)</f>
        <v>0</v>
      </c>
      <c r="BI184" s="156">
        <f>IF(N184="nulová",J184,0)</f>
        <v>0</v>
      </c>
      <c r="BJ184" s="17" t="s">
        <v>89</v>
      </c>
      <c r="BK184" s="156">
        <f>ROUND(I184*H184,2)</f>
        <v>0</v>
      </c>
      <c r="BL184" s="17" t="s">
        <v>309</v>
      </c>
      <c r="BM184" s="155" t="s">
        <v>727</v>
      </c>
    </row>
    <row r="185" spans="2:65" s="1" customFormat="1" ht="6.95" customHeight="1">
      <c r="B185" s="47"/>
      <c r="C185" s="48"/>
      <c r="D185" s="48"/>
      <c r="E185" s="48"/>
      <c r="F185" s="48"/>
      <c r="G185" s="48"/>
      <c r="H185" s="48"/>
      <c r="I185" s="48"/>
      <c r="J185" s="48"/>
      <c r="K185" s="48"/>
      <c r="L185" s="32"/>
    </row>
  </sheetData>
  <sheetProtection algorithmName="SHA-512" hashValue="JhnD1kKNyaI+nxJF70It1uKd/Cld29a02jLgUOyFOfPa4TdMW3C0GeUIYkDdQB6C5gHchbKxzpP0gSH3zL0ITA==" saltValue="U2h8IdyPz8cbdgQWhYTVmiSo9XBo1wbhrUhzCNbrHiB2Q05m+xwGZ9P5NIba13c3F8gG2CG8llKdZwx4BIhflA==" spinCount="100000" sheet="1" objects="1" scenarios="1" formatColumns="0" formatRows="0" autoFilter="0"/>
  <autoFilter ref="C122:K184" xr:uid="{00000000-0009-0000-0000-000016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2:BM16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158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6175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2932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ROUND(J121,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ROUND((SUM(BE121:BE168)),  2)</f>
        <v>0</v>
      </c>
      <c r="G33" s="100"/>
      <c r="H33" s="100"/>
      <c r="I33" s="101">
        <v>0.23</v>
      </c>
      <c r="J33" s="99">
        <f>ROUND(((SUM(BE121:BE168))*I33),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ROUND((SUM(BF121:BF168)),  2)</f>
        <v>0</v>
      </c>
      <c r="I34" s="102">
        <v>0.23</v>
      </c>
      <c r="J34" s="89">
        <f>ROUND(((SUM(BF121:BF168))*I34),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ROUND((SUM(BG121:BG168)),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ROUND((SUM(BH121:BH168)),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ROUND((SUM(BI121:BI168)),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07 - SO-07  Prípojka splaškovej kanalizácie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Roman Kostelník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J121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2933</v>
      </c>
      <c r="E97" s="116"/>
      <c r="F97" s="116"/>
      <c r="G97" s="116"/>
      <c r="H97" s="116"/>
      <c r="I97" s="116"/>
      <c r="J97" s="117">
        <f>J122</f>
        <v>0</v>
      </c>
      <c r="L97" s="114"/>
    </row>
    <row r="98" spans="2:12" s="9" customFormat="1" ht="19.899999999999999" customHeight="1">
      <c r="B98" s="118"/>
      <c r="D98" s="119" t="s">
        <v>183</v>
      </c>
      <c r="E98" s="120"/>
      <c r="F98" s="120"/>
      <c r="G98" s="120"/>
      <c r="H98" s="120"/>
      <c r="I98" s="120"/>
      <c r="J98" s="121">
        <f>J123</f>
        <v>0</v>
      </c>
      <c r="L98" s="118"/>
    </row>
    <row r="99" spans="2:12" s="9" customFormat="1" ht="19.899999999999999" customHeight="1">
      <c r="B99" s="118"/>
      <c r="D99" s="119" t="s">
        <v>6093</v>
      </c>
      <c r="E99" s="120"/>
      <c r="F99" s="120"/>
      <c r="G99" s="120"/>
      <c r="H99" s="120"/>
      <c r="I99" s="120"/>
      <c r="J99" s="121">
        <f>J144</f>
        <v>0</v>
      </c>
      <c r="L99" s="118"/>
    </row>
    <row r="100" spans="2:12" s="9" customFormat="1" ht="19.899999999999999" customHeight="1">
      <c r="B100" s="118"/>
      <c r="D100" s="119" t="s">
        <v>2935</v>
      </c>
      <c r="E100" s="120"/>
      <c r="F100" s="120"/>
      <c r="G100" s="120"/>
      <c r="H100" s="120"/>
      <c r="I100" s="120"/>
      <c r="J100" s="121">
        <f>J149</f>
        <v>0</v>
      </c>
      <c r="L100" s="118"/>
    </row>
    <row r="101" spans="2:12" s="8" customFormat="1" ht="24.95" customHeight="1">
      <c r="B101" s="114"/>
      <c r="D101" s="115" t="s">
        <v>6176</v>
      </c>
      <c r="E101" s="116"/>
      <c r="F101" s="116"/>
      <c r="G101" s="116"/>
      <c r="H101" s="116"/>
      <c r="I101" s="116"/>
      <c r="J101" s="117">
        <f>J161</f>
        <v>0</v>
      </c>
      <c r="L101" s="114"/>
    </row>
    <row r="102" spans="2:12" s="1" customFormat="1" ht="21.75" customHeight="1">
      <c r="B102" s="32"/>
      <c r="L102" s="32"/>
    </row>
    <row r="103" spans="2:12" s="1" customFormat="1" ht="6.95" customHeight="1"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32"/>
    </row>
    <row r="107" spans="2:12" s="1" customFormat="1" ht="6.95" customHeight="1"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32"/>
    </row>
    <row r="108" spans="2:12" s="1" customFormat="1" ht="24.95" customHeight="1">
      <c r="B108" s="32"/>
      <c r="C108" s="21" t="s">
        <v>211</v>
      </c>
      <c r="L108" s="32"/>
    </row>
    <row r="109" spans="2:12" s="1" customFormat="1" ht="6.95" customHeight="1">
      <c r="B109" s="32"/>
      <c r="L109" s="32"/>
    </row>
    <row r="110" spans="2:12" s="1" customFormat="1" ht="12" customHeight="1">
      <c r="B110" s="32"/>
      <c r="C110" s="27" t="s">
        <v>15</v>
      </c>
      <c r="L110" s="32"/>
    </row>
    <row r="111" spans="2:12" s="1" customFormat="1" ht="26.25" customHeight="1">
      <c r="B111" s="32"/>
      <c r="E111" s="252" t="str">
        <f>E7</f>
        <v>Sociálno-zdravotné nízkokapacitné zariadenie s kapacitou 24 miest - CSS LÚČ</v>
      </c>
      <c r="F111" s="253"/>
      <c r="G111" s="253"/>
      <c r="H111" s="253"/>
      <c r="L111" s="32"/>
    </row>
    <row r="112" spans="2:12" s="1" customFormat="1" ht="12" customHeight="1">
      <c r="B112" s="32"/>
      <c r="C112" s="27" t="s">
        <v>172</v>
      </c>
      <c r="L112" s="32"/>
    </row>
    <row r="113" spans="2:65" s="1" customFormat="1" ht="16.5" customHeight="1">
      <c r="B113" s="32"/>
      <c r="E113" s="214" t="str">
        <f>E9</f>
        <v>07 - SO-07  Prípojka splaškovej kanalizácie</v>
      </c>
      <c r="F113" s="254"/>
      <c r="G113" s="254"/>
      <c r="H113" s="254"/>
      <c r="L113" s="32"/>
    </row>
    <row r="114" spans="2:65" s="1" customFormat="1" ht="6.95" customHeight="1">
      <c r="B114" s="32"/>
      <c r="L114" s="32"/>
    </row>
    <row r="115" spans="2:65" s="1" customFormat="1" ht="12" customHeight="1">
      <c r="B115" s="32"/>
      <c r="C115" s="27" t="s">
        <v>19</v>
      </c>
      <c r="F115" s="25" t="str">
        <f>F12</f>
        <v>Bytča</v>
      </c>
      <c r="I115" s="27" t="s">
        <v>21</v>
      </c>
      <c r="J115" s="55" t="str">
        <f>IF(J12="","",J12)</f>
        <v>22. 6. 2026</v>
      </c>
      <c r="L115" s="32"/>
    </row>
    <row r="116" spans="2:65" s="1" customFormat="1" ht="6.95" customHeight="1">
      <c r="B116" s="32"/>
      <c r="L116" s="32"/>
    </row>
    <row r="117" spans="2:65" s="1" customFormat="1" ht="15.2" customHeight="1">
      <c r="B117" s="32"/>
      <c r="C117" s="27" t="s">
        <v>23</v>
      </c>
      <c r="F117" s="25" t="str">
        <f>E15</f>
        <v>Centrum sociálnych služieb LÚČ</v>
      </c>
      <c r="I117" s="27" t="s">
        <v>29</v>
      </c>
      <c r="J117" s="30" t="str">
        <f>E21</f>
        <v>expo AIR s.r.o.</v>
      </c>
      <c r="L117" s="32"/>
    </row>
    <row r="118" spans="2:65" s="1" customFormat="1" ht="15.2" customHeight="1">
      <c r="B118" s="32"/>
      <c r="C118" s="27" t="s">
        <v>27</v>
      </c>
      <c r="F118" s="25" t="str">
        <f>IF(E18="","",E18)</f>
        <v>Vyplň údaj</v>
      </c>
      <c r="I118" s="27" t="s">
        <v>32</v>
      </c>
      <c r="J118" s="30" t="str">
        <f>E24</f>
        <v>Roman Kostelník</v>
      </c>
      <c r="L118" s="32"/>
    </row>
    <row r="119" spans="2:65" s="1" customFormat="1" ht="10.35" customHeight="1">
      <c r="B119" s="32"/>
      <c r="L119" s="32"/>
    </row>
    <row r="120" spans="2:65" s="10" customFormat="1" ht="29.25" customHeight="1">
      <c r="B120" s="122"/>
      <c r="C120" s="123" t="s">
        <v>212</v>
      </c>
      <c r="D120" s="124" t="s">
        <v>61</v>
      </c>
      <c r="E120" s="124" t="s">
        <v>57</v>
      </c>
      <c r="F120" s="124" t="s">
        <v>58</v>
      </c>
      <c r="G120" s="124" t="s">
        <v>213</v>
      </c>
      <c r="H120" s="124" t="s">
        <v>214</v>
      </c>
      <c r="I120" s="124" t="s">
        <v>215</v>
      </c>
      <c r="J120" s="125" t="s">
        <v>179</v>
      </c>
      <c r="K120" s="126" t="s">
        <v>216</v>
      </c>
      <c r="L120" s="122"/>
      <c r="M120" s="62" t="s">
        <v>1</v>
      </c>
      <c r="N120" s="63" t="s">
        <v>40</v>
      </c>
      <c r="O120" s="63" t="s">
        <v>217</v>
      </c>
      <c r="P120" s="63" t="s">
        <v>218</v>
      </c>
      <c r="Q120" s="63" t="s">
        <v>219</v>
      </c>
      <c r="R120" s="63" t="s">
        <v>220</v>
      </c>
      <c r="S120" s="63" t="s">
        <v>221</v>
      </c>
      <c r="T120" s="64" t="s">
        <v>222</v>
      </c>
    </row>
    <row r="121" spans="2:65" s="1" customFormat="1" ht="22.9" customHeight="1">
      <c r="B121" s="32"/>
      <c r="C121" s="67" t="s">
        <v>180</v>
      </c>
      <c r="J121" s="127">
        <f>BK121</f>
        <v>0</v>
      </c>
      <c r="L121" s="32"/>
      <c r="M121" s="65"/>
      <c r="N121" s="56"/>
      <c r="O121" s="56"/>
      <c r="P121" s="128">
        <f>P122+P161</f>
        <v>0</v>
      </c>
      <c r="Q121" s="56"/>
      <c r="R121" s="128">
        <f>R122+R161</f>
        <v>13.73321</v>
      </c>
      <c r="S121" s="56"/>
      <c r="T121" s="129">
        <f>T122+T161</f>
        <v>4.5999999999999996</v>
      </c>
      <c r="AT121" s="17" t="s">
        <v>75</v>
      </c>
      <c r="AU121" s="17" t="s">
        <v>181</v>
      </c>
      <c r="BK121" s="130">
        <f>BK122+BK161</f>
        <v>0</v>
      </c>
    </row>
    <row r="122" spans="2:65" s="11" customFormat="1" ht="25.9" customHeight="1">
      <c r="B122" s="131"/>
      <c r="D122" s="132" t="s">
        <v>75</v>
      </c>
      <c r="E122" s="133" t="s">
        <v>2942</v>
      </c>
      <c r="F122" s="133" t="s">
        <v>2943</v>
      </c>
      <c r="I122" s="134"/>
      <c r="J122" s="135">
        <f>BK122</f>
        <v>0</v>
      </c>
      <c r="L122" s="131"/>
      <c r="M122" s="136"/>
      <c r="P122" s="137">
        <f>P123+P144+P149</f>
        <v>0</v>
      </c>
      <c r="R122" s="137">
        <f>R123+R144+R149</f>
        <v>13.73321</v>
      </c>
      <c r="T122" s="138">
        <f>T123+T144+T149</f>
        <v>4.5999999999999996</v>
      </c>
      <c r="AR122" s="132" t="s">
        <v>83</v>
      </c>
      <c r="AT122" s="139" t="s">
        <v>75</v>
      </c>
      <c r="AU122" s="139" t="s">
        <v>76</v>
      </c>
      <c r="AY122" s="132" t="s">
        <v>225</v>
      </c>
      <c r="BK122" s="140">
        <f>BK123+BK144+BK149</f>
        <v>0</v>
      </c>
    </row>
    <row r="123" spans="2:65" s="11" customFormat="1" ht="22.9" customHeight="1">
      <c r="B123" s="131"/>
      <c r="D123" s="132" t="s">
        <v>75</v>
      </c>
      <c r="E123" s="141" t="s">
        <v>83</v>
      </c>
      <c r="F123" s="141" t="s">
        <v>226</v>
      </c>
      <c r="I123" s="134"/>
      <c r="J123" s="142">
        <f>BK123</f>
        <v>0</v>
      </c>
      <c r="L123" s="131"/>
      <c r="M123" s="136"/>
      <c r="P123" s="137">
        <f>SUM(P124:P143)</f>
        <v>0</v>
      </c>
      <c r="R123" s="137">
        <f>SUM(R124:R143)</f>
        <v>0</v>
      </c>
      <c r="T123" s="138">
        <f>SUM(T124:T143)</f>
        <v>4.5999999999999996</v>
      </c>
      <c r="AR123" s="132" t="s">
        <v>83</v>
      </c>
      <c r="AT123" s="139" t="s">
        <v>75</v>
      </c>
      <c r="AU123" s="139" t="s">
        <v>83</v>
      </c>
      <c r="AY123" s="132" t="s">
        <v>225</v>
      </c>
      <c r="BK123" s="140">
        <f>SUM(BK124:BK143)</f>
        <v>0</v>
      </c>
    </row>
    <row r="124" spans="2:65" s="1" customFormat="1" ht="24.2" customHeight="1">
      <c r="B124" s="32"/>
      <c r="C124" s="143" t="s">
        <v>83</v>
      </c>
      <c r="D124" s="143" t="s">
        <v>227</v>
      </c>
      <c r="E124" s="144" t="s">
        <v>6095</v>
      </c>
      <c r="F124" s="145" t="s">
        <v>6096</v>
      </c>
      <c r="G124" s="146" t="s">
        <v>312</v>
      </c>
      <c r="H124" s="147">
        <v>10</v>
      </c>
      <c r="I124" s="148"/>
      <c r="J124" s="149">
        <f t="shared" ref="J124:J132" si="0">ROUND(I124*H124,2)</f>
        <v>0</v>
      </c>
      <c r="K124" s="150"/>
      <c r="L124" s="32"/>
      <c r="M124" s="151" t="s">
        <v>1</v>
      </c>
      <c r="N124" s="152" t="s">
        <v>42</v>
      </c>
      <c r="P124" s="153">
        <f t="shared" ref="P124:P132" si="1">O124*H124</f>
        <v>0</v>
      </c>
      <c r="Q124" s="153">
        <v>0</v>
      </c>
      <c r="R124" s="153">
        <f t="shared" ref="R124:R132" si="2">Q124*H124</f>
        <v>0</v>
      </c>
      <c r="S124" s="153">
        <v>0.23499999999999999</v>
      </c>
      <c r="T124" s="154">
        <f t="shared" ref="T124:T132" si="3">S124*H124</f>
        <v>2.3499999999999996</v>
      </c>
      <c r="AR124" s="155" t="s">
        <v>231</v>
      </c>
      <c r="AT124" s="155" t="s">
        <v>227</v>
      </c>
      <c r="AU124" s="155" t="s">
        <v>89</v>
      </c>
      <c r="AY124" s="17" t="s">
        <v>225</v>
      </c>
      <c r="BE124" s="156">
        <f t="shared" ref="BE124:BE132" si="4">IF(N124="základná",J124,0)</f>
        <v>0</v>
      </c>
      <c r="BF124" s="156">
        <f t="shared" ref="BF124:BF132" si="5">IF(N124="znížená",J124,0)</f>
        <v>0</v>
      </c>
      <c r="BG124" s="156">
        <f t="shared" ref="BG124:BG132" si="6">IF(N124="zákl. prenesená",J124,0)</f>
        <v>0</v>
      </c>
      <c r="BH124" s="156">
        <f t="shared" ref="BH124:BH132" si="7">IF(N124="zníž. prenesená",J124,0)</f>
        <v>0</v>
      </c>
      <c r="BI124" s="156">
        <f t="shared" ref="BI124:BI132" si="8">IF(N124="nulová",J124,0)</f>
        <v>0</v>
      </c>
      <c r="BJ124" s="17" t="s">
        <v>89</v>
      </c>
      <c r="BK124" s="156">
        <f t="shared" ref="BK124:BK132" si="9">ROUND(I124*H124,2)</f>
        <v>0</v>
      </c>
      <c r="BL124" s="17" t="s">
        <v>231</v>
      </c>
      <c r="BM124" s="155" t="s">
        <v>89</v>
      </c>
    </row>
    <row r="125" spans="2:65" s="1" customFormat="1" ht="24.2" customHeight="1">
      <c r="B125" s="32"/>
      <c r="C125" s="143" t="s">
        <v>89</v>
      </c>
      <c r="D125" s="143" t="s">
        <v>227</v>
      </c>
      <c r="E125" s="144" t="s">
        <v>6097</v>
      </c>
      <c r="F125" s="145" t="s">
        <v>6098</v>
      </c>
      <c r="G125" s="146" t="s">
        <v>312</v>
      </c>
      <c r="H125" s="147">
        <v>10</v>
      </c>
      <c r="I125" s="148"/>
      <c r="J125" s="149">
        <f t="shared" si="0"/>
        <v>0</v>
      </c>
      <c r="K125" s="150"/>
      <c r="L125" s="32"/>
      <c r="M125" s="151" t="s">
        <v>1</v>
      </c>
      <c r="N125" s="152" t="s">
        <v>42</v>
      </c>
      <c r="P125" s="153">
        <f t="shared" si="1"/>
        <v>0</v>
      </c>
      <c r="Q125" s="153">
        <v>0</v>
      </c>
      <c r="R125" s="153">
        <f t="shared" si="2"/>
        <v>0</v>
      </c>
      <c r="S125" s="153">
        <v>0.22500000000000001</v>
      </c>
      <c r="T125" s="154">
        <f t="shared" si="3"/>
        <v>2.25</v>
      </c>
      <c r="AR125" s="155" t="s">
        <v>231</v>
      </c>
      <c r="AT125" s="155" t="s">
        <v>227</v>
      </c>
      <c r="AU125" s="155" t="s">
        <v>89</v>
      </c>
      <c r="AY125" s="17" t="s">
        <v>225</v>
      </c>
      <c r="BE125" s="156">
        <f t="shared" si="4"/>
        <v>0</v>
      </c>
      <c r="BF125" s="156">
        <f t="shared" si="5"/>
        <v>0</v>
      </c>
      <c r="BG125" s="156">
        <f t="shared" si="6"/>
        <v>0</v>
      </c>
      <c r="BH125" s="156">
        <f t="shared" si="7"/>
        <v>0</v>
      </c>
      <c r="BI125" s="156">
        <f t="shared" si="8"/>
        <v>0</v>
      </c>
      <c r="BJ125" s="17" t="s">
        <v>89</v>
      </c>
      <c r="BK125" s="156">
        <f t="shared" si="9"/>
        <v>0</v>
      </c>
      <c r="BL125" s="17" t="s">
        <v>231</v>
      </c>
      <c r="BM125" s="155" t="s">
        <v>231</v>
      </c>
    </row>
    <row r="126" spans="2:65" s="1" customFormat="1" ht="16.5" customHeight="1">
      <c r="B126" s="32"/>
      <c r="C126" s="143" t="s">
        <v>239</v>
      </c>
      <c r="D126" s="143" t="s">
        <v>227</v>
      </c>
      <c r="E126" s="144" t="s">
        <v>6099</v>
      </c>
      <c r="F126" s="145" t="s">
        <v>6100</v>
      </c>
      <c r="G126" s="146" t="s">
        <v>230</v>
      </c>
      <c r="H126" s="147">
        <v>3.5</v>
      </c>
      <c r="I126" s="148"/>
      <c r="J126" s="149">
        <f t="shared" si="0"/>
        <v>0</v>
      </c>
      <c r="K126" s="150"/>
      <c r="L126" s="32"/>
      <c r="M126" s="151" t="s">
        <v>1</v>
      </c>
      <c r="N126" s="152" t="s">
        <v>42</v>
      </c>
      <c r="P126" s="153">
        <f t="shared" si="1"/>
        <v>0</v>
      </c>
      <c r="Q126" s="153">
        <v>0</v>
      </c>
      <c r="R126" s="153">
        <f t="shared" si="2"/>
        <v>0</v>
      </c>
      <c r="S126" s="153">
        <v>0</v>
      </c>
      <c r="T126" s="154">
        <f t="shared" si="3"/>
        <v>0</v>
      </c>
      <c r="AR126" s="155" t="s">
        <v>231</v>
      </c>
      <c r="AT126" s="155" t="s">
        <v>227</v>
      </c>
      <c r="AU126" s="155" t="s">
        <v>89</v>
      </c>
      <c r="AY126" s="17" t="s">
        <v>225</v>
      </c>
      <c r="BE126" s="156">
        <f t="shared" si="4"/>
        <v>0</v>
      </c>
      <c r="BF126" s="156">
        <f t="shared" si="5"/>
        <v>0</v>
      </c>
      <c r="BG126" s="156">
        <f t="shared" si="6"/>
        <v>0</v>
      </c>
      <c r="BH126" s="156">
        <f t="shared" si="7"/>
        <v>0</v>
      </c>
      <c r="BI126" s="156">
        <f t="shared" si="8"/>
        <v>0</v>
      </c>
      <c r="BJ126" s="17" t="s">
        <v>89</v>
      </c>
      <c r="BK126" s="156">
        <f t="shared" si="9"/>
        <v>0</v>
      </c>
      <c r="BL126" s="17" t="s">
        <v>231</v>
      </c>
      <c r="BM126" s="155" t="s">
        <v>251</v>
      </c>
    </row>
    <row r="127" spans="2:65" s="1" customFormat="1" ht="16.5" customHeight="1">
      <c r="B127" s="32"/>
      <c r="C127" s="143" t="s">
        <v>231</v>
      </c>
      <c r="D127" s="143" t="s">
        <v>227</v>
      </c>
      <c r="E127" s="144" t="s">
        <v>6101</v>
      </c>
      <c r="F127" s="145" t="s">
        <v>6102</v>
      </c>
      <c r="G127" s="146" t="s">
        <v>230</v>
      </c>
      <c r="H127" s="147">
        <v>3.5</v>
      </c>
      <c r="I127" s="148"/>
      <c r="J127" s="149">
        <f t="shared" si="0"/>
        <v>0</v>
      </c>
      <c r="K127" s="150"/>
      <c r="L127" s="32"/>
      <c r="M127" s="151" t="s">
        <v>1</v>
      </c>
      <c r="N127" s="152" t="s">
        <v>42</v>
      </c>
      <c r="P127" s="153">
        <f t="shared" si="1"/>
        <v>0</v>
      </c>
      <c r="Q127" s="153">
        <v>0</v>
      </c>
      <c r="R127" s="153">
        <f t="shared" si="2"/>
        <v>0</v>
      </c>
      <c r="S127" s="153">
        <v>0</v>
      </c>
      <c r="T127" s="154">
        <f t="shared" si="3"/>
        <v>0</v>
      </c>
      <c r="AR127" s="155" t="s">
        <v>231</v>
      </c>
      <c r="AT127" s="155" t="s">
        <v>227</v>
      </c>
      <c r="AU127" s="155" t="s">
        <v>89</v>
      </c>
      <c r="AY127" s="17" t="s">
        <v>225</v>
      </c>
      <c r="BE127" s="156">
        <f t="shared" si="4"/>
        <v>0</v>
      </c>
      <c r="BF127" s="156">
        <f t="shared" si="5"/>
        <v>0</v>
      </c>
      <c r="BG127" s="156">
        <f t="shared" si="6"/>
        <v>0</v>
      </c>
      <c r="BH127" s="156">
        <f t="shared" si="7"/>
        <v>0</v>
      </c>
      <c r="BI127" s="156">
        <f t="shared" si="8"/>
        <v>0</v>
      </c>
      <c r="BJ127" s="17" t="s">
        <v>89</v>
      </c>
      <c r="BK127" s="156">
        <f t="shared" si="9"/>
        <v>0</v>
      </c>
      <c r="BL127" s="17" t="s">
        <v>231</v>
      </c>
      <c r="BM127" s="155" t="s">
        <v>263</v>
      </c>
    </row>
    <row r="128" spans="2:65" s="1" customFormat="1" ht="21.75" customHeight="1">
      <c r="B128" s="32"/>
      <c r="C128" s="143" t="s">
        <v>247</v>
      </c>
      <c r="D128" s="143" t="s">
        <v>227</v>
      </c>
      <c r="E128" s="144" t="s">
        <v>6103</v>
      </c>
      <c r="F128" s="145" t="s">
        <v>6104</v>
      </c>
      <c r="G128" s="146" t="s">
        <v>230</v>
      </c>
      <c r="H128" s="147">
        <v>27.5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165</v>
      </c>
    </row>
    <row r="129" spans="2:65" s="1" customFormat="1" ht="16.5" customHeight="1">
      <c r="B129" s="32"/>
      <c r="C129" s="143" t="s">
        <v>251</v>
      </c>
      <c r="D129" s="143" t="s">
        <v>227</v>
      </c>
      <c r="E129" s="144" t="s">
        <v>2946</v>
      </c>
      <c r="F129" s="145" t="s">
        <v>2947</v>
      </c>
      <c r="G129" s="146" t="s">
        <v>230</v>
      </c>
      <c r="H129" s="147">
        <v>27.5</v>
      </c>
      <c r="I129" s="148"/>
      <c r="J129" s="149">
        <f t="shared" si="0"/>
        <v>0</v>
      </c>
      <c r="K129" s="150"/>
      <c r="L129" s="32"/>
      <c r="M129" s="151" t="s">
        <v>1</v>
      </c>
      <c r="N129" s="152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285</v>
      </c>
    </row>
    <row r="130" spans="2:65" s="1" customFormat="1" ht="16.5" customHeight="1">
      <c r="B130" s="32"/>
      <c r="C130" s="143" t="s">
        <v>259</v>
      </c>
      <c r="D130" s="143" t="s">
        <v>227</v>
      </c>
      <c r="E130" s="144" t="s">
        <v>2948</v>
      </c>
      <c r="F130" s="145" t="s">
        <v>2949</v>
      </c>
      <c r="G130" s="146" t="s">
        <v>230</v>
      </c>
      <c r="H130" s="147">
        <v>2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295</v>
      </c>
    </row>
    <row r="131" spans="2:65" s="1" customFormat="1" ht="21.75" customHeight="1">
      <c r="B131" s="32"/>
      <c r="C131" s="143" t="s">
        <v>263</v>
      </c>
      <c r="D131" s="143" t="s">
        <v>227</v>
      </c>
      <c r="E131" s="144" t="s">
        <v>2950</v>
      </c>
      <c r="F131" s="145" t="s">
        <v>2951</v>
      </c>
      <c r="G131" s="146" t="s">
        <v>230</v>
      </c>
      <c r="H131" s="147">
        <v>31</v>
      </c>
      <c r="I131" s="148"/>
      <c r="J131" s="149">
        <f t="shared" si="0"/>
        <v>0</v>
      </c>
      <c r="K131" s="150"/>
      <c r="L131" s="32"/>
      <c r="M131" s="151" t="s">
        <v>1</v>
      </c>
      <c r="N131" s="152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309</v>
      </c>
    </row>
    <row r="132" spans="2:65" s="1" customFormat="1" ht="33" customHeight="1">
      <c r="B132" s="32"/>
      <c r="C132" s="143" t="s">
        <v>272</v>
      </c>
      <c r="D132" s="143" t="s">
        <v>227</v>
      </c>
      <c r="E132" s="144" t="s">
        <v>277</v>
      </c>
      <c r="F132" s="145" t="s">
        <v>278</v>
      </c>
      <c r="G132" s="146" t="s">
        <v>230</v>
      </c>
      <c r="H132" s="147">
        <v>5.5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6177</v>
      </c>
    </row>
    <row r="133" spans="2:65" s="12" customFormat="1" ht="11.25">
      <c r="B133" s="157"/>
      <c r="D133" s="158" t="s">
        <v>233</v>
      </c>
      <c r="E133" s="159" t="s">
        <v>1</v>
      </c>
      <c r="F133" s="160" t="s">
        <v>6178</v>
      </c>
      <c r="H133" s="161">
        <v>31</v>
      </c>
      <c r="I133" s="162"/>
      <c r="L133" s="157"/>
      <c r="M133" s="163"/>
      <c r="T133" s="164"/>
      <c r="AT133" s="159" t="s">
        <v>233</v>
      </c>
      <c r="AU133" s="159" t="s">
        <v>89</v>
      </c>
      <c r="AV133" s="12" t="s">
        <v>89</v>
      </c>
      <c r="AW133" s="12" t="s">
        <v>31</v>
      </c>
      <c r="AX133" s="12" t="s">
        <v>76</v>
      </c>
      <c r="AY133" s="159" t="s">
        <v>225</v>
      </c>
    </row>
    <row r="134" spans="2:65" s="12" customFormat="1" ht="11.25">
      <c r="B134" s="157"/>
      <c r="D134" s="158" t="s">
        <v>233</v>
      </c>
      <c r="E134" s="159" t="s">
        <v>1</v>
      </c>
      <c r="F134" s="160" t="s">
        <v>6179</v>
      </c>
      <c r="H134" s="161">
        <v>-25.5</v>
      </c>
      <c r="I134" s="162"/>
      <c r="L134" s="157"/>
      <c r="M134" s="163"/>
      <c r="T134" s="164"/>
      <c r="AT134" s="159" t="s">
        <v>233</v>
      </c>
      <c r="AU134" s="159" t="s">
        <v>89</v>
      </c>
      <c r="AV134" s="12" t="s">
        <v>89</v>
      </c>
      <c r="AW134" s="12" t="s">
        <v>31</v>
      </c>
      <c r="AX134" s="12" t="s">
        <v>76</v>
      </c>
      <c r="AY134" s="159" t="s">
        <v>225</v>
      </c>
    </row>
    <row r="135" spans="2:65" s="13" customFormat="1" ht="11.25">
      <c r="B135" s="165"/>
      <c r="D135" s="158" t="s">
        <v>233</v>
      </c>
      <c r="E135" s="166" t="s">
        <v>1</v>
      </c>
      <c r="F135" s="167" t="s">
        <v>2955</v>
      </c>
      <c r="H135" s="168">
        <v>5.5</v>
      </c>
      <c r="I135" s="169"/>
      <c r="L135" s="165"/>
      <c r="M135" s="170"/>
      <c r="T135" s="171"/>
      <c r="AT135" s="166" t="s">
        <v>233</v>
      </c>
      <c r="AU135" s="166" t="s">
        <v>89</v>
      </c>
      <c r="AV135" s="13" t="s">
        <v>231</v>
      </c>
      <c r="AW135" s="13" t="s">
        <v>31</v>
      </c>
      <c r="AX135" s="13" t="s">
        <v>83</v>
      </c>
      <c r="AY135" s="166" t="s">
        <v>225</v>
      </c>
    </row>
    <row r="136" spans="2:65" s="1" customFormat="1" ht="37.9" customHeight="1">
      <c r="B136" s="32"/>
      <c r="C136" s="143" t="s">
        <v>165</v>
      </c>
      <c r="D136" s="143" t="s">
        <v>227</v>
      </c>
      <c r="E136" s="144" t="s">
        <v>281</v>
      </c>
      <c r="F136" s="145" t="s">
        <v>282</v>
      </c>
      <c r="G136" s="146" t="s">
        <v>230</v>
      </c>
      <c r="H136" s="147">
        <v>5.5</v>
      </c>
      <c r="I136" s="148"/>
      <c r="J136" s="149">
        <f>ROUND(I136*H136,2)</f>
        <v>0</v>
      </c>
      <c r="K136" s="150"/>
      <c r="L136" s="32"/>
      <c r="M136" s="151" t="s">
        <v>1</v>
      </c>
      <c r="N136" s="152" t="s">
        <v>42</v>
      </c>
      <c r="P136" s="153">
        <f>O136*H136</f>
        <v>0</v>
      </c>
      <c r="Q136" s="153">
        <v>0</v>
      </c>
      <c r="R136" s="153">
        <f>Q136*H136</f>
        <v>0</v>
      </c>
      <c r="S136" s="153">
        <v>0</v>
      </c>
      <c r="T136" s="154">
        <f>S136*H136</f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>IF(N136="základná",J136,0)</f>
        <v>0</v>
      </c>
      <c r="BF136" s="156">
        <f>IF(N136="znížená",J136,0)</f>
        <v>0</v>
      </c>
      <c r="BG136" s="156">
        <f>IF(N136="zákl. prenesená",J136,0)</f>
        <v>0</v>
      </c>
      <c r="BH136" s="156">
        <f>IF(N136="zníž. prenesená",J136,0)</f>
        <v>0</v>
      </c>
      <c r="BI136" s="156">
        <f>IF(N136="nulová",J136,0)</f>
        <v>0</v>
      </c>
      <c r="BJ136" s="17" t="s">
        <v>89</v>
      </c>
      <c r="BK136" s="156">
        <f>ROUND(I136*H136,2)</f>
        <v>0</v>
      </c>
      <c r="BL136" s="17" t="s">
        <v>231</v>
      </c>
      <c r="BM136" s="155" t="s">
        <v>6180</v>
      </c>
    </row>
    <row r="137" spans="2:65" s="1" customFormat="1" ht="24.2" customHeight="1">
      <c r="B137" s="32"/>
      <c r="C137" s="143" t="s">
        <v>168</v>
      </c>
      <c r="D137" s="143" t="s">
        <v>227</v>
      </c>
      <c r="E137" s="144" t="s">
        <v>286</v>
      </c>
      <c r="F137" s="145" t="s">
        <v>287</v>
      </c>
      <c r="G137" s="146" t="s">
        <v>230</v>
      </c>
      <c r="H137" s="147">
        <v>5.5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6181</v>
      </c>
    </row>
    <row r="138" spans="2:65" s="1" customFormat="1" ht="16.5" customHeight="1">
      <c r="B138" s="32"/>
      <c r="C138" s="143" t="s">
        <v>285</v>
      </c>
      <c r="D138" s="143" t="s">
        <v>227</v>
      </c>
      <c r="E138" s="144" t="s">
        <v>273</v>
      </c>
      <c r="F138" s="145" t="s">
        <v>274</v>
      </c>
      <c r="G138" s="146" t="s">
        <v>230</v>
      </c>
      <c r="H138" s="147">
        <v>5.5</v>
      </c>
      <c r="I138" s="148"/>
      <c r="J138" s="149">
        <f>ROUND(I138*H138,2)</f>
        <v>0</v>
      </c>
      <c r="K138" s="150"/>
      <c r="L138" s="32"/>
      <c r="M138" s="151" t="s">
        <v>1</v>
      </c>
      <c r="N138" s="152" t="s">
        <v>42</v>
      </c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>IF(N138="základná",J138,0)</f>
        <v>0</v>
      </c>
      <c r="BF138" s="156">
        <f>IF(N138="znížená",J138,0)</f>
        <v>0</v>
      </c>
      <c r="BG138" s="156">
        <f>IF(N138="zákl. prenesená",J138,0)</f>
        <v>0</v>
      </c>
      <c r="BH138" s="156">
        <f>IF(N138="zníž. prenesená",J138,0)</f>
        <v>0</v>
      </c>
      <c r="BI138" s="156">
        <f>IF(N138="nulová",J138,0)</f>
        <v>0</v>
      </c>
      <c r="BJ138" s="17" t="s">
        <v>89</v>
      </c>
      <c r="BK138" s="156">
        <f>ROUND(I138*H138,2)</f>
        <v>0</v>
      </c>
      <c r="BL138" s="17" t="s">
        <v>231</v>
      </c>
      <c r="BM138" s="155" t="s">
        <v>6182</v>
      </c>
    </row>
    <row r="139" spans="2:65" s="1" customFormat="1" ht="24.2" customHeight="1">
      <c r="B139" s="32"/>
      <c r="C139" s="143" t="s">
        <v>289</v>
      </c>
      <c r="D139" s="143" t="s">
        <v>227</v>
      </c>
      <c r="E139" s="144" t="s">
        <v>290</v>
      </c>
      <c r="F139" s="145" t="s">
        <v>291</v>
      </c>
      <c r="G139" s="146" t="s">
        <v>292</v>
      </c>
      <c r="H139" s="147">
        <v>9.9</v>
      </c>
      <c r="I139" s="148"/>
      <c r="J139" s="149">
        <f>ROUND(I139*H139,2)</f>
        <v>0</v>
      </c>
      <c r="K139" s="150"/>
      <c r="L139" s="32"/>
      <c r="M139" s="151" t="s">
        <v>1</v>
      </c>
      <c r="N139" s="152" t="s">
        <v>42</v>
      </c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>IF(N139="základná",J139,0)</f>
        <v>0</v>
      </c>
      <c r="BF139" s="156">
        <f>IF(N139="znížená",J139,0)</f>
        <v>0</v>
      </c>
      <c r="BG139" s="156">
        <f>IF(N139="zákl. prenesená",J139,0)</f>
        <v>0</v>
      </c>
      <c r="BH139" s="156">
        <f>IF(N139="zníž. prenesená",J139,0)</f>
        <v>0</v>
      </c>
      <c r="BI139" s="156">
        <f>IF(N139="nulová",J139,0)</f>
        <v>0</v>
      </c>
      <c r="BJ139" s="17" t="s">
        <v>89</v>
      </c>
      <c r="BK139" s="156">
        <f>ROUND(I139*H139,2)</f>
        <v>0</v>
      </c>
      <c r="BL139" s="17" t="s">
        <v>231</v>
      </c>
      <c r="BM139" s="155" t="s">
        <v>6183</v>
      </c>
    </row>
    <row r="140" spans="2:65" s="12" customFormat="1" ht="11.25">
      <c r="B140" s="157"/>
      <c r="D140" s="158" t="s">
        <v>233</v>
      </c>
      <c r="E140" s="159" t="s">
        <v>1</v>
      </c>
      <c r="F140" s="160" t="s">
        <v>6184</v>
      </c>
      <c r="H140" s="161">
        <v>9.9</v>
      </c>
      <c r="I140" s="162"/>
      <c r="L140" s="157"/>
      <c r="M140" s="163"/>
      <c r="T140" s="164"/>
      <c r="AT140" s="159" t="s">
        <v>233</v>
      </c>
      <c r="AU140" s="159" t="s">
        <v>89</v>
      </c>
      <c r="AV140" s="12" t="s">
        <v>89</v>
      </c>
      <c r="AW140" s="12" t="s">
        <v>31</v>
      </c>
      <c r="AX140" s="12" t="s">
        <v>83</v>
      </c>
      <c r="AY140" s="159" t="s">
        <v>225</v>
      </c>
    </row>
    <row r="141" spans="2:65" s="1" customFormat="1" ht="21.75" customHeight="1">
      <c r="B141" s="32"/>
      <c r="C141" s="143" t="s">
        <v>295</v>
      </c>
      <c r="D141" s="143" t="s">
        <v>227</v>
      </c>
      <c r="E141" s="144" t="s">
        <v>2962</v>
      </c>
      <c r="F141" s="145" t="s">
        <v>2963</v>
      </c>
      <c r="G141" s="146" t="s">
        <v>230</v>
      </c>
      <c r="H141" s="147">
        <v>22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328</v>
      </c>
    </row>
    <row r="142" spans="2:65" s="1" customFormat="1" ht="16.5" customHeight="1">
      <c r="B142" s="32"/>
      <c r="C142" s="143" t="s">
        <v>303</v>
      </c>
      <c r="D142" s="143" t="s">
        <v>227</v>
      </c>
      <c r="E142" s="144" t="s">
        <v>2964</v>
      </c>
      <c r="F142" s="145" t="s">
        <v>2965</v>
      </c>
      <c r="G142" s="146" t="s">
        <v>230</v>
      </c>
      <c r="H142" s="147">
        <v>3.5</v>
      </c>
      <c r="I142" s="148"/>
      <c r="J142" s="149">
        <f>ROUND(I142*H142,2)</f>
        <v>0</v>
      </c>
      <c r="K142" s="150"/>
      <c r="L142" s="32"/>
      <c r="M142" s="151" t="s">
        <v>1</v>
      </c>
      <c r="N142" s="152" t="s">
        <v>42</v>
      </c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>IF(N142="základná",J142,0)</f>
        <v>0</v>
      </c>
      <c r="BF142" s="156">
        <f>IF(N142="znížená",J142,0)</f>
        <v>0</v>
      </c>
      <c r="BG142" s="156">
        <f>IF(N142="zákl. prenesená",J142,0)</f>
        <v>0</v>
      </c>
      <c r="BH142" s="156">
        <f>IF(N142="zníž. prenesená",J142,0)</f>
        <v>0</v>
      </c>
      <c r="BI142" s="156">
        <f>IF(N142="nulová",J142,0)</f>
        <v>0</v>
      </c>
      <c r="BJ142" s="17" t="s">
        <v>89</v>
      </c>
      <c r="BK142" s="156">
        <f>ROUND(I142*H142,2)</f>
        <v>0</v>
      </c>
      <c r="BL142" s="17" t="s">
        <v>231</v>
      </c>
      <c r="BM142" s="155" t="s">
        <v>349</v>
      </c>
    </row>
    <row r="143" spans="2:65" s="1" customFormat="1" ht="16.5" customHeight="1">
      <c r="B143" s="32"/>
      <c r="C143" s="143" t="s">
        <v>309</v>
      </c>
      <c r="D143" s="143" t="s">
        <v>227</v>
      </c>
      <c r="E143" s="144" t="s">
        <v>2966</v>
      </c>
      <c r="F143" s="145" t="s">
        <v>2967</v>
      </c>
      <c r="G143" s="146" t="s">
        <v>230</v>
      </c>
      <c r="H143" s="147">
        <v>3.5</v>
      </c>
      <c r="I143" s="148"/>
      <c r="J143" s="149">
        <f>ROUND(I143*H143,2)</f>
        <v>0</v>
      </c>
      <c r="K143" s="150"/>
      <c r="L143" s="32"/>
      <c r="M143" s="151" t="s">
        <v>1</v>
      </c>
      <c r="N143" s="152" t="s">
        <v>42</v>
      </c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>IF(N143="základná",J143,0)</f>
        <v>0</v>
      </c>
      <c r="BF143" s="156">
        <f>IF(N143="znížená",J143,0)</f>
        <v>0</v>
      </c>
      <c r="BG143" s="156">
        <f>IF(N143="zákl. prenesená",J143,0)</f>
        <v>0</v>
      </c>
      <c r="BH143" s="156">
        <f>IF(N143="zníž. prenesená",J143,0)</f>
        <v>0</v>
      </c>
      <c r="BI143" s="156">
        <f>IF(N143="nulová",J143,0)</f>
        <v>0</v>
      </c>
      <c r="BJ143" s="17" t="s">
        <v>89</v>
      </c>
      <c r="BK143" s="156">
        <f>ROUND(I143*H143,2)</f>
        <v>0</v>
      </c>
      <c r="BL143" s="17" t="s">
        <v>231</v>
      </c>
      <c r="BM143" s="155" t="s">
        <v>363</v>
      </c>
    </row>
    <row r="144" spans="2:65" s="11" customFormat="1" ht="22.9" customHeight="1">
      <c r="B144" s="131"/>
      <c r="D144" s="132" t="s">
        <v>75</v>
      </c>
      <c r="E144" s="141" t="s">
        <v>247</v>
      </c>
      <c r="F144" s="141" t="s">
        <v>6114</v>
      </c>
      <c r="I144" s="134"/>
      <c r="J144" s="142">
        <f>BK144</f>
        <v>0</v>
      </c>
      <c r="L144" s="131"/>
      <c r="M144" s="136"/>
      <c r="P144" s="137">
        <f>SUM(P145:P148)</f>
        <v>0</v>
      </c>
      <c r="R144" s="137">
        <f>SUM(R145:R148)</f>
        <v>7.3663000000000007</v>
      </c>
      <c r="T144" s="138">
        <f>SUM(T145:T148)</f>
        <v>0</v>
      </c>
      <c r="AR144" s="132" t="s">
        <v>83</v>
      </c>
      <c r="AT144" s="139" t="s">
        <v>75</v>
      </c>
      <c r="AU144" s="139" t="s">
        <v>83</v>
      </c>
      <c r="AY144" s="132" t="s">
        <v>225</v>
      </c>
      <c r="BK144" s="140">
        <f>SUM(BK145:BK148)</f>
        <v>0</v>
      </c>
    </row>
    <row r="145" spans="2:65" s="1" customFormat="1" ht="24.2" customHeight="1">
      <c r="B145" s="32"/>
      <c r="C145" s="143" t="s">
        <v>319</v>
      </c>
      <c r="D145" s="143" t="s">
        <v>227</v>
      </c>
      <c r="E145" s="144" t="s">
        <v>6115</v>
      </c>
      <c r="F145" s="145" t="s">
        <v>6116</v>
      </c>
      <c r="G145" s="146" t="s">
        <v>312</v>
      </c>
      <c r="H145" s="147">
        <v>10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0.29160000000000003</v>
      </c>
      <c r="R145" s="153">
        <f>Q145*H145</f>
        <v>2.9160000000000004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379</v>
      </c>
    </row>
    <row r="146" spans="2:65" s="1" customFormat="1" ht="16.5" customHeight="1">
      <c r="B146" s="32"/>
      <c r="C146" s="143" t="s">
        <v>328</v>
      </c>
      <c r="D146" s="143" t="s">
        <v>227</v>
      </c>
      <c r="E146" s="144" t="s">
        <v>6117</v>
      </c>
      <c r="F146" s="145" t="s">
        <v>6118</v>
      </c>
      <c r="G146" s="146" t="s">
        <v>312</v>
      </c>
      <c r="H146" s="147">
        <v>10</v>
      </c>
      <c r="I146" s="148"/>
      <c r="J146" s="149">
        <f>ROUND(I146*H146,2)</f>
        <v>0</v>
      </c>
      <c r="K146" s="150"/>
      <c r="L146" s="32"/>
      <c r="M146" s="151" t="s">
        <v>1</v>
      </c>
      <c r="N146" s="152" t="s">
        <v>42</v>
      </c>
      <c r="P146" s="153">
        <f>O146*H146</f>
        <v>0</v>
      </c>
      <c r="Q146" s="153">
        <v>0.34300000000000003</v>
      </c>
      <c r="R146" s="153">
        <f>Q146*H146</f>
        <v>3.43</v>
      </c>
      <c r="S146" s="153">
        <v>0</v>
      </c>
      <c r="T146" s="154">
        <f>S146*H146</f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>IF(N146="základná",J146,0)</f>
        <v>0</v>
      </c>
      <c r="BF146" s="156">
        <f>IF(N146="znížená",J146,0)</f>
        <v>0</v>
      </c>
      <c r="BG146" s="156">
        <f>IF(N146="zákl. prenesená",J146,0)</f>
        <v>0</v>
      </c>
      <c r="BH146" s="156">
        <f>IF(N146="zníž. prenesená",J146,0)</f>
        <v>0</v>
      </c>
      <c r="BI146" s="156">
        <f>IF(N146="nulová",J146,0)</f>
        <v>0</v>
      </c>
      <c r="BJ146" s="17" t="s">
        <v>89</v>
      </c>
      <c r="BK146" s="156">
        <f>ROUND(I146*H146,2)</f>
        <v>0</v>
      </c>
      <c r="BL146" s="17" t="s">
        <v>231</v>
      </c>
      <c r="BM146" s="155" t="s">
        <v>390</v>
      </c>
    </row>
    <row r="147" spans="2:65" s="1" customFormat="1" ht="24.2" customHeight="1">
      <c r="B147" s="32"/>
      <c r="C147" s="143" t="s">
        <v>339</v>
      </c>
      <c r="D147" s="143" t="s">
        <v>227</v>
      </c>
      <c r="E147" s="144" t="s">
        <v>6119</v>
      </c>
      <c r="F147" s="145" t="s">
        <v>6120</v>
      </c>
      <c r="G147" s="146" t="s">
        <v>312</v>
      </c>
      <c r="H147" s="147">
        <v>10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9.7970000000000002E-2</v>
      </c>
      <c r="R147" s="153">
        <f>Q147*H147</f>
        <v>0.97970000000000002</v>
      </c>
      <c r="S147" s="153">
        <v>0</v>
      </c>
      <c r="T147" s="154">
        <f>S147*H147</f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400</v>
      </c>
    </row>
    <row r="148" spans="2:65" s="1" customFormat="1" ht="24.2" customHeight="1">
      <c r="B148" s="32"/>
      <c r="C148" s="143" t="s">
        <v>349</v>
      </c>
      <c r="D148" s="143" t="s">
        <v>227</v>
      </c>
      <c r="E148" s="144" t="s">
        <v>6121</v>
      </c>
      <c r="F148" s="145" t="s">
        <v>6122</v>
      </c>
      <c r="G148" s="146" t="s">
        <v>312</v>
      </c>
      <c r="H148" s="147">
        <v>10</v>
      </c>
      <c r="I148" s="148"/>
      <c r="J148" s="149">
        <f>ROUND(I148*H148,2)</f>
        <v>0</v>
      </c>
      <c r="K148" s="150"/>
      <c r="L148" s="32"/>
      <c r="M148" s="151" t="s">
        <v>1</v>
      </c>
      <c r="N148" s="152" t="s">
        <v>42</v>
      </c>
      <c r="P148" s="153">
        <f>O148*H148</f>
        <v>0</v>
      </c>
      <c r="Q148" s="153">
        <v>4.0600000000000002E-3</v>
      </c>
      <c r="R148" s="153">
        <f>Q148*H148</f>
        <v>4.0600000000000004E-2</v>
      </c>
      <c r="S148" s="153">
        <v>0</v>
      </c>
      <c r="T148" s="154">
        <f>S148*H148</f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>IF(N148="základná",J148,0)</f>
        <v>0</v>
      </c>
      <c r="BF148" s="156">
        <f>IF(N148="znížená",J148,0)</f>
        <v>0</v>
      </c>
      <c r="BG148" s="156">
        <f>IF(N148="zákl. prenesená",J148,0)</f>
        <v>0</v>
      </c>
      <c r="BH148" s="156">
        <f>IF(N148="zníž. prenesená",J148,0)</f>
        <v>0</v>
      </c>
      <c r="BI148" s="156">
        <f>IF(N148="nulová",J148,0)</f>
        <v>0</v>
      </c>
      <c r="BJ148" s="17" t="s">
        <v>89</v>
      </c>
      <c r="BK148" s="156">
        <f>ROUND(I148*H148,2)</f>
        <v>0</v>
      </c>
      <c r="BL148" s="17" t="s">
        <v>231</v>
      </c>
      <c r="BM148" s="155" t="s">
        <v>411</v>
      </c>
    </row>
    <row r="149" spans="2:65" s="11" customFormat="1" ht="22.9" customHeight="1">
      <c r="B149" s="131"/>
      <c r="D149" s="132" t="s">
        <v>75</v>
      </c>
      <c r="E149" s="141" t="s">
        <v>263</v>
      </c>
      <c r="F149" s="141" t="s">
        <v>2971</v>
      </c>
      <c r="I149" s="134"/>
      <c r="J149" s="142">
        <f>BK149</f>
        <v>0</v>
      </c>
      <c r="L149" s="131"/>
      <c r="M149" s="136"/>
      <c r="P149" s="137">
        <f>SUM(P150:P160)</f>
        <v>0</v>
      </c>
      <c r="R149" s="137">
        <f>SUM(R150:R160)</f>
        <v>6.3669099999999998</v>
      </c>
      <c r="T149" s="138">
        <f>SUM(T150:T160)</f>
        <v>0</v>
      </c>
      <c r="AR149" s="132" t="s">
        <v>83</v>
      </c>
      <c r="AT149" s="139" t="s">
        <v>75</v>
      </c>
      <c r="AU149" s="139" t="s">
        <v>83</v>
      </c>
      <c r="AY149" s="132" t="s">
        <v>225</v>
      </c>
      <c r="BK149" s="140">
        <f>SUM(BK150:BK160)</f>
        <v>0</v>
      </c>
    </row>
    <row r="150" spans="2:65" s="1" customFormat="1" ht="16.5" customHeight="1">
      <c r="B150" s="32"/>
      <c r="C150" s="143" t="s">
        <v>353</v>
      </c>
      <c r="D150" s="143" t="s">
        <v>227</v>
      </c>
      <c r="E150" s="144" t="s">
        <v>6185</v>
      </c>
      <c r="F150" s="145" t="s">
        <v>6186</v>
      </c>
      <c r="G150" s="146" t="s">
        <v>2974</v>
      </c>
      <c r="H150" s="147">
        <v>1</v>
      </c>
      <c r="I150" s="148"/>
      <c r="J150" s="149">
        <f t="shared" ref="J150:J160" si="10">ROUND(I150*H150,2)</f>
        <v>0</v>
      </c>
      <c r="K150" s="150"/>
      <c r="L150" s="32"/>
      <c r="M150" s="151" t="s">
        <v>1</v>
      </c>
      <c r="N150" s="152" t="s">
        <v>42</v>
      </c>
      <c r="P150" s="153">
        <f t="shared" ref="P150:P160" si="11">O150*H150</f>
        <v>0</v>
      </c>
      <c r="Q150" s="153">
        <v>0</v>
      </c>
      <c r="R150" s="153">
        <f t="shared" ref="R150:R160" si="12">Q150*H150</f>
        <v>0</v>
      </c>
      <c r="S150" s="153">
        <v>0</v>
      </c>
      <c r="T150" s="154">
        <f t="shared" ref="T150:T160" si="13">S150*H150</f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 t="shared" ref="BE150:BE160" si="14">IF(N150="základná",J150,0)</f>
        <v>0</v>
      </c>
      <c r="BF150" s="156">
        <f t="shared" ref="BF150:BF160" si="15">IF(N150="znížená",J150,0)</f>
        <v>0</v>
      </c>
      <c r="BG150" s="156">
        <f t="shared" ref="BG150:BG160" si="16">IF(N150="zákl. prenesená",J150,0)</f>
        <v>0</v>
      </c>
      <c r="BH150" s="156">
        <f t="shared" ref="BH150:BH160" si="17">IF(N150="zníž. prenesená",J150,0)</f>
        <v>0</v>
      </c>
      <c r="BI150" s="156">
        <f t="shared" ref="BI150:BI160" si="18">IF(N150="nulová",J150,0)</f>
        <v>0</v>
      </c>
      <c r="BJ150" s="17" t="s">
        <v>89</v>
      </c>
      <c r="BK150" s="156">
        <f t="shared" ref="BK150:BK160" si="19">ROUND(I150*H150,2)</f>
        <v>0</v>
      </c>
      <c r="BL150" s="17" t="s">
        <v>231</v>
      </c>
      <c r="BM150" s="155" t="s">
        <v>434</v>
      </c>
    </row>
    <row r="151" spans="2:65" s="1" customFormat="1" ht="16.5" customHeight="1">
      <c r="B151" s="32"/>
      <c r="C151" s="143" t="s">
        <v>363</v>
      </c>
      <c r="D151" s="143" t="s">
        <v>227</v>
      </c>
      <c r="E151" s="144" t="s">
        <v>6187</v>
      </c>
      <c r="F151" s="145" t="s">
        <v>6188</v>
      </c>
      <c r="G151" s="146" t="s">
        <v>2974</v>
      </c>
      <c r="H151" s="147">
        <v>1</v>
      </c>
      <c r="I151" s="148"/>
      <c r="J151" s="149">
        <f t="shared" si="10"/>
        <v>0</v>
      </c>
      <c r="K151" s="150"/>
      <c r="L151" s="32"/>
      <c r="M151" s="151" t="s">
        <v>1</v>
      </c>
      <c r="N151" s="152" t="s">
        <v>42</v>
      </c>
      <c r="P151" s="153">
        <f t="shared" si="11"/>
        <v>0</v>
      </c>
      <c r="Q151" s="153">
        <v>0</v>
      </c>
      <c r="R151" s="153">
        <f t="shared" si="12"/>
        <v>0</v>
      </c>
      <c r="S151" s="153">
        <v>0</v>
      </c>
      <c r="T151" s="154">
        <f t="shared" si="13"/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231</v>
      </c>
      <c r="BM151" s="155" t="s">
        <v>448</v>
      </c>
    </row>
    <row r="152" spans="2:65" s="1" customFormat="1" ht="21.75" customHeight="1">
      <c r="B152" s="32"/>
      <c r="C152" s="143" t="s">
        <v>7</v>
      </c>
      <c r="D152" s="143" t="s">
        <v>227</v>
      </c>
      <c r="E152" s="144" t="s">
        <v>6189</v>
      </c>
      <c r="F152" s="145" t="s">
        <v>6190</v>
      </c>
      <c r="G152" s="146" t="s">
        <v>414</v>
      </c>
      <c r="H152" s="147">
        <v>6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231</v>
      </c>
      <c r="BM152" s="155" t="s">
        <v>461</v>
      </c>
    </row>
    <row r="153" spans="2:65" s="1" customFormat="1" ht="16.5" customHeight="1">
      <c r="B153" s="32"/>
      <c r="C153" s="179" t="s">
        <v>379</v>
      </c>
      <c r="D153" s="179" t="s">
        <v>304</v>
      </c>
      <c r="E153" s="180" t="s">
        <v>6191</v>
      </c>
      <c r="F153" s="181" t="s">
        <v>6192</v>
      </c>
      <c r="G153" s="182" t="s">
        <v>2974</v>
      </c>
      <c r="H153" s="183">
        <v>2</v>
      </c>
      <c r="I153" s="184"/>
      <c r="J153" s="185">
        <f t="shared" si="10"/>
        <v>0</v>
      </c>
      <c r="K153" s="186"/>
      <c r="L153" s="187"/>
      <c r="M153" s="188" t="s">
        <v>1</v>
      </c>
      <c r="N153" s="189" t="s">
        <v>42</v>
      </c>
      <c r="P153" s="153">
        <f t="shared" si="11"/>
        <v>0</v>
      </c>
      <c r="Q153" s="153">
        <v>1.4930000000000001E-2</v>
      </c>
      <c r="R153" s="153">
        <f t="shared" si="12"/>
        <v>2.9860000000000001E-2</v>
      </c>
      <c r="S153" s="153">
        <v>0</v>
      </c>
      <c r="T153" s="154">
        <f t="shared" si="13"/>
        <v>0</v>
      </c>
      <c r="AR153" s="155" t="s">
        <v>263</v>
      </c>
      <c r="AT153" s="155" t="s">
        <v>304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231</v>
      </c>
      <c r="BM153" s="155" t="s">
        <v>470</v>
      </c>
    </row>
    <row r="154" spans="2:65" s="1" customFormat="1" ht="24.2" customHeight="1">
      <c r="B154" s="32"/>
      <c r="C154" s="143" t="s">
        <v>386</v>
      </c>
      <c r="D154" s="143" t="s">
        <v>227</v>
      </c>
      <c r="E154" s="144" t="s">
        <v>6193</v>
      </c>
      <c r="F154" s="145" t="s">
        <v>6194</v>
      </c>
      <c r="G154" s="146" t="s">
        <v>2974</v>
      </c>
      <c r="H154" s="147">
        <v>5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1.4279999999999999E-2</v>
      </c>
      <c r="R154" s="153">
        <f t="shared" si="12"/>
        <v>7.1399999999999991E-2</v>
      </c>
      <c r="S154" s="153">
        <v>0</v>
      </c>
      <c r="T154" s="154">
        <f t="shared" si="13"/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231</v>
      </c>
      <c r="BM154" s="155" t="s">
        <v>482</v>
      </c>
    </row>
    <row r="155" spans="2:65" s="1" customFormat="1" ht="16.5" customHeight="1">
      <c r="B155" s="32"/>
      <c r="C155" s="179" t="s">
        <v>390</v>
      </c>
      <c r="D155" s="179" t="s">
        <v>304</v>
      </c>
      <c r="E155" s="180" t="s">
        <v>6195</v>
      </c>
      <c r="F155" s="181" t="s">
        <v>6196</v>
      </c>
      <c r="G155" s="182" t="s">
        <v>2974</v>
      </c>
      <c r="H155" s="183">
        <v>1</v>
      </c>
      <c r="I155" s="184"/>
      <c r="J155" s="185">
        <f t="shared" si="10"/>
        <v>0</v>
      </c>
      <c r="K155" s="186"/>
      <c r="L155" s="187"/>
      <c r="M155" s="188" t="s">
        <v>1</v>
      </c>
      <c r="N155" s="189" t="s">
        <v>42</v>
      </c>
      <c r="P155" s="153">
        <f t="shared" si="11"/>
        <v>0</v>
      </c>
      <c r="Q155" s="153">
        <v>2.9000000000000001E-2</v>
      </c>
      <c r="R155" s="153">
        <f t="shared" si="12"/>
        <v>2.9000000000000001E-2</v>
      </c>
      <c r="S155" s="153">
        <v>0</v>
      </c>
      <c r="T155" s="154">
        <f t="shared" si="1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231</v>
      </c>
      <c r="BM155" s="155" t="s">
        <v>516</v>
      </c>
    </row>
    <row r="156" spans="2:65" s="1" customFormat="1" ht="16.5" customHeight="1">
      <c r="B156" s="32"/>
      <c r="C156" s="179" t="s">
        <v>395</v>
      </c>
      <c r="D156" s="179" t="s">
        <v>304</v>
      </c>
      <c r="E156" s="180" t="s">
        <v>6197</v>
      </c>
      <c r="F156" s="181" t="s">
        <v>6198</v>
      </c>
      <c r="G156" s="182" t="s">
        <v>2974</v>
      </c>
      <c r="H156" s="183">
        <v>1</v>
      </c>
      <c r="I156" s="184"/>
      <c r="J156" s="185">
        <f t="shared" si="10"/>
        <v>0</v>
      </c>
      <c r="K156" s="186"/>
      <c r="L156" s="187"/>
      <c r="M156" s="188" t="s">
        <v>1</v>
      </c>
      <c r="N156" s="189" t="s">
        <v>42</v>
      </c>
      <c r="P156" s="153">
        <f t="shared" si="11"/>
        <v>0</v>
      </c>
      <c r="Q156" s="153">
        <v>0.08</v>
      </c>
      <c r="R156" s="153">
        <f t="shared" si="12"/>
        <v>0.08</v>
      </c>
      <c r="S156" s="153">
        <v>0</v>
      </c>
      <c r="T156" s="154">
        <f t="shared" si="13"/>
        <v>0</v>
      </c>
      <c r="AR156" s="155" t="s">
        <v>263</v>
      </c>
      <c r="AT156" s="155" t="s">
        <v>304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231</v>
      </c>
      <c r="BM156" s="155" t="s">
        <v>527</v>
      </c>
    </row>
    <row r="157" spans="2:65" s="1" customFormat="1" ht="16.5" customHeight="1">
      <c r="B157" s="32"/>
      <c r="C157" s="179" t="s">
        <v>400</v>
      </c>
      <c r="D157" s="179" t="s">
        <v>304</v>
      </c>
      <c r="E157" s="180" t="s">
        <v>6199</v>
      </c>
      <c r="F157" s="181" t="s">
        <v>6200</v>
      </c>
      <c r="G157" s="182" t="s">
        <v>2974</v>
      </c>
      <c r="H157" s="183">
        <v>5</v>
      </c>
      <c r="I157" s="184"/>
      <c r="J157" s="185">
        <f t="shared" si="10"/>
        <v>0</v>
      </c>
      <c r="K157" s="186"/>
      <c r="L157" s="187"/>
      <c r="M157" s="188" t="s">
        <v>1</v>
      </c>
      <c r="N157" s="189" t="s">
        <v>42</v>
      </c>
      <c r="P157" s="153">
        <f t="shared" si="11"/>
        <v>0</v>
      </c>
      <c r="Q157" s="153">
        <v>0.37</v>
      </c>
      <c r="R157" s="153">
        <f t="shared" si="12"/>
        <v>1.85</v>
      </c>
      <c r="S157" s="153">
        <v>0</v>
      </c>
      <c r="T157" s="154">
        <f t="shared" si="13"/>
        <v>0</v>
      </c>
      <c r="AR157" s="155" t="s">
        <v>263</v>
      </c>
      <c r="AT157" s="155" t="s">
        <v>304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231</v>
      </c>
      <c r="BM157" s="155" t="s">
        <v>540</v>
      </c>
    </row>
    <row r="158" spans="2:65" s="1" customFormat="1" ht="24.2" customHeight="1">
      <c r="B158" s="32"/>
      <c r="C158" s="143" t="s">
        <v>405</v>
      </c>
      <c r="D158" s="143" t="s">
        <v>227</v>
      </c>
      <c r="E158" s="144" t="s">
        <v>6201</v>
      </c>
      <c r="F158" s="145" t="s">
        <v>6202</v>
      </c>
      <c r="G158" s="146" t="s">
        <v>2974</v>
      </c>
      <c r="H158" s="147">
        <v>1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1.9346300000000001</v>
      </c>
      <c r="R158" s="153">
        <f t="shared" si="12"/>
        <v>1.9346300000000001</v>
      </c>
      <c r="S158" s="153">
        <v>0</v>
      </c>
      <c r="T158" s="154">
        <f t="shared" si="13"/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231</v>
      </c>
      <c r="BM158" s="155" t="s">
        <v>556</v>
      </c>
    </row>
    <row r="159" spans="2:65" s="1" customFormat="1" ht="24.2" customHeight="1">
      <c r="B159" s="32"/>
      <c r="C159" s="143" t="s">
        <v>411</v>
      </c>
      <c r="D159" s="143" t="s">
        <v>227</v>
      </c>
      <c r="E159" s="144" t="s">
        <v>6158</v>
      </c>
      <c r="F159" s="145" t="s">
        <v>6159</v>
      </c>
      <c r="G159" s="146" t="s">
        <v>2974</v>
      </c>
      <c r="H159" s="147">
        <v>1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7.0200000000000002E-3</v>
      </c>
      <c r="R159" s="153">
        <f t="shared" si="12"/>
        <v>7.0200000000000002E-3</v>
      </c>
      <c r="S159" s="153">
        <v>0</v>
      </c>
      <c r="T159" s="154">
        <f t="shared" si="13"/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231</v>
      </c>
      <c r="BM159" s="155" t="s">
        <v>568</v>
      </c>
    </row>
    <row r="160" spans="2:65" s="1" customFormat="1" ht="16.5" customHeight="1">
      <c r="B160" s="32"/>
      <c r="C160" s="179" t="s">
        <v>420</v>
      </c>
      <c r="D160" s="179" t="s">
        <v>304</v>
      </c>
      <c r="E160" s="180" t="s">
        <v>6203</v>
      </c>
      <c r="F160" s="181" t="s">
        <v>6204</v>
      </c>
      <c r="G160" s="182" t="s">
        <v>2974</v>
      </c>
      <c r="H160" s="183">
        <v>1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2.3650000000000002</v>
      </c>
      <c r="R160" s="153">
        <f t="shared" si="12"/>
        <v>2.3650000000000002</v>
      </c>
      <c r="S160" s="153">
        <v>0</v>
      </c>
      <c r="T160" s="154">
        <f t="shared" si="1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231</v>
      </c>
      <c r="BM160" s="155" t="s">
        <v>581</v>
      </c>
    </row>
    <row r="161" spans="2:65" s="11" customFormat="1" ht="25.9" customHeight="1">
      <c r="B161" s="131"/>
      <c r="D161" s="132" t="s">
        <v>75</v>
      </c>
      <c r="E161" s="133" t="s">
        <v>1062</v>
      </c>
      <c r="F161" s="133" t="s">
        <v>1063</v>
      </c>
      <c r="I161" s="134"/>
      <c r="J161" s="135">
        <f>BK161</f>
        <v>0</v>
      </c>
      <c r="L161" s="131"/>
      <c r="M161" s="136"/>
      <c r="P161" s="137">
        <f>SUM(P162:P168)</f>
        <v>0</v>
      </c>
      <c r="R161" s="137">
        <f>SUM(R162:R168)</f>
        <v>0</v>
      </c>
      <c r="T161" s="138">
        <f>SUM(T162:T168)</f>
        <v>0</v>
      </c>
      <c r="AR161" s="132" t="s">
        <v>83</v>
      </c>
      <c r="AT161" s="139" t="s">
        <v>75</v>
      </c>
      <c r="AU161" s="139" t="s">
        <v>76</v>
      </c>
      <c r="AY161" s="132" t="s">
        <v>225</v>
      </c>
      <c r="BK161" s="140">
        <f>SUM(BK162:BK168)</f>
        <v>0</v>
      </c>
    </row>
    <row r="162" spans="2:65" s="1" customFormat="1" ht="21.75" customHeight="1">
      <c r="B162" s="32"/>
      <c r="C162" s="143" t="s">
        <v>434</v>
      </c>
      <c r="D162" s="143" t="s">
        <v>227</v>
      </c>
      <c r="E162" s="144" t="s">
        <v>1283</v>
      </c>
      <c r="F162" s="145" t="s">
        <v>1284</v>
      </c>
      <c r="G162" s="146" t="s">
        <v>292</v>
      </c>
      <c r="H162" s="147">
        <v>4.5999999999999996</v>
      </c>
      <c r="I162" s="148"/>
      <c r="J162" s="149">
        <f>ROUND(I162*H162,2)</f>
        <v>0</v>
      </c>
      <c r="K162" s="150"/>
      <c r="L162" s="32"/>
      <c r="M162" s="151" t="s">
        <v>1</v>
      </c>
      <c r="N162" s="152" t="s">
        <v>42</v>
      </c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55" t="s">
        <v>231</v>
      </c>
      <c r="AT162" s="155" t="s">
        <v>227</v>
      </c>
      <c r="AU162" s="155" t="s">
        <v>83</v>
      </c>
      <c r="AY162" s="17" t="s">
        <v>225</v>
      </c>
      <c r="BE162" s="156">
        <f>IF(N162="základná",J162,0)</f>
        <v>0</v>
      </c>
      <c r="BF162" s="156">
        <f>IF(N162="znížená",J162,0)</f>
        <v>0</v>
      </c>
      <c r="BG162" s="156">
        <f>IF(N162="zákl. prenesená",J162,0)</f>
        <v>0</v>
      </c>
      <c r="BH162" s="156">
        <f>IF(N162="zníž. prenesená",J162,0)</f>
        <v>0</v>
      </c>
      <c r="BI162" s="156">
        <f>IF(N162="nulová",J162,0)</f>
        <v>0</v>
      </c>
      <c r="BJ162" s="17" t="s">
        <v>89</v>
      </c>
      <c r="BK162" s="156">
        <f>ROUND(I162*H162,2)</f>
        <v>0</v>
      </c>
      <c r="BL162" s="17" t="s">
        <v>231</v>
      </c>
      <c r="BM162" s="155" t="s">
        <v>6205</v>
      </c>
    </row>
    <row r="163" spans="2:65" s="1" customFormat="1" ht="24.2" customHeight="1">
      <c r="B163" s="32"/>
      <c r="C163" s="143" t="s">
        <v>443</v>
      </c>
      <c r="D163" s="143" t="s">
        <v>227</v>
      </c>
      <c r="E163" s="144" t="s">
        <v>1287</v>
      </c>
      <c r="F163" s="145" t="s">
        <v>1288</v>
      </c>
      <c r="G163" s="146" t="s">
        <v>292</v>
      </c>
      <c r="H163" s="147">
        <v>41.4</v>
      </c>
      <c r="I163" s="148"/>
      <c r="J163" s="149">
        <f>ROUND(I163*H163,2)</f>
        <v>0</v>
      </c>
      <c r="K163" s="150"/>
      <c r="L163" s="32"/>
      <c r="M163" s="151" t="s">
        <v>1</v>
      </c>
      <c r="N163" s="152" t="s">
        <v>42</v>
      </c>
      <c r="P163" s="153">
        <f>O163*H163</f>
        <v>0</v>
      </c>
      <c r="Q163" s="153">
        <v>0</v>
      </c>
      <c r="R163" s="153">
        <f>Q163*H163</f>
        <v>0</v>
      </c>
      <c r="S163" s="153">
        <v>0</v>
      </c>
      <c r="T163" s="154">
        <f>S163*H163</f>
        <v>0</v>
      </c>
      <c r="AR163" s="155" t="s">
        <v>231</v>
      </c>
      <c r="AT163" s="155" t="s">
        <v>227</v>
      </c>
      <c r="AU163" s="155" t="s">
        <v>83</v>
      </c>
      <c r="AY163" s="17" t="s">
        <v>225</v>
      </c>
      <c r="BE163" s="156">
        <f>IF(N163="základná",J163,0)</f>
        <v>0</v>
      </c>
      <c r="BF163" s="156">
        <f>IF(N163="znížená",J163,0)</f>
        <v>0</v>
      </c>
      <c r="BG163" s="156">
        <f>IF(N163="zákl. prenesená",J163,0)</f>
        <v>0</v>
      </c>
      <c r="BH163" s="156">
        <f>IF(N163="zníž. prenesená",J163,0)</f>
        <v>0</v>
      </c>
      <c r="BI163" s="156">
        <f>IF(N163="nulová",J163,0)</f>
        <v>0</v>
      </c>
      <c r="BJ163" s="17" t="s">
        <v>89</v>
      </c>
      <c r="BK163" s="156">
        <f>ROUND(I163*H163,2)</f>
        <v>0</v>
      </c>
      <c r="BL163" s="17" t="s">
        <v>231</v>
      </c>
      <c r="BM163" s="155" t="s">
        <v>6206</v>
      </c>
    </row>
    <row r="164" spans="2:65" s="12" customFormat="1" ht="11.25">
      <c r="B164" s="157"/>
      <c r="D164" s="158" t="s">
        <v>233</v>
      </c>
      <c r="F164" s="160" t="s">
        <v>6207</v>
      </c>
      <c r="H164" s="161">
        <v>41.4</v>
      </c>
      <c r="I164" s="162"/>
      <c r="L164" s="157"/>
      <c r="M164" s="163"/>
      <c r="T164" s="164"/>
      <c r="AT164" s="159" t="s">
        <v>233</v>
      </c>
      <c r="AU164" s="159" t="s">
        <v>83</v>
      </c>
      <c r="AV164" s="12" t="s">
        <v>89</v>
      </c>
      <c r="AW164" s="12" t="s">
        <v>4</v>
      </c>
      <c r="AX164" s="12" t="s">
        <v>83</v>
      </c>
      <c r="AY164" s="159" t="s">
        <v>225</v>
      </c>
    </row>
    <row r="165" spans="2:65" s="1" customFormat="1" ht="24.2" customHeight="1">
      <c r="B165" s="32"/>
      <c r="C165" s="143" t="s">
        <v>448</v>
      </c>
      <c r="D165" s="143" t="s">
        <v>227</v>
      </c>
      <c r="E165" s="144" t="s">
        <v>1292</v>
      </c>
      <c r="F165" s="145" t="s">
        <v>1293</v>
      </c>
      <c r="G165" s="146" t="s">
        <v>292</v>
      </c>
      <c r="H165" s="147">
        <v>4.5999999999999996</v>
      </c>
      <c r="I165" s="148"/>
      <c r="J165" s="149">
        <f>ROUND(I165*H165,2)</f>
        <v>0</v>
      </c>
      <c r="K165" s="150"/>
      <c r="L165" s="32"/>
      <c r="M165" s="151" t="s">
        <v>1</v>
      </c>
      <c r="N165" s="152" t="s">
        <v>42</v>
      </c>
      <c r="P165" s="153">
        <f>O165*H165</f>
        <v>0</v>
      </c>
      <c r="Q165" s="153">
        <v>0</v>
      </c>
      <c r="R165" s="153">
        <f>Q165*H165</f>
        <v>0</v>
      </c>
      <c r="S165" s="153">
        <v>0</v>
      </c>
      <c r="T165" s="154">
        <f>S165*H165</f>
        <v>0</v>
      </c>
      <c r="AR165" s="155" t="s">
        <v>231</v>
      </c>
      <c r="AT165" s="155" t="s">
        <v>227</v>
      </c>
      <c r="AU165" s="155" t="s">
        <v>83</v>
      </c>
      <c r="AY165" s="17" t="s">
        <v>225</v>
      </c>
      <c r="BE165" s="156">
        <f>IF(N165="základná",J165,0)</f>
        <v>0</v>
      </c>
      <c r="BF165" s="156">
        <f>IF(N165="znížená",J165,0)</f>
        <v>0</v>
      </c>
      <c r="BG165" s="156">
        <f>IF(N165="zákl. prenesená",J165,0)</f>
        <v>0</v>
      </c>
      <c r="BH165" s="156">
        <f>IF(N165="zníž. prenesená",J165,0)</f>
        <v>0</v>
      </c>
      <c r="BI165" s="156">
        <f>IF(N165="nulová",J165,0)</f>
        <v>0</v>
      </c>
      <c r="BJ165" s="17" t="s">
        <v>89</v>
      </c>
      <c r="BK165" s="156">
        <f>ROUND(I165*H165,2)</f>
        <v>0</v>
      </c>
      <c r="BL165" s="17" t="s">
        <v>231</v>
      </c>
      <c r="BM165" s="155" t="s">
        <v>6208</v>
      </c>
    </row>
    <row r="166" spans="2:65" s="1" customFormat="1" ht="24.2" customHeight="1">
      <c r="B166" s="32"/>
      <c r="C166" s="143" t="s">
        <v>453</v>
      </c>
      <c r="D166" s="143" t="s">
        <v>227</v>
      </c>
      <c r="E166" s="144" t="s">
        <v>1296</v>
      </c>
      <c r="F166" s="145" t="s">
        <v>6167</v>
      </c>
      <c r="G166" s="146" t="s">
        <v>292</v>
      </c>
      <c r="H166" s="147">
        <v>9.1999999999999993</v>
      </c>
      <c r="I166" s="148"/>
      <c r="J166" s="149">
        <f>ROUND(I166*H166,2)</f>
        <v>0</v>
      </c>
      <c r="K166" s="150"/>
      <c r="L166" s="32"/>
      <c r="M166" s="151" t="s">
        <v>1</v>
      </c>
      <c r="N166" s="152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231</v>
      </c>
      <c r="AT166" s="155" t="s">
        <v>227</v>
      </c>
      <c r="AU166" s="155" t="s">
        <v>83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231</v>
      </c>
      <c r="BM166" s="155" t="s">
        <v>6209</v>
      </c>
    </row>
    <row r="167" spans="2:65" s="12" customFormat="1" ht="11.25">
      <c r="B167" s="157"/>
      <c r="D167" s="158" t="s">
        <v>233</v>
      </c>
      <c r="F167" s="160" t="s">
        <v>6210</v>
      </c>
      <c r="H167" s="161">
        <v>9.1999999999999993</v>
      </c>
      <c r="I167" s="162"/>
      <c r="L167" s="157"/>
      <c r="M167" s="163"/>
      <c r="T167" s="164"/>
      <c r="AT167" s="159" t="s">
        <v>233</v>
      </c>
      <c r="AU167" s="159" t="s">
        <v>83</v>
      </c>
      <c r="AV167" s="12" t="s">
        <v>89</v>
      </c>
      <c r="AW167" s="12" t="s">
        <v>4</v>
      </c>
      <c r="AX167" s="12" t="s">
        <v>83</v>
      </c>
      <c r="AY167" s="159" t="s">
        <v>225</v>
      </c>
    </row>
    <row r="168" spans="2:65" s="1" customFormat="1" ht="24.2" customHeight="1">
      <c r="B168" s="32"/>
      <c r="C168" s="143" t="s">
        <v>461</v>
      </c>
      <c r="D168" s="143" t="s">
        <v>227</v>
      </c>
      <c r="E168" s="144" t="s">
        <v>1300</v>
      </c>
      <c r="F168" s="145" t="s">
        <v>1301</v>
      </c>
      <c r="G168" s="146" t="s">
        <v>292</v>
      </c>
      <c r="H168" s="147">
        <v>4.5999999999999996</v>
      </c>
      <c r="I168" s="148"/>
      <c r="J168" s="149">
        <f>ROUND(I168*H168,2)</f>
        <v>0</v>
      </c>
      <c r="K168" s="150"/>
      <c r="L168" s="32"/>
      <c r="M168" s="202" t="s">
        <v>1</v>
      </c>
      <c r="N168" s="203" t="s">
        <v>42</v>
      </c>
      <c r="O168" s="199"/>
      <c r="P168" s="200">
        <f>O168*H168</f>
        <v>0</v>
      </c>
      <c r="Q168" s="200">
        <v>0</v>
      </c>
      <c r="R168" s="200">
        <f>Q168*H168</f>
        <v>0</v>
      </c>
      <c r="S168" s="200">
        <v>0</v>
      </c>
      <c r="T168" s="201">
        <f>S168*H168</f>
        <v>0</v>
      </c>
      <c r="AR168" s="155" t="s">
        <v>231</v>
      </c>
      <c r="AT168" s="155" t="s">
        <v>227</v>
      </c>
      <c r="AU168" s="155" t="s">
        <v>83</v>
      </c>
      <c r="AY168" s="17" t="s">
        <v>225</v>
      </c>
      <c r="BE168" s="156">
        <f>IF(N168="základná",J168,0)</f>
        <v>0</v>
      </c>
      <c r="BF168" s="156">
        <f>IF(N168="znížená",J168,0)</f>
        <v>0</v>
      </c>
      <c r="BG168" s="156">
        <f>IF(N168="zákl. prenesená",J168,0)</f>
        <v>0</v>
      </c>
      <c r="BH168" s="156">
        <f>IF(N168="zníž. prenesená",J168,0)</f>
        <v>0</v>
      </c>
      <c r="BI168" s="156">
        <f>IF(N168="nulová",J168,0)</f>
        <v>0</v>
      </c>
      <c r="BJ168" s="17" t="s">
        <v>89</v>
      </c>
      <c r="BK168" s="156">
        <f>ROUND(I168*H168,2)</f>
        <v>0</v>
      </c>
      <c r="BL168" s="17" t="s">
        <v>231</v>
      </c>
      <c r="BM168" s="155" t="s">
        <v>6211</v>
      </c>
    </row>
    <row r="169" spans="2:65" s="1" customFormat="1" ht="6.95" customHeight="1">
      <c r="B169" s="47"/>
      <c r="C169" s="48"/>
      <c r="D169" s="48"/>
      <c r="E169" s="48"/>
      <c r="F169" s="48"/>
      <c r="G169" s="48"/>
      <c r="H169" s="48"/>
      <c r="I169" s="48"/>
      <c r="J169" s="48"/>
      <c r="K169" s="48"/>
      <c r="L169" s="32"/>
    </row>
  </sheetData>
  <sheetProtection algorithmName="SHA-512" hashValue="aZFwpMHO49rip9J6quuEQJ7cPvuwPLGpDZ9IDsgMJZtAZ2QqNI50QKXLMM2MaWajFtIIpn30gYcbJM6OjqbORg==" saltValue="Tz7f75gujqg2T02oprI/i+aYNUXqd1n8iMAciKzNqMMinrLmG3zOVbVy4ZlZfQVYIJEpTEoBWj3M5gMG8rMS7Q==" spinCount="100000" sheet="1" objects="1" scenarios="1" formatColumns="0" formatRows="0" autoFilter="0"/>
  <autoFilter ref="C120:K168" xr:uid="{00000000-0009-0000-0000-000017000000}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2:BM15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161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30" customHeight="1">
      <c r="B9" s="32"/>
      <c r="E9" s="214" t="s">
        <v>6212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6213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ROUND(J123,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ROUND((SUM(BE123:BE152)),  2)</f>
        <v>0</v>
      </c>
      <c r="G33" s="100"/>
      <c r="H33" s="100"/>
      <c r="I33" s="101">
        <v>0.23</v>
      </c>
      <c r="J33" s="99">
        <f>ROUND(((SUM(BE123:BE152))*I33),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ROUND((SUM(BF123:BF152)),  2)</f>
        <v>0</v>
      </c>
      <c r="I34" s="102">
        <v>0.23</v>
      </c>
      <c r="J34" s="89">
        <f>ROUND(((SUM(BF123:BF152))*I34),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ROUND((SUM(BG123:BG152)),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ROUND((SUM(BH123:BH152)),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ROUND((SUM(BI123:BI152)),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30" customHeight="1">
      <c r="B87" s="32"/>
      <c r="E87" s="214" t="str">
        <f>E9</f>
        <v xml:space="preserve">08 - SO-08  HDS/RIS Prípojka NN a navrhovaná rozpáj. a istiaca skrina, s el.rozvádzačom s hl.ističom    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Ing Richard Ďuriš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J123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4062</v>
      </c>
      <c r="E97" s="116"/>
      <c r="F97" s="116"/>
      <c r="G97" s="116"/>
      <c r="H97" s="116"/>
      <c r="I97" s="116"/>
      <c r="J97" s="117">
        <f>J124</f>
        <v>0</v>
      </c>
      <c r="L97" s="114"/>
    </row>
    <row r="98" spans="2:12" s="9" customFormat="1" ht="19.899999999999999" customHeight="1">
      <c r="B98" s="118"/>
      <c r="D98" s="119" t="s">
        <v>6214</v>
      </c>
      <c r="E98" s="120"/>
      <c r="F98" s="120"/>
      <c r="G98" s="120"/>
      <c r="H98" s="120"/>
      <c r="I98" s="120"/>
      <c r="J98" s="121">
        <f>J125</f>
        <v>0</v>
      </c>
      <c r="L98" s="118"/>
    </row>
    <row r="99" spans="2:12" s="9" customFormat="1" ht="19.899999999999999" customHeight="1">
      <c r="B99" s="118"/>
      <c r="D99" s="119" t="s">
        <v>6215</v>
      </c>
      <c r="E99" s="120"/>
      <c r="F99" s="120"/>
      <c r="G99" s="120"/>
      <c r="H99" s="120"/>
      <c r="I99" s="120"/>
      <c r="J99" s="121">
        <f>J129</f>
        <v>0</v>
      </c>
      <c r="L99" s="118"/>
    </row>
    <row r="100" spans="2:12" s="8" customFormat="1" ht="24.95" customHeight="1">
      <c r="B100" s="114"/>
      <c r="D100" s="115" t="s">
        <v>4069</v>
      </c>
      <c r="E100" s="116"/>
      <c r="F100" s="116"/>
      <c r="G100" s="116"/>
      <c r="H100" s="116"/>
      <c r="I100" s="116"/>
      <c r="J100" s="117">
        <f>J132</f>
        <v>0</v>
      </c>
      <c r="L100" s="114"/>
    </row>
    <row r="101" spans="2:12" s="9" customFormat="1" ht="19.899999999999999" customHeight="1">
      <c r="B101" s="118"/>
      <c r="D101" s="119" t="s">
        <v>6216</v>
      </c>
      <c r="E101" s="120"/>
      <c r="F101" s="120"/>
      <c r="G101" s="120"/>
      <c r="H101" s="120"/>
      <c r="I101" s="120"/>
      <c r="J101" s="121">
        <f>J133</f>
        <v>0</v>
      </c>
      <c r="L101" s="118"/>
    </row>
    <row r="102" spans="2:12" s="9" customFormat="1" ht="14.85" customHeight="1">
      <c r="B102" s="118"/>
      <c r="D102" s="119" t="s">
        <v>6217</v>
      </c>
      <c r="E102" s="120"/>
      <c r="F102" s="120"/>
      <c r="G102" s="120"/>
      <c r="H102" s="120"/>
      <c r="I102" s="120"/>
      <c r="J102" s="121">
        <f>J142</f>
        <v>0</v>
      </c>
      <c r="L102" s="118"/>
    </row>
    <row r="103" spans="2:12" s="8" customFormat="1" ht="24.95" customHeight="1">
      <c r="B103" s="114"/>
      <c r="D103" s="115" t="s">
        <v>4080</v>
      </c>
      <c r="E103" s="116"/>
      <c r="F103" s="116"/>
      <c r="G103" s="116"/>
      <c r="H103" s="116"/>
      <c r="I103" s="116"/>
      <c r="J103" s="117">
        <f>J150</f>
        <v>0</v>
      </c>
      <c r="L103" s="114"/>
    </row>
    <row r="104" spans="2:12" s="1" customFormat="1" ht="21.75" customHeight="1">
      <c r="B104" s="32"/>
      <c r="L104" s="32"/>
    </row>
    <row r="105" spans="2:12" s="1" customFormat="1" ht="6.95" customHeight="1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32"/>
    </row>
    <row r="109" spans="2:12" s="1" customFormat="1" ht="6.95" customHeight="1"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32"/>
    </row>
    <row r="110" spans="2:12" s="1" customFormat="1" ht="24.95" customHeight="1">
      <c r="B110" s="32"/>
      <c r="C110" s="21" t="s">
        <v>211</v>
      </c>
      <c r="L110" s="32"/>
    </row>
    <row r="111" spans="2:12" s="1" customFormat="1" ht="6.95" customHeight="1">
      <c r="B111" s="32"/>
      <c r="L111" s="32"/>
    </row>
    <row r="112" spans="2:12" s="1" customFormat="1" ht="12" customHeight="1">
      <c r="B112" s="32"/>
      <c r="C112" s="27" t="s">
        <v>15</v>
      </c>
      <c r="L112" s="32"/>
    </row>
    <row r="113" spans="2:65" s="1" customFormat="1" ht="26.25" customHeight="1">
      <c r="B113" s="32"/>
      <c r="E113" s="252" t="str">
        <f>E7</f>
        <v>Sociálno-zdravotné nízkokapacitné zariadenie s kapacitou 24 miest - CSS LÚČ</v>
      </c>
      <c r="F113" s="253"/>
      <c r="G113" s="253"/>
      <c r="H113" s="253"/>
      <c r="L113" s="32"/>
    </row>
    <row r="114" spans="2:65" s="1" customFormat="1" ht="12" customHeight="1">
      <c r="B114" s="32"/>
      <c r="C114" s="27" t="s">
        <v>172</v>
      </c>
      <c r="L114" s="32"/>
    </row>
    <row r="115" spans="2:65" s="1" customFormat="1" ht="30" customHeight="1">
      <c r="B115" s="32"/>
      <c r="E115" s="214" t="str">
        <f>E9</f>
        <v xml:space="preserve">08 - SO-08  HDS/RIS Prípojka NN a navrhovaná rozpáj. a istiaca skrina, s el.rozvádzačom s hl.ističom    </v>
      </c>
      <c r="F115" s="254"/>
      <c r="G115" s="254"/>
      <c r="H115" s="254"/>
      <c r="L115" s="32"/>
    </row>
    <row r="116" spans="2:65" s="1" customFormat="1" ht="6.95" customHeight="1">
      <c r="B116" s="32"/>
      <c r="L116" s="32"/>
    </row>
    <row r="117" spans="2:65" s="1" customFormat="1" ht="12" customHeight="1">
      <c r="B117" s="32"/>
      <c r="C117" s="27" t="s">
        <v>19</v>
      </c>
      <c r="F117" s="25" t="str">
        <f>F12</f>
        <v>Bytča</v>
      </c>
      <c r="I117" s="27" t="s">
        <v>21</v>
      </c>
      <c r="J117" s="55" t="str">
        <f>IF(J12="","",J12)</f>
        <v>22. 6. 2026</v>
      </c>
      <c r="L117" s="32"/>
    </row>
    <row r="118" spans="2:65" s="1" customFormat="1" ht="6.95" customHeight="1">
      <c r="B118" s="32"/>
      <c r="L118" s="32"/>
    </row>
    <row r="119" spans="2:65" s="1" customFormat="1" ht="15.2" customHeight="1">
      <c r="B119" s="32"/>
      <c r="C119" s="27" t="s">
        <v>23</v>
      </c>
      <c r="F119" s="25" t="str">
        <f>E15</f>
        <v>Centrum sociálnych služieb LÚČ</v>
      </c>
      <c r="I119" s="27" t="s">
        <v>29</v>
      </c>
      <c r="J119" s="30" t="str">
        <f>E21</f>
        <v>expo AIR s.r.o.</v>
      </c>
      <c r="L119" s="32"/>
    </row>
    <row r="120" spans="2:65" s="1" customFormat="1" ht="15.2" customHeight="1">
      <c r="B120" s="32"/>
      <c r="C120" s="27" t="s">
        <v>27</v>
      </c>
      <c r="F120" s="25" t="str">
        <f>IF(E18="","",E18)</f>
        <v>Vyplň údaj</v>
      </c>
      <c r="I120" s="27" t="s">
        <v>32</v>
      </c>
      <c r="J120" s="30" t="str">
        <f>E24</f>
        <v>Ing Richard Ďuriš</v>
      </c>
      <c r="L120" s="32"/>
    </row>
    <row r="121" spans="2:65" s="1" customFormat="1" ht="10.35" customHeight="1">
      <c r="B121" s="32"/>
      <c r="L121" s="32"/>
    </row>
    <row r="122" spans="2:65" s="10" customFormat="1" ht="29.25" customHeight="1">
      <c r="B122" s="122"/>
      <c r="C122" s="123" t="s">
        <v>212</v>
      </c>
      <c r="D122" s="124" t="s">
        <v>61</v>
      </c>
      <c r="E122" s="124" t="s">
        <v>57</v>
      </c>
      <c r="F122" s="124" t="s">
        <v>58</v>
      </c>
      <c r="G122" s="124" t="s">
        <v>213</v>
      </c>
      <c r="H122" s="124" t="s">
        <v>214</v>
      </c>
      <c r="I122" s="124" t="s">
        <v>215</v>
      </c>
      <c r="J122" s="125" t="s">
        <v>179</v>
      </c>
      <c r="K122" s="126" t="s">
        <v>216</v>
      </c>
      <c r="L122" s="122"/>
      <c r="M122" s="62" t="s">
        <v>1</v>
      </c>
      <c r="N122" s="63" t="s">
        <v>40</v>
      </c>
      <c r="O122" s="63" t="s">
        <v>217</v>
      </c>
      <c r="P122" s="63" t="s">
        <v>218</v>
      </c>
      <c r="Q122" s="63" t="s">
        <v>219</v>
      </c>
      <c r="R122" s="63" t="s">
        <v>220</v>
      </c>
      <c r="S122" s="63" t="s">
        <v>221</v>
      </c>
      <c r="T122" s="64" t="s">
        <v>222</v>
      </c>
    </row>
    <row r="123" spans="2:65" s="1" customFormat="1" ht="22.9" customHeight="1">
      <c r="B123" s="32"/>
      <c r="C123" s="67" t="s">
        <v>180</v>
      </c>
      <c r="J123" s="127">
        <f>BK123</f>
        <v>0</v>
      </c>
      <c r="L123" s="32"/>
      <c r="M123" s="65"/>
      <c r="N123" s="56"/>
      <c r="O123" s="56"/>
      <c r="P123" s="128">
        <f>P124+P132+P150</f>
        <v>0</v>
      </c>
      <c r="Q123" s="56"/>
      <c r="R123" s="128">
        <f>R124+R132+R150</f>
        <v>0</v>
      </c>
      <c r="S123" s="56"/>
      <c r="T123" s="129">
        <f>T124+T132+T150</f>
        <v>0</v>
      </c>
      <c r="AT123" s="17" t="s">
        <v>75</v>
      </c>
      <c r="AU123" s="17" t="s">
        <v>181</v>
      </c>
      <c r="BK123" s="130">
        <f>BK124+BK132+BK150</f>
        <v>0</v>
      </c>
    </row>
    <row r="124" spans="2:65" s="11" customFormat="1" ht="25.9" customHeight="1">
      <c r="B124" s="131"/>
      <c r="D124" s="132" t="s">
        <v>75</v>
      </c>
      <c r="E124" s="133" t="s">
        <v>223</v>
      </c>
      <c r="F124" s="133" t="s">
        <v>4081</v>
      </c>
      <c r="I124" s="134"/>
      <c r="J124" s="135">
        <f>BK124</f>
        <v>0</v>
      </c>
      <c r="L124" s="131"/>
      <c r="M124" s="136"/>
      <c r="P124" s="137">
        <f>P125+P129</f>
        <v>0</v>
      </c>
      <c r="R124" s="137">
        <f>R125+R129</f>
        <v>0</v>
      </c>
      <c r="T124" s="138">
        <f>T125+T129</f>
        <v>0</v>
      </c>
      <c r="AR124" s="132" t="s">
        <v>83</v>
      </c>
      <c r="AT124" s="139" t="s">
        <v>75</v>
      </c>
      <c r="AU124" s="139" t="s">
        <v>76</v>
      </c>
      <c r="AY124" s="132" t="s">
        <v>225</v>
      </c>
      <c r="BK124" s="140">
        <f>BK125+BK129</f>
        <v>0</v>
      </c>
    </row>
    <row r="125" spans="2:65" s="11" customFormat="1" ht="22.9" customHeight="1">
      <c r="B125" s="131"/>
      <c r="D125" s="132" t="s">
        <v>75</v>
      </c>
      <c r="E125" s="141" t="s">
        <v>2942</v>
      </c>
      <c r="F125" s="141" t="s">
        <v>6218</v>
      </c>
      <c r="I125" s="134"/>
      <c r="J125" s="142">
        <f>BK125</f>
        <v>0</v>
      </c>
      <c r="L125" s="131"/>
      <c r="M125" s="136"/>
      <c r="P125" s="137">
        <f>SUM(P126:P128)</f>
        <v>0</v>
      </c>
      <c r="R125" s="137">
        <f>SUM(R126:R128)</f>
        <v>0</v>
      </c>
      <c r="T125" s="138">
        <f>SUM(T126:T128)</f>
        <v>0</v>
      </c>
      <c r="AR125" s="132" t="s">
        <v>83</v>
      </c>
      <c r="AT125" s="139" t="s">
        <v>75</v>
      </c>
      <c r="AU125" s="139" t="s">
        <v>83</v>
      </c>
      <c r="AY125" s="132" t="s">
        <v>225</v>
      </c>
      <c r="BK125" s="140">
        <f>SUM(BK126:BK128)</f>
        <v>0</v>
      </c>
    </row>
    <row r="126" spans="2:65" s="1" customFormat="1" ht="16.5" customHeight="1">
      <c r="B126" s="32"/>
      <c r="C126" s="179" t="s">
        <v>83</v>
      </c>
      <c r="D126" s="179" t="s">
        <v>304</v>
      </c>
      <c r="E126" s="180" t="s">
        <v>6219</v>
      </c>
      <c r="F126" s="181" t="s">
        <v>6220</v>
      </c>
      <c r="G126" s="182" t="s">
        <v>519</v>
      </c>
      <c r="H126" s="183">
        <v>3</v>
      </c>
      <c r="I126" s="184"/>
      <c r="J126" s="185">
        <f>ROUND(I126*H126,2)</f>
        <v>0</v>
      </c>
      <c r="K126" s="186"/>
      <c r="L126" s="187"/>
      <c r="M126" s="188" t="s">
        <v>1</v>
      </c>
      <c r="N126" s="189" t="s">
        <v>42</v>
      </c>
      <c r="P126" s="153">
        <f>O126*H126</f>
        <v>0</v>
      </c>
      <c r="Q126" s="153">
        <v>0</v>
      </c>
      <c r="R126" s="153">
        <f>Q126*H126</f>
        <v>0</v>
      </c>
      <c r="S126" s="153">
        <v>0</v>
      </c>
      <c r="T126" s="154">
        <f>S126*H126</f>
        <v>0</v>
      </c>
      <c r="AR126" s="155" t="s">
        <v>263</v>
      </c>
      <c r="AT126" s="155" t="s">
        <v>304</v>
      </c>
      <c r="AU126" s="155" t="s">
        <v>89</v>
      </c>
      <c r="AY126" s="17" t="s">
        <v>225</v>
      </c>
      <c r="BE126" s="156">
        <f>IF(N126="základná",J126,0)</f>
        <v>0</v>
      </c>
      <c r="BF126" s="156">
        <f>IF(N126="znížená",J126,0)</f>
        <v>0</v>
      </c>
      <c r="BG126" s="156">
        <f>IF(N126="zákl. prenesená",J126,0)</f>
        <v>0</v>
      </c>
      <c r="BH126" s="156">
        <f>IF(N126="zníž. prenesená",J126,0)</f>
        <v>0</v>
      </c>
      <c r="BI126" s="156">
        <f>IF(N126="nulová",J126,0)</f>
        <v>0</v>
      </c>
      <c r="BJ126" s="17" t="s">
        <v>89</v>
      </c>
      <c r="BK126" s="156">
        <f>ROUND(I126*H126,2)</f>
        <v>0</v>
      </c>
      <c r="BL126" s="17" t="s">
        <v>231</v>
      </c>
      <c r="BM126" s="155" t="s">
        <v>89</v>
      </c>
    </row>
    <row r="127" spans="2:65" s="1" customFormat="1" ht="16.5" customHeight="1">
      <c r="B127" s="32"/>
      <c r="C127" s="179" t="s">
        <v>89</v>
      </c>
      <c r="D127" s="179" t="s">
        <v>304</v>
      </c>
      <c r="E127" s="180" t="s">
        <v>6221</v>
      </c>
      <c r="F127" s="181" t="s">
        <v>4156</v>
      </c>
      <c r="G127" s="182" t="s">
        <v>4157</v>
      </c>
      <c r="H127" s="183">
        <v>1</v>
      </c>
      <c r="I127" s="184"/>
      <c r="J127" s="185">
        <f>ROUND(I127*H127,2)</f>
        <v>0</v>
      </c>
      <c r="K127" s="186"/>
      <c r="L127" s="187"/>
      <c r="M127" s="188" t="s">
        <v>1</v>
      </c>
      <c r="N127" s="189" t="s">
        <v>42</v>
      </c>
      <c r="P127" s="153">
        <f>O127*H127</f>
        <v>0</v>
      </c>
      <c r="Q127" s="153">
        <v>0</v>
      </c>
      <c r="R127" s="153">
        <f>Q127*H127</f>
        <v>0</v>
      </c>
      <c r="S127" s="153">
        <v>0</v>
      </c>
      <c r="T127" s="154">
        <f>S127*H127</f>
        <v>0</v>
      </c>
      <c r="AR127" s="155" t="s">
        <v>263</v>
      </c>
      <c r="AT127" s="155" t="s">
        <v>304</v>
      </c>
      <c r="AU127" s="155" t="s">
        <v>89</v>
      </c>
      <c r="AY127" s="17" t="s">
        <v>225</v>
      </c>
      <c r="BE127" s="156">
        <f>IF(N127="základná",J127,0)</f>
        <v>0</v>
      </c>
      <c r="BF127" s="156">
        <f>IF(N127="znížená",J127,0)</f>
        <v>0</v>
      </c>
      <c r="BG127" s="156">
        <f>IF(N127="zákl. prenesená",J127,0)</f>
        <v>0</v>
      </c>
      <c r="BH127" s="156">
        <f>IF(N127="zníž. prenesená",J127,0)</f>
        <v>0</v>
      </c>
      <c r="BI127" s="156">
        <f>IF(N127="nulová",J127,0)</f>
        <v>0</v>
      </c>
      <c r="BJ127" s="17" t="s">
        <v>89</v>
      </c>
      <c r="BK127" s="156">
        <f>ROUND(I127*H127,2)</f>
        <v>0</v>
      </c>
      <c r="BL127" s="17" t="s">
        <v>231</v>
      </c>
      <c r="BM127" s="155" t="s">
        <v>231</v>
      </c>
    </row>
    <row r="128" spans="2:65" s="1" customFormat="1" ht="16.5" customHeight="1">
      <c r="B128" s="32"/>
      <c r="C128" s="143" t="s">
        <v>239</v>
      </c>
      <c r="D128" s="143" t="s">
        <v>227</v>
      </c>
      <c r="E128" s="144" t="s">
        <v>6222</v>
      </c>
      <c r="F128" s="145" t="s">
        <v>4161</v>
      </c>
      <c r="G128" s="146" t="s">
        <v>2068</v>
      </c>
      <c r="H128" s="147">
        <v>1</v>
      </c>
      <c r="I128" s="148"/>
      <c r="J128" s="149">
        <f>ROUND(I128*H128,2)</f>
        <v>0</v>
      </c>
      <c r="K128" s="150"/>
      <c r="L128" s="32"/>
      <c r="M128" s="151" t="s">
        <v>1</v>
      </c>
      <c r="N128" s="152" t="s">
        <v>42</v>
      </c>
      <c r="P128" s="153">
        <f>O128*H128</f>
        <v>0</v>
      </c>
      <c r="Q128" s="153">
        <v>0</v>
      </c>
      <c r="R128" s="153">
        <f>Q128*H128</f>
        <v>0</v>
      </c>
      <c r="S128" s="153">
        <v>0</v>
      </c>
      <c r="T128" s="154">
        <f>S128*H128</f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>IF(N128="základná",J128,0)</f>
        <v>0</v>
      </c>
      <c r="BF128" s="156">
        <f>IF(N128="znížená",J128,0)</f>
        <v>0</v>
      </c>
      <c r="BG128" s="156">
        <f>IF(N128="zákl. prenesená",J128,0)</f>
        <v>0</v>
      </c>
      <c r="BH128" s="156">
        <f>IF(N128="zníž. prenesená",J128,0)</f>
        <v>0</v>
      </c>
      <c r="BI128" s="156">
        <f>IF(N128="nulová",J128,0)</f>
        <v>0</v>
      </c>
      <c r="BJ128" s="17" t="s">
        <v>89</v>
      </c>
      <c r="BK128" s="156">
        <f>ROUND(I128*H128,2)</f>
        <v>0</v>
      </c>
      <c r="BL128" s="17" t="s">
        <v>231</v>
      </c>
      <c r="BM128" s="155" t="s">
        <v>251</v>
      </c>
    </row>
    <row r="129" spans="2:65" s="11" customFormat="1" ht="22.9" customHeight="1">
      <c r="B129" s="131"/>
      <c r="D129" s="132" t="s">
        <v>75</v>
      </c>
      <c r="E129" s="141" t="s">
        <v>2995</v>
      </c>
      <c r="F129" s="141" t="s">
        <v>6223</v>
      </c>
      <c r="I129" s="134"/>
      <c r="J129" s="142">
        <f>BK129</f>
        <v>0</v>
      </c>
      <c r="L129" s="131"/>
      <c r="M129" s="136"/>
      <c r="P129" s="137">
        <f>SUM(P130:P131)</f>
        <v>0</v>
      </c>
      <c r="R129" s="137">
        <f>SUM(R130:R131)</f>
        <v>0</v>
      </c>
      <c r="T129" s="138">
        <f>SUM(T130:T131)</f>
        <v>0</v>
      </c>
      <c r="AR129" s="132" t="s">
        <v>83</v>
      </c>
      <c r="AT129" s="139" t="s">
        <v>75</v>
      </c>
      <c r="AU129" s="139" t="s">
        <v>83</v>
      </c>
      <c r="AY129" s="132" t="s">
        <v>225</v>
      </c>
      <c r="BK129" s="140">
        <f>SUM(BK130:BK131)</f>
        <v>0</v>
      </c>
    </row>
    <row r="130" spans="2:65" s="1" customFormat="1" ht="66.75" customHeight="1">
      <c r="B130" s="32"/>
      <c r="C130" s="179" t="s">
        <v>231</v>
      </c>
      <c r="D130" s="179" t="s">
        <v>304</v>
      </c>
      <c r="E130" s="180" t="s">
        <v>6224</v>
      </c>
      <c r="F130" s="181" t="s">
        <v>6225</v>
      </c>
      <c r="G130" s="182" t="s">
        <v>519</v>
      </c>
      <c r="H130" s="183">
        <v>1</v>
      </c>
      <c r="I130" s="184"/>
      <c r="J130" s="185">
        <f>ROUND(I130*H130,2)</f>
        <v>0</v>
      </c>
      <c r="K130" s="186"/>
      <c r="L130" s="187"/>
      <c r="M130" s="188" t="s">
        <v>1</v>
      </c>
      <c r="N130" s="189" t="s">
        <v>42</v>
      </c>
      <c r="P130" s="153">
        <f>O130*H130</f>
        <v>0</v>
      </c>
      <c r="Q130" s="153">
        <v>0</v>
      </c>
      <c r="R130" s="153">
        <f>Q130*H130</f>
        <v>0</v>
      </c>
      <c r="S130" s="153">
        <v>0</v>
      </c>
      <c r="T130" s="154">
        <f>S130*H130</f>
        <v>0</v>
      </c>
      <c r="AR130" s="155" t="s">
        <v>263</v>
      </c>
      <c r="AT130" s="155" t="s">
        <v>304</v>
      </c>
      <c r="AU130" s="155" t="s">
        <v>89</v>
      </c>
      <c r="AY130" s="17" t="s">
        <v>225</v>
      </c>
      <c r="BE130" s="156">
        <f>IF(N130="základná",J130,0)</f>
        <v>0</v>
      </c>
      <c r="BF130" s="156">
        <f>IF(N130="znížená",J130,0)</f>
        <v>0</v>
      </c>
      <c r="BG130" s="156">
        <f>IF(N130="zákl. prenesená",J130,0)</f>
        <v>0</v>
      </c>
      <c r="BH130" s="156">
        <f>IF(N130="zníž. prenesená",J130,0)</f>
        <v>0</v>
      </c>
      <c r="BI130" s="156">
        <f>IF(N130="nulová",J130,0)</f>
        <v>0</v>
      </c>
      <c r="BJ130" s="17" t="s">
        <v>89</v>
      </c>
      <c r="BK130" s="156">
        <f>ROUND(I130*H130,2)</f>
        <v>0</v>
      </c>
      <c r="BL130" s="17" t="s">
        <v>231</v>
      </c>
      <c r="BM130" s="155" t="s">
        <v>263</v>
      </c>
    </row>
    <row r="131" spans="2:65" s="1" customFormat="1" ht="16.5" customHeight="1">
      <c r="B131" s="32"/>
      <c r="C131" s="143" t="s">
        <v>247</v>
      </c>
      <c r="D131" s="143" t="s">
        <v>227</v>
      </c>
      <c r="E131" s="144" t="s">
        <v>6226</v>
      </c>
      <c r="F131" s="145" t="s">
        <v>6227</v>
      </c>
      <c r="G131" s="146" t="s">
        <v>519</v>
      </c>
      <c r="H131" s="147">
        <v>1</v>
      </c>
      <c r="I131" s="148"/>
      <c r="J131" s="149">
        <f>ROUND(I131*H131,2)</f>
        <v>0</v>
      </c>
      <c r="K131" s="150"/>
      <c r="L131" s="32"/>
      <c r="M131" s="151" t="s">
        <v>1</v>
      </c>
      <c r="N131" s="152" t="s">
        <v>42</v>
      </c>
      <c r="P131" s="153">
        <f>O131*H131</f>
        <v>0</v>
      </c>
      <c r="Q131" s="153">
        <v>0</v>
      </c>
      <c r="R131" s="153">
        <f>Q131*H131</f>
        <v>0</v>
      </c>
      <c r="S131" s="153">
        <v>0</v>
      </c>
      <c r="T131" s="154">
        <f>S131*H131</f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>IF(N131="základná",J131,0)</f>
        <v>0</v>
      </c>
      <c r="BF131" s="156">
        <f>IF(N131="znížená",J131,0)</f>
        <v>0</v>
      </c>
      <c r="BG131" s="156">
        <f>IF(N131="zákl. prenesená",J131,0)</f>
        <v>0</v>
      </c>
      <c r="BH131" s="156">
        <f>IF(N131="zníž. prenesená",J131,0)</f>
        <v>0</v>
      </c>
      <c r="BI131" s="156">
        <f>IF(N131="nulová",J131,0)</f>
        <v>0</v>
      </c>
      <c r="BJ131" s="17" t="s">
        <v>89</v>
      </c>
      <c r="BK131" s="156">
        <f>ROUND(I131*H131,2)</f>
        <v>0</v>
      </c>
      <c r="BL131" s="17" t="s">
        <v>231</v>
      </c>
      <c r="BM131" s="155" t="s">
        <v>165</v>
      </c>
    </row>
    <row r="132" spans="2:65" s="11" customFormat="1" ht="25.9" customHeight="1">
      <c r="B132" s="131"/>
      <c r="D132" s="132" t="s">
        <v>75</v>
      </c>
      <c r="E132" s="133" t="s">
        <v>304</v>
      </c>
      <c r="F132" s="133" t="s">
        <v>4191</v>
      </c>
      <c r="I132" s="134"/>
      <c r="J132" s="135">
        <f>BK132</f>
        <v>0</v>
      </c>
      <c r="L132" s="131"/>
      <c r="M132" s="136"/>
      <c r="P132" s="137">
        <f>P133</f>
        <v>0</v>
      </c>
      <c r="R132" s="137">
        <f>R133</f>
        <v>0</v>
      </c>
      <c r="T132" s="138">
        <f>T133</f>
        <v>0</v>
      </c>
      <c r="AR132" s="132" t="s">
        <v>239</v>
      </c>
      <c r="AT132" s="139" t="s">
        <v>75</v>
      </c>
      <c r="AU132" s="139" t="s">
        <v>76</v>
      </c>
      <c r="AY132" s="132" t="s">
        <v>225</v>
      </c>
      <c r="BK132" s="140">
        <f>BK133</f>
        <v>0</v>
      </c>
    </row>
    <row r="133" spans="2:65" s="11" customFormat="1" ht="22.9" customHeight="1">
      <c r="B133" s="131"/>
      <c r="D133" s="132" t="s">
        <v>75</v>
      </c>
      <c r="E133" s="141" t="s">
        <v>4176</v>
      </c>
      <c r="F133" s="141" t="s">
        <v>5840</v>
      </c>
      <c r="I133" s="134"/>
      <c r="J133" s="142">
        <f>BK133</f>
        <v>0</v>
      </c>
      <c r="L133" s="131"/>
      <c r="M133" s="136"/>
      <c r="P133" s="137">
        <f>P134+SUM(P135:P142)</f>
        <v>0</v>
      </c>
      <c r="R133" s="137">
        <f>R134+SUM(R135:R142)</f>
        <v>0</v>
      </c>
      <c r="T133" s="138">
        <f>T134+SUM(T135:T142)</f>
        <v>0</v>
      </c>
      <c r="AR133" s="132" t="s">
        <v>83</v>
      </c>
      <c r="AT133" s="139" t="s">
        <v>75</v>
      </c>
      <c r="AU133" s="139" t="s">
        <v>83</v>
      </c>
      <c r="AY133" s="132" t="s">
        <v>225</v>
      </c>
      <c r="BK133" s="140">
        <f>BK134+SUM(BK135:BK142)</f>
        <v>0</v>
      </c>
    </row>
    <row r="134" spans="2:65" s="1" customFormat="1" ht="16.5" customHeight="1">
      <c r="B134" s="32"/>
      <c r="C134" s="179" t="s">
        <v>251</v>
      </c>
      <c r="D134" s="179" t="s">
        <v>304</v>
      </c>
      <c r="E134" s="180" t="s">
        <v>6228</v>
      </c>
      <c r="F134" s="181" t="s">
        <v>6229</v>
      </c>
      <c r="G134" s="182" t="s">
        <v>414</v>
      </c>
      <c r="H134" s="183">
        <v>16</v>
      </c>
      <c r="I134" s="184"/>
      <c r="J134" s="185">
        <f t="shared" ref="J134:J141" si="0">ROUND(I134*H134,2)</f>
        <v>0</v>
      </c>
      <c r="K134" s="186"/>
      <c r="L134" s="187"/>
      <c r="M134" s="188" t="s">
        <v>1</v>
      </c>
      <c r="N134" s="189" t="s">
        <v>42</v>
      </c>
      <c r="P134" s="153">
        <f t="shared" ref="P134:P141" si="1">O134*H134</f>
        <v>0</v>
      </c>
      <c r="Q134" s="153">
        <v>0</v>
      </c>
      <c r="R134" s="153">
        <f t="shared" ref="R134:R141" si="2">Q134*H134</f>
        <v>0</v>
      </c>
      <c r="S134" s="153">
        <v>0</v>
      </c>
      <c r="T134" s="154">
        <f t="shared" ref="T134:T141" si="3">S134*H134</f>
        <v>0</v>
      </c>
      <c r="AR134" s="155" t="s">
        <v>263</v>
      </c>
      <c r="AT134" s="155" t="s">
        <v>304</v>
      </c>
      <c r="AU134" s="155" t="s">
        <v>89</v>
      </c>
      <c r="AY134" s="17" t="s">
        <v>225</v>
      </c>
      <c r="BE134" s="156">
        <f t="shared" ref="BE134:BE141" si="4">IF(N134="základná",J134,0)</f>
        <v>0</v>
      </c>
      <c r="BF134" s="156">
        <f t="shared" ref="BF134:BF141" si="5">IF(N134="znížená",J134,0)</f>
        <v>0</v>
      </c>
      <c r="BG134" s="156">
        <f t="shared" ref="BG134:BG141" si="6">IF(N134="zákl. prenesená",J134,0)</f>
        <v>0</v>
      </c>
      <c r="BH134" s="156">
        <f t="shared" ref="BH134:BH141" si="7">IF(N134="zníž. prenesená",J134,0)</f>
        <v>0</v>
      </c>
      <c r="BI134" s="156">
        <f t="shared" ref="BI134:BI141" si="8">IF(N134="nulová",J134,0)</f>
        <v>0</v>
      </c>
      <c r="BJ134" s="17" t="s">
        <v>89</v>
      </c>
      <c r="BK134" s="156">
        <f t="shared" ref="BK134:BK141" si="9">ROUND(I134*H134,2)</f>
        <v>0</v>
      </c>
      <c r="BL134" s="17" t="s">
        <v>231</v>
      </c>
      <c r="BM134" s="155" t="s">
        <v>285</v>
      </c>
    </row>
    <row r="135" spans="2:65" s="1" customFormat="1" ht="16.5" customHeight="1">
      <c r="B135" s="32"/>
      <c r="C135" s="143" t="s">
        <v>259</v>
      </c>
      <c r="D135" s="143" t="s">
        <v>227</v>
      </c>
      <c r="E135" s="144" t="s">
        <v>6230</v>
      </c>
      <c r="F135" s="145" t="s">
        <v>6231</v>
      </c>
      <c r="G135" s="146" t="s">
        <v>414</v>
      </c>
      <c r="H135" s="147">
        <v>16</v>
      </c>
      <c r="I135" s="148"/>
      <c r="J135" s="149">
        <f t="shared" si="0"/>
        <v>0</v>
      </c>
      <c r="K135" s="150"/>
      <c r="L135" s="32"/>
      <c r="M135" s="151" t="s">
        <v>1</v>
      </c>
      <c r="N135" s="152" t="s">
        <v>42</v>
      </c>
      <c r="P135" s="153">
        <f t="shared" si="1"/>
        <v>0</v>
      </c>
      <c r="Q135" s="153">
        <v>0</v>
      </c>
      <c r="R135" s="153">
        <f t="shared" si="2"/>
        <v>0</v>
      </c>
      <c r="S135" s="153">
        <v>0</v>
      </c>
      <c r="T135" s="154">
        <f t="shared" si="3"/>
        <v>0</v>
      </c>
      <c r="AR135" s="155" t="s">
        <v>231</v>
      </c>
      <c r="AT135" s="155" t="s">
        <v>227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231</v>
      </c>
      <c r="BM135" s="155" t="s">
        <v>295</v>
      </c>
    </row>
    <row r="136" spans="2:65" s="1" customFormat="1" ht="16.5" customHeight="1">
      <c r="B136" s="32"/>
      <c r="C136" s="179" t="s">
        <v>263</v>
      </c>
      <c r="D136" s="179" t="s">
        <v>304</v>
      </c>
      <c r="E136" s="180" t="s">
        <v>6232</v>
      </c>
      <c r="F136" s="181" t="s">
        <v>6233</v>
      </c>
      <c r="G136" s="182" t="s">
        <v>414</v>
      </c>
      <c r="H136" s="183">
        <v>16</v>
      </c>
      <c r="I136" s="184"/>
      <c r="J136" s="185">
        <f t="shared" si="0"/>
        <v>0</v>
      </c>
      <c r="K136" s="186"/>
      <c r="L136" s="187"/>
      <c r="M136" s="188" t="s">
        <v>1</v>
      </c>
      <c r="N136" s="189" t="s">
        <v>42</v>
      </c>
      <c r="P136" s="153">
        <f t="shared" si="1"/>
        <v>0</v>
      </c>
      <c r="Q136" s="153">
        <v>0</v>
      </c>
      <c r="R136" s="153">
        <f t="shared" si="2"/>
        <v>0</v>
      </c>
      <c r="S136" s="153">
        <v>0</v>
      </c>
      <c r="T136" s="154">
        <f t="shared" si="3"/>
        <v>0</v>
      </c>
      <c r="AR136" s="155" t="s">
        <v>263</v>
      </c>
      <c r="AT136" s="155" t="s">
        <v>304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231</v>
      </c>
      <c r="BM136" s="155" t="s">
        <v>309</v>
      </c>
    </row>
    <row r="137" spans="2:65" s="1" customFormat="1" ht="16.5" customHeight="1">
      <c r="B137" s="32"/>
      <c r="C137" s="143" t="s">
        <v>272</v>
      </c>
      <c r="D137" s="143" t="s">
        <v>227</v>
      </c>
      <c r="E137" s="144" t="s">
        <v>6234</v>
      </c>
      <c r="F137" s="145" t="s">
        <v>6235</v>
      </c>
      <c r="G137" s="146" t="s">
        <v>414</v>
      </c>
      <c r="H137" s="147">
        <v>16</v>
      </c>
      <c r="I137" s="148"/>
      <c r="J137" s="149">
        <f t="shared" si="0"/>
        <v>0</v>
      </c>
      <c r="K137" s="150"/>
      <c r="L137" s="32"/>
      <c r="M137" s="151" t="s">
        <v>1</v>
      </c>
      <c r="N137" s="152" t="s">
        <v>42</v>
      </c>
      <c r="P137" s="153">
        <f t="shared" si="1"/>
        <v>0</v>
      </c>
      <c r="Q137" s="153">
        <v>0</v>
      </c>
      <c r="R137" s="153">
        <f t="shared" si="2"/>
        <v>0</v>
      </c>
      <c r="S137" s="153">
        <v>0</v>
      </c>
      <c r="T137" s="154">
        <f t="shared" si="3"/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231</v>
      </c>
      <c r="BM137" s="155" t="s">
        <v>328</v>
      </c>
    </row>
    <row r="138" spans="2:65" s="1" customFormat="1" ht="16.5" customHeight="1">
      <c r="B138" s="32"/>
      <c r="C138" s="179" t="s">
        <v>165</v>
      </c>
      <c r="D138" s="179" t="s">
        <v>304</v>
      </c>
      <c r="E138" s="180" t="s">
        <v>6236</v>
      </c>
      <c r="F138" s="181" t="s">
        <v>5842</v>
      </c>
      <c r="G138" s="182" t="s">
        <v>414</v>
      </c>
      <c r="H138" s="183">
        <v>16</v>
      </c>
      <c r="I138" s="184"/>
      <c r="J138" s="185">
        <f t="shared" si="0"/>
        <v>0</v>
      </c>
      <c r="K138" s="186"/>
      <c r="L138" s="187"/>
      <c r="M138" s="188" t="s">
        <v>1</v>
      </c>
      <c r="N138" s="189" t="s">
        <v>42</v>
      </c>
      <c r="P138" s="153">
        <f t="shared" si="1"/>
        <v>0</v>
      </c>
      <c r="Q138" s="153">
        <v>0</v>
      </c>
      <c r="R138" s="153">
        <f t="shared" si="2"/>
        <v>0</v>
      </c>
      <c r="S138" s="153">
        <v>0</v>
      </c>
      <c r="T138" s="154">
        <f t="shared" si="3"/>
        <v>0</v>
      </c>
      <c r="AR138" s="155" t="s">
        <v>263</v>
      </c>
      <c r="AT138" s="155" t="s">
        <v>304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231</v>
      </c>
      <c r="BM138" s="155" t="s">
        <v>349</v>
      </c>
    </row>
    <row r="139" spans="2:65" s="1" customFormat="1" ht="24.2" customHeight="1">
      <c r="B139" s="32"/>
      <c r="C139" s="143" t="s">
        <v>168</v>
      </c>
      <c r="D139" s="143" t="s">
        <v>227</v>
      </c>
      <c r="E139" s="144" t="s">
        <v>6237</v>
      </c>
      <c r="F139" s="145" t="s">
        <v>6238</v>
      </c>
      <c r="G139" s="146" t="s">
        <v>414</v>
      </c>
      <c r="H139" s="147">
        <v>16</v>
      </c>
      <c r="I139" s="148"/>
      <c r="J139" s="149">
        <f t="shared" si="0"/>
        <v>0</v>
      </c>
      <c r="K139" s="150"/>
      <c r="L139" s="32"/>
      <c r="M139" s="151" t="s">
        <v>1</v>
      </c>
      <c r="N139" s="152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231</v>
      </c>
      <c r="BM139" s="155" t="s">
        <v>363</v>
      </c>
    </row>
    <row r="140" spans="2:65" s="1" customFormat="1" ht="16.5" customHeight="1">
      <c r="B140" s="32"/>
      <c r="C140" s="179" t="s">
        <v>285</v>
      </c>
      <c r="D140" s="179" t="s">
        <v>304</v>
      </c>
      <c r="E140" s="180" t="s">
        <v>6239</v>
      </c>
      <c r="F140" s="181" t="s">
        <v>6240</v>
      </c>
      <c r="G140" s="182" t="s">
        <v>414</v>
      </c>
      <c r="H140" s="183">
        <v>32</v>
      </c>
      <c r="I140" s="184"/>
      <c r="J140" s="185">
        <f t="shared" si="0"/>
        <v>0</v>
      </c>
      <c r="K140" s="186"/>
      <c r="L140" s="187"/>
      <c r="M140" s="188" t="s">
        <v>1</v>
      </c>
      <c r="N140" s="189" t="s">
        <v>42</v>
      </c>
      <c r="P140" s="153">
        <f t="shared" si="1"/>
        <v>0</v>
      </c>
      <c r="Q140" s="153">
        <v>0</v>
      </c>
      <c r="R140" s="153">
        <f t="shared" si="2"/>
        <v>0</v>
      </c>
      <c r="S140" s="153">
        <v>0</v>
      </c>
      <c r="T140" s="154">
        <f t="shared" si="3"/>
        <v>0</v>
      </c>
      <c r="AR140" s="155" t="s">
        <v>263</v>
      </c>
      <c r="AT140" s="155" t="s">
        <v>304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231</v>
      </c>
      <c r="BM140" s="155" t="s">
        <v>379</v>
      </c>
    </row>
    <row r="141" spans="2:65" s="1" customFormat="1" ht="24.2" customHeight="1">
      <c r="B141" s="32"/>
      <c r="C141" s="143" t="s">
        <v>289</v>
      </c>
      <c r="D141" s="143" t="s">
        <v>227</v>
      </c>
      <c r="E141" s="144" t="s">
        <v>6241</v>
      </c>
      <c r="F141" s="145" t="s">
        <v>6242</v>
      </c>
      <c r="G141" s="146" t="s">
        <v>414</v>
      </c>
      <c r="H141" s="147">
        <v>32</v>
      </c>
      <c r="I141" s="148"/>
      <c r="J141" s="149">
        <f t="shared" si="0"/>
        <v>0</v>
      </c>
      <c r="K141" s="150"/>
      <c r="L141" s="32"/>
      <c r="M141" s="151" t="s">
        <v>1</v>
      </c>
      <c r="N141" s="152" t="s">
        <v>42</v>
      </c>
      <c r="P141" s="153">
        <f t="shared" si="1"/>
        <v>0</v>
      </c>
      <c r="Q141" s="153">
        <v>0</v>
      </c>
      <c r="R141" s="153">
        <f t="shared" si="2"/>
        <v>0</v>
      </c>
      <c r="S141" s="153">
        <v>0</v>
      </c>
      <c r="T141" s="154">
        <f t="shared" si="3"/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231</v>
      </c>
      <c r="BM141" s="155" t="s">
        <v>390</v>
      </c>
    </row>
    <row r="142" spans="2:65" s="11" customFormat="1" ht="20.85" customHeight="1">
      <c r="B142" s="131"/>
      <c r="D142" s="132" t="s">
        <v>75</v>
      </c>
      <c r="E142" s="141" t="s">
        <v>4179</v>
      </c>
      <c r="F142" s="141" t="s">
        <v>6243</v>
      </c>
      <c r="I142" s="134"/>
      <c r="J142" s="142">
        <f>BK142</f>
        <v>0</v>
      </c>
      <c r="L142" s="131"/>
      <c r="M142" s="136"/>
      <c r="P142" s="137">
        <f>SUM(P143:P149)</f>
        <v>0</v>
      </c>
      <c r="R142" s="137">
        <f>SUM(R143:R149)</f>
        <v>0</v>
      </c>
      <c r="T142" s="138">
        <f>SUM(T143:T149)</f>
        <v>0</v>
      </c>
      <c r="AR142" s="132" t="s">
        <v>83</v>
      </c>
      <c r="AT142" s="139" t="s">
        <v>75</v>
      </c>
      <c r="AU142" s="139" t="s">
        <v>89</v>
      </c>
      <c r="AY142" s="132" t="s">
        <v>225</v>
      </c>
      <c r="BK142" s="140">
        <f>SUM(BK143:BK149)</f>
        <v>0</v>
      </c>
    </row>
    <row r="143" spans="2:65" s="1" customFormat="1" ht="24.2" customHeight="1">
      <c r="B143" s="32"/>
      <c r="C143" s="143" t="s">
        <v>295</v>
      </c>
      <c r="D143" s="143" t="s">
        <v>227</v>
      </c>
      <c r="E143" s="144" t="s">
        <v>5845</v>
      </c>
      <c r="F143" s="145" t="s">
        <v>5846</v>
      </c>
      <c r="G143" s="146" t="s">
        <v>4871</v>
      </c>
      <c r="H143" s="147">
        <v>1.6E-2</v>
      </c>
      <c r="I143" s="148"/>
      <c r="J143" s="149">
        <f t="shared" ref="J143:J149" si="10">ROUND(I143*H143,2)</f>
        <v>0</v>
      </c>
      <c r="K143" s="150"/>
      <c r="L143" s="32"/>
      <c r="M143" s="151" t="s">
        <v>1</v>
      </c>
      <c r="N143" s="152" t="s">
        <v>42</v>
      </c>
      <c r="P143" s="153">
        <f t="shared" ref="P143:P149" si="11">O143*H143</f>
        <v>0</v>
      </c>
      <c r="Q143" s="153">
        <v>0</v>
      </c>
      <c r="R143" s="153">
        <f t="shared" ref="R143:R149" si="12">Q143*H143</f>
        <v>0</v>
      </c>
      <c r="S143" s="153">
        <v>0</v>
      </c>
      <c r="T143" s="154">
        <f t="shared" ref="T143:T149" si="13">S143*H143</f>
        <v>0</v>
      </c>
      <c r="AR143" s="155" t="s">
        <v>231</v>
      </c>
      <c r="AT143" s="155" t="s">
        <v>227</v>
      </c>
      <c r="AU143" s="155" t="s">
        <v>239</v>
      </c>
      <c r="AY143" s="17" t="s">
        <v>225</v>
      </c>
      <c r="BE143" s="156">
        <f t="shared" ref="BE143:BE149" si="14">IF(N143="základná",J143,0)</f>
        <v>0</v>
      </c>
      <c r="BF143" s="156">
        <f t="shared" ref="BF143:BF149" si="15">IF(N143="znížená",J143,0)</f>
        <v>0</v>
      </c>
      <c r="BG143" s="156">
        <f t="shared" ref="BG143:BG149" si="16">IF(N143="zákl. prenesená",J143,0)</f>
        <v>0</v>
      </c>
      <c r="BH143" s="156">
        <f t="shared" ref="BH143:BH149" si="17">IF(N143="zníž. prenesená",J143,0)</f>
        <v>0</v>
      </c>
      <c r="BI143" s="156">
        <f t="shared" ref="BI143:BI149" si="18">IF(N143="nulová",J143,0)</f>
        <v>0</v>
      </c>
      <c r="BJ143" s="17" t="s">
        <v>89</v>
      </c>
      <c r="BK143" s="156">
        <f t="shared" ref="BK143:BK149" si="19">ROUND(I143*H143,2)</f>
        <v>0</v>
      </c>
      <c r="BL143" s="17" t="s">
        <v>231</v>
      </c>
      <c r="BM143" s="155" t="s">
        <v>400</v>
      </c>
    </row>
    <row r="144" spans="2:65" s="1" customFormat="1" ht="24.2" customHeight="1">
      <c r="B144" s="32"/>
      <c r="C144" s="143" t="s">
        <v>303</v>
      </c>
      <c r="D144" s="143" t="s">
        <v>227</v>
      </c>
      <c r="E144" s="144" t="s">
        <v>6244</v>
      </c>
      <c r="F144" s="145" t="s">
        <v>5852</v>
      </c>
      <c r="G144" s="146" t="s">
        <v>414</v>
      </c>
      <c r="H144" s="147">
        <v>16</v>
      </c>
      <c r="I144" s="148"/>
      <c r="J144" s="149">
        <f t="shared" si="10"/>
        <v>0</v>
      </c>
      <c r="K144" s="150"/>
      <c r="L144" s="32"/>
      <c r="M144" s="151" t="s">
        <v>1</v>
      </c>
      <c r="N144" s="152" t="s">
        <v>42</v>
      </c>
      <c r="P144" s="153">
        <f t="shared" si="11"/>
        <v>0</v>
      </c>
      <c r="Q144" s="153">
        <v>0</v>
      </c>
      <c r="R144" s="153">
        <f t="shared" si="12"/>
        <v>0</v>
      </c>
      <c r="S144" s="153">
        <v>0</v>
      </c>
      <c r="T144" s="154">
        <f t="shared" si="13"/>
        <v>0</v>
      </c>
      <c r="AR144" s="155" t="s">
        <v>231</v>
      </c>
      <c r="AT144" s="155" t="s">
        <v>227</v>
      </c>
      <c r="AU144" s="155" t="s">
        <v>239</v>
      </c>
      <c r="AY144" s="17" t="s">
        <v>225</v>
      </c>
      <c r="BE144" s="156">
        <f t="shared" si="14"/>
        <v>0</v>
      </c>
      <c r="BF144" s="156">
        <f t="shared" si="15"/>
        <v>0</v>
      </c>
      <c r="BG144" s="156">
        <f t="shared" si="16"/>
        <v>0</v>
      </c>
      <c r="BH144" s="156">
        <f t="shared" si="17"/>
        <v>0</v>
      </c>
      <c r="BI144" s="156">
        <f t="shared" si="18"/>
        <v>0</v>
      </c>
      <c r="BJ144" s="17" t="s">
        <v>89</v>
      </c>
      <c r="BK144" s="156">
        <f t="shared" si="19"/>
        <v>0</v>
      </c>
      <c r="BL144" s="17" t="s">
        <v>231</v>
      </c>
      <c r="BM144" s="155" t="s">
        <v>411</v>
      </c>
    </row>
    <row r="145" spans="2:65" s="1" customFormat="1" ht="33" customHeight="1">
      <c r="B145" s="32"/>
      <c r="C145" s="143" t="s">
        <v>309</v>
      </c>
      <c r="D145" s="143" t="s">
        <v>227</v>
      </c>
      <c r="E145" s="144" t="s">
        <v>6245</v>
      </c>
      <c r="F145" s="145" t="s">
        <v>5854</v>
      </c>
      <c r="G145" s="146" t="s">
        <v>414</v>
      </c>
      <c r="H145" s="147">
        <v>16</v>
      </c>
      <c r="I145" s="148"/>
      <c r="J145" s="149">
        <f t="shared" si="10"/>
        <v>0</v>
      </c>
      <c r="K145" s="150"/>
      <c r="L145" s="32"/>
      <c r="M145" s="151" t="s">
        <v>1</v>
      </c>
      <c r="N145" s="152" t="s">
        <v>42</v>
      </c>
      <c r="P145" s="153">
        <f t="shared" si="11"/>
        <v>0</v>
      </c>
      <c r="Q145" s="153">
        <v>0</v>
      </c>
      <c r="R145" s="153">
        <f t="shared" si="12"/>
        <v>0</v>
      </c>
      <c r="S145" s="153">
        <v>0</v>
      </c>
      <c r="T145" s="154">
        <f t="shared" si="13"/>
        <v>0</v>
      </c>
      <c r="AR145" s="155" t="s">
        <v>231</v>
      </c>
      <c r="AT145" s="155" t="s">
        <v>227</v>
      </c>
      <c r="AU145" s="155" t="s">
        <v>239</v>
      </c>
      <c r="AY145" s="17" t="s">
        <v>225</v>
      </c>
      <c r="BE145" s="156">
        <f t="shared" si="14"/>
        <v>0</v>
      </c>
      <c r="BF145" s="156">
        <f t="shared" si="15"/>
        <v>0</v>
      </c>
      <c r="BG145" s="156">
        <f t="shared" si="16"/>
        <v>0</v>
      </c>
      <c r="BH145" s="156">
        <f t="shared" si="17"/>
        <v>0</v>
      </c>
      <c r="BI145" s="156">
        <f t="shared" si="18"/>
        <v>0</v>
      </c>
      <c r="BJ145" s="17" t="s">
        <v>89</v>
      </c>
      <c r="BK145" s="156">
        <f t="shared" si="19"/>
        <v>0</v>
      </c>
      <c r="BL145" s="17" t="s">
        <v>231</v>
      </c>
      <c r="BM145" s="155" t="s">
        <v>434</v>
      </c>
    </row>
    <row r="146" spans="2:65" s="1" customFormat="1" ht="24.2" customHeight="1">
      <c r="B146" s="32"/>
      <c r="C146" s="143" t="s">
        <v>319</v>
      </c>
      <c r="D146" s="143" t="s">
        <v>227</v>
      </c>
      <c r="E146" s="144" t="s">
        <v>6246</v>
      </c>
      <c r="F146" s="145" t="s">
        <v>5856</v>
      </c>
      <c r="G146" s="146" t="s">
        <v>414</v>
      </c>
      <c r="H146" s="147">
        <v>16</v>
      </c>
      <c r="I146" s="148"/>
      <c r="J146" s="149">
        <f t="shared" si="10"/>
        <v>0</v>
      </c>
      <c r="K146" s="150"/>
      <c r="L146" s="32"/>
      <c r="M146" s="151" t="s">
        <v>1</v>
      </c>
      <c r="N146" s="152" t="s">
        <v>42</v>
      </c>
      <c r="P146" s="153">
        <f t="shared" si="11"/>
        <v>0</v>
      </c>
      <c r="Q146" s="153">
        <v>0</v>
      </c>
      <c r="R146" s="153">
        <f t="shared" si="12"/>
        <v>0</v>
      </c>
      <c r="S146" s="153">
        <v>0</v>
      </c>
      <c r="T146" s="154">
        <f t="shared" si="13"/>
        <v>0</v>
      </c>
      <c r="AR146" s="155" t="s">
        <v>231</v>
      </c>
      <c r="AT146" s="155" t="s">
        <v>227</v>
      </c>
      <c r="AU146" s="155" t="s">
        <v>239</v>
      </c>
      <c r="AY146" s="17" t="s">
        <v>225</v>
      </c>
      <c r="BE146" s="156">
        <f t="shared" si="14"/>
        <v>0</v>
      </c>
      <c r="BF146" s="156">
        <f t="shared" si="15"/>
        <v>0</v>
      </c>
      <c r="BG146" s="156">
        <f t="shared" si="16"/>
        <v>0</v>
      </c>
      <c r="BH146" s="156">
        <f t="shared" si="17"/>
        <v>0</v>
      </c>
      <c r="BI146" s="156">
        <f t="shared" si="18"/>
        <v>0</v>
      </c>
      <c r="BJ146" s="17" t="s">
        <v>89</v>
      </c>
      <c r="BK146" s="156">
        <f t="shared" si="19"/>
        <v>0</v>
      </c>
      <c r="BL146" s="17" t="s">
        <v>231</v>
      </c>
      <c r="BM146" s="155" t="s">
        <v>448</v>
      </c>
    </row>
    <row r="147" spans="2:65" s="1" customFormat="1" ht="33" customHeight="1">
      <c r="B147" s="32"/>
      <c r="C147" s="143" t="s">
        <v>328</v>
      </c>
      <c r="D147" s="143" t="s">
        <v>227</v>
      </c>
      <c r="E147" s="144" t="s">
        <v>6247</v>
      </c>
      <c r="F147" s="145" t="s">
        <v>5858</v>
      </c>
      <c r="G147" s="146" t="s">
        <v>312</v>
      </c>
      <c r="H147" s="147">
        <v>8</v>
      </c>
      <c r="I147" s="148"/>
      <c r="J147" s="149">
        <f t="shared" si="10"/>
        <v>0</v>
      </c>
      <c r="K147" s="150"/>
      <c r="L147" s="32"/>
      <c r="M147" s="151" t="s">
        <v>1</v>
      </c>
      <c r="N147" s="152" t="s">
        <v>42</v>
      </c>
      <c r="P147" s="153">
        <f t="shared" si="11"/>
        <v>0</v>
      </c>
      <c r="Q147" s="153">
        <v>0</v>
      </c>
      <c r="R147" s="153">
        <f t="shared" si="12"/>
        <v>0</v>
      </c>
      <c r="S147" s="153">
        <v>0</v>
      </c>
      <c r="T147" s="154">
        <f t="shared" si="13"/>
        <v>0</v>
      </c>
      <c r="AR147" s="155" t="s">
        <v>231</v>
      </c>
      <c r="AT147" s="155" t="s">
        <v>227</v>
      </c>
      <c r="AU147" s="155" t="s">
        <v>239</v>
      </c>
      <c r="AY147" s="17" t="s">
        <v>225</v>
      </c>
      <c r="BE147" s="156">
        <f t="shared" si="14"/>
        <v>0</v>
      </c>
      <c r="BF147" s="156">
        <f t="shared" si="15"/>
        <v>0</v>
      </c>
      <c r="BG147" s="156">
        <f t="shared" si="16"/>
        <v>0</v>
      </c>
      <c r="BH147" s="156">
        <f t="shared" si="17"/>
        <v>0</v>
      </c>
      <c r="BI147" s="156">
        <f t="shared" si="18"/>
        <v>0</v>
      </c>
      <c r="BJ147" s="17" t="s">
        <v>89</v>
      </c>
      <c r="BK147" s="156">
        <f t="shared" si="19"/>
        <v>0</v>
      </c>
      <c r="BL147" s="17" t="s">
        <v>231</v>
      </c>
      <c r="BM147" s="155" t="s">
        <v>461</v>
      </c>
    </row>
    <row r="148" spans="2:65" s="1" customFormat="1" ht="16.5" customHeight="1">
      <c r="B148" s="32"/>
      <c r="C148" s="143" t="s">
        <v>339</v>
      </c>
      <c r="D148" s="143" t="s">
        <v>227</v>
      </c>
      <c r="E148" s="144" t="s">
        <v>5859</v>
      </c>
      <c r="F148" s="145" t="s">
        <v>5860</v>
      </c>
      <c r="G148" s="146" t="s">
        <v>4871</v>
      </c>
      <c r="H148" s="147">
        <v>1.6E-2</v>
      </c>
      <c r="I148" s="148"/>
      <c r="J148" s="149">
        <f t="shared" si="10"/>
        <v>0</v>
      </c>
      <c r="K148" s="150"/>
      <c r="L148" s="32"/>
      <c r="M148" s="151" t="s">
        <v>1</v>
      </c>
      <c r="N148" s="152" t="s">
        <v>42</v>
      </c>
      <c r="P148" s="153">
        <f t="shared" si="11"/>
        <v>0</v>
      </c>
      <c r="Q148" s="153">
        <v>0</v>
      </c>
      <c r="R148" s="153">
        <f t="shared" si="12"/>
        <v>0</v>
      </c>
      <c r="S148" s="153">
        <v>0</v>
      </c>
      <c r="T148" s="154">
        <f t="shared" si="13"/>
        <v>0</v>
      </c>
      <c r="AR148" s="155" t="s">
        <v>231</v>
      </c>
      <c r="AT148" s="155" t="s">
        <v>227</v>
      </c>
      <c r="AU148" s="155" t="s">
        <v>239</v>
      </c>
      <c r="AY148" s="17" t="s">
        <v>225</v>
      </c>
      <c r="BE148" s="156">
        <f t="shared" si="14"/>
        <v>0</v>
      </c>
      <c r="BF148" s="156">
        <f t="shared" si="15"/>
        <v>0</v>
      </c>
      <c r="BG148" s="156">
        <f t="shared" si="16"/>
        <v>0</v>
      </c>
      <c r="BH148" s="156">
        <f t="shared" si="17"/>
        <v>0</v>
      </c>
      <c r="BI148" s="156">
        <f t="shared" si="18"/>
        <v>0</v>
      </c>
      <c r="BJ148" s="17" t="s">
        <v>89</v>
      </c>
      <c r="BK148" s="156">
        <f t="shared" si="19"/>
        <v>0</v>
      </c>
      <c r="BL148" s="17" t="s">
        <v>231</v>
      </c>
      <c r="BM148" s="155" t="s">
        <v>470</v>
      </c>
    </row>
    <row r="149" spans="2:65" s="1" customFormat="1" ht="16.5" customHeight="1">
      <c r="B149" s="32"/>
      <c r="C149" s="143" t="s">
        <v>349</v>
      </c>
      <c r="D149" s="143" t="s">
        <v>227</v>
      </c>
      <c r="E149" s="144" t="s">
        <v>5861</v>
      </c>
      <c r="F149" s="145" t="s">
        <v>5862</v>
      </c>
      <c r="G149" s="146" t="s">
        <v>4871</v>
      </c>
      <c r="H149" s="147">
        <v>1.6E-2</v>
      </c>
      <c r="I149" s="148"/>
      <c r="J149" s="149">
        <f t="shared" si="10"/>
        <v>0</v>
      </c>
      <c r="K149" s="150"/>
      <c r="L149" s="32"/>
      <c r="M149" s="151" t="s">
        <v>1</v>
      </c>
      <c r="N149" s="152" t="s">
        <v>42</v>
      </c>
      <c r="P149" s="153">
        <f t="shared" si="11"/>
        <v>0</v>
      </c>
      <c r="Q149" s="153">
        <v>0</v>
      </c>
      <c r="R149" s="153">
        <f t="shared" si="12"/>
        <v>0</v>
      </c>
      <c r="S149" s="153">
        <v>0</v>
      </c>
      <c r="T149" s="154">
        <f t="shared" si="13"/>
        <v>0</v>
      </c>
      <c r="AR149" s="155" t="s">
        <v>231</v>
      </c>
      <c r="AT149" s="155" t="s">
        <v>227</v>
      </c>
      <c r="AU149" s="155" t="s">
        <v>239</v>
      </c>
      <c r="AY149" s="17" t="s">
        <v>225</v>
      </c>
      <c r="BE149" s="156">
        <f t="shared" si="14"/>
        <v>0</v>
      </c>
      <c r="BF149" s="156">
        <f t="shared" si="15"/>
        <v>0</v>
      </c>
      <c r="BG149" s="156">
        <f t="shared" si="16"/>
        <v>0</v>
      </c>
      <c r="BH149" s="156">
        <f t="shared" si="17"/>
        <v>0</v>
      </c>
      <c r="BI149" s="156">
        <f t="shared" si="18"/>
        <v>0</v>
      </c>
      <c r="BJ149" s="17" t="s">
        <v>89</v>
      </c>
      <c r="BK149" s="156">
        <f t="shared" si="19"/>
        <v>0</v>
      </c>
      <c r="BL149" s="17" t="s">
        <v>231</v>
      </c>
      <c r="BM149" s="155" t="s">
        <v>482</v>
      </c>
    </row>
    <row r="150" spans="2:65" s="11" customFormat="1" ht="25.9" customHeight="1">
      <c r="B150" s="131"/>
      <c r="D150" s="132" t="s">
        <v>75</v>
      </c>
      <c r="E150" s="133" t="s">
        <v>3433</v>
      </c>
      <c r="F150" s="133" t="s">
        <v>4678</v>
      </c>
      <c r="I150" s="134"/>
      <c r="J150" s="135">
        <f>BK150</f>
        <v>0</v>
      </c>
      <c r="L150" s="131"/>
      <c r="M150" s="136"/>
      <c r="P150" s="137">
        <f>SUM(P151:P152)</f>
        <v>0</v>
      </c>
      <c r="R150" s="137">
        <f>SUM(R151:R152)</f>
        <v>0</v>
      </c>
      <c r="T150" s="138">
        <f>SUM(T151:T152)</f>
        <v>0</v>
      </c>
      <c r="AR150" s="132" t="s">
        <v>231</v>
      </c>
      <c r="AT150" s="139" t="s">
        <v>75</v>
      </c>
      <c r="AU150" s="139" t="s">
        <v>76</v>
      </c>
      <c r="AY150" s="132" t="s">
        <v>225</v>
      </c>
      <c r="BK150" s="140">
        <f>SUM(BK151:BK152)</f>
        <v>0</v>
      </c>
    </row>
    <row r="151" spans="2:65" s="1" customFormat="1" ht="16.5" customHeight="1">
      <c r="B151" s="32"/>
      <c r="C151" s="143" t="s">
        <v>353</v>
      </c>
      <c r="D151" s="143" t="s">
        <v>227</v>
      </c>
      <c r="E151" s="144" t="s">
        <v>4679</v>
      </c>
      <c r="F151" s="145" t="s">
        <v>4680</v>
      </c>
      <c r="G151" s="146" t="s">
        <v>1067</v>
      </c>
      <c r="H151" s="147">
        <v>48</v>
      </c>
      <c r="I151" s="148"/>
      <c r="J151" s="149">
        <f>ROUND(I151*H151,2)</f>
        <v>0</v>
      </c>
      <c r="K151" s="150"/>
      <c r="L151" s="32"/>
      <c r="M151" s="151" t="s">
        <v>1</v>
      </c>
      <c r="N151" s="152" t="s">
        <v>42</v>
      </c>
      <c r="P151" s="153">
        <f>O151*H151</f>
        <v>0</v>
      </c>
      <c r="Q151" s="153">
        <v>0</v>
      </c>
      <c r="R151" s="153">
        <f>Q151*H151</f>
        <v>0</v>
      </c>
      <c r="S151" s="153">
        <v>0</v>
      </c>
      <c r="T151" s="154">
        <f>S151*H151</f>
        <v>0</v>
      </c>
      <c r="AR151" s="155" t="s">
        <v>2312</v>
      </c>
      <c r="AT151" s="155" t="s">
        <v>227</v>
      </c>
      <c r="AU151" s="155" t="s">
        <v>83</v>
      </c>
      <c r="AY151" s="17" t="s">
        <v>225</v>
      </c>
      <c r="BE151" s="156">
        <f>IF(N151="základná",J151,0)</f>
        <v>0</v>
      </c>
      <c r="BF151" s="156">
        <f>IF(N151="znížená",J151,0)</f>
        <v>0</v>
      </c>
      <c r="BG151" s="156">
        <f>IF(N151="zákl. prenesená",J151,0)</f>
        <v>0</v>
      </c>
      <c r="BH151" s="156">
        <f>IF(N151="zníž. prenesená",J151,0)</f>
        <v>0</v>
      </c>
      <c r="BI151" s="156">
        <f>IF(N151="nulová",J151,0)</f>
        <v>0</v>
      </c>
      <c r="BJ151" s="17" t="s">
        <v>89</v>
      </c>
      <c r="BK151" s="156">
        <f>ROUND(I151*H151,2)</f>
        <v>0</v>
      </c>
      <c r="BL151" s="17" t="s">
        <v>2312</v>
      </c>
      <c r="BM151" s="155" t="s">
        <v>516</v>
      </c>
    </row>
    <row r="152" spans="2:65" s="1" customFormat="1" ht="16.5" customHeight="1">
      <c r="B152" s="32"/>
      <c r="C152" s="143" t="s">
        <v>363</v>
      </c>
      <c r="D152" s="143" t="s">
        <v>227</v>
      </c>
      <c r="E152" s="144" t="s">
        <v>4682</v>
      </c>
      <c r="F152" s="145" t="s">
        <v>4686</v>
      </c>
      <c r="G152" s="146" t="s">
        <v>1067</v>
      </c>
      <c r="H152" s="147">
        <v>56</v>
      </c>
      <c r="I152" s="148"/>
      <c r="J152" s="149">
        <f>ROUND(I152*H152,2)</f>
        <v>0</v>
      </c>
      <c r="K152" s="150"/>
      <c r="L152" s="32"/>
      <c r="M152" s="202" t="s">
        <v>1</v>
      </c>
      <c r="N152" s="203" t="s">
        <v>42</v>
      </c>
      <c r="O152" s="199"/>
      <c r="P152" s="200">
        <f>O152*H152</f>
        <v>0</v>
      </c>
      <c r="Q152" s="200">
        <v>0</v>
      </c>
      <c r="R152" s="200">
        <f>Q152*H152</f>
        <v>0</v>
      </c>
      <c r="S152" s="200">
        <v>0</v>
      </c>
      <c r="T152" s="201">
        <f>S152*H152</f>
        <v>0</v>
      </c>
      <c r="AR152" s="155" t="s">
        <v>2312</v>
      </c>
      <c r="AT152" s="155" t="s">
        <v>227</v>
      </c>
      <c r="AU152" s="155" t="s">
        <v>83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2312</v>
      </c>
      <c r="BM152" s="155" t="s">
        <v>527</v>
      </c>
    </row>
    <row r="153" spans="2:65" s="1" customFormat="1" ht="6.95" customHeight="1">
      <c r="B153" s="47"/>
      <c r="C153" s="48"/>
      <c r="D153" s="48"/>
      <c r="E153" s="48"/>
      <c r="F153" s="48"/>
      <c r="G153" s="48"/>
      <c r="H153" s="48"/>
      <c r="I153" s="48"/>
      <c r="J153" s="48"/>
      <c r="K153" s="48"/>
      <c r="L153" s="32"/>
    </row>
  </sheetData>
  <sheetProtection algorithmName="SHA-512" hashValue="+ZK3drvgogVCxM3hvL6REgUcZDym20jQHs5xB9fZXVPwdtImtXMbX7+4H//WHnBWcfSxv9bBeeIlYCp0ncRypQ==" saltValue="aKivv2Ynxmyj5tAvpn9jrz1mWevER4Xg8Va0sInrjg+wQstZvwRJS5BJVxdiOoQ5sRIXUKZDay6KCEtV5p4tLg==" spinCount="100000" sheet="1" objects="1" scenarios="1" formatColumns="0" formatRows="0" autoFilter="0"/>
  <autoFilter ref="C122:K152" xr:uid="{00000000-0009-0000-0000-000018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2:BM17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164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30" customHeight="1">
      <c r="B9" s="32"/>
      <c r="E9" s="214" t="s">
        <v>6248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6249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ROUND(J126,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ROUND((SUM(BE126:BE172)),  2)</f>
        <v>0</v>
      </c>
      <c r="G33" s="100"/>
      <c r="H33" s="100"/>
      <c r="I33" s="101">
        <v>0.23</v>
      </c>
      <c r="J33" s="99">
        <f>ROUND(((SUM(BE126:BE172))*I33),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ROUND((SUM(BF126:BF172)),  2)</f>
        <v>0</v>
      </c>
      <c r="I34" s="102">
        <v>0.23</v>
      </c>
      <c r="J34" s="89">
        <f>ROUND(((SUM(BF126:BF172))*I34),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ROUND((SUM(BG126:BG172)),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ROUND((SUM(BH126:BH172)),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ROUND((SUM(BI126:BI172)),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30" customHeight="1">
      <c r="B87" s="32"/>
      <c r="E87" s="214" t="str">
        <f>E9</f>
        <v>09 - SO-09  HUP+DRZ  Prípojka plynu s HUP s plynomernou zostavou a reg. tlaku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ing. Vladimír Štrifler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J126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182</v>
      </c>
      <c r="E97" s="116"/>
      <c r="F97" s="116"/>
      <c r="G97" s="116"/>
      <c r="H97" s="116"/>
      <c r="I97" s="116"/>
      <c r="J97" s="117">
        <f>J127</f>
        <v>0</v>
      </c>
      <c r="L97" s="114"/>
    </row>
    <row r="98" spans="2:12" s="9" customFormat="1" ht="19.899999999999999" customHeight="1">
      <c r="B98" s="118"/>
      <c r="D98" s="119" t="s">
        <v>3287</v>
      </c>
      <c r="E98" s="120"/>
      <c r="F98" s="120"/>
      <c r="G98" s="120"/>
      <c r="H98" s="120"/>
      <c r="I98" s="120"/>
      <c r="J98" s="121">
        <f>J128</f>
        <v>0</v>
      </c>
      <c r="L98" s="118"/>
    </row>
    <row r="99" spans="2:12" s="8" customFormat="1" ht="24.95" customHeight="1">
      <c r="B99" s="114"/>
      <c r="D99" s="115" t="s">
        <v>192</v>
      </c>
      <c r="E99" s="116"/>
      <c r="F99" s="116"/>
      <c r="G99" s="116"/>
      <c r="H99" s="116"/>
      <c r="I99" s="116"/>
      <c r="J99" s="117">
        <f>J132</f>
        <v>0</v>
      </c>
      <c r="L99" s="114"/>
    </row>
    <row r="100" spans="2:12" s="9" customFormat="1" ht="19.899999999999999" customHeight="1">
      <c r="B100" s="118"/>
      <c r="D100" s="119" t="s">
        <v>3288</v>
      </c>
      <c r="E100" s="120"/>
      <c r="F100" s="120"/>
      <c r="G100" s="120"/>
      <c r="H100" s="120"/>
      <c r="I100" s="120"/>
      <c r="J100" s="121">
        <f>J133</f>
        <v>0</v>
      </c>
      <c r="L100" s="118"/>
    </row>
    <row r="101" spans="2:12" s="9" customFormat="1" ht="19.899999999999999" customHeight="1">
      <c r="B101" s="118"/>
      <c r="D101" s="119" t="s">
        <v>3289</v>
      </c>
      <c r="E101" s="120"/>
      <c r="F101" s="120"/>
      <c r="G101" s="120"/>
      <c r="H101" s="120"/>
      <c r="I101" s="120"/>
      <c r="J101" s="121">
        <f>J151</f>
        <v>0</v>
      </c>
      <c r="L101" s="118"/>
    </row>
    <row r="102" spans="2:12" s="9" customFormat="1" ht="19.899999999999999" customHeight="1">
      <c r="B102" s="118"/>
      <c r="D102" s="119" t="s">
        <v>206</v>
      </c>
      <c r="E102" s="120"/>
      <c r="F102" s="120"/>
      <c r="G102" s="120"/>
      <c r="H102" s="120"/>
      <c r="I102" s="120"/>
      <c r="J102" s="121">
        <f>J157</f>
        <v>0</v>
      </c>
      <c r="L102" s="118"/>
    </row>
    <row r="103" spans="2:12" s="8" customFormat="1" ht="24.95" customHeight="1">
      <c r="B103" s="114"/>
      <c r="D103" s="115" t="s">
        <v>208</v>
      </c>
      <c r="E103" s="116"/>
      <c r="F103" s="116"/>
      <c r="G103" s="116"/>
      <c r="H103" s="116"/>
      <c r="I103" s="116"/>
      <c r="J103" s="117">
        <f>J159</f>
        <v>0</v>
      </c>
      <c r="L103" s="114"/>
    </row>
    <row r="104" spans="2:12" s="9" customFormat="1" ht="19.899999999999999" customHeight="1">
      <c r="B104" s="118"/>
      <c r="D104" s="119" t="s">
        <v>3290</v>
      </c>
      <c r="E104" s="120"/>
      <c r="F104" s="120"/>
      <c r="G104" s="120"/>
      <c r="H104" s="120"/>
      <c r="I104" s="120"/>
      <c r="J104" s="121">
        <f>J160</f>
        <v>0</v>
      </c>
      <c r="L104" s="118"/>
    </row>
    <row r="105" spans="2:12" s="9" customFormat="1" ht="19.899999999999999" customHeight="1">
      <c r="B105" s="118"/>
      <c r="D105" s="119" t="s">
        <v>3291</v>
      </c>
      <c r="E105" s="120"/>
      <c r="F105" s="120"/>
      <c r="G105" s="120"/>
      <c r="H105" s="120"/>
      <c r="I105" s="120"/>
      <c r="J105" s="121">
        <f>J169</f>
        <v>0</v>
      </c>
      <c r="L105" s="118"/>
    </row>
    <row r="106" spans="2:12" s="8" customFormat="1" ht="24.95" customHeight="1">
      <c r="B106" s="114"/>
      <c r="D106" s="115" t="s">
        <v>3292</v>
      </c>
      <c r="E106" s="116"/>
      <c r="F106" s="116"/>
      <c r="G106" s="116"/>
      <c r="H106" s="116"/>
      <c r="I106" s="116"/>
      <c r="J106" s="117">
        <f>J171</f>
        <v>0</v>
      </c>
      <c r="L106" s="114"/>
    </row>
    <row r="107" spans="2:12" s="1" customFormat="1" ht="21.75" customHeight="1">
      <c r="B107" s="32"/>
      <c r="L107" s="32"/>
    </row>
    <row r="108" spans="2:12" s="1" customFormat="1" ht="6.95" customHeight="1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32"/>
    </row>
    <row r="112" spans="2:12" s="1" customFormat="1" ht="6.95" customHeight="1">
      <c r="B112" s="49"/>
      <c r="C112" s="50"/>
      <c r="D112" s="50"/>
      <c r="E112" s="50"/>
      <c r="F112" s="50"/>
      <c r="G112" s="50"/>
      <c r="H112" s="50"/>
      <c r="I112" s="50"/>
      <c r="J112" s="50"/>
      <c r="K112" s="50"/>
      <c r="L112" s="32"/>
    </row>
    <row r="113" spans="2:63" s="1" customFormat="1" ht="24.95" customHeight="1">
      <c r="B113" s="32"/>
      <c r="C113" s="21" t="s">
        <v>211</v>
      </c>
      <c r="L113" s="32"/>
    </row>
    <row r="114" spans="2:63" s="1" customFormat="1" ht="6.95" customHeight="1">
      <c r="B114" s="32"/>
      <c r="L114" s="32"/>
    </row>
    <row r="115" spans="2:63" s="1" customFormat="1" ht="12" customHeight="1">
      <c r="B115" s="32"/>
      <c r="C115" s="27" t="s">
        <v>15</v>
      </c>
      <c r="L115" s="32"/>
    </row>
    <row r="116" spans="2:63" s="1" customFormat="1" ht="26.25" customHeight="1">
      <c r="B116" s="32"/>
      <c r="E116" s="252" t="str">
        <f>E7</f>
        <v>Sociálno-zdravotné nízkokapacitné zariadenie s kapacitou 24 miest - CSS LÚČ</v>
      </c>
      <c r="F116" s="253"/>
      <c r="G116" s="253"/>
      <c r="H116" s="253"/>
      <c r="L116" s="32"/>
    </row>
    <row r="117" spans="2:63" s="1" customFormat="1" ht="12" customHeight="1">
      <c r="B117" s="32"/>
      <c r="C117" s="27" t="s">
        <v>172</v>
      </c>
      <c r="L117" s="32"/>
    </row>
    <row r="118" spans="2:63" s="1" customFormat="1" ht="30" customHeight="1">
      <c r="B118" s="32"/>
      <c r="E118" s="214" t="str">
        <f>E9</f>
        <v>09 - SO-09  HUP+DRZ  Prípojka plynu s HUP s plynomernou zostavou a reg. tlaku</v>
      </c>
      <c r="F118" s="254"/>
      <c r="G118" s="254"/>
      <c r="H118" s="254"/>
      <c r="L118" s="32"/>
    </row>
    <row r="119" spans="2:63" s="1" customFormat="1" ht="6.95" customHeight="1">
      <c r="B119" s="32"/>
      <c r="L119" s="32"/>
    </row>
    <row r="120" spans="2:63" s="1" customFormat="1" ht="12" customHeight="1">
      <c r="B120" s="32"/>
      <c r="C120" s="27" t="s">
        <v>19</v>
      </c>
      <c r="F120" s="25" t="str">
        <f>F12</f>
        <v>Bytča</v>
      </c>
      <c r="I120" s="27" t="s">
        <v>21</v>
      </c>
      <c r="J120" s="55" t="str">
        <f>IF(J12="","",J12)</f>
        <v>22. 6. 2026</v>
      </c>
      <c r="L120" s="32"/>
    </row>
    <row r="121" spans="2:63" s="1" customFormat="1" ht="6.95" customHeight="1">
      <c r="B121" s="32"/>
      <c r="L121" s="32"/>
    </row>
    <row r="122" spans="2:63" s="1" customFormat="1" ht="15.2" customHeight="1">
      <c r="B122" s="32"/>
      <c r="C122" s="27" t="s">
        <v>23</v>
      </c>
      <c r="F122" s="25" t="str">
        <f>E15</f>
        <v>Centrum sociálnych služieb LÚČ</v>
      </c>
      <c r="I122" s="27" t="s">
        <v>29</v>
      </c>
      <c r="J122" s="30" t="str">
        <f>E21</f>
        <v>expo AIR s.r.o.</v>
      </c>
      <c r="L122" s="32"/>
    </row>
    <row r="123" spans="2:63" s="1" customFormat="1" ht="15.2" customHeight="1">
      <c r="B123" s="32"/>
      <c r="C123" s="27" t="s">
        <v>27</v>
      </c>
      <c r="F123" s="25" t="str">
        <f>IF(E18="","",E18)</f>
        <v>Vyplň údaj</v>
      </c>
      <c r="I123" s="27" t="s">
        <v>32</v>
      </c>
      <c r="J123" s="30" t="str">
        <f>E24</f>
        <v>ing. Vladimír Štrifler</v>
      </c>
      <c r="L123" s="32"/>
    </row>
    <row r="124" spans="2:63" s="1" customFormat="1" ht="10.35" customHeight="1">
      <c r="B124" s="32"/>
      <c r="L124" s="32"/>
    </row>
    <row r="125" spans="2:63" s="10" customFormat="1" ht="29.25" customHeight="1">
      <c r="B125" s="122"/>
      <c r="C125" s="123" t="s">
        <v>212</v>
      </c>
      <c r="D125" s="124" t="s">
        <v>61</v>
      </c>
      <c r="E125" s="124" t="s">
        <v>57</v>
      </c>
      <c r="F125" s="124" t="s">
        <v>58</v>
      </c>
      <c r="G125" s="124" t="s">
        <v>213</v>
      </c>
      <c r="H125" s="124" t="s">
        <v>214</v>
      </c>
      <c r="I125" s="124" t="s">
        <v>215</v>
      </c>
      <c r="J125" s="125" t="s">
        <v>179</v>
      </c>
      <c r="K125" s="126" t="s">
        <v>216</v>
      </c>
      <c r="L125" s="122"/>
      <c r="M125" s="62" t="s">
        <v>1</v>
      </c>
      <c r="N125" s="63" t="s">
        <v>40</v>
      </c>
      <c r="O125" s="63" t="s">
        <v>217</v>
      </c>
      <c r="P125" s="63" t="s">
        <v>218</v>
      </c>
      <c r="Q125" s="63" t="s">
        <v>219</v>
      </c>
      <c r="R125" s="63" t="s">
        <v>220</v>
      </c>
      <c r="S125" s="63" t="s">
        <v>221</v>
      </c>
      <c r="T125" s="64" t="s">
        <v>222</v>
      </c>
    </row>
    <row r="126" spans="2:63" s="1" customFormat="1" ht="22.9" customHeight="1">
      <c r="B126" s="32"/>
      <c r="C126" s="67" t="s">
        <v>180</v>
      </c>
      <c r="J126" s="127">
        <f>BK126</f>
        <v>0</v>
      </c>
      <c r="L126" s="32"/>
      <c r="M126" s="65"/>
      <c r="N126" s="56"/>
      <c r="O126" s="56"/>
      <c r="P126" s="128">
        <f>P127+P132+P159+P171</f>
        <v>0</v>
      </c>
      <c r="Q126" s="56"/>
      <c r="R126" s="128">
        <f>R127+R132+R159+R171</f>
        <v>4.1035139999999998E-2</v>
      </c>
      <c r="S126" s="56"/>
      <c r="T126" s="129">
        <f>T127+T132+T159+T171</f>
        <v>0</v>
      </c>
      <c r="AT126" s="17" t="s">
        <v>75</v>
      </c>
      <c r="AU126" s="17" t="s">
        <v>181</v>
      </c>
      <c r="BK126" s="130">
        <f>BK127+BK132+BK159+BK171</f>
        <v>0</v>
      </c>
    </row>
    <row r="127" spans="2:63" s="11" customFormat="1" ht="25.9" customHeight="1">
      <c r="B127" s="131"/>
      <c r="D127" s="132" t="s">
        <v>75</v>
      </c>
      <c r="E127" s="133" t="s">
        <v>223</v>
      </c>
      <c r="F127" s="133" t="s">
        <v>224</v>
      </c>
      <c r="I127" s="134"/>
      <c r="J127" s="135">
        <f>BK127</f>
        <v>0</v>
      </c>
      <c r="L127" s="131"/>
      <c r="M127" s="136"/>
      <c r="P127" s="137">
        <f>P128</f>
        <v>0</v>
      </c>
      <c r="R127" s="137">
        <f>R128</f>
        <v>9.4800000000000006E-4</v>
      </c>
      <c r="T127" s="138">
        <f>T128</f>
        <v>0</v>
      </c>
      <c r="AR127" s="132" t="s">
        <v>83</v>
      </c>
      <c r="AT127" s="139" t="s">
        <v>75</v>
      </c>
      <c r="AU127" s="139" t="s">
        <v>76</v>
      </c>
      <c r="AY127" s="132" t="s">
        <v>225</v>
      </c>
      <c r="BK127" s="140">
        <f>BK128</f>
        <v>0</v>
      </c>
    </row>
    <row r="128" spans="2:63" s="11" customFormat="1" ht="22.9" customHeight="1">
      <c r="B128" s="131"/>
      <c r="D128" s="132" t="s">
        <v>75</v>
      </c>
      <c r="E128" s="141" t="s">
        <v>263</v>
      </c>
      <c r="F128" s="141" t="s">
        <v>3293</v>
      </c>
      <c r="I128" s="134"/>
      <c r="J128" s="142">
        <f>BK128</f>
        <v>0</v>
      </c>
      <c r="L128" s="131"/>
      <c r="M128" s="136"/>
      <c r="P128" s="137">
        <f>SUM(P129:P131)</f>
        <v>0</v>
      </c>
      <c r="R128" s="137">
        <f>SUM(R129:R131)</f>
        <v>9.4800000000000006E-4</v>
      </c>
      <c r="T128" s="138">
        <f>SUM(T129:T131)</f>
        <v>0</v>
      </c>
      <c r="AR128" s="132" t="s">
        <v>83</v>
      </c>
      <c r="AT128" s="139" t="s">
        <v>75</v>
      </c>
      <c r="AU128" s="139" t="s">
        <v>83</v>
      </c>
      <c r="AY128" s="132" t="s">
        <v>225</v>
      </c>
      <c r="BK128" s="140">
        <f>SUM(BK129:BK131)</f>
        <v>0</v>
      </c>
    </row>
    <row r="129" spans="2:65" s="1" customFormat="1" ht="16.5" customHeight="1">
      <c r="B129" s="32"/>
      <c r="C129" s="143" t="s">
        <v>83</v>
      </c>
      <c r="D129" s="143" t="s">
        <v>227</v>
      </c>
      <c r="E129" s="144" t="s">
        <v>3294</v>
      </c>
      <c r="F129" s="145" t="s">
        <v>3295</v>
      </c>
      <c r="G129" s="146" t="s">
        <v>414</v>
      </c>
      <c r="H129" s="147">
        <v>4</v>
      </c>
      <c r="I129" s="148"/>
      <c r="J129" s="149">
        <f>ROUND(I129*H129,2)</f>
        <v>0</v>
      </c>
      <c r="K129" s="150"/>
      <c r="L129" s="32"/>
      <c r="M129" s="151" t="s">
        <v>1</v>
      </c>
      <c r="N129" s="152" t="s">
        <v>42</v>
      </c>
      <c r="P129" s="153">
        <f>O129*H129</f>
        <v>0</v>
      </c>
      <c r="Q129" s="153">
        <v>8.7000000000000001E-5</v>
      </c>
      <c r="R129" s="153">
        <f>Q129*H129</f>
        <v>3.48E-4</v>
      </c>
      <c r="S129" s="153">
        <v>0</v>
      </c>
      <c r="T129" s="154">
        <f>S129*H129</f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>IF(N129="základná",J129,0)</f>
        <v>0</v>
      </c>
      <c r="BF129" s="156">
        <f>IF(N129="znížená",J129,0)</f>
        <v>0</v>
      </c>
      <c r="BG129" s="156">
        <f>IF(N129="zákl. prenesená",J129,0)</f>
        <v>0</v>
      </c>
      <c r="BH129" s="156">
        <f>IF(N129="zníž. prenesená",J129,0)</f>
        <v>0</v>
      </c>
      <c r="BI129" s="156">
        <f>IF(N129="nulová",J129,0)</f>
        <v>0</v>
      </c>
      <c r="BJ129" s="17" t="s">
        <v>89</v>
      </c>
      <c r="BK129" s="156">
        <f>ROUND(I129*H129,2)</f>
        <v>0</v>
      </c>
      <c r="BL129" s="17" t="s">
        <v>231</v>
      </c>
      <c r="BM129" s="155" t="s">
        <v>6250</v>
      </c>
    </row>
    <row r="130" spans="2:65" s="1" customFormat="1" ht="24.2" customHeight="1">
      <c r="B130" s="32"/>
      <c r="C130" s="179" t="s">
        <v>89</v>
      </c>
      <c r="D130" s="179" t="s">
        <v>304</v>
      </c>
      <c r="E130" s="180" t="s">
        <v>3297</v>
      </c>
      <c r="F130" s="181" t="s">
        <v>3298</v>
      </c>
      <c r="G130" s="182" t="s">
        <v>519</v>
      </c>
      <c r="H130" s="183">
        <v>1</v>
      </c>
      <c r="I130" s="184"/>
      <c r="J130" s="185">
        <f>ROUND(I130*H130,2)</f>
        <v>0</v>
      </c>
      <c r="K130" s="186"/>
      <c r="L130" s="187"/>
      <c r="M130" s="188" t="s">
        <v>1</v>
      </c>
      <c r="N130" s="189" t="s">
        <v>42</v>
      </c>
      <c r="P130" s="153">
        <f>O130*H130</f>
        <v>0</v>
      </c>
      <c r="Q130" s="153">
        <v>2.0000000000000001E-4</v>
      </c>
      <c r="R130" s="153">
        <f>Q130*H130</f>
        <v>2.0000000000000001E-4</v>
      </c>
      <c r="S130" s="153">
        <v>0</v>
      </c>
      <c r="T130" s="154">
        <f>S130*H130</f>
        <v>0</v>
      </c>
      <c r="AR130" s="155" t="s">
        <v>1127</v>
      </c>
      <c r="AT130" s="155" t="s">
        <v>304</v>
      </c>
      <c r="AU130" s="155" t="s">
        <v>89</v>
      </c>
      <c r="AY130" s="17" t="s">
        <v>225</v>
      </c>
      <c r="BE130" s="156">
        <f>IF(N130="základná",J130,0)</f>
        <v>0</v>
      </c>
      <c r="BF130" s="156">
        <f>IF(N130="znížená",J130,0)</f>
        <v>0</v>
      </c>
      <c r="BG130" s="156">
        <f>IF(N130="zákl. prenesená",J130,0)</f>
        <v>0</v>
      </c>
      <c r="BH130" s="156">
        <f>IF(N130="zníž. prenesená",J130,0)</f>
        <v>0</v>
      </c>
      <c r="BI130" s="156">
        <f>IF(N130="nulová",J130,0)</f>
        <v>0</v>
      </c>
      <c r="BJ130" s="17" t="s">
        <v>89</v>
      </c>
      <c r="BK130" s="156">
        <f>ROUND(I130*H130,2)</f>
        <v>0</v>
      </c>
      <c r="BL130" s="17" t="s">
        <v>1127</v>
      </c>
      <c r="BM130" s="155" t="s">
        <v>6251</v>
      </c>
    </row>
    <row r="131" spans="2:65" s="1" customFormat="1" ht="24.2" customHeight="1">
      <c r="B131" s="32"/>
      <c r="C131" s="143" t="s">
        <v>239</v>
      </c>
      <c r="D131" s="143" t="s">
        <v>227</v>
      </c>
      <c r="E131" s="144" t="s">
        <v>3300</v>
      </c>
      <c r="F131" s="145" t="s">
        <v>3301</v>
      </c>
      <c r="G131" s="146" t="s">
        <v>414</v>
      </c>
      <c r="H131" s="147">
        <v>4</v>
      </c>
      <c r="I131" s="148"/>
      <c r="J131" s="149">
        <f>ROUND(I131*H131,2)</f>
        <v>0</v>
      </c>
      <c r="K131" s="150"/>
      <c r="L131" s="32"/>
      <c r="M131" s="151" t="s">
        <v>1</v>
      </c>
      <c r="N131" s="152" t="s">
        <v>42</v>
      </c>
      <c r="P131" s="153">
        <f>O131*H131</f>
        <v>0</v>
      </c>
      <c r="Q131" s="153">
        <v>1E-4</v>
      </c>
      <c r="R131" s="153">
        <f>Q131*H131</f>
        <v>4.0000000000000002E-4</v>
      </c>
      <c r="S131" s="153">
        <v>0</v>
      </c>
      <c r="T131" s="154">
        <f>S131*H131</f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>IF(N131="základná",J131,0)</f>
        <v>0</v>
      </c>
      <c r="BF131" s="156">
        <f>IF(N131="znížená",J131,0)</f>
        <v>0</v>
      </c>
      <c r="BG131" s="156">
        <f>IF(N131="zákl. prenesená",J131,0)</f>
        <v>0</v>
      </c>
      <c r="BH131" s="156">
        <f>IF(N131="zníž. prenesená",J131,0)</f>
        <v>0</v>
      </c>
      <c r="BI131" s="156">
        <f>IF(N131="nulová",J131,0)</f>
        <v>0</v>
      </c>
      <c r="BJ131" s="17" t="s">
        <v>89</v>
      </c>
      <c r="BK131" s="156">
        <f>ROUND(I131*H131,2)</f>
        <v>0</v>
      </c>
      <c r="BL131" s="17" t="s">
        <v>231</v>
      </c>
      <c r="BM131" s="155" t="s">
        <v>6252</v>
      </c>
    </row>
    <row r="132" spans="2:65" s="11" customFormat="1" ht="25.9" customHeight="1">
      <c r="B132" s="131"/>
      <c r="D132" s="132" t="s">
        <v>75</v>
      </c>
      <c r="E132" s="133" t="s">
        <v>1324</v>
      </c>
      <c r="F132" s="133" t="s">
        <v>1325</v>
      </c>
      <c r="I132" s="134"/>
      <c r="J132" s="135">
        <f>BK132</f>
        <v>0</v>
      </c>
      <c r="L132" s="131"/>
      <c r="M132" s="136"/>
      <c r="P132" s="137">
        <f>P133+P151+P157</f>
        <v>0</v>
      </c>
      <c r="R132" s="137">
        <f>R133+R151+R157</f>
        <v>3.727714E-2</v>
      </c>
      <c r="T132" s="138">
        <f>T133+T151+T157</f>
        <v>0</v>
      </c>
      <c r="AR132" s="132" t="s">
        <v>89</v>
      </c>
      <c r="AT132" s="139" t="s">
        <v>75</v>
      </c>
      <c r="AU132" s="139" t="s">
        <v>76</v>
      </c>
      <c r="AY132" s="132" t="s">
        <v>225</v>
      </c>
      <c r="BK132" s="140">
        <f>BK133+BK151+BK157</f>
        <v>0</v>
      </c>
    </row>
    <row r="133" spans="2:65" s="11" customFormat="1" ht="22.9" customHeight="1">
      <c r="B133" s="131"/>
      <c r="D133" s="132" t="s">
        <v>75</v>
      </c>
      <c r="E133" s="141" t="s">
        <v>3303</v>
      </c>
      <c r="F133" s="141" t="s">
        <v>3304</v>
      </c>
      <c r="I133" s="134"/>
      <c r="J133" s="142">
        <f>BK133</f>
        <v>0</v>
      </c>
      <c r="L133" s="131"/>
      <c r="M133" s="136"/>
      <c r="P133" s="137">
        <f>SUM(P134:P150)</f>
        <v>0</v>
      </c>
      <c r="R133" s="137">
        <f>SUM(R134:R150)</f>
        <v>3.4614970000000002E-2</v>
      </c>
      <c r="T133" s="138">
        <f>SUM(T134:T150)</f>
        <v>0</v>
      </c>
      <c r="AR133" s="132" t="s">
        <v>89</v>
      </c>
      <c r="AT133" s="139" t="s">
        <v>75</v>
      </c>
      <c r="AU133" s="139" t="s">
        <v>83</v>
      </c>
      <c r="AY133" s="132" t="s">
        <v>225</v>
      </c>
      <c r="BK133" s="140">
        <f>SUM(BK134:BK150)</f>
        <v>0</v>
      </c>
    </row>
    <row r="134" spans="2:65" s="1" customFormat="1" ht="24.2" customHeight="1">
      <c r="B134" s="32"/>
      <c r="C134" s="143" t="s">
        <v>231</v>
      </c>
      <c r="D134" s="143" t="s">
        <v>227</v>
      </c>
      <c r="E134" s="144" t="s">
        <v>3311</v>
      </c>
      <c r="F134" s="145" t="s">
        <v>3312</v>
      </c>
      <c r="G134" s="146" t="s">
        <v>414</v>
      </c>
      <c r="H134" s="147">
        <v>1</v>
      </c>
      <c r="I134" s="148"/>
      <c r="J134" s="149">
        <f t="shared" ref="J134:J150" si="0">ROUND(I134*H134,2)</f>
        <v>0</v>
      </c>
      <c r="K134" s="150"/>
      <c r="L134" s="32"/>
      <c r="M134" s="151" t="s">
        <v>1</v>
      </c>
      <c r="N134" s="152" t="s">
        <v>42</v>
      </c>
      <c r="P134" s="153">
        <f t="shared" ref="P134:P150" si="1">O134*H134</f>
        <v>0</v>
      </c>
      <c r="Q134" s="153">
        <v>2.74091E-3</v>
      </c>
      <c r="R134" s="153">
        <f t="shared" ref="R134:R150" si="2">Q134*H134</f>
        <v>2.74091E-3</v>
      </c>
      <c r="S134" s="153">
        <v>0</v>
      </c>
      <c r="T134" s="154">
        <f t="shared" ref="T134:T150" si="3">S134*H134</f>
        <v>0</v>
      </c>
      <c r="AR134" s="155" t="s">
        <v>309</v>
      </c>
      <c r="AT134" s="155" t="s">
        <v>227</v>
      </c>
      <c r="AU134" s="155" t="s">
        <v>89</v>
      </c>
      <c r="AY134" s="17" t="s">
        <v>225</v>
      </c>
      <c r="BE134" s="156">
        <f t="shared" ref="BE134:BE150" si="4">IF(N134="základná",J134,0)</f>
        <v>0</v>
      </c>
      <c r="BF134" s="156">
        <f t="shared" ref="BF134:BF150" si="5">IF(N134="znížená",J134,0)</f>
        <v>0</v>
      </c>
      <c r="BG134" s="156">
        <f t="shared" ref="BG134:BG150" si="6">IF(N134="zákl. prenesená",J134,0)</f>
        <v>0</v>
      </c>
      <c r="BH134" s="156">
        <f t="shared" ref="BH134:BH150" si="7">IF(N134="zníž. prenesená",J134,0)</f>
        <v>0</v>
      </c>
      <c r="BI134" s="156">
        <f t="shared" ref="BI134:BI150" si="8">IF(N134="nulová",J134,0)</f>
        <v>0</v>
      </c>
      <c r="BJ134" s="17" t="s">
        <v>89</v>
      </c>
      <c r="BK134" s="156">
        <f t="shared" ref="BK134:BK150" si="9">ROUND(I134*H134,2)</f>
        <v>0</v>
      </c>
      <c r="BL134" s="17" t="s">
        <v>309</v>
      </c>
      <c r="BM134" s="155" t="s">
        <v>6253</v>
      </c>
    </row>
    <row r="135" spans="2:65" s="1" customFormat="1" ht="33" customHeight="1">
      <c r="B135" s="32"/>
      <c r="C135" s="143" t="s">
        <v>247</v>
      </c>
      <c r="D135" s="143" t="s">
        <v>227</v>
      </c>
      <c r="E135" s="144" t="s">
        <v>3317</v>
      </c>
      <c r="F135" s="145" t="s">
        <v>3318</v>
      </c>
      <c r="G135" s="146" t="s">
        <v>414</v>
      </c>
      <c r="H135" s="147">
        <v>2.5</v>
      </c>
      <c r="I135" s="148"/>
      <c r="J135" s="149">
        <f t="shared" si="0"/>
        <v>0</v>
      </c>
      <c r="K135" s="150"/>
      <c r="L135" s="32"/>
      <c r="M135" s="151" t="s">
        <v>1</v>
      </c>
      <c r="N135" s="152" t="s">
        <v>42</v>
      </c>
      <c r="P135" s="153">
        <f t="shared" si="1"/>
        <v>0</v>
      </c>
      <c r="Q135" s="153">
        <v>4.7957199999999998E-3</v>
      </c>
      <c r="R135" s="153">
        <f t="shared" si="2"/>
        <v>1.19893E-2</v>
      </c>
      <c r="S135" s="153">
        <v>0</v>
      </c>
      <c r="T135" s="154">
        <f t="shared" si="3"/>
        <v>0</v>
      </c>
      <c r="AR135" s="155" t="s">
        <v>309</v>
      </c>
      <c r="AT135" s="155" t="s">
        <v>227</v>
      </c>
      <c r="AU135" s="155" t="s">
        <v>89</v>
      </c>
      <c r="AY135" s="17" t="s">
        <v>225</v>
      </c>
      <c r="BE135" s="156">
        <f t="shared" si="4"/>
        <v>0</v>
      </c>
      <c r="BF135" s="156">
        <f t="shared" si="5"/>
        <v>0</v>
      </c>
      <c r="BG135" s="156">
        <f t="shared" si="6"/>
        <v>0</v>
      </c>
      <c r="BH135" s="156">
        <f t="shared" si="7"/>
        <v>0</v>
      </c>
      <c r="BI135" s="156">
        <f t="shared" si="8"/>
        <v>0</v>
      </c>
      <c r="BJ135" s="17" t="s">
        <v>89</v>
      </c>
      <c r="BK135" s="156">
        <f t="shared" si="9"/>
        <v>0</v>
      </c>
      <c r="BL135" s="17" t="s">
        <v>309</v>
      </c>
      <c r="BM135" s="155" t="s">
        <v>6254</v>
      </c>
    </row>
    <row r="136" spans="2:65" s="1" customFormat="1" ht="24.2" customHeight="1">
      <c r="B136" s="32"/>
      <c r="C136" s="143" t="s">
        <v>251</v>
      </c>
      <c r="D136" s="143" t="s">
        <v>227</v>
      </c>
      <c r="E136" s="144" t="s">
        <v>3335</v>
      </c>
      <c r="F136" s="145" t="s">
        <v>6255</v>
      </c>
      <c r="G136" s="146" t="s">
        <v>414</v>
      </c>
      <c r="H136" s="147">
        <v>1</v>
      </c>
      <c r="I136" s="148"/>
      <c r="J136" s="149">
        <f t="shared" si="0"/>
        <v>0</v>
      </c>
      <c r="K136" s="150"/>
      <c r="L136" s="32"/>
      <c r="M136" s="151" t="s">
        <v>1</v>
      </c>
      <c r="N136" s="152" t="s">
        <v>42</v>
      </c>
      <c r="P136" s="153">
        <f t="shared" si="1"/>
        <v>0</v>
      </c>
      <c r="Q136" s="153">
        <v>6.3279399999999998E-3</v>
      </c>
      <c r="R136" s="153">
        <f t="shared" si="2"/>
        <v>6.3279399999999998E-3</v>
      </c>
      <c r="S136" s="153">
        <v>0</v>
      </c>
      <c r="T136" s="154">
        <f t="shared" si="3"/>
        <v>0</v>
      </c>
      <c r="AR136" s="155" t="s">
        <v>309</v>
      </c>
      <c r="AT136" s="155" t="s">
        <v>227</v>
      </c>
      <c r="AU136" s="155" t="s">
        <v>89</v>
      </c>
      <c r="AY136" s="17" t="s">
        <v>225</v>
      </c>
      <c r="BE136" s="156">
        <f t="shared" si="4"/>
        <v>0</v>
      </c>
      <c r="BF136" s="156">
        <f t="shared" si="5"/>
        <v>0</v>
      </c>
      <c r="BG136" s="156">
        <f t="shared" si="6"/>
        <v>0</v>
      </c>
      <c r="BH136" s="156">
        <f t="shared" si="7"/>
        <v>0</v>
      </c>
      <c r="BI136" s="156">
        <f t="shared" si="8"/>
        <v>0</v>
      </c>
      <c r="BJ136" s="17" t="s">
        <v>89</v>
      </c>
      <c r="BK136" s="156">
        <f t="shared" si="9"/>
        <v>0</v>
      </c>
      <c r="BL136" s="17" t="s">
        <v>309</v>
      </c>
      <c r="BM136" s="155" t="s">
        <v>6256</v>
      </c>
    </row>
    <row r="137" spans="2:65" s="1" customFormat="1" ht="24.2" customHeight="1">
      <c r="B137" s="32"/>
      <c r="C137" s="143" t="s">
        <v>259</v>
      </c>
      <c r="D137" s="143" t="s">
        <v>227</v>
      </c>
      <c r="E137" s="144" t="s">
        <v>3341</v>
      </c>
      <c r="F137" s="145" t="s">
        <v>3342</v>
      </c>
      <c r="G137" s="146" t="s">
        <v>414</v>
      </c>
      <c r="H137" s="147">
        <v>1</v>
      </c>
      <c r="I137" s="148"/>
      <c r="J137" s="149">
        <f t="shared" si="0"/>
        <v>0</v>
      </c>
      <c r="K137" s="150"/>
      <c r="L137" s="32"/>
      <c r="M137" s="151" t="s">
        <v>1</v>
      </c>
      <c r="N137" s="152" t="s">
        <v>42</v>
      </c>
      <c r="P137" s="153">
        <f t="shared" si="1"/>
        <v>0</v>
      </c>
      <c r="Q137" s="153">
        <v>8.2774400000000005E-3</v>
      </c>
      <c r="R137" s="153">
        <f t="shared" si="2"/>
        <v>8.2774400000000005E-3</v>
      </c>
      <c r="S137" s="153">
        <v>0</v>
      </c>
      <c r="T137" s="154">
        <f t="shared" si="3"/>
        <v>0</v>
      </c>
      <c r="AR137" s="155" t="s">
        <v>309</v>
      </c>
      <c r="AT137" s="155" t="s">
        <v>227</v>
      </c>
      <c r="AU137" s="155" t="s">
        <v>89</v>
      </c>
      <c r="AY137" s="17" t="s">
        <v>225</v>
      </c>
      <c r="BE137" s="156">
        <f t="shared" si="4"/>
        <v>0</v>
      </c>
      <c r="BF137" s="156">
        <f t="shared" si="5"/>
        <v>0</v>
      </c>
      <c r="BG137" s="156">
        <f t="shared" si="6"/>
        <v>0</v>
      </c>
      <c r="BH137" s="156">
        <f t="shared" si="7"/>
        <v>0</v>
      </c>
      <c r="BI137" s="156">
        <f t="shared" si="8"/>
        <v>0</v>
      </c>
      <c r="BJ137" s="17" t="s">
        <v>89</v>
      </c>
      <c r="BK137" s="156">
        <f t="shared" si="9"/>
        <v>0</v>
      </c>
      <c r="BL137" s="17" t="s">
        <v>309</v>
      </c>
      <c r="BM137" s="155" t="s">
        <v>6257</v>
      </c>
    </row>
    <row r="138" spans="2:65" s="1" customFormat="1" ht="21.75" customHeight="1">
      <c r="B138" s="32"/>
      <c r="C138" s="143" t="s">
        <v>263</v>
      </c>
      <c r="D138" s="143" t="s">
        <v>227</v>
      </c>
      <c r="E138" s="144" t="s">
        <v>6258</v>
      </c>
      <c r="F138" s="145" t="s">
        <v>6259</v>
      </c>
      <c r="G138" s="146" t="s">
        <v>1613</v>
      </c>
      <c r="H138" s="147">
        <v>1</v>
      </c>
      <c r="I138" s="148"/>
      <c r="J138" s="149">
        <f t="shared" si="0"/>
        <v>0</v>
      </c>
      <c r="K138" s="150"/>
      <c r="L138" s="32"/>
      <c r="M138" s="151" t="s">
        <v>1</v>
      </c>
      <c r="N138" s="152" t="s">
        <v>42</v>
      </c>
      <c r="P138" s="153">
        <f t="shared" si="1"/>
        <v>0</v>
      </c>
      <c r="Q138" s="153">
        <v>2.5408000000000001E-4</v>
      </c>
      <c r="R138" s="153">
        <f t="shared" si="2"/>
        <v>2.5408000000000001E-4</v>
      </c>
      <c r="S138" s="153">
        <v>0</v>
      </c>
      <c r="T138" s="154">
        <f t="shared" si="3"/>
        <v>0</v>
      </c>
      <c r="AR138" s="155" t="s">
        <v>309</v>
      </c>
      <c r="AT138" s="155" t="s">
        <v>227</v>
      </c>
      <c r="AU138" s="155" t="s">
        <v>89</v>
      </c>
      <c r="AY138" s="17" t="s">
        <v>225</v>
      </c>
      <c r="BE138" s="156">
        <f t="shared" si="4"/>
        <v>0</v>
      </c>
      <c r="BF138" s="156">
        <f t="shared" si="5"/>
        <v>0</v>
      </c>
      <c r="BG138" s="156">
        <f t="shared" si="6"/>
        <v>0</v>
      </c>
      <c r="BH138" s="156">
        <f t="shared" si="7"/>
        <v>0</v>
      </c>
      <c r="BI138" s="156">
        <f t="shared" si="8"/>
        <v>0</v>
      </c>
      <c r="BJ138" s="17" t="s">
        <v>89</v>
      </c>
      <c r="BK138" s="156">
        <f t="shared" si="9"/>
        <v>0</v>
      </c>
      <c r="BL138" s="17" t="s">
        <v>309</v>
      </c>
      <c r="BM138" s="155" t="s">
        <v>6260</v>
      </c>
    </row>
    <row r="139" spans="2:65" s="1" customFormat="1" ht="16.5" customHeight="1">
      <c r="B139" s="32"/>
      <c r="C139" s="143" t="s">
        <v>272</v>
      </c>
      <c r="D139" s="143" t="s">
        <v>227</v>
      </c>
      <c r="E139" s="144" t="s">
        <v>3365</v>
      </c>
      <c r="F139" s="145" t="s">
        <v>6261</v>
      </c>
      <c r="G139" s="146" t="s">
        <v>519</v>
      </c>
      <c r="H139" s="147">
        <v>2</v>
      </c>
      <c r="I139" s="148"/>
      <c r="J139" s="149">
        <f t="shared" si="0"/>
        <v>0</v>
      </c>
      <c r="K139" s="150"/>
      <c r="L139" s="32"/>
      <c r="M139" s="151" t="s">
        <v>1</v>
      </c>
      <c r="N139" s="152" t="s">
        <v>42</v>
      </c>
      <c r="P139" s="153">
        <f t="shared" si="1"/>
        <v>0</v>
      </c>
      <c r="Q139" s="153">
        <v>0</v>
      </c>
      <c r="R139" s="153">
        <f t="shared" si="2"/>
        <v>0</v>
      </c>
      <c r="S139" s="153">
        <v>0</v>
      </c>
      <c r="T139" s="154">
        <f t="shared" si="3"/>
        <v>0</v>
      </c>
      <c r="AR139" s="155" t="s">
        <v>309</v>
      </c>
      <c r="AT139" s="155" t="s">
        <v>227</v>
      </c>
      <c r="AU139" s="155" t="s">
        <v>89</v>
      </c>
      <c r="AY139" s="17" t="s">
        <v>225</v>
      </c>
      <c r="BE139" s="156">
        <f t="shared" si="4"/>
        <v>0</v>
      </c>
      <c r="BF139" s="156">
        <f t="shared" si="5"/>
        <v>0</v>
      </c>
      <c r="BG139" s="156">
        <f t="shared" si="6"/>
        <v>0</v>
      </c>
      <c r="BH139" s="156">
        <f t="shared" si="7"/>
        <v>0</v>
      </c>
      <c r="BI139" s="156">
        <f t="shared" si="8"/>
        <v>0</v>
      </c>
      <c r="BJ139" s="17" t="s">
        <v>89</v>
      </c>
      <c r="BK139" s="156">
        <f t="shared" si="9"/>
        <v>0</v>
      </c>
      <c r="BL139" s="17" t="s">
        <v>309</v>
      </c>
      <c r="BM139" s="155" t="s">
        <v>6262</v>
      </c>
    </row>
    <row r="140" spans="2:65" s="1" customFormat="1" ht="24.2" customHeight="1">
      <c r="B140" s="32"/>
      <c r="C140" s="179" t="s">
        <v>165</v>
      </c>
      <c r="D140" s="179" t="s">
        <v>304</v>
      </c>
      <c r="E140" s="180" t="s">
        <v>3368</v>
      </c>
      <c r="F140" s="181" t="s">
        <v>6263</v>
      </c>
      <c r="G140" s="182" t="s">
        <v>519</v>
      </c>
      <c r="H140" s="183">
        <v>1</v>
      </c>
      <c r="I140" s="184"/>
      <c r="J140" s="185">
        <f t="shared" si="0"/>
        <v>0</v>
      </c>
      <c r="K140" s="186"/>
      <c r="L140" s="187"/>
      <c r="M140" s="188" t="s">
        <v>1</v>
      </c>
      <c r="N140" s="189" t="s">
        <v>42</v>
      </c>
      <c r="P140" s="153">
        <f t="shared" si="1"/>
        <v>0</v>
      </c>
      <c r="Q140" s="153">
        <v>2.5000000000000001E-4</v>
      </c>
      <c r="R140" s="153">
        <f t="shared" si="2"/>
        <v>2.5000000000000001E-4</v>
      </c>
      <c r="S140" s="153">
        <v>0</v>
      </c>
      <c r="T140" s="154">
        <f t="shared" si="3"/>
        <v>0</v>
      </c>
      <c r="AR140" s="155" t="s">
        <v>434</v>
      </c>
      <c r="AT140" s="155" t="s">
        <v>304</v>
      </c>
      <c r="AU140" s="155" t="s">
        <v>89</v>
      </c>
      <c r="AY140" s="17" t="s">
        <v>225</v>
      </c>
      <c r="BE140" s="156">
        <f t="shared" si="4"/>
        <v>0</v>
      </c>
      <c r="BF140" s="156">
        <f t="shared" si="5"/>
        <v>0</v>
      </c>
      <c r="BG140" s="156">
        <f t="shared" si="6"/>
        <v>0</v>
      </c>
      <c r="BH140" s="156">
        <f t="shared" si="7"/>
        <v>0</v>
      </c>
      <c r="BI140" s="156">
        <f t="shared" si="8"/>
        <v>0</v>
      </c>
      <c r="BJ140" s="17" t="s">
        <v>89</v>
      </c>
      <c r="BK140" s="156">
        <f t="shared" si="9"/>
        <v>0</v>
      </c>
      <c r="BL140" s="17" t="s">
        <v>309</v>
      </c>
      <c r="BM140" s="155" t="s">
        <v>6264</v>
      </c>
    </row>
    <row r="141" spans="2:65" s="1" customFormat="1" ht="24.2" customHeight="1">
      <c r="B141" s="32"/>
      <c r="C141" s="179" t="s">
        <v>168</v>
      </c>
      <c r="D141" s="179" t="s">
        <v>304</v>
      </c>
      <c r="E141" s="180" t="s">
        <v>6265</v>
      </c>
      <c r="F141" s="181" t="s">
        <v>3369</v>
      </c>
      <c r="G141" s="182" t="s">
        <v>519</v>
      </c>
      <c r="H141" s="183">
        <v>1</v>
      </c>
      <c r="I141" s="184"/>
      <c r="J141" s="185">
        <f t="shared" si="0"/>
        <v>0</v>
      </c>
      <c r="K141" s="186"/>
      <c r="L141" s="187"/>
      <c r="M141" s="188" t="s">
        <v>1</v>
      </c>
      <c r="N141" s="189" t="s">
        <v>42</v>
      </c>
      <c r="P141" s="153">
        <f t="shared" si="1"/>
        <v>0</v>
      </c>
      <c r="Q141" s="153">
        <v>2.5000000000000001E-4</v>
      </c>
      <c r="R141" s="153">
        <f t="shared" si="2"/>
        <v>2.5000000000000001E-4</v>
      </c>
      <c r="S141" s="153">
        <v>0</v>
      </c>
      <c r="T141" s="154">
        <f t="shared" si="3"/>
        <v>0</v>
      </c>
      <c r="AR141" s="155" t="s">
        <v>434</v>
      </c>
      <c r="AT141" s="155" t="s">
        <v>304</v>
      </c>
      <c r="AU141" s="155" t="s">
        <v>89</v>
      </c>
      <c r="AY141" s="17" t="s">
        <v>225</v>
      </c>
      <c r="BE141" s="156">
        <f t="shared" si="4"/>
        <v>0</v>
      </c>
      <c r="BF141" s="156">
        <f t="shared" si="5"/>
        <v>0</v>
      </c>
      <c r="BG141" s="156">
        <f t="shared" si="6"/>
        <v>0</v>
      </c>
      <c r="BH141" s="156">
        <f t="shared" si="7"/>
        <v>0</v>
      </c>
      <c r="BI141" s="156">
        <f t="shared" si="8"/>
        <v>0</v>
      </c>
      <c r="BJ141" s="17" t="s">
        <v>89</v>
      </c>
      <c r="BK141" s="156">
        <f t="shared" si="9"/>
        <v>0</v>
      </c>
      <c r="BL141" s="17" t="s">
        <v>309</v>
      </c>
      <c r="BM141" s="155" t="s">
        <v>6266</v>
      </c>
    </row>
    <row r="142" spans="2:65" s="1" customFormat="1" ht="16.5" customHeight="1">
      <c r="B142" s="32"/>
      <c r="C142" s="143" t="s">
        <v>285</v>
      </c>
      <c r="D142" s="143" t="s">
        <v>227</v>
      </c>
      <c r="E142" s="144" t="s">
        <v>3371</v>
      </c>
      <c r="F142" s="145" t="s">
        <v>3372</v>
      </c>
      <c r="G142" s="146" t="s">
        <v>519</v>
      </c>
      <c r="H142" s="147">
        <v>1</v>
      </c>
      <c r="I142" s="148"/>
      <c r="J142" s="149">
        <f t="shared" si="0"/>
        <v>0</v>
      </c>
      <c r="K142" s="150"/>
      <c r="L142" s="32"/>
      <c r="M142" s="151" t="s">
        <v>1</v>
      </c>
      <c r="N142" s="152" t="s">
        <v>42</v>
      </c>
      <c r="P142" s="153">
        <f t="shared" si="1"/>
        <v>0</v>
      </c>
      <c r="Q142" s="153">
        <v>4.1999999999999996E-6</v>
      </c>
      <c r="R142" s="153">
        <f t="shared" si="2"/>
        <v>4.1999999999999996E-6</v>
      </c>
      <c r="S142" s="153">
        <v>0</v>
      </c>
      <c r="T142" s="154">
        <f t="shared" si="3"/>
        <v>0</v>
      </c>
      <c r="AR142" s="155" t="s">
        <v>309</v>
      </c>
      <c r="AT142" s="155" t="s">
        <v>227</v>
      </c>
      <c r="AU142" s="155" t="s">
        <v>89</v>
      </c>
      <c r="AY142" s="17" t="s">
        <v>225</v>
      </c>
      <c r="BE142" s="156">
        <f t="shared" si="4"/>
        <v>0</v>
      </c>
      <c r="BF142" s="156">
        <f t="shared" si="5"/>
        <v>0</v>
      </c>
      <c r="BG142" s="156">
        <f t="shared" si="6"/>
        <v>0</v>
      </c>
      <c r="BH142" s="156">
        <f t="shared" si="7"/>
        <v>0</v>
      </c>
      <c r="BI142" s="156">
        <f t="shared" si="8"/>
        <v>0</v>
      </c>
      <c r="BJ142" s="17" t="s">
        <v>89</v>
      </c>
      <c r="BK142" s="156">
        <f t="shared" si="9"/>
        <v>0</v>
      </c>
      <c r="BL142" s="17" t="s">
        <v>309</v>
      </c>
      <c r="BM142" s="155" t="s">
        <v>6267</v>
      </c>
    </row>
    <row r="143" spans="2:65" s="1" customFormat="1" ht="33" customHeight="1">
      <c r="B143" s="32"/>
      <c r="C143" s="179" t="s">
        <v>289</v>
      </c>
      <c r="D143" s="179" t="s">
        <v>304</v>
      </c>
      <c r="E143" s="180" t="s">
        <v>3377</v>
      </c>
      <c r="F143" s="181" t="s">
        <v>3378</v>
      </c>
      <c r="G143" s="182" t="s">
        <v>519</v>
      </c>
      <c r="H143" s="183">
        <v>1</v>
      </c>
      <c r="I143" s="184"/>
      <c r="J143" s="185">
        <f t="shared" si="0"/>
        <v>0</v>
      </c>
      <c r="K143" s="186"/>
      <c r="L143" s="187"/>
      <c r="M143" s="188" t="s">
        <v>1</v>
      </c>
      <c r="N143" s="189" t="s">
        <v>42</v>
      </c>
      <c r="P143" s="153">
        <f t="shared" si="1"/>
        <v>0</v>
      </c>
      <c r="Q143" s="153">
        <v>4.8000000000000001E-4</v>
      </c>
      <c r="R143" s="153">
        <f t="shared" si="2"/>
        <v>4.8000000000000001E-4</v>
      </c>
      <c r="S143" s="153">
        <v>0</v>
      </c>
      <c r="T143" s="154">
        <f t="shared" si="3"/>
        <v>0</v>
      </c>
      <c r="AR143" s="155" t="s">
        <v>434</v>
      </c>
      <c r="AT143" s="155" t="s">
        <v>304</v>
      </c>
      <c r="AU143" s="155" t="s">
        <v>89</v>
      </c>
      <c r="AY143" s="17" t="s">
        <v>225</v>
      </c>
      <c r="BE143" s="156">
        <f t="shared" si="4"/>
        <v>0</v>
      </c>
      <c r="BF143" s="156">
        <f t="shared" si="5"/>
        <v>0</v>
      </c>
      <c r="BG143" s="156">
        <f t="shared" si="6"/>
        <v>0</v>
      </c>
      <c r="BH143" s="156">
        <f t="shared" si="7"/>
        <v>0</v>
      </c>
      <c r="BI143" s="156">
        <f t="shared" si="8"/>
        <v>0</v>
      </c>
      <c r="BJ143" s="17" t="s">
        <v>89</v>
      </c>
      <c r="BK143" s="156">
        <f t="shared" si="9"/>
        <v>0</v>
      </c>
      <c r="BL143" s="17" t="s">
        <v>309</v>
      </c>
      <c r="BM143" s="155" t="s">
        <v>6268</v>
      </c>
    </row>
    <row r="144" spans="2:65" s="1" customFormat="1" ht="16.5" customHeight="1">
      <c r="B144" s="32"/>
      <c r="C144" s="143" t="s">
        <v>295</v>
      </c>
      <c r="D144" s="143" t="s">
        <v>227</v>
      </c>
      <c r="E144" s="144" t="s">
        <v>3380</v>
      </c>
      <c r="F144" s="145" t="s">
        <v>3381</v>
      </c>
      <c r="G144" s="146" t="s">
        <v>519</v>
      </c>
      <c r="H144" s="147">
        <v>1</v>
      </c>
      <c r="I144" s="148"/>
      <c r="J144" s="149">
        <f t="shared" si="0"/>
        <v>0</v>
      </c>
      <c r="K144" s="150"/>
      <c r="L144" s="32"/>
      <c r="M144" s="151" t="s">
        <v>1</v>
      </c>
      <c r="N144" s="152" t="s">
        <v>42</v>
      </c>
      <c r="P144" s="153">
        <f t="shared" si="1"/>
        <v>0</v>
      </c>
      <c r="Q144" s="153">
        <v>7.9000000000000006E-6</v>
      </c>
      <c r="R144" s="153">
        <f t="shared" si="2"/>
        <v>7.9000000000000006E-6</v>
      </c>
      <c r="S144" s="153">
        <v>0</v>
      </c>
      <c r="T144" s="154">
        <f t="shared" si="3"/>
        <v>0</v>
      </c>
      <c r="AR144" s="155" t="s">
        <v>309</v>
      </c>
      <c r="AT144" s="155" t="s">
        <v>227</v>
      </c>
      <c r="AU144" s="155" t="s">
        <v>89</v>
      </c>
      <c r="AY144" s="17" t="s">
        <v>225</v>
      </c>
      <c r="BE144" s="156">
        <f t="shared" si="4"/>
        <v>0</v>
      </c>
      <c r="BF144" s="156">
        <f t="shared" si="5"/>
        <v>0</v>
      </c>
      <c r="BG144" s="156">
        <f t="shared" si="6"/>
        <v>0</v>
      </c>
      <c r="BH144" s="156">
        <f t="shared" si="7"/>
        <v>0</v>
      </c>
      <c r="BI144" s="156">
        <f t="shared" si="8"/>
        <v>0</v>
      </c>
      <c r="BJ144" s="17" t="s">
        <v>89</v>
      </c>
      <c r="BK144" s="156">
        <f t="shared" si="9"/>
        <v>0</v>
      </c>
      <c r="BL144" s="17" t="s">
        <v>309</v>
      </c>
      <c r="BM144" s="155" t="s">
        <v>6269</v>
      </c>
    </row>
    <row r="145" spans="2:65" s="1" customFormat="1" ht="33" customHeight="1">
      <c r="B145" s="32"/>
      <c r="C145" s="179" t="s">
        <v>303</v>
      </c>
      <c r="D145" s="179" t="s">
        <v>304</v>
      </c>
      <c r="E145" s="180" t="s">
        <v>3383</v>
      </c>
      <c r="F145" s="181" t="s">
        <v>3384</v>
      </c>
      <c r="G145" s="182" t="s">
        <v>519</v>
      </c>
      <c r="H145" s="183">
        <v>1</v>
      </c>
      <c r="I145" s="184"/>
      <c r="J145" s="185">
        <f t="shared" si="0"/>
        <v>0</v>
      </c>
      <c r="K145" s="186"/>
      <c r="L145" s="187"/>
      <c r="M145" s="188" t="s">
        <v>1</v>
      </c>
      <c r="N145" s="189" t="s">
        <v>42</v>
      </c>
      <c r="P145" s="153">
        <f t="shared" si="1"/>
        <v>0</v>
      </c>
      <c r="Q145" s="153">
        <v>3.1E-4</v>
      </c>
      <c r="R145" s="153">
        <f t="shared" si="2"/>
        <v>3.1E-4</v>
      </c>
      <c r="S145" s="153">
        <v>0</v>
      </c>
      <c r="T145" s="154">
        <f t="shared" si="3"/>
        <v>0</v>
      </c>
      <c r="AR145" s="155" t="s">
        <v>434</v>
      </c>
      <c r="AT145" s="155" t="s">
        <v>304</v>
      </c>
      <c r="AU145" s="155" t="s">
        <v>89</v>
      </c>
      <c r="AY145" s="17" t="s">
        <v>225</v>
      </c>
      <c r="BE145" s="156">
        <f t="shared" si="4"/>
        <v>0</v>
      </c>
      <c r="BF145" s="156">
        <f t="shared" si="5"/>
        <v>0</v>
      </c>
      <c r="BG145" s="156">
        <f t="shared" si="6"/>
        <v>0</v>
      </c>
      <c r="BH145" s="156">
        <f t="shared" si="7"/>
        <v>0</v>
      </c>
      <c r="BI145" s="156">
        <f t="shared" si="8"/>
        <v>0</v>
      </c>
      <c r="BJ145" s="17" t="s">
        <v>89</v>
      </c>
      <c r="BK145" s="156">
        <f t="shared" si="9"/>
        <v>0</v>
      </c>
      <c r="BL145" s="17" t="s">
        <v>309</v>
      </c>
      <c r="BM145" s="155" t="s">
        <v>6270</v>
      </c>
    </row>
    <row r="146" spans="2:65" s="1" customFormat="1" ht="16.5" customHeight="1">
      <c r="B146" s="32"/>
      <c r="C146" s="143" t="s">
        <v>309</v>
      </c>
      <c r="D146" s="143" t="s">
        <v>227</v>
      </c>
      <c r="E146" s="144" t="s">
        <v>6271</v>
      </c>
      <c r="F146" s="145" t="s">
        <v>6272</v>
      </c>
      <c r="G146" s="146" t="s">
        <v>519</v>
      </c>
      <c r="H146" s="147">
        <v>2</v>
      </c>
      <c r="I146" s="148"/>
      <c r="J146" s="149">
        <f t="shared" si="0"/>
        <v>0</v>
      </c>
      <c r="K146" s="150"/>
      <c r="L146" s="32"/>
      <c r="M146" s="151" t="s">
        <v>1</v>
      </c>
      <c r="N146" s="152" t="s">
        <v>42</v>
      </c>
      <c r="P146" s="153">
        <f t="shared" si="1"/>
        <v>0</v>
      </c>
      <c r="Q146" s="153">
        <v>1.5E-5</v>
      </c>
      <c r="R146" s="153">
        <f t="shared" si="2"/>
        <v>3.0000000000000001E-5</v>
      </c>
      <c r="S146" s="153">
        <v>0</v>
      </c>
      <c r="T146" s="154">
        <f t="shared" si="3"/>
        <v>0</v>
      </c>
      <c r="AR146" s="155" t="s">
        <v>309</v>
      </c>
      <c r="AT146" s="155" t="s">
        <v>227</v>
      </c>
      <c r="AU146" s="155" t="s">
        <v>89</v>
      </c>
      <c r="AY146" s="17" t="s">
        <v>225</v>
      </c>
      <c r="BE146" s="156">
        <f t="shared" si="4"/>
        <v>0</v>
      </c>
      <c r="BF146" s="156">
        <f t="shared" si="5"/>
        <v>0</v>
      </c>
      <c r="BG146" s="156">
        <f t="shared" si="6"/>
        <v>0</v>
      </c>
      <c r="BH146" s="156">
        <f t="shared" si="7"/>
        <v>0</v>
      </c>
      <c r="BI146" s="156">
        <f t="shared" si="8"/>
        <v>0</v>
      </c>
      <c r="BJ146" s="17" t="s">
        <v>89</v>
      </c>
      <c r="BK146" s="156">
        <f t="shared" si="9"/>
        <v>0</v>
      </c>
      <c r="BL146" s="17" t="s">
        <v>309</v>
      </c>
      <c r="BM146" s="155" t="s">
        <v>6273</v>
      </c>
    </row>
    <row r="147" spans="2:65" s="1" customFormat="1" ht="33" customHeight="1">
      <c r="B147" s="32"/>
      <c r="C147" s="179" t="s">
        <v>319</v>
      </c>
      <c r="D147" s="179" t="s">
        <v>304</v>
      </c>
      <c r="E147" s="180" t="s">
        <v>6274</v>
      </c>
      <c r="F147" s="181" t="s">
        <v>6275</v>
      </c>
      <c r="G147" s="182" t="s">
        <v>519</v>
      </c>
      <c r="H147" s="183">
        <v>2</v>
      </c>
      <c r="I147" s="184"/>
      <c r="J147" s="185">
        <f t="shared" si="0"/>
        <v>0</v>
      </c>
      <c r="K147" s="186"/>
      <c r="L147" s="187"/>
      <c r="M147" s="188" t="s">
        <v>1</v>
      </c>
      <c r="N147" s="189" t="s">
        <v>42</v>
      </c>
      <c r="P147" s="153">
        <f t="shared" si="1"/>
        <v>0</v>
      </c>
      <c r="Q147" s="153">
        <v>1E-3</v>
      </c>
      <c r="R147" s="153">
        <f t="shared" si="2"/>
        <v>2E-3</v>
      </c>
      <c r="S147" s="153">
        <v>0</v>
      </c>
      <c r="T147" s="154">
        <f t="shared" si="3"/>
        <v>0</v>
      </c>
      <c r="AR147" s="155" t="s">
        <v>434</v>
      </c>
      <c r="AT147" s="155" t="s">
        <v>304</v>
      </c>
      <c r="AU147" s="155" t="s">
        <v>89</v>
      </c>
      <c r="AY147" s="17" t="s">
        <v>225</v>
      </c>
      <c r="BE147" s="156">
        <f t="shared" si="4"/>
        <v>0</v>
      </c>
      <c r="BF147" s="156">
        <f t="shared" si="5"/>
        <v>0</v>
      </c>
      <c r="BG147" s="156">
        <f t="shared" si="6"/>
        <v>0</v>
      </c>
      <c r="BH147" s="156">
        <f t="shared" si="7"/>
        <v>0</v>
      </c>
      <c r="BI147" s="156">
        <f t="shared" si="8"/>
        <v>0</v>
      </c>
      <c r="BJ147" s="17" t="s">
        <v>89</v>
      </c>
      <c r="BK147" s="156">
        <f t="shared" si="9"/>
        <v>0</v>
      </c>
      <c r="BL147" s="17" t="s">
        <v>309</v>
      </c>
      <c r="BM147" s="155" t="s">
        <v>6276</v>
      </c>
    </row>
    <row r="148" spans="2:65" s="1" customFormat="1" ht="24.2" customHeight="1">
      <c r="B148" s="32"/>
      <c r="C148" s="143" t="s">
        <v>328</v>
      </c>
      <c r="D148" s="143" t="s">
        <v>227</v>
      </c>
      <c r="E148" s="144" t="s">
        <v>6277</v>
      </c>
      <c r="F148" s="145" t="s">
        <v>6278</v>
      </c>
      <c r="G148" s="146" t="s">
        <v>519</v>
      </c>
      <c r="H148" s="147">
        <v>1</v>
      </c>
      <c r="I148" s="148"/>
      <c r="J148" s="149">
        <f t="shared" si="0"/>
        <v>0</v>
      </c>
      <c r="K148" s="150"/>
      <c r="L148" s="32"/>
      <c r="M148" s="151" t="s">
        <v>1</v>
      </c>
      <c r="N148" s="152" t="s">
        <v>42</v>
      </c>
      <c r="P148" s="153">
        <f t="shared" si="1"/>
        <v>0</v>
      </c>
      <c r="Q148" s="153">
        <v>8.5320000000000003E-4</v>
      </c>
      <c r="R148" s="153">
        <f t="shared" si="2"/>
        <v>8.5320000000000003E-4</v>
      </c>
      <c r="S148" s="153">
        <v>0</v>
      </c>
      <c r="T148" s="154">
        <f t="shared" si="3"/>
        <v>0</v>
      </c>
      <c r="AR148" s="155" t="s">
        <v>663</v>
      </c>
      <c r="AT148" s="155" t="s">
        <v>227</v>
      </c>
      <c r="AU148" s="155" t="s">
        <v>89</v>
      </c>
      <c r="AY148" s="17" t="s">
        <v>225</v>
      </c>
      <c r="BE148" s="156">
        <f t="shared" si="4"/>
        <v>0</v>
      </c>
      <c r="BF148" s="156">
        <f t="shared" si="5"/>
        <v>0</v>
      </c>
      <c r="BG148" s="156">
        <f t="shared" si="6"/>
        <v>0</v>
      </c>
      <c r="BH148" s="156">
        <f t="shared" si="7"/>
        <v>0</v>
      </c>
      <c r="BI148" s="156">
        <f t="shared" si="8"/>
        <v>0</v>
      </c>
      <c r="BJ148" s="17" t="s">
        <v>89</v>
      </c>
      <c r="BK148" s="156">
        <f t="shared" si="9"/>
        <v>0</v>
      </c>
      <c r="BL148" s="17" t="s">
        <v>663</v>
      </c>
      <c r="BM148" s="155" t="s">
        <v>6279</v>
      </c>
    </row>
    <row r="149" spans="2:65" s="1" customFormat="1" ht="24.2" customHeight="1">
      <c r="B149" s="32"/>
      <c r="C149" s="179" t="s">
        <v>339</v>
      </c>
      <c r="D149" s="179" t="s">
        <v>304</v>
      </c>
      <c r="E149" s="180" t="s">
        <v>6280</v>
      </c>
      <c r="F149" s="181" t="s">
        <v>6281</v>
      </c>
      <c r="G149" s="182" t="s">
        <v>519</v>
      </c>
      <c r="H149" s="183">
        <v>1</v>
      </c>
      <c r="I149" s="184"/>
      <c r="J149" s="185">
        <f t="shared" si="0"/>
        <v>0</v>
      </c>
      <c r="K149" s="186"/>
      <c r="L149" s="187"/>
      <c r="M149" s="188" t="s">
        <v>1</v>
      </c>
      <c r="N149" s="189" t="s">
        <v>42</v>
      </c>
      <c r="P149" s="153">
        <f t="shared" si="1"/>
        <v>0</v>
      </c>
      <c r="Q149" s="153">
        <v>8.4000000000000003E-4</v>
      </c>
      <c r="R149" s="153">
        <f t="shared" si="2"/>
        <v>8.4000000000000003E-4</v>
      </c>
      <c r="S149" s="153">
        <v>0</v>
      </c>
      <c r="T149" s="154">
        <f t="shared" si="3"/>
        <v>0</v>
      </c>
      <c r="AR149" s="155" t="s">
        <v>1853</v>
      </c>
      <c r="AT149" s="155" t="s">
        <v>304</v>
      </c>
      <c r="AU149" s="155" t="s">
        <v>89</v>
      </c>
      <c r="AY149" s="17" t="s">
        <v>225</v>
      </c>
      <c r="BE149" s="156">
        <f t="shared" si="4"/>
        <v>0</v>
      </c>
      <c r="BF149" s="156">
        <f t="shared" si="5"/>
        <v>0</v>
      </c>
      <c r="BG149" s="156">
        <f t="shared" si="6"/>
        <v>0</v>
      </c>
      <c r="BH149" s="156">
        <f t="shared" si="7"/>
        <v>0</v>
      </c>
      <c r="BI149" s="156">
        <f t="shared" si="8"/>
        <v>0</v>
      </c>
      <c r="BJ149" s="17" t="s">
        <v>89</v>
      </c>
      <c r="BK149" s="156">
        <f t="shared" si="9"/>
        <v>0</v>
      </c>
      <c r="BL149" s="17" t="s">
        <v>663</v>
      </c>
      <c r="BM149" s="155" t="s">
        <v>6282</v>
      </c>
    </row>
    <row r="150" spans="2:65" s="1" customFormat="1" ht="24.2" customHeight="1">
      <c r="B150" s="32"/>
      <c r="C150" s="143" t="s">
        <v>349</v>
      </c>
      <c r="D150" s="143" t="s">
        <v>227</v>
      </c>
      <c r="E150" s="144" t="s">
        <v>6283</v>
      </c>
      <c r="F150" s="145" t="s">
        <v>6284</v>
      </c>
      <c r="G150" s="146" t="s">
        <v>1412</v>
      </c>
      <c r="H150" s="196"/>
      <c r="I150" s="148"/>
      <c r="J150" s="149">
        <f t="shared" si="0"/>
        <v>0</v>
      </c>
      <c r="K150" s="150"/>
      <c r="L150" s="32"/>
      <c r="M150" s="151" t="s">
        <v>1</v>
      </c>
      <c r="N150" s="152" t="s">
        <v>42</v>
      </c>
      <c r="P150" s="153">
        <f t="shared" si="1"/>
        <v>0</v>
      </c>
      <c r="Q150" s="153">
        <v>0</v>
      </c>
      <c r="R150" s="153">
        <f t="shared" si="2"/>
        <v>0</v>
      </c>
      <c r="S150" s="153">
        <v>0</v>
      </c>
      <c r="T150" s="154">
        <f t="shared" si="3"/>
        <v>0</v>
      </c>
      <c r="AR150" s="155" t="s">
        <v>309</v>
      </c>
      <c r="AT150" s="155" t="s">
        <v>227</v>
      </c>
      <c r="AU150" s="155" t="s">
        <v>89</v>
      </c>
      <c r="AY150" s="17" t="s">
        <v>225</v>
      </c>
      <c r="BE150" s="156">
        <f t="shared" si="4"/>
        <v>0</v>
      </c>
      <c r="BF150" s="156">
        <f t="shared" si="5"/>
        <v>0</v>
      </c>
      <c r="BG150" s="156">
        <f t="shared" si="6"/>
        <v>0</v>
      </c>
      <c r="BH150" s="156">
        <f t="shared" si="7"/>
        <v>0</v>
      </c>
      <c r="BI150" s="156">
        <f t="shared" si="8"/>
        <v>0</v>
      </c>
      <c r="BJ150" s="17" t="s">
        <v>89</v>
      </c>
      <c r="BK150" s="156">
        <f t="shared" si="9"/>
        <v>0</v>
      </c>
      <c r="BL150" s="17" t="s">
        <v>309</v>
      </c>
      <c r="BM150" s="155" t="s">
        <v>6285</v>
      </c>
    </row>
    <row r="151" spans="2:65" s="11" customFormat="1" ht="22.9" customHeight="1">
      <c r="B151" s="131"/>
      <c r="D151" s="132" t="s">
        <v>75</v>
      </c>
      <c r="E151" s="141" t="s">
        <v>3393</v>
      </c>
      <c r="F151" s="141" t="s">
        <v>3394</v>
      </c>
      <c r="I151" s="134"/>
      <c r="J151" s="142">
        <f>BK151</f>
        <v>0</v>
      </c>
      <c r="L151" s="131"/>
      <c r="M151" s="136"/>
      <c r="P151" s="137">
        <f>SUM(P152:P156)</f>
        <v>0</v>
      </c>
      <c r="R151" s="137">
        <f>SUM(R152:R156)</f>
        <v>2.4193399999999999E-3</v>
      </c>
      <c r="T151" s="138">
        <f>SUM(T152:T156)</f>
        <v>0</v>
      </c>
      <c r="AR151" s="132" t="s">
        <v>89</v>
      </c>
      <c r="AT151" s="139" t="s">
        <v>75</v>
      </c>
      <c r="AU151" s="139" t="s">
        <v>83</v>
      </c>
      <c r="AY151" s="132" t="s">
        <v>225</v>
      </c>
      <c r="BK151" s="140">
        <f>SUM(BK152:BK156)</f>
        <v>0</v>
      </c>
    </row>
    <row r="152" spans="2:65" s="1" customFormat="1" ht="24.2" customHeight="1">
      <c r="B152" s="32"/>
      <c r="C152" s="143" t="s">
        <v>353</v>
      </c>
      <c r="D152" s="143" t="s">
        <v>227</v>
      </c>
      <c r="E152" s="144" t="s">
        <v>3395</v>
      </c>
      <c r="F152" s="145" t="s">
        <v>3396</v>
      </c>
      <c r="G152" s="146" t="s">
        <v>519</v>
      </c>
      <c r="H152" s="147">
        <v>1</v>
      </c>
      <c r="I152" s="148"/>
      <c r="J152" s="149">
        <f>ROUND(I152*H152,2)</f>
        <v>0</v>
      </c>
      <c r="K152" s="150"/>
      <c r="L152" s="32"/>
      <c r="M152" s="151" t="s">
        <v>1</v>
      </c>
      <c r="N152" s="152" t="s">
        <v>42</v>
      </c>
      <c r="P152" s="153">
        <f>O152*H152</f>
        <v>0</v>
      </c>
      <c r="Q152" s="153">
        <v>1.22934E-3</v>
      </c>
      <c r="R152" s="153">
        <f>Q152*H152</f>
        <v>1.22934E-3</v>
      </c>
      <c r="S152" s="153">
        <v>0</v>
      </c>
      <c r="T152" s="154">
        <f>S152*H152</f>
        <v>0</v>
      </c>
      <c r="AR152" s="155" t="s">
        <v>309</v>
      </c>
      <c r="AT152" s="155" t="s">
        <v>227</v>
      </c>
      <c r="AU152" s="155" t="s">
        <v>89</v>
      </c>
      <c r="AY152" s="17" t="s">
        <v>225</v>
      </c>
      <c r="BE152" s="156">
        <f>IF(N152="základná",J152,0)</f>
        <v>0</v>
      </c>
      <c r="BF152" s="156">
        <f>IF(N152="znížená",J152,0)</f>
        <v>0</v>
      </c>
      <c r="BG152" s="156">
        <f>IF(N152="zákl. prenesená",J152,0)</f>
        <v>0</v>
      </c>
      <c r="BH152" s="156">
        <f>IF(N152="zníž. prenesená",J152,0)</f>
        <v>0</v>
      </c>
      <c r="BI152" s="156">
        <f>IF(N152="nulová",J152,0)</f>
        <v>0</v>
      </c>
      <c r="BJ152" s="17" t="s">
        <v>89</v>
      </c>
      <c r="BK152" s="156">
        <f>ROUND(I152*H152,2)</f>
        <v>0</v>
      </c>
      <c r="BL152" s="17" t="s">
        <v>309</v>
      </c>
      <c r="BM152" s="155" t="s">
        <v>6286</v>
      </c>
    </row>
    <row r="153" spans="2:65" s="1" customFormat="1" ht="24.2" customHeight="1">
      <c r="B153" s="32"/>
      <c r="C153" s="179" t="s">
        <v>363</v>
      </c>
      <c r="D153" s="179" t="s">
        <v>304</v>
      </c>
      <c r="E153" s="180" t="s">
        <v>3398</v>
      </c>
      <c r="F153" s="181" t="s">
        <v>6287</v>
      </c>
      <c r="G153" s="182" t="s">
        <v>519</v>
      </c>
      <c r="H153" s="183">
        <v>1</v>
      </c>
      <c r="I153" s="184"/>
      <c r="J153" s="185">
        <f>ROUND(I153*H153,2)</f>
        <v>0</v>
      </c>
      <c r="K153" s="186"/>
      <c r="L153" s="187"/>
      <c r="M153" s="188" t="s">
        <v>1</v>
      </c>
      <c r="N153" s="189" t="s">
        <v>42</v>
      </c>
      <c r="P153" s="153">
        <f>O153*H153</f>
        <v>0</v>
      </c>
      <c r="Q153" s="153">
        <v>2.1000000000000001E-4</v>
      </c>
      <c r="R153" s="153">
        <f>Q153*H153</f>
        <v>2.1000000000000001E-4</v>
      </c>
      <c r="S153" s="153">
        <v>0</v>
      </c>
      <c r="T153" s="154">
        <f>S153*H153</f>
        <v>0</v>
      </c>
      <c r="AR153" s="155" t="s">
        <v>434</v>
      </c>
      <c r="AT153" s="155" t="s">
        <v>304</v>
      </c>
      <c r="AU153" s="155" t="s">
        <v>89</v>
      </c>
      <c r="AY153" s="17" t="s">
        <v>225</v>
      </c>
      <c r="BE153" s="156">
        <f>IF(N153="základná",J153,0)</f>
        <v>0</v>
      </c>
      <c r="BF153" s="156">
        <f>IF(N153="znížená",J153,0)</f>
        <v>0</v>
      </c>
      <c r="BG153" s="156">
        <f>IF(N153="zákl. prenesená",J153,0)</f>
        <v>0</v>
      </c>
      <c r="BH153" s="156">
        <f>IF(N153="zníž. prenesená",J153,0)</f>
        <v>0</v>
      </c>
      <c r="BI153" s="156">
        <f>IF(N153="nulová",J153,0)</f>
        <v>0</v>
      </c>
      <c r="BJ153" s="17" t="s">
        <v>89</v>
      </c>
      <c r="BK153" s="156">
        <f>ROUND(I153*H153,2)</f>
        <v>0</v>
      </c>
      <c r="BL153" s="17" t="s">
        <v>309</v>
      </c>
      <c r="BM153" s="155" t="s">
        <v>6288</v>
      </c>
    </row>
    <row r="154" spans="2:65" s="1" customFormat="1" ht="16.5" customHeight="1">
      <c r="B154" s="32"/>
      <c r="C154" s="179" t="s">
        <v>7</v>
      </c>
      <c r="D154" s="179" t="s">
        <v>304</v>
      </c>
      <c r="E154" s="180" t="s">
        <v>3401</v>
      </c>
      <c r="F154" s="181" t="s">
        <v>3402</v>
      </c>
      <c r="G154" s="182" t="s">
        <v>519</v>
      </c>
      <c r="H154" s="183">
        <v>1</v>
      </c>
      <c r="I154" s="184"/>
      <c r="J154" s="185">
        <f>ROUND(I154*H154,2)</f>
        <v>0</v>
      </c>
      <c r="K154" s="186"/>
      <c r="L154" s="187"/>
      <c r="M154" s="188" t="s">
        <v>1</v>
      </c>
      <c r="N154" s="189" t="s">
        <v>42</v>
      </c>
      <c r="P154" s="153">
        <f>O154*H154</f>
        <v>0</v>
      </c>
      <c r="Q154" s="153">
        <v>4.0000000000000002E-4</v>
      </c>
      <c r="R154" s="153">
        <f>Q154*H154</f>
        <v>4.0000000000000002E-4</v>
      </c>
      <c r="S154" s="153">
        <v>0</v>
      </c>
      <c r="T154" s="154">
        <f>S154*H154</f>
        <v>0</v>
      </c>
      <c r="AR154" s="155" t="s">
        <v>434</v>
      </c>
      <c r="AT154" s="155" t="s">
        <v>304</v>
      </c>
      <c r="AU154" s="155" t="s">
        <v>89</v>
      </c>
      <c r="AY154" s="17" t="s">
        <v>225</v>
      </c>
      <c r="BE154" s="156">
        <f>IF(N154="základná",J154,0)</f>
        <v>0</v>
      </c>
      <c r="BF154" s="156">
        <f>IF(N154="znížená",J154,0)</f>
        <v>0</v>
      </c>
      <c r="BG154" s="156">
        <f>IF(N154="zákl. prenesená",J154,0)</f>
        <v>0</v>
      </c>
      <c r="BH154" s="156">
        <f>IF(N154="zníž. prenesená",J154,0)</f>
        <v>0</v>
      </c>
      <c r="BI154" s="156">
        <f>IF(N154="nulová",J154,0)</f>
        <v>0</v>
      </c>
      <c r="BJ154" s="17" t="s">
        <v>89</v>
      </c>
      <c r="BK154" s="156">
        <f>ROUND(I154*H154,2)</f>
        <v>0</v>
      </c>
      <c r="BL154" s="17" t="s">
        <v>309</v>
      </c>
      <c r="BM154" s="155" t="s">
        <v>6289</v>
      </c>
    </row>
    <row r="155" spans="2:65" s="1" customFormat="1" ht="24.2" customHeight="1">
      <c r="B155" s="32"/>
      <c r="C155" s="179" t="s">
        <v>379</v>
      </c>
      <c r="D155" s="179" t="s">
        <v>304</v>
      </c>
      <c r="E155" s="180" t="s">
        <v>3404</v>
      </c>
      <c r="F155" s="181" t="s">
        <v>3405</v>
      </c>
      <c r="G155" s="182" t="s">
        <v>519</v>
      </c>
      <c r="H155" s="183">
        <v>1</v>
      </c>
      <c r="I155" s="184"/>
      <c r="J155" s="185">
        <f>ROUND(I155*H155,2)</f>
        <v>0</v>
      </c>
      <c r="K155" s="186"/>
      <c r="L155" s="187"/>
      <c r="M155" s="188" t="s">
        <v>1</v>
      </c>
      <c r="N155" s="189" t="s">
        <v>42</v>
      </c>
      <c r="P155" s="153">
        <f>O155*H155</f>
        <v>0</v>
      </c>
      <c r="Q155" s="153">
        <v>5.8E-4</v>
      </c>
      <c r="R155" s="153">
        <f>Q155*H155</f>
        <v>5.8E-4</v>
      </c>
      <c r="S155" s="153">
        <v>0</v>
      </c>
      <c r="T155" s="154">
        <f>S155*H155</f>
        <v>0</v>
      </c>
      <c r="AR155" s="155" t="s">
        <v>434</v>
      </c>
      <c r="AT155" s="155" t="s">
        <v>304</v>
      </c>
      <c r="AU155" s="155" t="s">
        <v>89</v>
      </c>
      <c r="AY155" s="17" t="s">
        <v>225</v>
      </c>
      <c r="BE155" s="156">
        <f>IF(N155="základná",J155,0)</f>
        <v>0</v>
      </c>
      <c r="BF155" s="156">
        <f>IF(N155="znížená",J155,0)</f>
        <v>0</v>
      </c>
      <c r="BG155" s="156">
        <f>IF(N155="zákl. prenesená",J155,0)</f>
        <v>0</v>
      </c>
      <c r="BH155" s="156">
        <f>IF(N155="zníž. prenesená",J155,0)</f>
        <v>0</v>
      </c>
      <c r="BI155" s="156">
        <f>IF(N155="nulová",J155,0)</f>
        <v>0</v>
      </c>
      <c r="BJ155" s="17" t="s">
        <v>89</v>
      </c>
      <c r="BK155" s="156">
        <f>ROUND(I155*H155,2)</f>
        <v>0</v>
      </c>
      <c r="BL155" s="17" t="s">
        <v>309</v>
      </c>
      <c r="BM155" s="155" t="s">
        <v>6290</v>
      </c>
    </row>
    <row r="156" spans="2:65" s="1" customFormat="1" ht="24.2" customHeight="1">
      <c r="B156" s="32"/>
      <c r="C156" s="143" t="s">
        <v>386</v>
      </c>
      <c r="D156" s="143" t="s">
        <v>227</v>
      </c>
      <c r="E156" s="144" t="s">
        <v>3407</v>
      </c>
      <c r="F156" s="145" t="s">
        <v>3408</v>
      </c>
      <c r="G156" s="146" t="s">
        <v>1412</v>
      </c>
      <c r="H156" s="196"/>
      <c r="I156" s="148"/>
      <c r="J156" s="149">
        <f>ROUND(I156*H156,2)</f>
        <v>0</v>
      </c>
      <c r="K156" s="150"/>
      <c r="L156" s="32"/>
      <c r="M156" s="151" t="s">
        <v>1</v>
      </c>
      <c r="N156" s="152" t="s">
        <v>42</v>
      </c>
      <c r="P156" s="153">
        <f>O156*H156</f>
        <v>0</v>
      </c>
      <c r="Q156" s="153">
        <v>0</v>
      </c>
      <c r="R156" s="153">
        <f>Q156*H156</f>
        <v>0</v>
      </c>
      <c r="S156" s="153">
        <v>0</v>
      </c>
      <c r="T156" s="154">
        <f>S156*H156</f>
        <v>0</v>
      </c>
      <c r="AR156" s="155" t="s">
        <v>309</v>
      </c>
      <c r="AT156" s="155" t="s">
        <v>227</v>
      </c>
      <c r="AU156" s="155" t="s">
        <v>89</v>
      </c>
      <c r="AY156" s="17" t="s">
        <v>225</v>
      </c>
      <c r="BE156" s="156">
        <f>IF(N156="základná",J156,0)</f>
        <v>0</v>
      </c>
      <c r="BF156" s="156">
        <f>IF(N156="znížená",J156,0)</f>
        <v>0</v>
      </c>
      <c r="BG156" s="156">
        <f>IF(N156="zákl. prenesená",J156,0)</f>
        <v>0</v>
      </c>
      <c r="BH156" s="156">
        <f>IF(N156="zníž. prenesená",J156,0)</f>
        <v>0</v>
      </c>
      <c r="BI156" s="156">
        <f>IF(N156="nulová",J156,0)</f>
        <v>0</v>
      </c>
      <c r="BJ156" s="17" t="s">
        <v>89</v>
      </c>
      <c r="BK156" s="156">
        <f>ROUND(I156*H156,2)</f>
        <v>0</v>
      </c>
      <c r="BL156" s="17" t="s">
        <v>309</v>
      </c>
      <c r="BM156" s="155" t="s">
        <v>6291</v>
      </c>
    </row>
    <row r="157" spans="2:65" s="11" customFormat="1" ht="22.9" customHeight="1">
      <c r="B157" s="131"/>
      <c r="D157" s="132" t="s">
        <v>75</v>
      </c>
      <c r="E157" s="141" t="s">
        <v>2259</v>
      </c>
      <c r="F157" s="141" t="s">
        <v>2260</v>
      </c>
      <c r="I157" s="134"/>
      <c r="J157" s="142">
        <f>BK157</f>
        <v>0</v>
      </c>
      <c r="L157" s="131"/>
      <c r="M157" s="136"/>
      <c r="P157" s="137">
        <f>P158</f>
        <v>0</v>
      </c>
      <c r="R157" s="137">
        <f>R158</f>
        <v>2.4283E-4</v>
      </c>
      <c r="T157" s="138">
        <f>T158</f>
        <v>0</v>
      </c>
      <c r="AR157" s="132" t="s">
        <v>89</v>
      </c>
      <c r="AT157" s="139" t="s">
        <v>75</v>
      </c>
      <c r="AU157" s="139" t="s">
        <v>83</v>
      </c>
      <c r="AY157" s="132" t="s">
        <v>225</v>
      </c>
      <c r="BK157" s="140">
        <f>BK158</f>
        <v>0</v>
      </c>
    </row>
    <row r="158" spans="2:65" s="1" customFormat="1" ht="37.9" customHeight="1">
      <c r="B158" s="32"/>
      <c r="C158" s="143" t="s">
        <v>390</v>
      </c>
      <c r="D158" s="143" t="s">
        <v>227</v>
      </c>
      <c r="E158" s="144" t="s">
        <v>3410</v>
      </c>
      <c r="F158" s="145" t="s">
        <v>3411</v>
      </c>
      <c r="G158" s="146" t="s">
        <v>414</v>
      </c>
      <c r="H158" s="147">
        <v>3.5</v>
      </c>
      <c r="I158" s="148"/>
      <c r="J158" s="149">
        <f>ROUND(I158*H158,2)</f>
        <v>0</v>
      </c>
      <c r="K158" s="150"/>
      <c r="L158" s="32"/>
      <c r="M158" s="151" t="s">
        <v>1</v>
      </c>
      <c r="N158" s="152" t="s">
        <v>42</v>
      </c>
      <c r="P158" s="153">
        <f>O158*H158</f>
        <v>0</v>
      </c>
      <c r="Q158" s="153">
        <v>6.9380000000000003E-5</v>
      </c>
      <c r="R158" s="153">
        <f>Q158*H158</f>
        <v>2.4283E-4</v>
      </c>
      <c r="S158" s="153">
        <v>0</v>
      </c>
      <c r="T158" s="154">
        <f>S158*H158</f>
        <v>0</v>
      </c>
      <c r="AR158" s="155" t="s">
        <v>309</v>
      </c>
      <c r="AT158" s="155" t="s">
        <v>227</v>
      </c>
      <c r="AU158" s="155" t="s">
        <v>89</v>
      </c>
      <c r="AY158" s="17" t="s">
        <v>225</v>
      </c>
      <c r="BE158" s="156">
        <f>IF(N158="základná",J158,0)</f>
        <v>0</v>
      </c>
      <c r="BF158" s="156">
        <f>IF(N158="znížená",J158,0)</f>
        <v>0</v>
      </c>
      <c r="BG158" s="156">
        <f>IF(N158="zákl. prenesená",J158,0)</f>
        <v>0</v>
      </c>
      <c r="BH158" s="156">
        <f>IF(N158="zníž. prenesená",J158,0)</f>
        <v>0</v>
      </c>
      <c r="BI158" s="156">
        <f>IF(N158="nulová",J158,0)</f>
        <v>0</v>
      </c>
      <c r="BJ158" s="17" t="s">
        <v>89</v>
      </c>
      <c r="BK158" s="156">
        <f>ROUND(I158*H158,2)</f>
        <v>0</v>
      </c>
      <c r="BL158" s="17" t="s">
        <v>309</v>
      </c>
      <c r="BM158" s="155" t="s">
        <v>6292</v>
      </c>
    </row>
    <row r="159" spans="2:65" s="11" customFormat="1" ht="25.9" customHeight="1">
      <c r="B159" s="131"/>
      <c r="D159" s="132" t="s">
        <v>75</v>
      </c>
      <c r="E159" s="133" t="s">
        <v>304</v>
      </c>
      <c r="F159" s="133" t="s">
        <v>2296</v>
      </c>
      <c r="I159" s="134"/>
      <c r="J159" s="135">
        <f>BK159</f>
        <v>0</v>
      </c>
      <c r="L159" s="131"/>
      <c r="M159" s="136"/>
      <c r="P159" s="137">
        <f>P160+P169</f>
        <v>0</v>
      </c>
      <c r="R159" s="137">
        <f>R160+R169</f>
        <v>2.81E-3</v>
      </c>
      <c r="T159" s="138">
        <f>T160+T169</f>
        <v>0</v>
      </c>
      <c r="AR159" s="132" t="s">
        <v>239</v>
      </c>
      <c r="AT159" s="139" t="s">
        <v>75</v>
      </c>
      <c r="AU159" s="139" t="s">
        <v>76</v>
      </c>
      <c r="AY159" s="132" t="s">
        <v>225</v>
      </c>
      <c r="BK159" s="140">
        <f>BK160+BK169</f>
        <v>0</v>
      </c>
    </row>
    <row r="160" spans="2:65" s="11" customFormat="1" ht="22.9" customHeight="1">
      <c r="B160" s="131"/>
      <c r="D160" s="132" t="s">
        <v>75</v>
      </c>
      <c r="E160" s="141" t="s">
        <v>3413</v>
      </c>
      <c r="F160" s="141" t="s">
        <v>3414</v>
      </c>
      <c r="I160" s="134"/>
      <c r="J160" s="142">
        <f>BK160</f>
        <v>0</v>
      </c>
      <c r="L160" s="131"/>
      <c r="M160" s="136"/>
      <c r="P160" s="137">
        <f>SUM(P161:P168)</f>
        <v>0</v>
      </c>
      <c r="R160" s="137">
        <f>SUM(R161:R168)</f>
        <v>2.81E-3</v>
      </c>
      <c r="T160" s="138">
        <f>SUM(T161:T168)</f>
        <v>0</v>
      </c>
      <c r="AR160" s="132" t="s">
        <v>239</v>
      </c>
      <c r="AT160" s="139" t="s">
        <v>75</v>
      </c>
      <c r="AU160" s="139" t="s">
        <v>83</v>
      </c>
      <c r="AY160" s="132" t="s">
        <v>225</v>
      </c>
      <c r="BK160" s="140">
        <f>SUM(BK161:BK168)</f>
        <v>0</v>
      </c>
    </row>
    <row r="161" spans="2:65" s="1" customFormat="1" ht="16.5" customHeight="1">
      <c r="B161" s="32"/>
      <c r="C161" s="143" t="s">
        <v>395</v>
      </c>
      <c r="D161" s="143" t="s">
        <v>227</v>
      </c>
      <c r="E161" s="144" t="s">
        <v>6293</v>
      </c>
      <c r="F161" s="145" t="s">
        <v>6294</v>
      </c>
      <c r="G161" s="146" t="s">
        <v>519</v>
      </c>
      <c r="H161" s="147">
        <v>1</v>
      </c>
      <c r="I161" s="148"/>
      <c r="J161" s="149">
        <f t="shared" ref="J161:J168" si="10">ROUND(I161*H161,2)</f>
        <v>0</v>
      </c>
      <c r="K161" s="150"/>
      <c r="L161" s="32"/>
      <c r="M161" s="151" t="s">
        <v>1</v>
      </c>
      <c r="N161" s="152" t="s">
        <v>42</v>
      </c>
      <c r="P161" s="153">
        <f t="shared" ref="P161:P168" si="11">O161*H161</f>
        <v>0</v>
      </c>
      <c r="Q161" s="153">
        <v>0</v>
      </c>
      <c r="R161" s="153">
        <f t="shared" ref="R161:R168" si="12">Q161*H161</f>
        <v>0</v>
      </c>
      <c r="S161" s="153">
        <v>0</v>
      </c>
      <c r="T161" s="154">
        <f t="shared" ref="T161:T168" si="13">S161*H161</f>
        <v>0</v>
      </c>
      <c r="AR161" s="155" t="s">
        <v>663</v>
      </c>
      <c r="AT161" s="155" t="s">
        <v>227</v>
      </c>
      <c r="AU161" s="155" t="s">
        <v>89</v>
      </c>
      <c r="AY161" s="17" t="s">
        <v>225</v>
      </c>
      <c r="BE161" s="156">
        <f t="shared" ref="BE161:BE168" si="14">IF(N161="základná",J161,0)</f>
        <v>0</v>
      </c>
      <c r="BF161" s="156">
        <f t="shared" ref="BF161:BF168" si="15">IF(N161="znížená",J161,0)</f>
        <v>0</v>
      </c>
      <c r="BG161" s="156">
        <f t="shared" ref="BG161:BG168" si="16">IF(N161="zákl. prenesená",J161,0)</f>
        <v>0</v>
      </c>
      <c r="BH161" s="156">
        <f t="shared" ref="BH161:BH168" si="17">IF(N161="zníž. prenesená",J161,0)</f>
        <v>0</v>
      </c>
      <c r="BI161" s="156">
        <f t="shared" ref="BI161:BI168" si="18">IF(N161="nulová",J161,0)</f>
        <v>0</v>
      </c>
      <c r="BJ161" s="17" t="s">
        <v>89</v>
      </c>
      <c r="BK161" s="156">
        <f t="shared" ref="BK161:BK168" si="19">ROUND(I161*H161,2)</f>
        <v>0</v>
      </c>
      <c r="BL161" s="17" t="s">
        <v>663</v>
      </c>
      <c r="BM161" s="155" t="s">
        <v>6295</v>
      </c>
    </row>
    <row r="162" spans="2:65" s="1" customFormat="1" ht="16.5" customHeight="1">
      <c r="B162" s="32"/>
      <c r="C162" s="179" t="s">
        <v>400</v>
      </c>
      <c r="D162" s="179" t="s">
        <v>304</v>
      </c>
      <c r="E162" s="180" t="s">
        <v>6296</v>
      </c>
      <c r="F162" s="181" t="s">
        <v>6297</v>
      </c>
      <c r="G162" s="182" t="s">
        <v>519</v>
      </c>
      <c r="H162" s="183">
        <v>1</v>
      </c>
      <c r="I162" s="184"/>
      <c r="J162" s="185">
        <f t="shared" si="10"/>
        <v>0</v>
      </c>
      <c r="K162" s="186"/>
      <c r="L162" s="187"/>
      <c r="M162" s="188" t="s">
        <v>1</v>
      </c>
      <c r="N162" s="189" t="s">
        <v>42</v>
      </c>
      <c r="P162" s="153">
        <f t="shared" si="11"/>
        <v>0</v>
      </c>
      <c r="Q162" s="153">
        <v>2.7E-4</v>
      </c>
      <c r="R162" s="153">
        <f t="shared" si="12"/>
        <v>2.7E-4</v>
      </c>
      <c r="S162" s="153">
        <v>0</v>
      </c>
      <c r="T162" s="154">
        <f t="shared" si="13"/>
        <v>0</v>
      </c>
      <c r="AR162" s="155" t="s">
        <v>1127</v>
      </c>
      <c r="AT162" s="155" t="s">
        <v>304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1127</v>
      </c>
      <c r="BM162" s="155" t="s">
        <v>6298</v>
      </c>
    </row>
    <row r="163" spans="2:65" s="1" customFormat="1" ht="24.2" customHeight="1">
      <c r="B163" s="32"/>
      <c r="C163" s="143" t="s">
        <v>405</v>
      </c>
      <c r="D163" s="143" t="s">
        <v>227</v>
      </c>
      <c r="E163" s="144" t="s">
        <v>6299</v>
      </c>
      <c r="F163" s="145" t="s">
        <v>6300</v>
      </c>
      <c r="G163" s="146" t="s">
        <v>414</v>
      </c>
      <c r="H163" s="147">
        <v>4</v>
      </c>
      <c r="I163" s="148"/>
      <c r="J163" s="149">
        <f t="shared" si="10"/>
        <v>0</v>
      </c>
      <c r="K163" s="150"/>
      <c r="L163" s="32"/>
      <c r="M163" s="151" t="s">
        <v>1</v>
      </c>
      <c r="N163" s="152" t="s">
        <v>42</v>
      </c>
      <c r="P163" s="153">
        <f t="shared" si="11"/>
        <v>0</v>
      </c>
      <c r="Q163" s="153">
        <v>0</v>
      </c>
      <c r="R163" s="153">
        <f t="shared" si="12"/>
        <v>0</v>
      </c>
      <c r="S163" s="153">
        <v>0</v>
      </c>
      <c r="T163" s="154">
        <f t="shared" si="13"/>
        <v>0</v>
      </c>
      <c r="AR163" s="155" t="s">
        <v>663</v>
      </c>
      <c r="AT163" s="155" t="s">
        <v>227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663</v>
      </c>
      <c r="BM163" s="155" t="s">
        <v>6301</v>
      </c>
    </row>
    <row r="164" spans="2:65" s="1" customFormat="1" ht="21.75" customHeight="1">
      <c r="B164" s="32"/>
      <c r="C164" s="179" t="s">
        <v>411</v>
      </c>
      <c r="D164" s="179" t="s">
        <v>304</v>
      </c>
      <c r="E164" s="180" t="s">
        <v>6302</v>
      </c>
      <c r="F164" s="181" t="s">
        <v>6303</v>
      </c>
      <c r="G164" s="182" t="s">
        <v>414</v>
      </c>
      <c r="H164" s="183">
        <v>6</v>
      </c>
      <c r="I164" s="184"/>
      <c r="J164" s="185">
        <f t="shared" si="10"/>
        <v>0</v>
      </c>
      <c r="K164" s="186"/>
      <c r="L164" s="187"/>
      <c r="M164" s="188" t="s">
        <v>1</v>
      </c>
      <c r="N164" s="189" t="s">
        <v>42</v>
      </c>
      <c r="P164" s="153">
        <f t="shared" si="11"/>
        <v>0</v>
      </c>
      <c r="Q164" s="153">
        <v>2.7999999999999998E-4</v>
      </c>
      <c r="R164" s="153">
        <f t="shared" si="12"/>
        <v>1.6799999999999999E-3</v>
      </c>
      <c r="S164" s="153">
        <v>0</v>
      </c>
      <c r="T164" s="154">
        <f t="shared" si="13"/>
        <v>0</v>
      </c>
      <c r="AR164" s="155" t="s">
        <v>1127</v>
      </c>
      <c r="AT164" s="155" t="s">
        <v>304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1127</v>
      </c>
      <c r="BM164" s="155" t="s">
        <v>6304</v>
      </c>
    </row>
    <row r="165" spans="2:65" s="1" customFormat="1" ht="21.75" customHeight="1">
      <c r="B165" s="32"/>
      <c r="C165" s="143" t="s">
        <v>420</v>
      </c>
      <c r="D165" s="143" t="s">
        <v>227</v>
      </c>
      <c r="E165" s="144" t="s">
        <v>3418</v>
      </c>
      <c r="F165" s="145" t="s">
        <v>6305</v>
      </c>
      <c r="G165" s="146" t="s">
        <v>414</v>
      </c>
      <c r="H165" s="147">
        <v>4</v>
      </c>
      <c r="I165" s="148"/>
      <c r="J165" s="149">
        <f t="shared" si="10"/>
        <v>0</v>
      </c>
      <c r="K165" s="150"/>
      <c r="L165" s="32"/>
      <c r="M165" s="151" t="s">
        <v>1</v>
      </c>
      <c r="N165" s="152" t="s">
        <v>42</v>
      </c>
      <c r="P165" s="153">
        <f t="shared" si="11"/>
        <v>0</v>
      </c>
      <c r="Q165" s="153">
        <v>0</v>
      </c>
      <c r="R165" s="153">
        <f t="shared" si="12"/>
        <v>0</v>
      </c>
      <c r="S165" s="153">
        <v>0</v>
      </c>
      <c r="T165" s="154">
        <f t="shared" si="13"/>
        <v>0</v>
      </c>
      <c r="AR165" s="155" t="s">
        <v>663</v>
      </c>
      <c r="AT165" s="155" t="s">
        <v>227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663</v>
      </c>
      <c r="BM165" s="155" t="s">
        <v>6306</v>
      </c>
    </row>
    <row r="166" spans="2:65" s="1" customFormat="1" ht="24.2" customHeight="1">
      <c r="B166" s="32"/>
      <c r="C166" s="143" t="s">
        <v>434</v>
      </c>
      <c r="D166" s="143" t="s">
        <v>227</v>
      </c>
      <c r="E166" s="144" t="s">
        <v>3421</v>
      </c>
      <c r="F166" s="145" t="s">
        <v>3422</v>
      </c>
      <c r="G166" s="146" t="s">
        <v>3423</v>
      </c>
      <c r="H166" s="147">
        <v>1</v>
      </c>
      <c r="I166" s="148"/>
      <c r="J166" s="149">
        <f t="shared" si="10"/>
        <v>0</v>
      </c>
      <c r="K166" s="150"/>
      <c r="L166" s="32"/>
      <c r="M166" s="151" t="s">
        <v>1</v>
      </c>
      <c r="N166" s="152" t="s">
        <v>42</v>
      </c>
      <c r="P166" s="153">
        <f t="shared" si="11"/>
        <v>0</v>
      </c>
      <c r="Q166" s="153">
        <v>0</v>
      </c>
      <c r="R166" s="153">
        <f t="shared" si="12"/>
        <v>0</v>
      </c>
      <c r="S166" s="153">
        <v>0</v>
      </c>
      <c r="T166" s="154">
        <f t="shared" si="13"/>
        <v>0</v>
      </c>
      <c r="AR166" s="155" t="s">
        <v>663</v>
      </c>
      <c r="AT166" s="155" t="s">
        <v>227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663</v>
      </c>
      <c r="BM166" s="155" t="s">
        <v>6307</v>
      </c>
    </row>
    <row r="167" spans="2:65" s="1" customFormat="1" ht="16.5" customHeight="1">
      <c r="B167" s="32"/>
      <c r="C167" s="143" t="s">
        <v>443</v>
      </c>
      <c r="D167" s="143" t="s">
        <v>227</v>
      </c>
      <c r="E167" s="144" t="s">
        <v>6308</v>
      </c>
      <c r="F167" s="145" t="s">
        <v>6309</v>
      </c>
      <c r="G167" s="146" t="s">
        <v>519</v>
      </c>
      <c r="H167" s="147">
        <v>1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0</v>
      </c>
      <c r="R167" s="153">
        <f t="shared" si="12"/>
        <v>0</v>
      </c>
      <c r="S167" s="153">
        <v>0</v>
      </c>
      <c r="T167" s="154">
        <f t="shared" si="13"/>
        <v>0</v>
      </c>
      <c r="AR167" s="155" t="s">
        <v>663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663</v>
      </c>
      <c r="BM167" s="155" t="s">
        <v>6310</v>
      </c>
    </row>
    <row r="168" spans="2:65" s="1" customFormat="1" ht="16.5" customHeight="1">
      <c r="B168" s="32"/>
      <c r="C168" s="179" t="s">
        <v>448</v>
      </c>
      <c r="D168" s="179" t="s">
        <v>304</v>
      </c>
      <c r="E168" s="180" t="s">
        <v>6311</v>
      </c>
      <c r="F168" s="181" t="s">
        <v>6312</v>
      </c>
      <c r="G168" s="182" t="s">
        <v>519</v>
      </c>
      <c r="H168" s="183">
        <v>1</v>
      </c>
      <c r="I168" s="184"/>
      <c r="J168" s="185">
        <f t="shared" si="10"/>
        <v>0</v>
      </c>
      <c r="K168" s="186"/>
      <c r="L168" s="187"/>
      <c r="M168" s="188" t="s">
        <v>1</v>
      </c>
      <c r="N168" s="189" t="s">
        <v>42</v>
      </c>
      <c r="P168" s="153">
        <f t="shared" si="11"/>
        <v>0</v>
      </c>
      <c r="Q168" s="153">
        <v>8.5999999999999998E-4</v>
      </c>
      <c r="R168" s="153">
        <f t="shared" si="12"/>
        <v>8.5999999999999998E-4</v>
      </c>
      <c r="S168" s="153">
        <v>0</v>
      </c>
      <c r="T168" s="154">
        <f t="shared" si="13"/>
        <v>0</v>
      </c>
      <c r="AR168" s="155" t="s">
        <v>1127</v>
      </c>
      <c r="AT168" s="155" t="s">
        <v>304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1127</v>
      </c>
      <c r="BM168" s="155" t="s">
        <v>6313</v>
      </c>
    </row>
    <row r="169" spans="2:65" s="11" customFormat="1" ht="22.9" customHeight="1">
      <c r="B169" s="131"/>
      <c r="D169" s="132" t="s">
        <v>75</v>
      </c>
      <c r="E169" s="141" t="s">
        <v>3425</v>
      </c>
      <c r="F169" s="141" t="s">
        <v>3426</v>
      </c>
      <c r="I169" s="134"/>
      <c r="J169" s="142">
        <f>BK169</f>
        <v>0</v>
      </c>
      <c r="L169" s="131"/>
      <c r="M169" s="136"/>
      <c r="P169" s="137">
        <f>P170</f>
        <v>0</v>
      </c>
      <c r="R169" s="137">
        <f>R170</f>
        <v>0</v>
      </c>
      <c r="T169" s="138">
        <f>T170</f>
        <v>0</v>
      </c>
      <c r="AR169" s="132" t="s">
        <v>239</v>
      </c>
      <c r="AT169" s="139" t="s">
        <v>75</v>
      </c>
      <c r="AU169" s="139" t="s">
        <v>83</v>
      </c>
      <c r="AY169" s="132" t="s">
        <v>225</v>
      </c>
      <c r="BK169" s="140">
        <f>BK170</f>
        <v>0</v>
      </c>
    </row>
    <row r="170" spans="2:65" s="1" customFormat="1" ht="24.2" customHeight="1">
      <c r="B170" s="32"/>
      <c r="C170" s="143" t="s">
        <v>453</v>
      </c>
      <c r="D170" s="143" t="s">
        <v>227</v>
      </c>
      <c r="E170" s="144" t="s">
        <v>6314</v>
      </c>
      <c r="F170" s="145" t="s">
        <v>6315</v>
      </c>
      <c r="G170" s="146" t="s">
        <v>3423</v>
      </c>
      <c r="H170" s="147">
        <v>1</v>
      </c>
      <c r="I170" s="148"/>
      <c r="J170" s="149">
        <f>ROUND(I170*H170,2)</f>
        <v>0</v>
      </c>
      <c r="K170" s="150"/>
      <c r="L170" s="32"/>
      <c r="M170" s="151" t="s">
        <v>1</v>
      </c>
      <c r="N170" s="152" t="s">
        <v>42</v>
      </c>
      <c r="P170" s="153">
        <f>O170*H170</f>
        <v>0</v>
      </c>
      <c r="Q170" s="153">
        <v>0</v>
      </c>
      <c r="R170" s="153">
        <f>Q170*H170</f>
        <v>0</v>
      </c>
      <c r="S170" s="153">
        <v>0</v>
      </c>
      <c r="T170" s="154">
        <f>S170*H170</f>
        <v>0</v>
      </c>
      <c r="AR170" s="155" t="s">
        <v>663</v>
      </c>
      <c r="AT170" s="155" t="s">
        <v>227</v>
      </c>
      <c r="AU170" s="155" t="s">
        <v>89</v>
      </c>
      <c r="AY170" s="17" t="s">
        <v>225</v>
      </c>
      <c r="BE170" s="156">
        <f>IF(N170="základná",J170,0)</f>
        <v>0</v>
      </c>
      <c r="BF170" s="156">
        <f>IF(N170="znížená",J170,0)</f>
        <v>0</v>
      </c>
      <c r="BG170" s="156">
        <f>IF(N170="zákl. prenesená",J170,0)</f>
        <v>0</v>
      </c>
      <c r="BH170" s="156">
        <f>IF(N170="zníž. prenesená",J170,0)</f>
        <v>0</v>
      </c>
      <c r="BI170" s="156">
        <f>IF(N170="nulová",J170,0)</f>
        <v>0</v>
      </c>
      <c r="BJ170" s="17" t="s">
        <v>89</v>
      </c>
      <c r="BK170" s="156">
        <f>ROUND(I170*H170,2)</f>
        <v>0</v>
      </c>
      <c r="BL170" s="17" t="s">
        <v>663</v>
      </c>
      <c r="BM170" s="155" t="s">
        <v>6316</v>
      </c>
    </row>
    <row r="171" spans="2:65" s="11" customFormat="1" ht="25.9" customHeight="1">
      <c r="B171" s="131"/>
      <c r="D171" s="132" t="s">
        <v>75</v>
      </c>
      <c r="E171" s="133" t="s">
        <v>3433</v>
      </c>
      <c r="F171" s="133" t="s">
        <v>3434</v>
      </c>
      <c r="I171" s="134"/>
      <c r="J171" s="135">
        <f>BK171</f>
        <v>0</v>
      </c>
      <c r="L171" s="131"/>
      <c r="M171" s="136"/>
      <c r="P171" s="137">
        <f>P172</f>
        <v>0</v>
      </c>
      <c r="R171" s="137">
        <f>R172</f>
        <v>0</v>
      </c>
      <c r="T171" s="138">
        <f>T172</f>
        <v>0</v>
      </c>
      <c r="AR171" s="132" t="s">
        <v>231</v>
      </c>
      <c r="AT171" s="139" t="s">
        <v>75</v>
      </c>
      <c r="AU171" s="139" t="s">
        <v>76</v>
      </c>
      <c r="AY171" s="132" t="s">
        <v>225</v>
      </c>
      <c r="BK171" s="140">
        <f>BK172</f>
        <v>0</v>
      </c>
    </row>
    <row r="172" spans="2:65" s="1" customFormat="1" ht="37.9" customHeight="1">
      <c r="B172" s="32"/>
      <c r="C172" s="143" t="s">
        <v>461</v>
      </c>
      <c r="D172" s="143" t="s">
        <v>227</v>
      </c>
      <c r="E172" s="144" t="s">
        <v>3435</v>
      </c>
      <c r="F172" s="145" t="s">
        <v>3436</v>
      </c>
      <c r="G172" s="146" t="s">
        <v>1067</v>
      </c>
      <c r="H172" s="147">
        <v>12</v>
      </c>
      <c r="I172" s="148"/>
      <c r="J172" s="149">
        <f>ROUND(I172*H172,2)</f>
        <v>0</v>
      </c>
      <c r="K172" s="150"/>
      <c r="L172" s="32"/>
      <c r="M172" s="202" t="s">
        <v>1</v>
      </c>
      <c r="N172" s="203" t="s">
        <v>42</v>
      </c>
      <c r="O172" s="199"/>
      <c r="P172" s="200">
        <f>O172*H172</f>
        <v>0</v>
      </c>
      <c r="Q172" s="200">
        <v>0</v>
      </c>
      <c r="R172" s="200">
        <f>Q172*H172</f>
        <v>0</v>
      </c>
      <c r="S172" s="200">
        <v>0</v>
      </c>
      <c r="T172" s="201">
        <f>S172*H172</f>
        <v>0</v>
      </c>
      <c r="AR172" s="155" t="s">
        <v>3437</v>
      </c>
      <c r="AT172" s="155" t="s">
        <v>227</v>
      </c>
      <c r="AU172" s="155" t="s">
        <v>83</v>
      </c>
      <c r="AY172" s="17" t="s">
        <v>225</v>
      </c>
      <c r="BE172" s="156">
        <f>IF(N172="základná",J172,0)</f>
        <v>0</v>
      </c>
      <c r="BF172" s="156">
        <f>IF(N172="znížená",J172,0)</f>
        <v>0</v>
      </c>
      <c r="BG172" s="156">
        <f>IF(N172="zákl. prenesená",J172,0)</f>
        <v>0</v>
      </c>
      <c r="BH172" s="156">
        <f>IF(N172="zníž. prenesená",J172,0)</f>
        <v>0</v>
      </c>
      <c r="BI172" s="156">
        <f>IF(N172="nulová",J172,0)</f>
        <v>0</v>
      </c>
      <c r="BJ172" s="17" t="s">
        <v>89</v>
      </c>
      <c r="BK172" s="156">
        <f>ROUND(I172*H172,2)</f>
        <v>0</v>
      </c>
      <c r="BL172" s="17" t="s">
        <v>3437</v>
      </c>
      <c r="BM172" s="155" t="s">
        <v>6317</v>
      </c>
    </row>
    <row r="173" spans="2:65" s="1" customFormat="1" ht="6.95" customHeight="1">
      <c r="B173" s="47"/>
      <c r="C173" s="48"/>
      <c r="D173" s="48"/>
      <c r="E173" s="48"/>
      <c r="F173" s="48"/>
      <c r="G173" s="48"/>
      <c r="H173" s="48"/>
      <c r="I173" s="48"/>
      <c r="J173" s="48"/>
      <c r="K173" s="48"/>
      <c r="L173" s="32"/>
    </row>
  </sheetData>
  <sheetProtection algorithmName="SHA-512" hashValue="gCCjCOmd6O9xVWdpitbA7KqOhDnCVB3WJ7Jm9+be9c/QA6ENqMR8xzdS8jzkmaHySoZEirroaSAWakyHpiGOqA==" saltValue="aR1H8GNdffx+yKbt1ov4G0vMfJU+LeFKh+lZNKJkX0EJRBj/CGmsugJ5VWLlI3Q3oUe/crElY6P9ZvTwg1wM5w==" spinCount="100000" sheet="1" objects="1" scenarios="1" formatColumns="0" formatRows="0" autoFilter="0"/>
  <autoFilter ref="C125:K172" xr:uid="{00000000-0009-0000-0000-000019000000}"/>
  <mergeCells count="9">
    <mergeCell ref="E87:H87"/>
    <mergeCell ref="E116:H116"/>
    <mergeCell ref="E118:H118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2:BM16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167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6318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2932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ROUND(J121,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ROUND((SUM(BE121:BE168)),  2)</f>
        <v>0</v>
      </c>
      <c r="G33" s="100"/>
      <c r="H33" s="100"/>
      <c r="I33" s="101">
        <v>0.23</v>
      </c>
      <c r="J33" s="99">
        <f>ROUND(((SUM(BE121:BE168))*I33),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ROUND((SUM(BF121:BF168)),  2)</f>
        <v>0</v>
      </c>
      <c r="I34" s="102">
        <v>0.23</v>
      </c>
      <c r="J34" s="89">
        <f>ROUND(((SUM(BF121:BF168))*I34),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ROUND((SUM(BG121:BG168)),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ROUND((SUM(BH121:BH168)),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ROUND((SUM(BI121:BI168)),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10 - SO-10  Prípojka dažďovej kanalizácie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Roman Kostelník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J121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2933</v>
      </c>
      <c r="E97" s="116"/>
      <c r="F97" s="116"/>
      <c r="G97" s="116"/>
      <c r="H97" s="116"/>
      <c r="I97" s="116"/>
      <c r="J97" s="117">
        <f>J122</f>
        <v>0</v>
      </c>
      <c r="L97" s="114"/>
    </row>
    <row r="98" spans="2:12" s="9" customFormat="1" ht="19.899999999999999" customHeight="1">
      <c r="B98" s="118"/>
      <c r="D98" s="119" t="s">
        <v>183</v>
      </c>
      <c r="E98" s="120"/>
      <c r="F98" s="120"/>
      <c r="G98" s="120"/>
      <c r="H98" s="120"/>
      <c r="I98" s="120"/>
      <c r="J98" s="121">
        <f>J123</f>
        <v>0</v>
      </c>
      <c r="L98" s="118"/>
    </row>
    <row r="99" spans="2:12" s="9" customFormat="1" ht="19.899999999999999" customHeight="1">
      <c r="B99" s="118"/>
      <c r="D99" s="119" t="s">
        <v>6093</v>
      </c>
      <c r="E99" s="120"/>
      <c r="F99" s="120"/>
      <c r="G99" s="120"/>
      <c r="H99" s="120"/>
      <c r="I99" s="120"/>
      <c r="J99" s="121">
        <f>J144</f>
        <v>0</v>
      </c>
      <c r="L99" s="118"/>
    </row>
    <row r="100" spans="2:12" s="9" customFormat="1" ht="19.899999999999999" customHeight="1">
      <c r="B100" s="118"/>
      <c r="D100" s="119" t="s">
        <v>2935</v>
      </c>
      <c r="E100" s="120"/>
      <c r="F100" s="120"/>
      <c r="G100" s="120"/>
      <c r="H100" s="120"/>
      <c r="I100" s="120"/>
      <c r="J100" s="121">
        <f>J149</f>
        <v>0</v>
      </c>
      <c r="L100" s="118"/>
    </row>
    <row r="101" spans="2:12" s="9" customFormat="1" ht="19.899999999999999" customHeight="1">
      <c r="B101" s="118"/>
      <c r="D101" s="119" t="s">
        <v>190</v>
      </c>
      <c r="E101" s="120"/>
      <c r="F101" s="120"/>
      <c r="G101" s="120"/>
      <c r="H101" s="120"/>
      <c r="I101" s="120"/>
      <c r="J101" s="121">
        <f>J161</f>
        <v>0</v>
      </c>
      <c r="L101" s="118"/>
    </row>
    <row r="102" spans="2:12" s="1" customFormat="1" ht="21.75" customHeight="1">
      <c r="B102" s="32"/>
      <c r="L102" s="32"/>
    </row>
    <row r="103" spans="2:12" s="1" customFormat="1" ht="6.95" customHeight="1"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32"/>
    </row>
    <row r="107" spans="2:12" s="1" customFormat="1" ht="6.95" customHeight="1"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32"/>
    </row>
    <row r="108" spans="2:12" s="1" customFormat="1" ht="24.95" customHeight="1">
      <c r="B108" s="32"/>
      <c r="C108" s="21" t="s">
        <v>211</v>
      </c>
      <c r="L108" s="32"/>
    </row>
    <row r="109" spans="2:12" s="1" customFormat="1" ht="6.95" customHeight="1">
      <c r="B109" s="32"/>
      <c r="L109" s="32"/>
    </row>
    <row r="110" spans="2:12" s="1" customFormat="1" ht="12" customHeight="1">
      <c r="B110" s="32"/>
      <c r="C110" s="27" t="s">
        <v>15</v>
      </c>
      <c r="L110" s="32"/>
    </row>
    <row r="111" spans="2:12" s="1" customFormat="1" ht="26.25" customHeight="1">
      <c r="B111" s="32"/>
      <c r="E111" s="252" t="str">
        <f>E7</f>
        <v>Sociálno-zdravotné nízkokapacitné zariadenie s kapacitou 24 miest - CSS LÚČ</v>
      </c>
      <c r="F111" s="253"/>
      <c r="G111" s="253"/>
      <c r="H111" s="253"/>
      <c r="L111" s="32"/>
    </row>
    <row r="112" spans="2:12" s="1" customFormat="1" ht="12" customHeight="1">
      <c r="B112" s="32"/>
      <c r="C112" s="27" t="s">
        <v>172</v>
      </c>
      <c r="L112" s="32"/>
    </row>
    <row r="113" spans="2:65" s="1" customFormat="1" ht="16.5" customHeight="1">
      <c r="B113" s="32"/>
      <c r="E113" s="214" t="str">
        <f>E9</f>
        <v>10 - SO-10  Prípojka dažďovej kanalizácie</v>
      </c>
      <c r="F113" s="254"/>
      <c r="G113" s="254"/>
      <c r="H113" s="254"/>
      <c r="L113" s="32"/>
    </row>
    <row r="114" spans="2:65" s="1" customFormat="1" ht="6.95" customHeight="1">
      <c r="B114" s="32"/>
      <c r="L114" s="32"/>
    </row>
    <row r="115" spans="2:65" s="1" customFormat="1" ht="12" customHeight="1">
      <c r="B115" s="32"/>
      <c r="C115" s="27" t="s">
        <v>19</v>
      </c>
      <c r="F115" s="25" t="str">
        <f>F12</f>
        <v>Bytča</v>
      </c>
      <c r="I115" s="27" t="s">
        <v>21</v>
      </c>
      <c r="J115" s="55" t="str">
        <f>IF(J12="","",J12)</f>
        <v>22. 6. 2026</v>
      </c>
      <c r="L115" s="32"/>
    </row>
    <row r="116" spans="2:65" s="1" customFormat="1" ht="6.95" customHeight="1">
      <c r="B116" s="32"/>
      <c r="L116" s="32"/>
    </row>
    <row r="117" spans="2:65" s="1" customFormat="1" ht="15.2" customHeight="1">
      <c r="B117" s="32"/>
      <c r="C117" s="27" t="s">
        <v>23</v>
      </c>
      <c r="F117" s="25" t="str">
        <f>E15</f>
        <v>Centrum sociálnych služieb LÚČ</v>
      </c>
      <c r="I117" s="27" t="s">
        <v>29</v>
      </c>
      <c r="J117" s="30" t="str">
        <f>E21</f>
        <v>expo AIR s.r.o.</v>
      </c>
      <c r="L117" s="32"/>
    </row>
    <row r="118" spans="2:65" s="1" customFormat="1" ht="15.2" customHeight="1">
      <c r="B118" s="32"/>
      <c r="C118" s="27" t="s">
        <v>27</v>
      </c>
      <c r="F118" s="25" t="str">
        <f>IF(E18="","",E18)</f>
        <v>Vyplň údaj</v>
      </c>
      <c r="I118" s="27" t="s">
        <v>32</v>
      </c>
      <c r="J118" s="30" t="str">
        <f>E24</f>
        <v>Roman Kostelník</v>
      </c>
      <c r="L118" s="32"/>
    </row>
    <row r="119" spans="2:65" s="1" customFormat="1" ht="10.35" customHeight="1">
      <c r="B119" s="32"/>
      <c r="L119" s="32"/>
    </row>
    <row r="120" spans="2:65" s="10" customFormat="1" ht="29.25" customHeight="1">
      <c r="B120" s="122"/>
      <c r="C120" s="123" t="s">
        <v>212</v>
      </c>
      <c r="D120" s="124" t="s">
        <v>61</v>
      </c>
      <c r="E120" s="124" t="s">
        <v>57</v>
      </c>
      <c r="F120" s="124" t="s">
        <v>58</v>
      </c>
      <c r="G120" s="124" t="s">
        <v>213</v>
      </c>
      <c r="H120" s="124" t="s">
        <v>214</v>
      </c>
      <c r="I120" s="124" t="s">
        <v>215</v>
      </c>
      <c r="J120" s="125" t="s">
        <v>179</v>
      </c>
      <c r="K120" s="126" t="s">
        <v>216</v>
      </c>
      <c r="L120" s="122"/>
      <c r="M120" s="62" t="s">
        <v>1</v>
      </c>
      <c r="N120" s="63" t="s">
        <v>40</v>
      </c>
      <c r="O120" s="63" t="s">
        <v>217</v>
      </c>
      <c r="P120" s="63" t="s">
        <v>218</v>
      </c>
      <c r="Q120" s="63" t="s">
        <v>219</v>
      </c>
      <c r="R120" s="63" t="s">
        <v>220</v>
      </c>
      <c r="S120" s="63" t="s">
        <v>221</v>
      </c>
      <c r="T120" s="64" t="s">
        <v>222</v>
      </c>
    </row>
    <row r="121" spans="2:65" s="1" customFormat="1" ht="22.9" customHeight="1">
      <c r="B121" s="32"/>
      <c r="C121" s="67" t="s">
        <v>180</v>
      </c>
      <c r="J121" s="127">
        <f>BK121</f>
        <v>0</v>
      </c>
      <c r="L121" s="32"/>
      <c r="M121" s="65"/>
      <c r="N121" s="56"/>
      <c r="O121" s="56"/>
      <c r="P121" s="128">
        <f>P122</f>
        <v>0</v>
      </c>
      <c r="Q121" s="56"/>
      <c r="R121" s="128">
        <f>R122</f>
        <v>24.087810000000001</v>
      </c>
      <c r="S121" s="56"/>
      <c r="T121" s="129">
        <f>T122</f>
        <v>11.04</v>
      </c>
      <c r="AT121" s="17" t="s">
        <v>75</v>
      </c>
      <c r="AU121" s="17" t="s">
        <v>181</v>
      </c>
      <c r="BK121" s="130">
        <f>BK122</f>
        <v>0</v>
      </c>
    </row>
    <row r="122" spans="2:65" s="11" customFormat="1" ht="25.9" customHeight="1">
      <c r="B122" s="131"/>
      <c r="D122" s="132" t="s">
        <v>75</v>
      </c>
      <c r="E122" s="133" t="s">
        <v>2942</v>
      </c>
      <c r="F122" s="133" t="s">
        <v>2943</v>
      </c>
      <c r="I122" s="134"/>
      <c r="J122" s="135">
        <f>BK122</f>
        <v>0</v>
      </c>
      <c r="L122" s="131"/>
      <c r="M122" s="136"/>
      <c r="P122" s="137">
        <f>P123+P144+P149+P161</f>
        <v>0</v>
      </c>
      <c r="R122" s="137">
        <f>R123+R144+R149+R161</f>
        <v>24.087810000000001</v>
      </c>
      <c r="T122" s="138">
        <f>T123+T144+T149+T161</f>
        <v>11.04</v>
      </c>
      <c r="AR122" s="132" t="s">
        <v>83</v>
      </c>
      <c r="AT122" s="139" t="s">
        <v>75</v>
      </c>
      <c r="AU122" s="139" t="s">
        <v>76</v>
      </c>
      <c r="AY122" s="132" t="s">
        <v>225</v>
      </c>
      <c r="BK122" s="140">
        <f>BK123+BK144+BK149+BK161</f>
        <v>0</v>
      </c>
    </row>
    <row r="123" spans="2:65" s="11" customFormat="1" ht="22.9" customHeight="1">
      <c r="B123" s="131"/>
      <c r="D123" s="132" t="s">
        <v>75</v>
      </c>
      <c r="E123" s="141" t="s">
        <v>83</v>
      </c>
      <c r="F123" s="141" t="s">
        <v>226</v>
      </c>
      <c r="I123" s="134"/>
      <c r="J123" s="142">
        <f>BK123</f>
        <v>0</v>
      </c>
      <c r="L123" s="131"/>
      <c r="M123" s="136"/>
      <c r="P123" s="137">
        <f>SUM(P124:P143)</f>
        <v>0</v>
      </c>
      <c r="R123" s="137">
        <f>SUM(R124:R143)</f>
        <v>0</v>
      </c>
      <c r="T123" s="138">
        <f>SUM(T124:T143)</f>
        <v>11.04</v>
      </c>
      <c r="AR123" s="132" t="s">
        <v>83</v>
      </c>
      <c r="AT123" s="139" t="s">
        <v>75</v>
      </c>
      <c r="AU123" s="139" t="s">
        <v>83</v>
      </c>
      <c r="AY123" s="132" t="s">
        <v>225</v>
      </c>
      <c r="BK123" s="140">
        <f>SUM(BK124:BK143)</f>
        <v>0</v>
      </c>
    </row>
    <row r="124" spans="2:65" s="1" customFormat="1" ht="24.2" customHeight="1">
      <c r="B124" s="32"/>
      <c r="C124" s="143" t="s">
        <v>83</v>
      </c>
      <c r="D124" s="143" t="s">
        <v>227</v>
      </c>
      <c r="E124" s="144" t="s">
        <v>6095</v>
      </c>
      <c r="F124" s="145" t="s">
        <v>6096</v>
      </c>
      <c r="G124" s="146" t="s">
        <v>312</v>
      </c>
      <c r="H124" s="147">
        <v>24</v>
      </c>
      <c r="I124" s="148"/>
      <c r="J124" s="149">
        <f t="shared" ref="J124:J132" si="0">ROUND(I124*H124,2)</f>
        <v>0</v>
      </c>
      <c r="K124" s="150"/>
      <c r="L124" s="32"/>
      <c r="M124" s="151" t="s">
        <v>1</v>
      </c>
      <c r="N124" s="152" t="s">
        <v>42</v>
      </c>
      <c r="P124" s="153">
        <f t="shared" ref="P124:P132" si="1">O124*H124</f>
        <v>0</v>
      </c>
      <c r="Q124" s="153">
        <v>0</v>
      </c>
      <c r="R124" s="153">
        <f t="shared" ref="R124:R132" si="2">Q124*H124</f>
        <v>0</v>
      </c>
      <c r="S124" s="153">
        <v>0.23499999999999999</v>
      </c>
      <c r="T124" s="154">
        <f t="shared" ref="T124:T132" si="3">S124*H124</f>
        <v>5.64</v>
      </c>
      <c r="AR124" s="155" t="s">
        <v>231</v>
      </c>
      <c r="AT124" s="155" t="s">
        <v>227</v>
      </c>
      <c r="AU124" s="155" t="s">
        <v>89</v>
      </c>
      <c r="AY124" s="17" t="s">
        <v>225</v>
      </c>
      <c r="BE124" s="156">
        <f t="shared" ref="BE124:BE132" si="4">IF(N124="základná",J124,0)</f>
        <v>0</v>
      </c>
      <c r="BF124" s="156">
        <f t="shared" ref="BF124:BF132" si="5">IF(N124="znížená",J124,0)</f>
        <v>0</v>
      </c>
      <c r="BG124" s="156">
        <f t="shared" ref="BG124:BG132" si="6">IF(N124="zákl. prenesená",J124,0)</f>
        <v>0</v>
      </c>
      <c r="BH124" s="156">
        <f t="shared" ref="BH124:BH132" si="7">IF(N124="zníž. prenesená",J124,0)</f>
        <v>0</v>
      </c>
      <c r="BI124" s="156">
        <f t="shared" ref="BI124:BI132" si="8">IF(N124="nulová",J124,0)</f>
        <v>0</v>
      </c>
      <c r="BJ124" s="17" t="s">
        <v>89</v>
      </c>
      <c r="BK124" s="156">
        <f t="shared" ref="BK124:BK132" si="9">ROUND(I124*H124,2)</f>
        <v>0</v>
      </c>
      <c r="BL124" s="17" t="s">
        <v>231</v>
      </c>
      <c r="BM124" s="155" t="s">
        <v>89</v>
      </c>
    </row>
    <row r="125" spans="2:65" s="1" customFormat="1" ht="24.2" customHeight="1">
      <c r="B125" s="32"/>
      <c r="C125" s="143" t="s">
        <v>89</v>
      </c>
      <c r="D125" s="143" t="s">
        <v>227</v>
      </c>
      <c r="E125" s="144" t="s">
        <v>6097</v>
      </c>
      <c r="F125" s="145" t="s">
        <v>6098</v>
      </c>
      <c r="G125" s="146" t="s">
        <v>312</v>
      </c>
      <c r="H125" s="147">
        <v>24</v>
      </c>
      <c r="I125" s="148"/>
      <c r="J125" s="149">
        <f t="shared" si="0"/>
        <v>0</v>
      </c>
      <c r="K125" s="150"/>
      <c r="L125" s="32"/>
      <c r="M125" s="151" t="s">
        <v>1</v>
      </c>
      <c r="N125" s="152" t="s">
        <v>42</v>
      </c>
      <c r="P125" s="153">
        <f t="shared" si="1"/>
        <v>0</v>
      </c>
      <c r="Q125" s="153">
        <v>0</v>
      </c>
      <c r="R125" s="153">
        <f t="shared" si="2"/>
        <v>0</v>
      </c>
      <c r="S125" s="153">
        <v>0.22500000000000001</v>
      </c>
      <c r="T125" s="154">
        <f t="shared" si="3"/>
        <v>5.4</v>
      </c>
      <c r="AR125" s="155" t="s">
        <v>231</v>
      </c>
      <c r="AT125" s="155" t="s">
        <v>227</v>
      </c>
      <c r="AU125" s="155" t="s">
        <v>89</v>
      </c>
      <c r="AY125" s="17" t="s">
        <v>225</v>
      </c>
      <c r="BE125" s="156">
        <f t="shared" si="4"/>
        <v>0</v>
      </c>
      <c r="BF125" s="156">
        <f t="shared" si="5"/>
        <v>0</v>
      </c>
      <c r="BG125" s="156">
        <f t="shared" si="6"/>
        <v>0</v>
      </c>
      <c r="BH125" s="156">
        <f t="shared" si="7"/>
        <v>0</v>
      </c>
      <c r="BI125" s="156">
        <f t="shared" si="8"/>
        <v>0</v>
      </c>
      <c r="BJ125" s="17" t="s">
        <v>89</v>
      </c>
      <c r="BK125" s="156">
        <f t="shared" si="9"/>
        <v>0</v>
      </c>
      <c r="BL125" s="17" t="s">
        <v>231</v>
      </c>
      <c r="BM125" s="155" t="s">
        <v>231</v>
      </c>
    </row>
    <row r="126" spans="2:65" s="1" customFormat="1" ht="16.5" customHeight="1">
      <c r="B126" s="32"/>
      <c r="C126" s="143" t="s">
        <v>239</v>
      </c>
      <c r="D126" s="143" t="s">
        <v>227</v>
      </c>
      <c r="E126" s="144" t="s">
        <v>6099</v>
      </c>
      <c r="F126" s="145" t="s">
        <v>6100</v>
      </c>
      <c r="G126" s="146" t="s">
        <v>230</v>
      </c>
      <c r="H126" s="147">
        <v>3.5</v>
      </c>
      <c r="I126" s="148"/>
      <c r="J126" s="149">
        <f t="shared" si="0"/>
        <v>0</v>
      </c>
      <c r="K126" s="150"/>
      <c r="L126" s="32"/>
      <c r="M126" s="151" t="s">
        <v>1</v>
      </c>
      <c r="N126" s="152" t="s">
        <v>42</v>
      </c>
      <c r="P126" s="153">
        <f t="shared" si="1"/>
        <v>0</v>
      </c>
      <c r="Q126" s="153">
        <v>0</v>
      </c>
      <c r="R126" s="153">
        <f t="shared" si="2"/>
        <v>0</v>
      </c>
      <c r="S126" s="153">
        <v>0</v>
      </c>
      <c r="T126" s="154">
        <f t="shared" si="3"/>
        <v>0</v>
      </c>
      <c r="AR126" s="155" t="s">
        <v>231</v>
      </c>
      <c r="AT126" s="155" t="s">
        <v>227</v>
      </c>
      <c r="AU126" s="155" t="s">
        <v>89</v>
      </c>
      <c r="AY126" s="17" t="s">
        <v>225</v>
      </c>
      <c r="BE126" s="156">
        <f t="shared" si="4"/>
        <v>0</v>
      </c>
      <c r="BF126" s="156">
        <f t="shared" si="5"/>
        <v>0</v>
      </c>
      <c r="BG126" s="156">
        <f t="shared" si="6"/>
        <v>0</v>
      </c>
      <c r="BH126" s="156">
        <f t="shared" si="7"/>
        <v>0</v>
      </c>
      <c r="BI126" s="156">
        <f t="shared" si="8"/>
        <v>0</v>
      </c>
      <c r="BJ126" s="17" t="s">
        <v>89</v>
      </c>
      <c r="BK126" s="156">
        <f t="shared" si="9"/>
        <v>0</v>
      </c>
      <c r="BL126" s="17" t="s">
        <v>231</v>
      </c>
      <c r="BM126" s="155" t="s">
        <v>251</v>
      </c>
    </row>
    <row r="127" spans="2:65" s="1" customFormat="1" ht="16.5" customHeight="1">
      <c r="B127" s="32"/>
      <c r="C127" s="143" t="s">
        <v>231</v>
      </c>
      <c r="D127" s="143" t="s">
        <v>227</v>
      </c>
      <c r="E127" s="144" t="s">
        <v>6101</v>
      </c>
      <c r="F127" s="145" t="s">
        <v>6102</v>
      </c>
      <c r="G127" s="146" t="s">
        <v>230</v>
      </c>
      <c r="H127" s="147">
        <v>3.5</v>
      </c>
      <c r="I127" s="148"/>
      <c r="J127" s="149">
        <f t="shared" si="0"/>
        <v>0</v>
      </c>
      <c r="K127" s="150"/>
      <c r="L127" s="32"/>
      <c r="M127" s="151" t="s">
        <v>1</v>
      </c>
      <c r="N127" s="152" t="s">
        <v>42</v>
      </c>
      <c r="P127" s="153">
        <f t="shared" si="1"/>
        <v>0</v>
      </c>
      <c r="Q127" s="153">
        <v>0</v>
      </c>
      <c r="R127" s="153">
        <f t="shared" si="2"/>
        <v>0</v>
      </c>
      <c r="S127" s="153">
        <v>0</v>
      </c>
      <c r="T127" s="154">
        <f t="shared" si="3"/>
        <v>0</v>
      </c>
      <c r="AR127" s="155" t="s">
        <v>231</v>
      </c>
      <c r="AT127" s="155" t="s">
        <v>227</v>
      </c>
      <c r="AU127" s="155" t="s">
        <v>89</v>
      </c>
      <c r="AY127" s="17" t="s">
        <v>225</v>
      </c>
      <c r="BE127" s="156">
        <f t="shared" si="4"/>
        <v>0</v>
      </c>
      <c r="BF127" s="156">
        <f t="shared" si="5"/>
        <v>0</v>
      </c>
      <c r="BG127" s="156">
        <f t="shared" si="6"/>
        <v>0</v>
      </c>
      <c r="BH127" s="156">
        <f t="shared" si="7"/>
        <v>0</v>
      </c>
      <c r="BI127" s="156">
        <f t="shared" si="8"/>
        <v>0</v>
      </c>
      <c r="BJ127" s="17" t="s">
        <v>89</v>
      </c>
      <c r="BK127" s="156">
        <f t="shared" si="9"/>
        <v>0</v>
      </c>
      <c r="BL127" s="17" t="s">
        <v>231</v>
      </c>
      <c r="BM127" s="155" t="s">
        <v>263</v>
      </c>
    </row>
    <row r="128" spans="2:65" s="1" customFormat="1" ht="21.75" customHeight="1">
      <c r="B128" s="32"/>
      <c r="C128" s="143" t="s">
        <v>247</v>
      </c>
      <c r="D128" s="143" t="s">
        <v>227</v>
      </c>
      <c r="E128" s="144" t="s">
        <v>6103</v>
      </c>
      <c r="F128" s="145" t="s">
        <v>6104</v>
      </c>
      <c r="G128" s="146" t="s">
        <v>230</v>
      </c>
      <c r="H128" s="147">
        <v>56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165</v>
      </c>
    </row>
    <row r="129" spans="2:65" s="1" customFormat="1" ht="16.5" customHeight="1">
      <c r="B129" s="32"/>
      <c r="C129" s="143" t="s">
        <v>251</v>
      </c>
      <c r="D129" s="143" t="s">
        <v>227</v>
      </c>
      <c r="E129" s="144" t="s">
        <v>2946</v>
      </c>
      <c r="F129" s="145" t="s">
        <v>2947</v>
      </c>
      <c r="G129" s="146" t="s">
        <v>230</v>
      </c>
      <c r="H129" s="147">
        <v>56</v>
      </c>
      <c r="I129" s="148"/>
      <c r="J129" s="149">
        <f t="shared" si="0"/>
        <v>0</v>
      </c>
      <c r="K129" s="150"/>
      <c r="L129" s="32"/>
      <c r="M129" s="151" t="s">
        <v>1</v>
      </c>
      <c r="N129" s="152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285</v>
      </c>
    </row>
    <row r="130" spans="2:65" s="1" customFormat="1" ht="16.5" customHeight="1">
      <c r="B130" s="32"/>
      <c r="C130" s="143" t="s">
        <v>259</v>
      </c>
      <c r="D130" s="143" t="s">
        <v>227</v>
      </c>
      <c r="E130" s="144" t="s">
        <v>2948</v>
      </c>
      <c r="F130" s="145" t="s">
        <v>2949</v>
      </c>
      <c r="G130" s="146" t="s">
        <v>230</v>
      </c>
      <c r="H130" s="147">
        <v>3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295</v>
      </c>
    </row>
    <row r="131" spans="2:65" s="1" customFormat="1" ht="21.75" customHeight="1">
      <c r="B131" s="32"/>
      <c r="C131" s="143" t="s">
        <v>263</v>
      </c>
      <c r="D131" s="143" t="s">
        <v>227</v>
      </c>
      <c r="E131" s="144" t="s">
        <v>2950</v>
      </c>
      <c r="F131" s="145" t="s">
        <v>2951</v>
      </c>
      <c r="G131" s="146" t="s">
        <v>230</v>
      </c>
      <c r="H131" s="147">
        <v>59.5</v>
      </c>
      <c r="I131" s="148"/>
      <c r="J131" s="149">
        <f t="shared" si="0"/>
        <v>0</v>
      </c>
      <c r="K131" s="150"/>
      <c r="L131" s="32"/>
      <c r="M131" s="151" t="s">
        <v>1</v>
      </c>
      <c r="N131" s="152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309</v>
      </c>
    </row>
    <row r="132" spans="2:65" s="1" customFormat="1" ht="33" customHeight="1">
      <c r="B132" s="32"/>
      <c r="C132" s="143" t="s">
        <v>272</v>
      </c>
      <c r="D132" s="143" t="s">
        <v>227</v>
      </c>
      <c r="E132" s="144" t="s">
        <v>277</v>
      </c>
      <c r="F132" s="145" t="s">
        <v>278</v>
      </c>
      <c r="G132" s="146" t="s">
        <v>230</v>
      </c>
      <c r="H132" s="147">
        <v>7.1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6319</v>
      </c>
    </row>
    <row r="133" spans="2:65" s="12" customFormat="1" ht="11.25">
      <c r="B133" s="157"/>
      <c r="D133" s="158" t="s">
        <v>233</v>
      </c>
      <c r="E133" s="159" t="s">
        <v>1</v>
      </c>
      <c r="F133" s="160" t="s">
        <v>6320</v>
      </c>
      <c r="H133" s="161">
        <v>59.5</v>
      </c>
      <c r="I133" s="162"/>
      <c r="L133" s="157"/>
      <c r="M133" s="163"/>
      <c r="T133" s="164"/>
      <c r="AT133" s="159" t="s">
        <v>233</v>
      </c>
      <c r="AU133" s="159" t="s">
        <v>89</v>
      </c>
      <c r="AV133" s="12" t="s">
        <v>89</v>
      </c>
      <c r="AW133" s="12" t="s">
        <v>31</v>
      </c>
      <c r="AX133" s="12" t="s">
        <v>76</v>
      </c>
      <c r="AY133" s="159" t="s">
        <v>225</v>
      </c>
    </row>
    <row r="134" spans="2:65" s="12" customFormat="1" ht="11.25">
      <c r="B134" s="157"/>
      <c r="D134" s="158" t="s">
        <v>233</v>
      </c>
      <c r="E134" s="159" t="s">
        <v>1</v>
      </c>
      <c r="F134" s="160" t="s">
        <v>6321</v>
      </c>
      <c r="H134" s="161">
        <v>-52.4</v>
      </c>
      <c r="I134" s="162"/>
      <c r="L134" s="157"/>
      <c r="M134" s="163"/>
      <c r="T134" s="164"/>
      <c r="AT134" s="159" t="s">
        <v>233</v>
      </c>
      <c r="AU134" s="159" t="s">
        <v>89</v>
      </c>
      <c r="AV134" s="12" t="s">
        <v>89</v>
      </c>
      <c r="AW134" s="12" t="s">
        <v>31</v>
      </c>
      <c r="AX134" s="12" t="s">
        <v>76</v>
      </c>
      <c r="AY134" s="159" t="s">
        <v>225</v>
      </c>
    </row>
    <row r="135" spans="2:65" s="13" customFormat="1" ht="11.25">
      <c r="B135" s="165"/>
      <c r="D135" s="158" t="s">
        <v>233</v>
      </c>
      <c r="E135" s="166" t="s">
        <v>1</v>
      </c>
      <c r="F135" s="167" t="s">
        <v>2955</v>
      </c>
      <c r="H135" s="168">
        <v>7.1</v>
      </c>
      <c r="I135" s="169"/>
      <c r="L135" s="165"/>
      <c r="M135" s="170"/>
      <c r="T135" s="171"/>
      <c r="AT135" s="166" t="s">
        <v>233</v>
      </c>
      <c r="AU135" s="166" t="s">
        <v>89</v>
      </c>
      <c r="AV135" s="13" t="s">
        <v>231</v>
      </c>
      <c r="AW135" s="13" t="s">
        <v>31</v>
      </c>
      <c r="AX135" s="13" t="s">
        <v>83</v>
      </c>
      <c r="AY135" s="166" t="s">
        <v>225</v>
      </c>
    </row>
    <row r="136" spans="2:65" s="1" customFormat="1" ht="37.9" customHeight="1">
      <c r="B136" s="32"/>
      <c r="C136" s="143" t="s">
        <v>165</v>
      </c>
      <c r="D136" s="143" t="s">
        <v>227</v>
      </c>
      <c r="E136" s="144" t="s">
        <v>281</v>
      </c>
      <c r="F136" s="145" t="s">
        <v>282</v>
      </c>
      <c r="G136" s="146" t="s">
        <v>230</v>
      </c>
      <c r="H136" s="147">
        <v>7.1</v>
      </c>
      <c r="I136" s="148"/>
      <c r="J136" s="149">
        <f>ROUND(I136*H136,2)</f>
        <v>0</v>
      </c>
      <c r="K136" s="150"/>
      <c r="L136" s="32"/>
      <c r="M136" s="151" t="s">
        <v>1</v>
      </c>
      <c r="N136" s="152" t="s">
        <v>42</v>
      </c>
      <c r="P136" s="153">
        <f>O136*H136</f>
        <v>0</v>
      </c>
      <c r="Q136" s="153">
        <v>0</v>
      </c>
      <c r="R136" s="153">
        <f>Q136*H136</f>
        <v>0</v>
      </c>
      <c r="S136" s="153">
        <v>0</v>
      </c>
      <c r="T136" s="154">
        <f>S136*H136</f>
        <v>0</v>
      </c>
      <c r="AR136" s="155" t="s">
        <v>231</v>
      </c>
      <c r="AT136" s="155" t="s">
        <v>227</v>
      </c>
      <c r="AU136" s="155" t="s">
        <v>89</v>
      </c>
      <c r="AY136" s="17" t="s">
        <v>225</v>
      </c>
      <c r="BE136" s="156">
        <f>IF(N136="základná",J136,0)</f>
        <v>0</v>
      </c>
      <c r="BF136" s="156">
        <f>IF(N136="znížená",J136,0)</f>
        <v>0</v>
      </c>
      <c r="BG136" s="156">
        <f>IF(N136="zákl. prenesená",J136,0)</f>
        <v>0</v>
      </c>
      <c r="BH136" s="156">
        <f>IF(N136="zníž. prenesená",J136,0)</f>
        <v>0</v>
      </c>
      <c r="BI136" s="156">
        <f>IF(N136="nulová",J136,0)</f>
        <v>0</v>
      </c>
      <c r="BJ136" s="17" t="s">
        <v>89</v>
      </c>
      <c r="BK136" s="156">
        <f>ROUND(I136*H136,2)</f>
        <v>0</v>
      </c>
      <c r="BL136" s="17" t="s">
        <v>231</v>
      </c>
      <c r="BM136" s="155" t="s">
        <v>6322</v>
      </c>
    </row>
    <row r="137" spans="2:65" s="1" customFormat="1" ht="24.2" customHeight="1">
      <c r="B137" s="32"/>
      <c r="C137" s="143" t="s">
        <v>168</v>
      </c>
      <c r="D137" s="143" t="s">
        <v>227</v>
      </c>
      <c r="E137" s="144" t="s">
        <v>286</v>
      </c>
      <c r="F137" s="145" t="s">
        <v>287</v>
      </c>
      <c r="G137" s="146" t="s">
        <v>230</v>
      </c>
      <c r="H137" s="147">
        <v>7.1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6323</v>
      </c>
    </row>
    <row r="138" spans="2:65" s="1" customFormat="1" ht="16.5" customHeight="1">
      <c r="B138" s="32"/>
      <c r="C138" s="143" t="s">
        <v>285</v>
      </c>
      <c r="D138" s="143" t="s">
        <v>227</v>
      </c>
      <c r="E138" s="144" t="s">
        <v>273</v>
      </c>
      <c r="F138" s="145" t="s">
        <v>274</v>
      </c>
      <c r="G138" s="146" t="s">
        <v>230</v>
      </c>
      <c r="H138" s="147">
        <v>7.1</v>
      </c>
      <c r="I138" s="148"/>
      <c r="J138" s="149">
        <f>ROUND(I138*H138,2)</f>
        <v>0</v>
      </c>
      <c r="K138" s="150"/>
      <c r="L138" s="32"/>
      <c r="M138" s="151" t="s">
        <v>1</v>
      </c>
      <c r="N138" s="152" t="s">
        <v>42</v>
      </c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55" t="s">
        <v>231</v>
      </c>
      <c r="AT138" s="155" t="s">
        <v>227</v>
      </c>
      <c r="AU138" s="155" t="s">
        <v>89</v>
      </c>
      <c r="AY138" s="17" t="s">
        <v>225</v>
      </c>
      <c r="BE138" s="156">
        <f>IF(N138="základná",J138,0)</f>
        <v>0</v>
      </c>
      <c r="BF138" s="156">
        <f>IF(N138="znížená",J138,0)</f>
        <v>0</v>
      </c>
      <c r="BG138" s="156">
        <f>IF(N138="zákl. prenesená",J138,0)</f>
        <v>0</v>
      </c>
      <c r="BH138" s="156">
        <f>IF(N138="zníž. prenesená",J138,0)</f>
        <v>0</v>
      </c>
      <c r="BI138" s="156">
        <f>IF(N138="nulová",J138,0)</f>
        <v>0</v>
      </c>
      <c r="BJ138" s="17" t="s">
        <v>89</v>
      </c>
      <c r="BK138" s="156">
        <f>ROUND(I138*H138,2)</f>
        <v>0</v>
      </c>
      <c r="BL138" s="17" t="s">
        <v>231</v>
      </c>
      <c r="BM138" s="155" t="s">
        <v>6324</v>
      </c>
    </row>
    <row r="139" spans="2:65" s="1" customFormat="1" ht="24.2" customHeight="1">
      <c r="B139" s="32"/>
      <c r="C139" s="143" t="s">
        <v>289</v>
      </c>
      <c r="D139" s="143" t="s">
        <v>227</v>
      </c>
      <c r="E139" s="144" t="s">
        <v>290</v>
      </c>
      <c r="F139" s="145" t="s">
        <v>291</v>
      </c>
      <c r="G139" s="146" t="s">
        <v>292</v>
      </c>
      <c r="H139" s="147">
        <v>12.78</v>
      </c>
      <c r="I139" s="148"/>
      <c r="J139" s="149">
        <f>ROUND(I139*H139,2)</f>
        <v>0</v>
      </c>
      <c r="K139" s="150"/>
      <c r="L139" s="32"/>
      <c r="M139" s="151" t="s">
        <v>1</v>
      </c>
      <c r="N139" s="152" t="s">
        <v>42</v>
      </c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>IF(N139="základná",J139,0)</f>
        <v>0</v>
      </c>
      <c r="BF139" s="156">
        <f>IF(N139="znížená",J139,0)</f>
        <v>0</v>
      </c>
      <c r="BG139" s="156">
        <f>IF(N139="zákl. prenesená",J139,0)</f>
        <v>0</v>
      </c>
      <c r="BH139" s="156">
        <f>IF(N139="zníž. prenesená",J139,0)</f>
        <v>0</v>
      </c>
      <c r="BI139" s="156">
        <f>IF(N139="nulová",J139,0)</f>
        <v>0</v>
      </c>
      <c r="BJ139" s="17" t="s">
        <v>89</v>
      </c>
      <c r="BK139" s="156">
        <f>ROUND(I139*H139,2)</f>
        <v>0</v>
      </c>
      <c r="BL139" s="17" t="s">
        <v>231</v>
      </c>
      <c r="BM139" s="155" t="s">
        <v>6325</v>
      </c>
    </row>
    <row r="140" spans="2:65" s="12" customFormat="1" ht="11.25">
      <c r="B140" s="157"/>
      <c r="D140" s="158" t="s">
        <v>233</v>
      </c>
      <c r="E140" s="159" t="s">
        <v>1</v>
      </c>
      <c r="F140" s="160" t="s">
        <v>6326</v>
      </c>
      <c r="H140" s="161">
        <v>12.78</v>
      </c>
      <c r="I140" s="162"/>
      <c r="L140" s="157"/>
      <c r="M140" s="163"/>
      <c r="T140" s="164"/>
      <c r="AT140" s="159" t="s">
        <v>233</v>
      </c>
      <c r="AU140" s="159" t="s">
        <v>89</v>
      </c>
      <c r="AV140" s="12" t="s">
        <v>89</v>
      </c>
      <c r="AW140" s="12" t="s">
        <v>31</v>
      </c>
      <c r="AX140" s="12" t="s">
        <v>83</v>
      </c>
      <c r="AY140" s="159" t="s">
        <v>225</v>
      </c>
    </row>
    <row r="141" spans="2:65" s="1" customFormat="1" ht="21.75" customHeight="1">
      <c r="B141" s="32"/>
      <c r="C141" s="143" t="s">
        <v>295</v>
      </c>
      <c r="D141" s="143" t="s">
        <v>227</v>
      </c>
      <c r="E141" s="144" t="s">
        <v>2962</v>
      </c>
      <c r="F141" s="145" t="s">
        <v>2963</v>
      </c>
      <c r="G141" s="146" t="s">
        <v>230</v>
      </c>
      <c r="H141" s="147">
        <v>44.5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328</v>
      </c>
    </row>
    <row r="142" spans="2:65" s="1" customFormat="1" ht="16.5" customHeight="1">
      <c r="B142" s="32"/>
      <c r="C142" s="143" t="s">
        <v>303</v>
      </c>
      <c r="D142" s="143" t="s">
        <v>227</v>
      </c>
      <c r="E142" s="144" t="s">
        <v>2964</v>
      </c>
      <c r="F142" s="145" t="s">
        <v>2965</v>
      </c>
      <c r="G142" s="146" t="s">
        <v>230</v>
      </c>
      <c r="H142" s="147">
        <v>7.9</v>
      </c>
      <c r="I142" s="148"/>
      <c r="J142" s="149">
        <f>ROUND(I142*H142,2)</f>
        <v>0</v>
      </c>
      <c r="K142" s="150"/>
      <c r="L142" s="32"/>
      <c r="M142" s="151" t="s">
        <v>1</v>
      </c>
      <c r="N142" s="152" t="s">
        <v>42</v>
      </c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55" t="s">
        <v>231</v>
      </c>
      <c r="AT142" s="155" t="s">
        <v>227</v>
      </c>
      <c r="AU142" s="155" t="s">
        <v>89</v>
      </c>
      <c r="AY142" s="17" t="s">
        <v>225</v>
      </c>
      <c r="BE142" s="156">
        <f>IF(N142="základná",J142,0)</f>
        <v>0</v>
      </c>
      <c r="BF142" s="156">
        <f>IF(N142="znížená",J142,0)</f>
        <v>0</v>
      </c>
      <c r="BG142" s="156">
        <f>IF(N142="zákl. prenesená",J142,0)</f>
        <v>0</v>
      </c>
      <c r="BH142" s="156">
        <f>IF(N142="zníž. prenesená",J142,0)</f>
        <v>0</v>
      </c>
      <c r="BI142" s="156">
        <f>IF(N142="nulová",J142,0)</f>
        <v>0</v>
      </c>
      <c r="BJ142" s="17" t="s">
        <v>89</v>
      </c>
      <c r="BK142" s="156">
        <f>ROUND(I142*H142,2)</f>
        <v>0</v>
      </c>
      <c r="BL142" s="17" t="s">
        <v>231</v>
      </c>
      <c r="BM142" s="155" t="s">
        <v>349</v>
      </c>
    </row>
    <row r="143" spans="2:65" s="1" customFormat="1" ht="16.5" customHeight="1">
      <c r="B143" s="32"/>
      <c r="C143" s="143" t="s">
        <v>309</v>
      </c>
      <c r="D143" s="143" t="s">
        <v>227</v>
      </c>
      <c r="E143" s="144" t="s">
        <v>2966</v>
      </c>
      <c r="F143" s="145" t="s">
        <v>2967</v>
      </c>
      <c r="G143" s="146" t="s">
        <v>230</v>
      </c>
      <c r="H143" s="147">
        <v>7.9</v>
      </c>
      <c r="I143" s="148"/>
      <c r="J143" s="149">
        <f>ROUND(I143*H143,2)</f>
        <v>0</v>
      </c>
      <c r="K143" s="150"/>
      <c r="L143" s="32"/>
      <c r="M143" s="151" t="s">
        <v>1</v>
      </c>
      <c r="N143" s="152" t="s">
        <v>42</v>
      </c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>IF(N143="základná",J143,0)</f>
        <v>0</v>
      </c>
      <c r="BF143" s="156">
        <f>IF(N143="znížená",J143,0)</f>
        <v>0</v>
      </c>
      <c r="BG143" s="156">
        <f>IF(N143="zákl. prenesená",J143,0)</f>
        <v>0</v>
      </c>
      <c r="BH143" s="156">
        <f>IF(N143="zníž. prenesená",J143,0)</f>
        <v>0</v>
      </c>
      <c r="BI143" s="156">
        <f>IF(N143="nulová",J143,0)</f>
        <v>0</v>
      </c>
      <c r="BJ143" s="17" t="s">
        <v>89</v>
      </c>
      <c r="BK143" s="156">
        <f>ROUND(I143*H143,2)</f>
        <v>0</v>
      </c>
      <c r="BL143" s="17" t="s">
        <v>231</v>
      </c>
      <c r="BM143" s="155" t="s">
        <v>363</v>
      </c>
    </row>
    <row r="144" spans="2:65" s="11" customFormat="1" ht="22.9" customHeight="1">
      <c r="B144" s="131"/>
      <c r="D144" s="132" t="s">
        <v>75</v>
      </c>
      <c r="E144" s="141" t="s">
        <v>247</v>
      </c>
      <c r="F144" s="141" t="s">
        <v>6114</v>
      </c>
      <c r="I144" s="134"/>
      <c r="J144" s="142">
        <f>BK144</f>
        <v>0</v>
      </c>
      <c r="L144" s="131"/>
      <c r="M144" s="136"/>
      <c r="P144" s="137">
        <f>SUM(P145:P148)</f>
        <v>0</v>
      </c>
      <c r="R144" s="137">
        <f>SUM(R145:R148)</f>
        <v>17.679120000000001</v>
      </c>
      <c r="T144" s="138">
        <f>SUM(T145:T148)</f>
        <v>0</v>
      </c>
      <c r="AR144" s="132" t="s">
        <v>83</v>
      </c>
      <c r="AT144" s="139" t="s">
        <v>75</v>
      </c>
      <c r="AU144" s="139" t="s">
        <v>83</v>
      </c>
      <c r="AY144" s="132" t="s">
        <v>225</v>
      </c>
      <c r="BK144" s="140">
        <f>SUM(BK145:BK148)</f>
        <v>0</v>
      </c>
    </row>
    <row r="145" spans="2:65" s="1" customFormat="1" ht="24.2" customHeight="1">
      <c r="B145" s="32"/>
      <c r="C145" s="143" t="s">
        <v>319</v>
      </c>
      <c r="D145" s="143" t="s">
        <v>227</v>
      </c>
      <c r="E145" s="144" t="s">
        <v>6115</v>
      </c>
      <c r="F145" s="145" t="s">
        <v>6116</v>
      </c>
      <c r="G145" s="146" t="s">
        <v>312</v>
      </c>
      <c r="H145" s="147">
        <v>24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0.29160000000000003</v>
      </c>
      <c r="R145" s="153">
        <f>Q145*H145</f>
        <v>6.9984000000000002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379</v>
      </c>
    </row>
    <row r="146" spans="2:65" s="1" customFormat="1" ht="16.5" customHeight="1">
      <c r="B146" s="32"/>
      <c r="C146" s="143" t="s">
        <v>328</v>
      </c>
      <c r="D146" s="143" t="s">
        <v>227</v>
      </c>
      <c r="E146" s="144" t="s">
        <v>6117</v>
      </c>
      <c r="F146" s="145" t="s">
        <v>6118</v>
      </c>
      <c r="G146" s="146" t="s">
        <v>312</v>
      </c>
      <c r="H146" s="147">
        <v>24</v>
      </c>
      <c r="I146" s="148"/>
      <c r="J146" s="149">
        <f>ROUND(I146*H146,2)</f>
        <v>0</v>
      </c>
      <c r="K146" s="150"/>
      <c r="L146" s="32"/>
      <c r="M146" s="151" t="s">
        <v>1</v>
      </c>
      <c r="N146" s="152" t="s">
        <v>42</v>
      </c>
      <c r="P146" s="153">
        <f>O146*H146</f>
        <v>0</v>
      </c>
      <c r="Q146" s="153">
        <v>0.34300000000000003</v>
      </c>
      <c r="R146" s="153">
        <f>Q146*H146</f>
        <v>8.2320000000000011</v>
      </c>
      <c r="S146" s="153">
        <v>0</v>
      </c>
      <c r="T146" s="154">
        <f>S146*H146</f>
        <v>0</v>
      </c>
      <c r="AR146" s="155" t="s">
        <v>231</v>
      </c>
      <c r="AT146" s="155" t="s">
        <v>227</v>
      </c>
      <c r="AU146" s="155" t="s">
        <v>89</v>
      </c>
      <c r="AY146" s="17" t="s">
        <v>225</v>
      </c>
      <c r="BE146" s="156">
        <f>IF(N146="základná",J146,0)</f>
        <v>0</v>
      </c>
      <c r="BF146" s="156">
        <f>IF(N146="znížená",J146,0)</f>
        <v>0</v>
      </c>
      <c r="BG146" s="156">
        <f>IF(N146="zákl. prenesená",J146,0)</f>
        <v>0</v>
      </c>
      <c r="BH146" s="156">
        <f>IF(N146="zníž. prenesená",J146,0)</f>
        <v>0</v>
      </c>
      <c r="BI146" s="156">
        <f>IF(N146="nulová",J146,0)</f>
        <v>0</v>
      </c>
      <c r="BJ146" s="17" t="s">
        <v>89</v>
      </c>
      <c r="BK146" s="156">
        <f>ROUND(I146*H146,2)</f>
        <v>0</v>
      </c>
      <c r="BL146" s="17" t="s">
        <v>231</v>
      </c>
      <c r="BM146" s="155" t="s">
        <v>390</v>
      </c>
    </row>
    <row r="147" spans="2:65" s="1" customFormat="1" ht="24.2" customHeight="1">
      <c r="B147" s="32"/>
      <c r="C147" s="143" t="s">
        <v>339</v>
      </c>
      <c r="D147" s="143" t="s">
        <v>227</v>
      </c>
      <c r="E147" s="144" t="s">
        <v>6119</v>
      </c>
      <c r="F147" s="145" t="s">
        <v>6120</v>
      </c>
      <c r="G147" s="146" t="s">
        <v>312</v>
      </c>
      <c r="H147" s="147">
        <v>24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9.7970000000000002E-2</v>
      </c>
      <c r="R147" s="153">
        <f>Q147*H147</f>
        <v>2.35128</v>
      </c>
      <c r="S147" s="153">
        <v>0</v>
      </c>
      <c r="T147" s="154">
        <f>S147*H147</f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400</v>
      </c>
    </row>
    <row r="148" spans="2:65" s="1" customFormat="1" ht="24.2" customHeight="1">
      <c r="B148" s="32"/>
      <c r="C148" s="143" t="s">
        <v>349</v>
      </c>
      <c r="D148" s="143" t="s">
        <v>227</v>
      </c>
      <c r="E148" s="144" t="s">
        <v>6121</v>
      </c>
      <c r="F148" s="145" t="s">
        <v>6327</v>
      </c>
      <c r="G148" s="146" t="s">
        <v>312</v>
      </c>
      <c r="H148" s="147">
        <v>24</v>
      </c>
      <c r="I148" s="148"/>
      <c r="J148" s="149">
        <f>ROUND(I148*H148,2)</f>
        <v>0</v>
      </c>
      <c r="K148" s="150"/>
      <c r="L148" s="32"/>
      <c r="M148" s="151" t="s">
        <v>1</v>
      </c>
      <c r="N148" s="152" t="s">
        <v>42</v>
      </c>
      <c r="P148" s="153">
        <f>O148*H148</f>
        <v>0</v>
      </c>
      <c r="Q148" s="153">
        <v>4.0600000000000002E-3</v>
      </c>
      <c r="R148" s="153">
        <f>Q148*H148</f>
        <v>9.7439999999999999E-2</v>
      </c>
      <c r="S148" s="153">
        <v>0</v>
      </c>
      <c r="T148" s="154">
        <f>S148*H148</f>
        <v>0</v>
      </c>
      <c r="AR148" s="155" t="s">
        <v>231</v>
      </c>
      <c r="AT148" s="155" t="s">
        <v>227</v>
      </c>
      <c r="AU148" s="155" t="s">
        <v>89</v>
      </c>
      <c r="AY148" s="17" t="s">
        <v>225</v>
      </c>
      <c r="BE148" s="156">
        <f>IF(N148="základná",J148,0)</f>
        <v>0</v>
      </c>
      <c r="BF148" s="156">
        <f>IF(N148="znížená",J148,0)</f>
        <v>0</v>
      </c>
      <c r="BG148" s="156">
        <f>IF(N148="zákl. prenesená",J148,0)</f>
        <v>0</v>
      </c>
      <c r="BH148" s="156">
        <f>IF(N148="zníž. prenesená",J148,0)</f>
        <v>0</v>
      </c>
      <c r="BI148" s="156">
        <f>IF(N148="nulová",J148,0)</f>
        <v>0</v>
      </c>
      <c r="BJ148" s="17" t="s">
        <v>89</v>
      </c>
      <c r="BK148" s="156">
        <f>ROUND(I148*H148,2)</f>
        <v>0</v>
      </c>
      <c r="BL148" s="17" t="s">
        <v>231</v>
      </c>
      <c r="BM148" s="155" t="s">
        <v>411</v>
      </c>
    </row>
    <row r="149" spans="2:65" s="11" customFormat="1" ht="22.9" customHeight="1">
      <c r="B149" s="131"/>
      <c r="D149" s="132" t="s">
        <v>75</v>
      </c>
      <c r="E149" s="141" t="s">
        <v>263</v>
      </c>
      <c r="F149" s="141" t="s">
        <v>2971</v>
      </c>
      <c r="I149" s="134"/>
      <c r="J149" s="142">
        <f>BK149</f>
        <v>0</v>
      </c>
      <c r="L149" s="131"/>
      <c r="M149" s="136"/>
      <c r="P149" s="137">
        <f>SUM(P150:P160)</f>
        <v>0</v>
      </c>
      <c r="R149" s="137">
        <f>SUM(R150:R160)</f>
        <v>6.40869</v>
      </c>
      <c r="T149" s="138">
        <f>SUM(T150:T160)</f>
        <v>0</v>
      </c>
      <c r="AR149" s="132" t="s">
        <v>83</v>
      </c>
      <c r="AT149" s="139" t="s">
        <v>75</v>
      </c>
      <c r="AU149" s="139" t="s">
        <v>83</v>
      </c>
      <c r="AY149" s="132" t="s">
        <v>225</v>
      </c>
      <c r="BK149" s="140">
        <f>SUM(BK150:BK160)</f>
        <v>0</v>
      </c>
    </row>
    <row r="150" spans="2:65" s="1" customFormat="1" ht="21.75" customHeight="1">
      <c r="B150" s="32"/>
      <c r="C150" s="143" t="s">
        <v>353</v>
      </c>
      <c r="D150" s="143" t="s">
        <v>227</v>
      </c>
      <c r="E150" s="144" t="s">
        <v>6328</v>
      </c>
      <c r="F150" s="145" t="s">
        <v>6329</v>
      </c>
      <c r="G150" s="146" t="s">
        <v>2974</v>
      </c>
      <c r="H150" s="147">
        <v>1</v>
      </c>
      <c r="I150" s="148"/>
      <c r="J150" s="149">
        <f t="shared" ref="J150:J160" si="10">ROUND(I150*H150,2)</f>
        <v>0</v>
      </c>
      <c r="K150" s="150"/>
      <c r="L150" s="32"/>
      <c r="M150" s="151" t="s">
        <v>1</v>
      </c>
      <c r="N150" s="152" t="s">
        <v>42</v>
      </c>
      <c r="P150" s="153">
        <f t="shared" ref="P150:P160" si="11">O150*H150</f>
        <v>0</v>
      </c>
      <c r="Q150" s="153">
        <v>0</v>
      </c>
      <c r="R150" s="153">
        <f t="shared" ref="R150:R160" si="12">Q150*H150</f>
        <v>0</v>
      </c>
      <c r="S150" s="153">
        <v>0</v>
      </c>
      <c r="T150" s="154">
        <f t="shared" ref="T150:T160" si="13">S150*H150</f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 t="shared" ref="BE150:BE160" si="14">IF(N150="základná",J150,0)</f>
        <v>0</v>
      </c>
      <c r="BF150" s="156">
        <f t="shared" ref="BF150:BF160" si="15">IF(N150="znížená",J150,0)</f>
        <v>0</v>
      </c>
      <c r="BG150" s="156">
        <f t="shared" ref="BG150:BG160" si="16">IF(N150="zákl. prenesená",J150,0)</f>
        <v>0</v>
      </c>
      <c r="BH150" s="156">
        <f t="shared" ref="BH150:BH160" si="17">IF(N150="zníž. prenesená",J150,0)</f>
        <v>0</v>
      </c>
      <c r="BI150" s="156">
        <f t="shared" ref="BI150:BI160" si="18">IF(N150="nulová",J150,0)</f>
        <v>0</v>
      </c>
      <c r="BJ150" s="17" t="s">
        <v>89</v>
      </c>
      <c r="BK150" s="156">
        <f t="shared" ref="BK150:BK160" si="19">ROUND(I150*H150,2)</f>
        <v>0</v>
      </c>
      <c r="BL150" s="17" t="s">
        <v>231</v>
      </c>
      <c r="BM150" s="155" t="s">
        <v>434</v>
      </c>
    </row>
    <row r="151" spans="2:65" s="1" customFormat="1" ht="16.5" customHeight="1">
      <c r="B151" s="32"/>
      <c r="C151" s="143" t="s">
        <v>363</v>
      </c>
      <c r="D151" s="143" t="s">
        <v>227</v>
      </c>
      <c r="E151" s="144" t="s">
        <v>6187</v>
      </c>
      <c r="F151" s="145" t="s">
        <v>6188</v>
      </c>
      <c r="G151" s="146" t="s">
        <v>2974</v>
      </c>
      <c r="H151" s="147">
        <v>1</v>
      </c>
      <c r="I151" s="148"/>
      <c r="J151" s="149">
        <f t="shared" si="10"/>
        <v>0</v>
      </c>
      <c r="K151" s="150"/>
      <c r="L151" s="32"/>
      <c r="M151" s="151" t="s">
        <v>1</v>
      </c>
      <c r="N151" s="152" t="s">
        <v>42</v>
      </c>
      <c r="P151" s="153">
        <f t="shared" si="11"/>
        <v>0</v>
      </c>
      <c r="Q151" s="153">
        <v>0</v>
      </c>
      <c r="R151" s="153">
        <f t="shared" si="12"/>
        <v>0</v>
      </c>
      <c r="S151" s="153">
        <v>0</v>
      </c>
      <c r="T151" s="154">
        <f t="shared" si="13"/>
        <v>0</v>
      </c>
      <c r="AR151" s="155" t="s">
        <v>231</v>
      </c>
      <c r="AT151" s="155" t="s">
        <v>227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231</v>
      </c>
      <c r="BM151" s="155" t="s">
        <v>448</v>
      </c>
    </row>
    <row r="152" spans="2:65" s="1" customFormat="1" ht="21.75" customHeight="1">
      <c r="B152" s="32"/>
      <c r="C152" s="143" t="s">
        <v>7</v>
      </c>
      <c r="D152" s="143" t="s">
        <v>227</v>
      </c>
      <c r="E152" s="144" t="s">
        <v>6330</v>
      </c>
      <c r="F152" s="145" t="s">
        <v>6331</v>
      </c>
      <c r="G152" s="146" t="s">
        <v>414</v>
      </c>
      <c r="H152" s="147">
        <v>12.1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231</v>
      </c>
      <c r="BM152" s="155" t="s">
        <v>461</v>
      </c>
    </row>
    <row r="153" spans="2:65" s="1" customFormat="1" ht="16.5" customHeight="1">
      <c r="B153" s="32"/>
      <c r="C153" s="179" t="s">
        <v>379</v>
      </c>
      <c r="D153" s="179" t="s">
        <v>304</v>
      </c>
      <c r="E153" s="180" t="s">
        <v>6332</v>
      </c>
      <c r="F153" s="181" t="s">
        <v>6333</v>
      </c>
      <c r="G153" s="182" t="s">
        <v>2974</v>
      </c>
      <c r="H153" s="183">
        <v>3</v>
      </c>
      <c r="I153" s="184"/>
      <c r="J153" s="185">
        <f t="shared" si="10"/>
        <v>0</v>
      </c>
      <c r="K153" s="186"/>
      <c r="L153" s="187"/>
      <c r="M153" s="188" t="s">
        <v>1</v>
      </c>
      <c r="N153" s="189" t="s">
        <v>42</v>
      </c>
      <c r="P153" s="153">
        <f t="shared" si="11"/>
        <v>0</v>
      </c>
      <c r="Q153" s="153">
        <v>2.3879999999999998E-2</v>
      </c>
      <c r="R153" s="153">
        <f t="shared" si="12"/>
        <v>7.1639999999999995E-2</v>
      </c>
      <c r="S153" s="153">
        <v>0</v>
      </c>
      <c r="T153" s="154">
        <f t="shared" si="13"/>
        <v>0</v>
      </c>
      <c r="AR153" s="155" t="s">
        <v>263</v>
      </c>
      <c r="AT153" s="155" t="s">
        <v>304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231</v>
      </c>
      <c r="BM153" s="155" t="s">
        <v>470</v>
      </c>
    </row>
    <row r="154" spans="2:65" s="1" customFormat="1" ht="24.2" customHeight="1">
      <c r="B154" s="32"/>
      <c r="C154" s="143" t="s">
        <v>386</v>
      </c>
      <c r="D154" s="143" t="s">
        <v>227</v>
      </c>
      <c r="E154" s="144" t="s">
        <v>6193</v>
      </c>
      <c r="F154" s="145" t="s">
        <v>6194</v>
      </c>
      <c r="G154" s="146" t="s">
        <v>2974</v>
      </c>
      <c r="H154" s="147">
        <v>5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1.4279999999999999E-2</v>
      </c>
      <c r="R154" s="153">
        <f t="shared" si="12"/>
        <v>7.1399999999999991E-2</v>
      </c>
      <c r="S154" s="153">
        <v>0</v>
      </c>
      <c r="T154" s="154">
        <f t="shared" si="13"/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231</v>
      </c>
      <c r="BM154" s="155" t="s">
        <v>482</v>
      </c>
    </row>
    <row r="155" spans="2:65" s="1" customFormat="1" ht="16.5" customHeight="1">
      <c r="B155" s="32"/>
      <c r="C155" s="179" t="s">
        <v>390</v>
      </c>
      <c r="D155" s="179" t="s">
        <v>304</v>
      </c>
      <c r="E155" s="180" t="s">
        <v>6195</v>
      </c>
      <c r="F155" s="181" t="s">
        <v>6196</v>
      </c>
      <c r="G155" s="182" t="s">
        <v>2974</v>
      </c>
      <c r="H155" s="183">
        <v>1</v>
      </c>
      <c r="I155" s="184"/>
      <c r="J155" s="185">
        <f t="shared" si="10"/>
        <v>0</v>
      </c>
      <c r="K155" s="186"/>
      <c r="L155" s="187"/>
      <c r="M155" s="188" t="s">
        <v>1</v>
      </c>
      <c r="N155" s="189" t="s">
        <v>42</v>
      </c>
      <c r="P155" s="153">
        <f t="shared" si="11"/>
        <v>0</v>
      </c>
      <c r="Q155" s="153">
        <v>2.9000000000000001E-2</v>
      </c>
      <c r="R155" s="153">
        <f t="shared" si="12"/>
        <v>2.9000000000000001E-2</v>
      </c>
      <c r="S155" s="153">
        <v>0</v>
      </c>
      <c r="T155" s="154">
        <f t="shared" si="1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231</v>
      </c>
      <c r="BM155" s="155" t="s">
        <v>516</v>
      </c>
    </row>
    <row r="156" spans="2:65" s="1" customFormat="1" ht="16.5" customHeight="1">
      <c r="B156" s="32"/>
      <c r="C156" s="179" t="s">
        <v>395</v>
      </c>
      <c r="D156" s="179" t="s">
        <v>304</v>
      </c>
      <c r="E156" s="180" t="s">
        <v>6197</v>
      </c>
      <c r="F156" s="181" t="s">
        <v>6198</v>
      </c>
      <c r="G156" s="182" t="s">
        <v>2974</v>
      </c>
      <c r="H156" s="183">
        <v>1</v>
      </c>
      <c r="I156" s="184"/>
      <c r="J156" s="185">
        <f t="shared" si="10"/>
        <v>0</v>
      </c>
      <c r="K156" s="186"/>
      <c r="L156" s="187"/>
      <c r="M156" s="188" t="s">
        <v>1</v>
      </c>
      <c r="N156" s="189" t="s">
        <v>42</v>
      </c>
      <c r="P156" s="153">
        <f t="shared" si="11"/>
        <v>0</v>
      </c>
      <c r="Q156" s="153">
        <v>0.08</v>
      </c>
      <c r="R156" s="153">
        <f t="shared" si="12"/>
        <v>0.08</v>
      </c>
      <c r="S156" s="153">
        <v>0</v>
      </c>
      <c r="T156" s="154">
        <f t="shared" si="13"/>
        <v>0</v>
      </c>
      <c r="AR156" s="155" t="s">
        <v>263</v>
      </c>
      <c r="AT156" s="155" t="s">
        <v>304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231</v>
      </c>
      <c r="BM156" s="155" t="s">
        <v>527</v>
      </c>
    </row>
    <row r="157" spans="2:65" s="1" customFormat="1" ht="16.5" customHeight="1">
      <c r="B157" s="32"/>
      <c r="C157" s="179" t="s">
        <v>400</v>
      </c>
      <c r="D157" s="179" t="s">
        <v>304</v>
      </c>
      <c r="E157" s="180" t="s">
        <v>6199</v>
      </c>
      <c r="F157" s="181" t="s">
        <v>6200</v>
      </c>
      <c r="G157" s="182" t="s">
        <v>2974</v>
      </c>
      <c r="H157" s="183">
        <v>5</v>
      </c>
      <c r="I157" s="184"/>
      <c r="J157" s="185">
        <f t="shared" si="10"/>
        <v>0</v>
      </c>
      <c r="K157" s="186"/>
      <c r="L157" s="187"/>
      <c r="M157" s="188" t="s">
        <v>1</v>
      </c>
      <c r="N157" s="189" t="s">
        <v>42</v>
      </c>
      <c r="P157" s="153">
        <f t="shared" si="11"/>
        <v>0</v>
      </c>
      <c r="Q157" s="153">
        <v>0.37</v>
      </c>
      <c r="R157" s="153">
        <f t="shared" si="12"/>
        <v>1.85</v>
      </c>
      <c r="S157" s="153">
        <v>0</v>
      </c>
      <c r="T157" s="154">
        <f t="shared" si="13"/>
        <v>0</v>
      </c>
      <c r="AR157" s="155" t="s">
        <v>263</v>
      </c>
      <c r="AT157" s="155" t="s">
        <v>304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231</v>
      </c>
      <c r="BM157" s="155" t="s">
        <v>540</v>
      </c>
    </row>
    <row r="158" spans="2:65" s="1" customFormat="1" ht="24.2" customHeight="1">
      <c r="B158" s="32"/>
      <c r="C158" s="143" t="s">
        <v>405</v>
      </c>
      <c r="D158" s="143" t="s">
        <v>227</v>
      </c>
      <c r="E158" s="144" t="s">
        <v>6201</v>
      </c>
      <c r="F158" s="145" t="s">
        <v>6202</v>
      </c>
      <c r="G158" s="146" t="s">
        <v>2974</v>
      </c>
      <c r="H158" s="147">
        <v>1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1.9346300000000001</v>
      </c>
      <c r="R158" s="153">
        <f t="shared" si="12"/>
        <v>1.9346300000000001</v>
      </c>
      <c r="S158" s="153">
        <v>0</v>
      </c>
      <c r="T158" s="154">
        <f t="shared" si="13"/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231</v>
      </c>
      <c r="BM158" s="155" t="s">
        <v>556</v>
      </c>
    </row>
    <row r="159" spans="2:65" s="1" customFormat="1" ht="24.2" customHeight="1">
      <c r="B159" s="32"/>
      <c r="C159" s="143" t="s">
        <v>411</v>
      </c>
      <c r="D159" s="143" t="s">
        <v>227</v>
      </c>
      <c r="E159" s="144" t="s">
        <v>6158</v>
      </c>
      <c r="F159" s="145" t="s">
        <v>6159</v>
      </c>
      <c r="G159" s="146" t="s">
        <v>2974</v>
      </c>
      <c r="H159" s="147">
        <v>1</v>
      </c>
      <c r="I159" s="148"/>
      <c r="J159" s="149">
        <f t="shared" si="10"/>
        <v>0</v>
      </c>
      <c r="K159" s="150"/>
      <c r="L159" s="32"/>
      <c r="M159" s="151" t="s">
        <v>1</v>
      </c>
      <c r="N159" s="152" t="s">
        <v>42</v>
      </c>
      <c r="P159" s="153">
        <f t="shared" si="11"/>
        <v>0</v>
      </c>
      <c r="Q159" s="153">
        <v>7.0200000000000002E-3</v>
      </c>
      <c r="R159" s="153">
        <f t="shared" si="12"/>
        <v>7.0200000000000002E-3</v>
      </c>
      <c r="S159" s="153">
        <v>0</v>
      </c>
      <c r="T159" s="154">
        <f t="shared" si="13"/>
        <v>0</v>
      </c>
      <c r="AR159" s="155" t="s">
        <v>231</v>
      </c>
      <c r="AT159" s="155" t="s">
        <v>227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231</v>
      </c>
      <c r="BM159" s="155" t="s">
        <v>568</v>
      </c>
    </row>
    <row r="160" spans="2:65" s="1" customFormat="1" ht="16.5" customHeight="1">
      <c r="B160" s="32"/>
      <c r="C160" s="179" t="s">
        <v>420</v>
      </c>
      <c r="D160" s="179" t="s">
        <v>304</v>
      </c>
      <c r="E160" s="180" t="s">
        <v>6203</v>
      </c>
      <c r="F160" s="181" t="s">
        <v>6204</v>
      </c>
      <c r="G160" s="182" t="s">
        <v>2974</v>
      </c>
      <c r="H160" s="183">
        <v>1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2.3650000000000002</v>
      </c>
      <c r="R160" s="153">
        <f t="shared" si="12"/>
        <v>2.3650000000000002</v>
      </c>
      <c r="S160" s="153">
        <v>0</v>
      </c>
      <c r="T160" s="154">
        <f t="shared" si="1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231</v>
      </c>
      <c r="BM160" s="155" t="s">
        <v>581</v>
      </c>
    </row>
    <row r="161" spans="2:65" s="11" customFormat="1" ht="22.9" customHeight="1">
      <c r="B161" s="131"/>
      <c r="D161" s="132" t="s">
        <v>75</v>
      </c>
      <c r="E161" s="141" t="s">
        <v>1062</v>
      </c>
      <c r="F161" s="141" t="s">
        <v>1063</v>
      </c>
      <c r="I161" s="134"/>
      <c r="J161" s="142">
        <f>BK161</f>
        <v>0</v>
      </c>
      <c r="L161" s="131"/>
      <c r="M161" s="136"/>
      <c r="P161" s="137">
        <f>SUM(P162:P168)</f>
        <v>0</v>
      </c>
      <c r="R161" s="137">
        <f>SUM(R162:R168)</f>
        <v>0</v>
      </c>
      <c r="T161" s="138">
        <f>SUM(T162:T168)</f>
        <v>0</v>
      </c>
      <c r="AR161" s="132" t="s">
        <v>83</v>
      </c>
      <c r="AT161" s="139" t="s">
        <v>75</v>
      </c>
      <c r="AU161" s="139" t="s">
        <v>83</v>
      </c>
      <c r="AY161" s="132" t="s">
        <v>225</v>
      </c>
      <c r="BK161" s="140">
        <f>SUM(BK162:BK168)</f>
        <v>0</v>
      </c>
    </row>
    <row r="162" spans="2:65" s="1" customFormat="1" ht="21.75" customHeight="1">
      <c r="B162" s="32"/>
      <c r="C162" s="143" t="s">
        <v>434</v>
      </c>
      <c r="D162" s="143" t="s">
        <v>227</v>
      </c>
      <c r="E162" s="144" t="s">
        <v>1283</v>
      </c>
      <c r="F162" s="145" t="s">
        <v>1284</v>
      </c>
      <c r="G162" s="146" t="s">
        <v>292</v>
      </c>
      <c r="H162" s="147">
        <v>11.04</v>
      </c>
      <c r="I162" s="148"/>
      <c r="J162" s="149">
        <f>ROUND(I162*H162,2)</f>
        <v>0</v>
      </c>
      <c r="K162" s="150"/>
      <c r="L162" s="32"/>
      <c r="M162" s="151" t="s">
        <v>1</v>
      </c>
      <c r="N162" s="152" t="s">
        <v>42</v>
      </c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>IF(N162="základná",J162,0)</f>
        <v>0</v>
      </c>
      <c r="BF162" s="156">
        <f>IF(N162="znížená",J162,0)</f>
        <v>0</v>
      </c>
      <c r="BG162" s="156">
        <f>IF(N162="zákl. prenesená",J162,0)</f>
        <v>0</v>
      </c>
      <c r="BH162" s="156">
        <f>IF(N162="zníž. prenesená",J162,0)</f>
        <v>0</v>
      </c>
      <c r="BI162" s="156">
        <f>IF(N162="nulová",J162,0)</f>
        <v>0</v>
      </c>
      <c r="BJ162" s="17" t="s">
        <v>89</v>
      </c>
      <c r="BK162" s="156">
        <f>ROUND(I162*H162,2)</f>
        <v>0</v>
      </c>
      <c r="BL162" s="17" t="s">
        <v>231</v>
      </c>
      <c r="BM162" s="155" t="s">
        <v>6334</v>
      </c>
    </row>
    <row r="163" spans="2:65" s="1" customFormat="1" ht="24.2" customHeight="1">
      <c r="B163" s="32"/>
      <c r="C163" s="143" t="s">
        <v>443</v>
      </c>
      <c r="D163" s="143" t="s">
        <v>227</v>
      </c>
      <c r="E163" s="144" t="s">
        <v>1287</v>
      </c>
      <c r="F163" s="145" t="s">
        <v>1288</v>
      </c>
      <c r="G163" s="146" t="s">
        <v>292</v>
      </c>
      <c r="H163" s="147">
        <v>99.36</v>
      </c>
      <c r="I163" s="148"/>
      <c r="J163" s="149">
        <f>ROUND(I163*H163,2)</f>
        <v>0</v>
      </c>
      <c r="K163" s="150"/>
      <c r="L163" s="32"/>
      <c r="M163" s="151" t="s">
        <v>1</v>
      </c>
      <c r="N163" s="152" t="s">
        <v>42</v>
      </c>
      <c r="P163" s="153">
        <f>O163*H163</f>
        <v>0</v>
      </c>
      <c r="Q163" s="153">
        <v>0</v>
      </c>
      <c r="R163" s="153">
        <f>Q163*H163</f>
        <v>0</v>
      </c>
      <c r="S163" s="153">
        <v>0</v>
      </c>
      <c r="T163" s="154">
        <f>S163*H163</f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>IF(N163="základná",J163,0)</f>
        <v>0</v>
      </c>
      <c r="BF163" s="156">
        <f>IF(N163="znížená",J163,0)</f>
        <v>0</v>
      </c>
      <c r="BG163" s="156">
        <f>IF(N163="zákl. prenesená",J163,0)</f>
        <v>0</v>
      </c>
      <c r="BH163" s="156">
        <f>IF(N163="zníž. prenesená",J163,0)</f>
        <v>0</v>
      </c>
      <c r="BI163" s="156">
        <f>IF(N163="nulová",J163,0)</f>
        <v>0</v>
      </c>
      <c r="BJ163" s="17" t="s">
        <v>89</v>
      </c>
      <c r="BK163" s="156">
        <f>ROUND(I163*H163,2)</f>
        <v>0</v>
      </c>
      <c r="BL163" s="17" t="s">
        <v>231</v>
      </c>
      <c r="BM163" s="155" t="s">
        <v>6335</v>
      </c>
    </row>
    <row r="164" spans="2:65" s="12" customFormat="1" ht="11.25">
      <c r="B164" s="157"/>
      <c r="D164" s="158" t="s">
        <v>233</v>
      </c>
      <c r="F164" s="160" t="s">
        <v>6336</v>
      </c>
      <c r="H164" s="161">
        <v>99.36</v>
      </c>
      <c r="I164" s="162"/>
      <c r="L164" s="157"/>
      <c r="M164" s="163"/>
      <c r="T164" s="164"/>
      <c r="AT164" s="159" t="s">
        <v>233</v>
      </c>
      <c r="AU164" s="159" t="s">
        <v>89</v>
      </c>
      <c r="AV164" s="12" t="s">
        <v>89</v>
      </c>
      <c r="AW164" s="12" t="s">
        <v>4</v>
      </c>
      <c r="AX164" s="12" t="s">
        <v>83</v>
      </c>
      <c r="AY164" s="159" t="s">
        <v>225</v>
      </c>
    </row>
    <row r="165" spans="2:65" s="1" customFormat="1" ht="24.2" customHeight="1">
      <c r="B165" s="32"/>
      <c r="C165" s="143" t="s">
        <v>448</v>
      </c>
      <c r="D165" s="143" t="s">
        <v>227</v>
      </c>
      <c r="E165" s="144" t="s">
        <v>1292</v>
      </c>
      <c r="F165" s="145" t="s">
        <v>1293</v>
      </c>
      <c r="G165" s="146" t="s">
        <v>292</v>
      </c>
      <c r="H165" s="147">
        <v>11.04</v>
      </c>
      <c r="I165" s="148"/>
      <c r="J165" s="149">
        <f>ROUND(I165*H165,2)</f>
        <v>0</v>
      </c>
      <c r="K165" s="150"/>
      <c r="L165" s="32"/>
      <c r="M165" s="151" t="s">
        <v>1</v>
      </c>
      <c r="N165" s="152" t="s">
        <v>42</v>
      </c>
      <c r="P165" s="153">
        <f>O165*H165</f>
        <v>0</v>
      </c>
      <c r="Q165" s="153">
        <v>0</v>
      </c>
      <c r="R165" s="153">
        <f>Q165*H165</f>
        <v>0</v>
      </c>
      <c r="S165" s="153">
        <v>0</v>
      </c>
      <c r="T165" s="154">
        <f>S165*H165</f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>IF(N165="základná",J165,0)</f>
        <v>0</v>
      </c>
      <c r="BF165" s="156">
        <f>IF(N165="znížená",J165,0)</f>
        <v>0</v>
      </c>
      <c r="BG165" s="156">
        <f>IF(N165="zákl. prenesená",J165,0)</f>
        <v>0</v>
      </c>
      <c r="BH165" s="156">
        <f>IF(N165="zníž. prenesená",J165,0)</f>
        <v>0</v>
      </c>
      <c r="BI165" s="156">
        <f>IF(N165="nulová",J165,0)</f>
        <v>0</v>
      </c>
      <c r="BJ165" s="17" t="s">
        <v>89</v>
      </c>
      <c r="BK165" s="156">
        <f>ROUND(I165*H165,2)</f>
        <v>0</v>
      </c>
      <c r="BL165" s="17" t="s">
        <v>231</v>
      </c>
      <c r="BM165" s="155" t="s">
        <v>6337</v>
      </c>
    </row>
    <row r="166" spans="2:65" s="1" customFormat="1" ht="24.2" customHeight="1">
      <c r="B166" s="32"/>
      <c r="C166" s="143" t="s">
        <v>453</v>
      </c>
      <c r="D166" s="143" t="s">
        <v>227</v>
      </c>
      <c r="E166" s="144" t="s">
        <v>1296</v>
      </c>
      <c r="F166" s="145" t="s">
        <v>6167</v>
      </c>
      <c r="G166" s="146" t="s">
        <v>292</v>
      </c>
      <c r="H166" s="147">
        <v>22.08</v>
      </c>
      <c r="I166" s="148"/>
      <c r="J166" s="149">
        <f>ROUND(I166*H166,2)</f>
        <v>0</v>
      </c>
      <c r="K166" s="150"/>
      <c r="L166" s="32"/>
      <c r="M166" s="151" t="s">
        <v>1</v>
      </c>
      <c r="N166" s="152" t="s">
        <v>42</v>
      </c>
      <c r="P166" s="153">
        <f>O166*H166</f>
        <v>0</v>
      </c>
      <c r="Q166" s="153">
        <v>0</v>
      </c>
      <c r="R166" s="153">
        <f>Q166*H166</f>
        <v>0</v>
      </c>
      <c r="S166" s="153">
        <v>0</v>
      </c>
      <c r="T166" s="154">
        <f>S166*H166</f>
        <v>0</v>
      </c>
      <c r="AR166" s="155" t="s">
        <v>231</v>
      </c>
      <c r="AT166" s="155" t="s">
        <v>227</v>
      </c>
      <c r="AU166" s="155" t="s">
        <v>89</v>
      </c>
      <c r="AY166" s="17" t="s">
        <v>225</v>
      </c>
      <c r="BE166" s="156">
        <f>IF(N166="základná",J166,0)</f>
        <v>0</v>
      </c>
      <c r="BF166" s="156">
        <f>IF(N166="znížená",J166,0)</f>
        <v>0</v>
      </c>
      <c r="BG166" s="156">
        <f>IF(N166="zákl. prenesená",J166,0)</f>
        <v>0</v>
      </c>
      <c r="BH166" s="156">
        <f>IF(N166="zníž. prenesená",J166,0)</f>
        <v>0</v>
      </c>
      <c r="BI166" s="156">
        <f>IF(N166="nulová",J166,0)</f>
        <v>0</v>
      </c>
      <c r="BJ166" s="17" t="s">
        <v>89</v>
      </c>
      <c r="BK166" s="156">
        <f>ROUND(I166*H166,2)</f>
        <v>0</v>
      </c>
      <c r="BL166" s="17" t="s">
        <v>231</v>
      </c>
      <c r="BM166" s="155" t="s">
        <v>6338</v>
      </c>
    </row>
    <row r="167" spans="2:65" s="12" customFormat="1" ht="11.25">
      <c r="B167" s="157"/>
      <c r="D167" s="158" t="s">
        <v>233</v>
      </c>
      <c r="F167" s="160" t="s">
        <v>6339</v>
      </c>
      <c r="H167" s="161">
        <v>22.08</v>
      </c>
      <c r="I167" s="162"/>
      <c r="L167" s="157"/>
      <c r="M167" s="163"/>
      <c r="T167" s="164"/>
      <c r="AT167" s="159" t="s">
        <v>233</v>
      </c>
      <c r="AU167" s="159" t="s">
        <v>89</v>
      </c>
      <c r="AV167" s="12" t="s">
        <v>89</v>
      </c>
      <c r="AW167" s="12" t="s">
        <v>4</v>
      </c>
      <c r="AX167" s="12" t="s">
        <v>83</v>
      </c>
      <c r="AY167" s="159" t="s">
        <v>225</v>
      </c>
    </row>
    <row r="168" spans="2:65" s="1" customFormat="1" ht="24.2" customHeight="1">
      <c r="B168" s="32"/>
      <c r="C168" s="143" t="s">
        <v>461</v>
      </c>
      <c r="D168" s="143" t="s">
        <v>227</v>
      </c>
      <c r="E168" s="144" t="s">
        <v>1300</v>
      </c>
      <c r="F168" s="145" t="s">
        <v>1301</v>
      </c>
      <c r="G168" s="146" t="s">
        <v>292</v>
      </c>
      <c r="H168" s="147">
        <v>11.04</v>
      </c>
      <c r="I168" s="148"/>
      <c r="J168" s="149">
        <f>ROUND(I168*H168,2)</f>
        <v>0</v>
      </c>
      <c r="K168" s="150"/>
      <c r="L168" s="32"/>
      <c r="M168" s="202" t="s">
        <v>1</v>
      </c>
      <c r="N168" s="203" t="s">
        <v>42</v>
      </c>
      <c r="O168" s="199"/>
      <c r="P168" s="200">
        <f>O168*H168</f>
        <v>0</v>
      </c>
      <c r="Q168" s="200">
        <v>0</v>
      </c>
      <c r="R168" s="200">
        <f>Q168*H168</f>
        <v>0</v>
      </c>
      <c r="S168" s="200">
        <v>0</v>
      </c>
      <c r="T168" s="201">
        <f>S168*H168</f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>IF(N168="základná",J168,0)</f>
        <v>0</v>
      </c>
      <c r="BF168" s="156">
        <f>IF(N168="znížená",J168,0)</f>
        <v>0</v>
      </c>
      <c r="BG168" s="156">
        <f>IF(N168="zákl. prenesená",J168,0)</f>
        <v>0</v>
      </c>
      <c r="BH168" s="156">
        <f>IF(N168="zníž. prenesená",J168,0)</f>
        <v>0</v>
      </c>
      <c r="BI168" s="156">
        <f>IF(N168="nulová",J168,0)</f>
        <v>0</v>
      </c>
      <c r="BJ168" s="17" t="s">
        <v>89</v>
      </c>
      <c r="BK168" s="156">
        <f>ROUND(I168*H168,2)</f>
        <v>0</v>
      </c>
      <c r="BL168" s="17" t="s">
        <v>231</v>
      </c>
      <c r="BM168" s="155" t="s">
        <v>6340</v>
      </c>
    </row>
    <row r="169" spans="2:65" s="1" customFormat="1" ht="6.95" customHeight="1">
      <c r="B169" s="47"/>
      <c r="C169" s="48"/>
      <c r="D169" s="48"/>
      <c r="E169" s="48"/>
      <c r="F169" s="48"/>
      <c r="G169" s="48"/>
      <c r="H169" s="48"/>
      <c r="I169" s="48"/>
      <c r="J169" s="48"/>
      <c r="K169" s="48"/>
      <c r="L169" s="32"/>
    </row>
  </sheetData>
  <sheetProtection algorithmName="SHA-512" hashValue="psV+a+gpOinhzs6xPox7Ym15F67O+hl6JYTiCsogfFcUCfTgj7NX2W7LP0M/TkUnxU4WoLjMrC921XGf2Ctvfg==" saltValue="BhaYQSxh0KVaggbdy/ouMb4qgMqo98eBWlVEV8VqU6FCb1cuq6VaEoDu1FNJs9pMAa6ATXsoJ58KV3ConSYBaQ==" spinCount="100000" sheet="1" objects="1" scenarios="1" formatColumns="0" formatRows="0" autoFilter="0"/>
  <autoFilter ref="C120:K168" xr:uid="{00000000-0009-0000-0000-00001A000000}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2:BM176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7" t="s">
        <v>170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76</v>
      </c>
    </row>
    <row r="4" spans="2:46" ht="24.95" customHeight="1">
      <c r="B4" s="20"/>
      <c r="D4" s="21" t="s">
        <v>171</v>
      </c>
      <c r="L4" s="20"/>
      <c r="M4" s="96" t="s">
        <v>9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15</v>
      </c>
      <c r="L6" s="20"/>
    </row>
    <row r="7" spans="2:46" ht="26.25" customHeight="1">
      <c r="B7" s="20"/>
      <c r="E7" s="252" t="str">
        <f>'Rekapitulácia stavby'!K6</f>
        <v>Sociálno-zdravotné nízkokapacitné zariadenie s kapacitou 24 miest - CSS LÚČ</v>
      </c>
      <c r="F7" s="253"/>
      <c r="G7" s="253"/>
      <c r="H7" s="253"/>
      <c r="L7" s="20"/>
    </row>
    <row r="8" spans="2:46" s="1" customFormat="1" ht="12" customHeight="1">
      <c r="B8" s="32"/>
      <c r="D8" s="27" t="s">
        <v>172</v>
      </c>
      <c r="L8" s="32"/>
    </row>
    <row r="9" spans="2:46" s="1" customFormat="1" ht="16.5" customHeight="1">
      <c r="B9" s="32"/>
      <c r="E9" s="214" t="s">
        <v>6341</v>
      </c>
      <c r="F9" s="254"/>
      <c r="G9" s="254"/>
      <c r="H9" s="254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22. 6. 2026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23</v>
      </c>
      <c r="I14" s="27" t="s">
        <v>24</v>
      </c>
      <c r="J14" s="25" t="s">
        <v>1</v>
      </c>
      <c r="L14" s="32"/>
    </row>
    <row r="15" spans="2:46" s="1" customFormat="1" ht="18" customHeight="1">
      <c r="B15" s="32"/>
      <c r="E15" s="25" t="s">
        <v>25</v>
      </c>
      <c r="I15" s="27" t="s">
        <v>26</v>
      </c>
      <c r="J15" s="25" t="s">
        <v>1</v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27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>
      <c r="B18" s="32"/>
      <c r="E18" s="255" t="str">
        <f>'Rekapitulácia stavby'!E14</f>
        <v>Vyplň údaj</v>
      </c>
      <c r="F18" s="233"/>
      <c r="G18" s="233"/>
      <c r="H18" s="233"/>
      <c r="I18" s="27" t="s">
        <v>26</v>
      </c>
      <c r="J18" s="28" t="str">
        <f>'Rekapitulácia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29</v>
      </c>
      <c r="I20" s="27" t="s">
        <v>24</v>
      </c>
      <c r="J20" s="25" t="s">
        <v>1</v>
      </c>
      <c r="L20" s="32"/>
    </row>
    <row r="21" spans="2:12" s="1" customFormat="1" ht="18" customHeight="1">
      <c r="B21" s="32"/>
      <c r="E21" s="25" t="s">
        <v>30</v>
      </c>
      <c r="I21" s="27" t="s">
        <v>26</v>
      </c>
      <c r="J21" s="25" t="s">
        <v>1</v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24</v>
      </c>
      <c r="J23" s="25" t="s">
        <v>1</v>
      </c>
      <c r="L23" s="32"/>
    </row>
    <row r="24" spans="2:12" s="1" customFormat="1" ht="18" customHeight="1">
      <c r="B24" s="32"/>
      <c r="E24" s="25" t="s">
        <v>2932</v>
      </c>
      <c r="I24" s="27" t="s">
        <v>26</v>
      </c>
      <c r="J24" s="25" t="s">
        <v>1</v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34</v>
      </c>
      <c r="L26" s="32"/>
    </row>
    <row r="27" spans="2:12" s="7" customFormat="1" ht="59.25" customHeight="1">
      <c r="B27" s="97"/>
      <c r="E27" s="238" t="s">
        <v>176</v>
      </c>
      <c r="F27" s="238"/>
      <c r="G27" s="238"/>
      <c r="H27" s="238"/>
      <c r="L27" s="97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>
      <c r="B30" s="32"/>
      <c r="D30" s="98" t="s">
        <v>36</v>
      </c>
      <c r="J30" s="69">
        <f>ROUND(J124, 2)</f>
        <v>0</v>
      </c>
      <c r="L30" s="32"/>
    </row>
    <row r="31" spans="2:12" s="1" customFormat="1" ht="6.95" customHeight="1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5" customHeight="1">
      <c r="B32" s="32"/>
      <c r="F32" s="35" t="s">
        <v>38</v>
      </c>
      <c r="I32" s="35" t="s">
        <v>37</v>
      </c>
      <c r="J32" s="35" t="s">
        <v>39</v>
      </c>
      <c r="L32" s="32"/>
    </row>
    <row r="33" spans="2:12" s="1" customFormat="1" ht="14.45" customHeight="1">
      <c r="B33" s="32"/>
      <c r="D33" s="58" t="s">
        <v>40</v>
      </c>
      <c r="E33" s="37" t="s">
        <v>41</v>
      </c>
      <c r="F33" s="99">
        <f>ROUND((SUM(BE124:BE175)),  2)</f>
        <v>0</v>
      </c>
      <c r="G33" s="100"/>
      <c r="H33" s="100"/>
      <c r="I33" s="101">
        <v>0.23</v>
      </c>
      <c r="J33" s="99">
        <f>ROUND(((SUM(BE124:BE175))*I33),  2)</f>
        <v>0</v>
      </c>
      <c r="L33" s="32"/>
    </row>
    <row r="34" spans="2:12" s="1" customFormat="1" ht="14.45" customHeight="1">
      <c r="B34" s="32"/>
      <c r="E34" s="37" t="s">
        <v>42</v>
      </c>
      <c r="F34" s="89">
        <f>ROUND((SUM(BF124:BF175)),  2)</f>
        <v>0</v>
      </c>
      <c r="I34" s="102">
        <v>0.23</v>
      </c>
      <c r="J34" s="89">
        <f>ROUND(((SUM(BF124:BF175))*I34),  2)</f>
        <v>0</v>
      </c>
      <c r="L34" s="32"/>
    </row>
    <row r="35" spans="2:12" s="1" customFormat="1" ht="14.45" hidden="1" customHeight="1">
      <c r="B35" s="32"/>
      <c r="E35" s="27" t="s">
        <v>43</v>
      </c>
      <c r="F35" s="89">
        <f>ROUND((SUM(BG124:BG175)),  2)</f>
        <v>0</v>
      </c>
      <c r="I35" s="102">
        <v>0.23</v>
      </c>
      <c r="J35" s="89">
        <f>0</f>
        <v>0</v>
      </c>
      <c r="L35" s="32"/>
    </row>
    <row r="36" spans="2:12" s="1" customFormat="1" ht="14.45" hidden="1" customHeight="1">
      <c r="B36" s="32"/>
      <c r="E36" s="27" t="s">
        <v>44</v>
      </c>
      <c r="F36" s="89">
        <f>ROUND((SUM(BH124:BH175)),  2)</f>
        <v>0</v>
      </c>
      <c r="I36" s="102">
        <v>0.23</v>
      </c>
      <c r="J36" s="89">
        <f>0</f>
        <v>0</v>
      </c>
      <c r="L36" s="32"/>
    </row>
    <row r="37" spans="2:12" s="1" customFormat="1" ht="14.45" hidden="1" customHeight="1">
      <c r="B37" s="32"/>
      <c r="E37" s="37" t="s">
        <v>45</v>
      </c>
      <c r="F37" s="99">
        <f>ROUND((SUM(BI124:BI175)),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103"/>
      <c r="D39" s="104" t="s">
        <v>46</v>
      </c>
      <c r="E39" s="60"/>
      <c r="F39" s="60"/>
      <c r="G39" s="105" t="s">
        <v>47</v>
      </c>
      <c r="H39" s="106" t="s">
        <v>48</v>
      </c>
      <c r="I39" s="60"/>
      <c r="J39" s="107">
        <f>SUM(J30:J37)</f>
        <v>0</v>
      </c>
      <c r="K39" s="108"/>
      <c r="L39" s="32"/>
    </row>
    <row r="40" spans="2:12" s="1" customFormat="1" ht="14.45" customHeight="1">
      <c r="B40" s="32"/>
      <c r="L40" s="32"/>
    </row>
    <row r="41" spans="2:12" ht="14.45" customHeight="1">
      <c r="B41" s="20"/>
      <c r="L41" s="20"/>
    </row>
    <row r="42" spans="2:12" ht="14.45" customHeight="1">
      <c r="B42" s="20"/>
      <c r="L42" s="20"/>
    </row>
    <row r="43" spans="2:12" ht="14.45" customHeight="1">
      <c r="B43" s="20"/>
      <c r="L43" s="20"/>
    </row>
    <row r="44" spans="2:12" ht="14.45" customHeight="1">
      <c r="B44" s="20"/>
      <c r="L44" s="20"/>
    </row>
    <row r="45" spans="2:12" ht="14.45" customHeight="1">
      <c r="B45" s="20"/>
      <c r="L45" s="20"/>
    </row>
    <row r="46" spans="2:12" ht="14.45" customHeight="1">
      <c r="B46" s="20"/>
      <c r="L46" s="20"/>
    </row>
    <row r="47" spans="2:12" ht="14.45" customHeight="1">
      <c r="B47" s="20"/>
      <c r="L47" s="20"/>
    </row>
    <row r="48" spans="2:12" ht="14.45" customHeight="1">
      <c r="B48" s="20"/>
      <c r="L48" s="20"/>
    </row>
    <row r="49" spans="2:12" ht="14.45" customHeight="1">
      <c r="B49" s="20"/>
      <c r="L49" s="20"/>
    </row>
    <row r="50" spans="2:12" s="1" customFormat="1" ht="14.45" customHeight="1">
      <c r="B50" s="32"/>
      <c r="D50" s="44" t="s">
        <v>49</v>
      </c>
      <c r="E50" s="45"/>
      <c r="F50" s="45"/>
      <c r="G50" s="44" t="s">
        <v>50</v>
      </c>
      <c r="H50" s="45"/>
      <c r="I50" s="45"/>
      <c r="J50" s="45"/>
      <c r="K50" s="45"/>
      <c r="L50" s="32"/>
    </row>
    <row r="51" spans="2:12" ht="11.25">
      <c r="B51" s="20"/>
      <c r="L51" s="20"/>
    </row>
    <row r="52" spans="2:12" ht="11.25">
      <c r="B52" s="20"/>
      <c r="L52" s="20"/>
    </row>
    <row r="53" spans="2:12" ht="11.25">
      <c r="B53" s="20"/>
      <c r="L53" s="20"/>
    </row>
    <row r="54" spans="2:12" ht="11.25">
      <c r="B54" s="20"/>
      <c r="L54" s="20"/>
    </row>
    <row r="55" spans="2:12" ht="11.25">
      <c r="B55" s="20"/>
      <c r="L55" s="20"/>
    </row>
    <row r="56" spans="2:12" ht="11.25">
      <c r="B56" s="20"/>
      <c r="L56" s="20"/>
    </row>
    <row r="57" spans="2:12" ht="11.25">
      <c r="B57" s="20"/>
      <c r="L57" s="20"/>
    </row>
    <row r="58" spans="2:12" ht="11.25">
      <c r="B58" s="20"/>
      <c r="L58" s="20"/>
    </row>
    <row r="59" spans="2:12" ht="11.25">
      <c r="B59" s="20"/>
      <c r="L59" s="20"/>
    </row>
    <row r="60" spans="2:12" ht="11.25">
      <c r="B60" s="20"/>
      <c r="L60" s="20"/>
    </row>
    <row r="61" spans="2:12" s="1" customFormat="1" ht="12.75">
      <c r="B61" s="32"/>
      <c r="D61" s="46" t="s">
        <v>51</v>
      </c>
      <c r="E61" s="34"/>
      <c r="F61" s="109" t="s">
        <v>52</v>
      </c>
      <c r="G61" s="46" t="s">
        <v>51</v>
      </c>
      <c r="H61" s="34"/>
      <c r="I61" s="34"/>
      <c r="J61" s="110" t="s">
        <v>52</v>
      </c>
      <c r="K61" s="34"/>
      <c r="L61" s="32"/>
    </row>
    <row r="62" spans="2:12" ht="11.25">
      <c r="B62" s="20"/>
      <c r="L62" s="20"/>
    </row>
    <row r="63" spans="2:12" ht="11.25">
      <c r="B63" s="20"/>
      <c r="L63" s="20"/>
    </row>
    <row r="64" spans="2:12" ht="11.25">
      <c r="B64" s="20"/>
      <c r="L64" s="20"/>
    </row>
    <row r="65" spans="2:12" s="1" customFormat="1" ht="12.75">
      <c r="B65" s="32"/>
      <c r="D65" s="44" t="s">
        <v>53</v>
      </c>
      <c r="E65" s="45"/>
      <c r="F65" s="45"/>
      <c r="G65" s="44" t="s">
        <v>54</v>
      </c>
      <c r="H65" s="45"/>
      <c r="I65" s="45"/>
      <c r="J65" s="45"/>
      <c r="K65" s="45"/>
      <c r="L65" s="32"/>
    </row>
    <row r="66" spans="2:12" ht="11.25">
      <c r="B66" s="20"/>
      <c r="L66" s="20"/>
    </row>
    <row r="67" spans="2:12" ht="11.25">
      <c r="B67" s="20"/>
      <c r="L67" s="20"/>
    </row>
    <row r="68" spans="2:12" ht="11.25">
      <c r="B68" s="20"/>
      <c r="L68" s="20"/>
    </row>
    <row r="69" spans="2:12" ht="11.25">
      <c r="B69" s="20"/>
      <c r="L69" s="20"/>
    </row>
    <row r="70" spans="2:12" ht="11.25">
      <c r="B70" s="20"/>
      <c r="L70" s="20"/>
    </row>
    <row r="71" spans="2:12" ht="11.25">
      <c r="B71" s="20"/>
      <c r="L71" s="20"/>
    </row>
    <row r="72" spans="2:12" ht="11.25">
      <c r="B72" s="20"/>
      <c r="L72" s="20"/>
    </row>
    <row r="73" spans="2:12" ht="11.25">
      <c r="B73" s="20"/>
      <c r="L73" s="20"/>
    </row>
    <row r="74" spans="2:12" ht="11.25">
      <c r="B74" s="20"/>
      <c r="L74" s="20"/>
    </row>
    <row r="75" spans="2:12" ht="11.25">
      <c r="B75" s="20"/>
      <c r="L75" s="20"/>
    </row>
    <row r="76" spans="2:12" s="1" customFormat="1" ht="12.75">
      <c r="B76" s="32"/>
      <c r="D76" s="46" t="s">
        <v>51</v>
      </c>
      <c r="E76" s="34"/>
      <c r="F76" s="109" t="s">
        <v>52</v>
      </c>
      <c r="G76" s="46" t="s">
        <v>51</v>
      </c>
      <c r="H76" s="34"/>
      <c r="I76" s="34"/>
      <c r="J76" s="110" t="s">
        <v>52</v>
      </c>
      <c r="K76" s="34"/>
      <c r="L76" s="32"/>
    </row>
    <row r="77" spans="2:12" s="1" customFormat="1" ht="14.45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5" customHeight="1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5" customHeight="1">
      <c r="B82" s="32"/>
      <c r="C82" s="21" t="s">
        <v>177</v>
      </c>
      <c r="L82" s="32"/>
    </row>
    <row r="83" spans="2:47" s="1" customFormat="1" ht="6.95" customHeight="1">
      <c r="B83" s="32"/>
      <c r="L83" s="32"/>
    </row>
    <row r="84" spans="2:47" s="1" customFormat="1" ht="12" customHeight="1">
      <c r="B84" s="32"/>
      <c r="C84" s="27" t="s">
        <v>15</v>
      </c>
      <c r="L84" s="32"/>
    </row>
    <row r="85" spans="2:47" s="1" customFormat="1" ht="26.25" customHeight="1">
      <c r="B85" s="32"/>
      <c r="E85" s="252" t="str">
        <f>E7</f>
        <v>Sociálno-zdravotné nízkokapacitné zariadenie s kapacitou 24 miest - CSS LÚČ</v>
      </c>
      <c r="F85" s="253"/>
      <c r="G85" s="253"/>
      <c r="H85" s="253"/>
      <c r="L85" s="32"/>
    </row>
    <row r="86" spans="2:47" s="1" customFormat="1" ht="12" customHeight="1">
      <c r="B86" s="32"/>
      <c r="C86" s="27" t="s">
        <v>172</v>
      </c>
      <c r="L86" s="32"/>
    </row>
    <row r="87" spans="2:47" s="1" customFormat="1" ht="16.5" customHeight="1">
      <c r="B87" s="32"/>
      <c r="E87" s="214" t="str">
        <f>E9</f>
        <v>11 - RN      Retenčná nádrž na dažďovú vodu</v>
      </c>
      <c r="F87" s="254"/>
      <c r="G87" s="254"/>
      <c r="H87" s="254"/>
      <c r="L87" s="32"/>
    </row>
    <row r="88" spans="2:47" s="1" customFormat="1" ht="6.95" customHeight="1">
      <c r="B88" s="32"/>
      <c r="L88" s="32"/>
    </row>
    <row r="89" spans="2:47" s="1" customFormat="1" ht="12" customHeight="1">
      <c r="B89" s="32"/>
      <c r="C89" s="27" t="s">
        <v>19</v>
      </c>
      <c r="F89" s="25" t="str">
        <f>F12</f>
        <v>Bytča</v>
      </c>
      <c r="I89" s="27" t="s">
        <v>21</v>
      </c>
      <c r="J89" s="55" t="str">
        <f>IF(J12="","",J12)</f>
        <v>22. 6. 2026</v>
      </c>
      <c r="L89" s="32"/>
    </row>
    <row r="90" spans="2:47" s="1" customFormat="1" ht="6.95" customHeight="1">
      <c r="B90" s="32"/>
      <c r="L90" s="32"/>
    </row>
    <row r="91" spans="2:47" s="1" customFormat="1" ht="15.2" customHeight="1">
      <c r="B91" s="32"/>
      <c r="C91" s="27" t="s">
        <v>23</v>
      </c>
      <c r="F91" s="25" t="str">
        <f>E15</f>
        <v>Centrum sociálnych služieb LÚČ</v>
      </c>
      <c r="I91" s="27" t="s">
        <v>29</v>
      </c>
      <c r="J91" s="30" t="str">
        <f>E21</f>
        <v>expo AIR s.r.o.</v>
      </c>
      <c r="L91" s="32"/>
    </row>
    <row r="92" spans="2:47" s="1" customFormat="1" ht="15.2" customHeight="1">
      <c r="B92" s="32"/>
      <c r="C92" s="27" t="s">
        <v>27</v>
      </c>
      <c r="F92" s="25" t="str">
        <f>IF(E18="","",E18)</f>
        <v>Vyplň údaj</v>
      </c>
      <c r="I92" s="27" t="s">
        <v>32</v>
      </c>
      <c r="J92" s="30" t="str">
        <f>E24</f>
        <v>Roman Kostelník</v>
      </c>
      <c r="L92" s="32"/>
    </row>
    <row r="93" spans="2:47" s="1" customFormat="1" ht="10.35" customHeight="1">
      <c r="B93" s="32"/>
      <c r="L93" s="32"/>
    </row>
    <row r="94" spans="2:47" s="1" customFormat="1" ht="29.25" customHeight="1">
      <c r="B94" s="32"/>
      <c r="C94" s="111" t="s">
        <v>178</v>
      </c>
      <c r="D94" s="103"/>
      <c r="E94" s="103"/>
      <c r="F94" s="103"/>
      <c r="G94" s="103"/>
      <c r="H94" s="103"/>
      <c r="I94" s="103"/>
      <c r="J94" s="112" t="s">
        <v>179</v>
      </c>
      <c r="K94" s="103"/>
      <c r="L94" s="32"/>
    </row>
    <row r="95" spans="2:47" s="1" customFormat="1" ht="10.35" customHeight="1">
      <c r="B95" s="32"/>
      <c r="L95" s="32"/>
    </row>
    <row r="96" spans="2:47" s="1" customFormat="1" ht="22.9" customHeight="1">
      <c r="B96" s="32"/>
      <c r="C96" s="113" t="s">
        <v>180</v>
      </c>
      <c r="J96" s="69">
        <f>J124</f>
        <v>0</v>
      </c>
      <c r="L96" s="32"/>
      <c r="AU96" s="17" t="s">
        <v>181</v>
      </c>
    </row>
    <row r="97" spans="2:12" s="8" customFormat="1" ht="24.95" customHeight="1">
      <c r="B97" s="114"/>
      <c r="D97" s="115" t="s">
        <v>2933</v>
      </c>
      <c r="E97" s="116"/>
      <c r="F97" s="116"/>
      <c r="G97" s="116"/>
      <c r="H97" s="116"/>
      <c r="I97" s="116"/>
      <c r="J97" s="117">
        <f>J125</f>
        <v>0</v>
      </c>
      <c r="L97" s="114"/>
    </row>
    <row r="98" spans="2:12" s="9" customFormat="1" ht="19.899999999999999" customHeight="1">
      <c r="B98" s="118"/>
      <c r="D98" s="119" t="s">
        <v>6342</v>
      </c>
      <c r="E98" s="120"/>
      <c r="F98" s="120"/>
      <c r="G98" s="120"/>
      <c r="H98" s="120"/>
      <c r="I98" s="120"/>
      <c r="J98" s="121">
        <f>J126</f>
        <v>0</v>
      </c>
      <c r="L98" s="118"/>
    </row>
    <row r="99" spans="2:12" s="9" customFormat="1" ht="19.899999999999999" customHeight="1">
      <c r="B99" s="118"/>
      <c r="D99" s="119" t="s">
        <v>6343</v>
      </c>
      <c r="E99" s="120"/>
      <c r="F99" s="120"/>
      <c r="G99" s="120"/>
      <c r="H99" s="120"/>
      <c r="I99" s="120"/>
      <c r="J99" s="121">
        <f>J146</f>
        <v>0</v>
      </c>
      <c r="L99" s="118"/>
    </row>
    <row r="100" spans="2:12" s="9" customFormat="1" ht="19.899999999999999" customHeight="1">
      <c r="B100" s="118"/>
      <c r="D100" s="119" t="s">
        <v>2935</v>
      </c>
      <c r="E100" s="120"/>
      <c r="F100" s="120"/>
      <c r="G100" s="120"/>
      <c r="H100" s="120"/>
      <c r="I100" s="120"/>
      <c r="J100" s="121">
        <f>J149</f>
        <v>0</v>
      </c>
      <c r="L100" s="118"/>
    </row>
    <row r="101" spans="2:12" s="8" customFormat="1" ht="24.95" customHeight="1">
      <c r="B101" s="114"/>
      <c r="D101" s="115" t="s">
        <v>2937</v>
      </c>
      <c r="E101" s="116"/>
      <c r="F101" s="116"/>
      <c r="G101" s="116"/>
      <c r="H101" s="116"/>
      <c r="I101" s="116"/>
      <c r="J101" s="117">
        <f>J169</f>
        <v>0</v>
      </c>
      <c r="L101" s="114"/>
    </row>
    <row r="102" spans="2:12" s="9" customFormat="1" ht="19.899999999999999" customHeight="1">
      <c r="B102" s="118"/>
      <c r="D102" s="119" t="s">
        <v>2938</v>
      </c>
      <c r="E102" s="120"/>
      <c r="F102" s="120"/>
      <c r="G102" s="120"/>
      <c r="H102" s="120"/>
      <c r="I102" s="120"/>
      <c r="J102" s="121">
        <f>J170</f>
        <v>0</v>
      </c>
      <c r="L102" s="118"/>
    </row>
    <row r="103" spans="2:12" s="8" customFormat="1" ht="24.95" customHeight="1">
      <c r="B103" s="114"/>
      <c r="D103" s="115" t="s">
        <v>6344</v>
      </c>
      <c r="E103" s="116"/>
      <c r="F103" s="116"/>
      <c r="G103" s="116"/>
      <c r="H103" s="116"/>
      <c r="I103" s="116"/>
      <c r="J103" s="117">
        <f>J172</f>
        <v>0</v>
      </c>
      <c r="L103" s="114"/>
    </row>
    <row r="104" spans="2:12" s="9" customFormat="1" ht="19.899999999999999" customHeight="1">
      <c r="B104" s="118"/>
      <c r="D104" s="119" t="s">
        <v>6345</v>
      </c>
      <c r="E104" s="120"/>
      <c r="F104" s="120"/>
      <c r="G104" s="120"/>
      <c r="H104" s="120"/>
      <c r="I104" s="120"/>
      <c r="J104" s="121">
        <f>J173</f>
        <v>0</v>
      </c>
      <c r="L104" s="118"/>
    </row>
    <row r="105" spans="2:12" s="1" customFormat="1" ht="21.75" customHeight="1">
      <c r="B105" s="32"/>
      <c r="L105" s="32"/>
    </row>
    <row r="106" spans="2:12" s="1" customFormat="1" ht="6.95" customHeight="1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12" s="1" customFormat="1" ht="6.95" customHeight="1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12" s="1" customFormat="1" ht="24.95" customHeight="1">
      <c r="B111" s="32"/>
      <c r="C111" s="21" t="s">
        <v>211</v>
      </c>
      <c r="L111" s="32"/>
    </row>
    <row r="112" spans="2:12" s="1" customFormat="1" ht="6.95" customHeight="1">
      <c r="B112" s="32"/>
      <c r="L112" s="32"/>
    </row>
    <row r="113" spans="2:65" s="1" customFormat="1" ht="12" customHeight="1">
      <c r="B113" s="32"/>
      <c r="C113" s="27" t="s">
        <v>15</v>
      </c>
      <c r="L113" s="32"/>
    </row>
    <row r="114" spans="2:65" s="1" customFormat="1" ht="26.25" customHeight="1">
      <c r="B114" s="32"/>
      <c r="E114" s="252" t="str">
        <f>E7</f>
        <v>Sociálno-zdravotné nízkokapacitné zariadenie s kapacitou 24 miest - CSS LÚČ</v>
      </c>
      <c r="F114" s="253"/>
      <c r="G114" s="253"/>
      <c r="H114" s="253"/>
      <c r="L114" s="32"/>
    </row>
    <row r="115" spans="2:65" s="1" customFormat="1" ht="12" customHeight="1">
      <c r="B115" s="32"/>
      <c r="C115" s="27" t="s">
        <v>172</v>
      </c>
      <c r="L115" s="32"/>
    </row>
    <row r="116" spans="2:65" s="1" customFormat="1" ht="16.5" customHeight="1">
      <c r="B116" s="32"/>
      <c r="E116" s="214" t="str">
        <f>E9</f>
        <v>11 - RN      Retenčná nádrž na dažďovú vodu</v>
      </c>
      <c r="F116" s="254"/>
      <c r="G116" s="254"/>
      <c r="H116" s="254"/>
      <c r="L116" s="32"/>
    </row>
    <row r="117" spans="2:65" s="1" customFormat="1" ht="6.95" customHeight="1">
      <c r="B117" s="32"/>
      <c r="L117" s="32"/>
    </row>
    <row r="118" spans="2:65" s="1" customFormat="1" ht="12" customHeight="1">
      <c r="B118" s="32"/>
      <c r="C118" s="27" t="s">
        <v>19</v>
      </c>
      <c r="F118" s="25" t="str">
        <f>F12</f>
        <v>Bytča</v>
      </c>
      <c r="I118" s="27" t="s">
        <v>21</v>
      </c>
      <c r="J118" s="55" t="str">
        <f>IF(J12="","",J12)</f>
        <v>22. 6. 2026</v>
      </c>
      <c r="L118" s="32"/>
    </row>
    <row r="119" spans="2:65" s="1" customFormat="1" ht="6.95" customHeight="1">
      <c r="B119" s="32"/>
      <c r="L119" s="32"/>
    </row>
    <row r="120" spans="2:65" s="1" customFormat="1" ht="15.2" customHeight="1">
      <c r="B120" s="32"/>
      <c r="C120" s="27" t="s">
        <v>23</v>
      </c>
      <c r="F120" s="25" t="str">
        <f>E15</f>
        <v>Centrum sociálnych služieb LÚČ</v>
      </c>
      <c r="I120" s="27" t="s">
        <v>29</v>
      </c>
      <c r="J120" s="30" t="str">
        <f>E21</f>
        <v>expo AIR s.r.o.</v>
      </c>
      <c r="L120" s="32"/>
    </row>
    <row r="121" spans="2:65" s="1" customFormat="1" ht="15.2" customHeight="1">
      <c r="B121" s="32"/>
      <c r="C121" s="27" t="s">
        <v>27</v>
      </c>
      <c r="F121" s="25" t="str">
        <f>IF(E18="","",E18)</f>
        <v>Vyplň údaj</v>
      </c>
      <c r="I121" s="27" t="s">
        <v>32</v>
      </c>
      <c r="J121" s="30" t="str">
        <f>E24</f>
        <v>Roman Kostelník</v>
      </c>
      <c r="L121" s="32"/>
    </row>
    <row r="122" spans="2:65" s="1" customFormat="1" ht="10.35" customHeight="1">
      <c r="B122" s="32"/>
      <c r="L122" s="32"/>
    </row>
    <row r="123" spans="2:65" s="10" customFormat="1" ht="29.25" customHeight="1">
      <c r="B123" s="122"/>
      <c r="C123" s="123" t="s">
        <v>212</v>
      </c>
      <c r="D123" s="124" t="s">
        <v>61</v>
      </c>
      <c r="E123" s="124" t="s">
        <v>57</v>
      </c>
      <c r="F123" s="124" t="s">
        <v>58</v>
      </c>
      <c r="G123" s="124" t="s">
        <v>213</v>
      </c>
      <c r="H123" s="124" t="s">
        <v>214</v>
      </c>
      <c r="I123" s="124" t="s">
        <v>215</v>
      </c>
      <c r="J123" s="125" t="s">
        <v>179</v>
      </c>
      <c r="K123" s="126" t="s">
        <v>216</v>
      </c>
      <c r="L123" s="122"/>
      <c r="M123" s="62" t="s">
        <v>1</v>
      </c>
      <c r="N123" s="63" t="s">
        <v>40</v>
      </c>
      <c r="O123" s="63" t="s">
        <v>217</v>
      </c>
      <c r="P123" s="63" t="s">
        <v>218</v>
      </c>
      <c r="Q123" s="63" t="s">
        <v>219</v>
      </c>
      <c r="R123" s="63" t="s">
        <v>220</v>
      </c>
      <c r="S123" s="63" t="s">
        <v>221</v>
      </c>
      <c r="T123" s="64" t="s">
        <v>222</v>
      </c>
    </row>
    <row r="124" spans="2:65" s="1" customFormat="1" ht="22.9" customHeight="1">
      <c r="B124" s="32"/>
      <c r="C124" s="67" t="s">
        <v>180</v>
      </c>
      <c r="J124" s="127">
        <f>BK124</f>
        <v>0</v>
      </c>
      <c r="L124" s="32"/>
      <c r="M124" s="65"/>
      <c r="N124" s="56"/>
      <c r="O124" s="56"/>
      <c r="P124" s="128">
        <f>P125+P169+P172</f>
        <v>0</v>
      </c>
      <c r="Q124" s="56"/>
      <c r="R124" s="128">
        <f>R125+R169+R172</f>
        <v>25.972879999999996</v>
      </c>
      <c r="S124" s="56"/>
      <c r="T124" s="129">
        <f>T125+T169+T172</f>
        <v>0</v>
      </c>
      <c r="AT124" s="17" t="s">
        <v>75</v>
      </c>
      <c r="AU124" s="17" t="s">
        <v>181</v>
      </c>
      <c r="BK124" s="130">
        <f>BK125+BK169+BK172</f>
        <v>0</v>
      </c>
    </row>
    <row r="125" spans="2:65" s="11" customFormat="1" ht="25.9" customHeight="1">
      <c r="B125" s="131"/>
      <c r="D125" s="132" t="s">
        <v>75</v>
      </c>
      <c r="E125" s="133" t="s">
        <v>2942</v>
      </c>
      <c r="F125" s="133" t="s">
        <v>2943</v>
      </c>
      <c r="I125" s="134"/>
      <c r="J125" s="135">
        <f>BK125</f>
        <v>0</v>
      </c>
      <c r="L125" s="131"/>
      <c r="M125" s="136"/>
      <c r="P125" s="137">
        <f>P126+P146+P149</f>
        <v>0</v>
      </c>
      <c r="R125" s="137">
        <f>R126+R146+R149</f>
        <v>24.393999999999998</v>
      </c>
      <c r="T125" s="138">
        <f>T126+T146+T149</f>
        <v>0</v>
      </c>
      <c r="AR125" s="132" t="s">
        <v>83</v>
      </c>
      <c r="AT125" s="139" t="s">
        <v>75</v>
      </c>
      <c r="AU125" s="139" t="s">
        <v>76</v>
      </c>
      <c r="AY125" s="132" t="s">
        <v>225</v>
      </c>
      <c r="BK125" s="140">
        <f>BK126+BK146+BK149</f>
        <v>0</v>
      </c>
    </row>
    <row r="126" spans="2:65" s="11" customFormat="1" ht="22.9" customHeight="1">
      <c r="B126" s="131"/>
      <c r="D126" s="132" t="s">
        <v>75</v>
      </c>
      <c r="E126" s="141" t="s">
        <v>83</v>
      </c>
      <c r="F126" s="141" t="s">
        <v>6346</v>
      </c>
      <c r="I126" s="134"/>
      <c r="J126" s="142">
        <f>BK126</f>
        <v>0</v>
      </c>
      <c r="L126" s="131"/>
      <c r="M126" s="136"/>
      <c r="P126" s="137">
        <f>SUM(P127:P145)</f>
        <v>0</v>
      </c>
      <c r="R126" s="137">
        <f>SUM(R127:R145)</f>
        <v>0</v>
      </c>
      <c r="T126" s="138">
        <f>SUM(T127:T145)</f>
        <v>0</v>
      </c>
      <c r="AR126" s="132" t="s">
        <v>83</v>
      </c>
      <c r="AT126" s="139" t="s">
        <v>75</v>
      </c>
      <c r="AU126" s="139" t="s">
        <v>83</v>
      </c>
      <c r="AY126" s="132" t="s">
        <v>225</v>
      </c>
      <c r="BK126" s="140">
        <f>SUM(BK127:BK145)</f>
        <v>0</v>
      </c>
    </row>
    <row r="127" spans="2:65" s="1" customFormat="1" ht="16.5" customHeight="1">
      <c r="B127" s="32"/>
      <c r="C127" s="143" t="s">
        <v>83</v>
      </c>
      <c r="D127" s="143" t="s">
        <v>227</v>
      </c>
      <c r="E127" s="144" t="s">
        <v>6099</v>
      </c>
      <c r="F127" s="145" t="s">
        <v>6100</v>
      </c>
      <c r="G127" s="146" t="s">
        <v>230</v>
      </c>
      <c r="H127" s="147">
        <v>29.5</v>
      </c>
      <c r="I127" s="148"/>
      <c r="J127" s="149">
        <f t="shared" ref="J127:J133" si="0">ROUND(I127*H127,2)</f>
        <v>0</v>
      </c>
      <c r="K127" s="150"/>
      <c r="L127" s="32"/>
      <c r="M127" s="151" t="s">
        <v>1</v>
      </c>
      <c r="N127" s="152" t="s">
        <v>42</v>
      </c>
      <c r="P127" s="153">
        <f t="shared" ref="P127:P133" si="1">O127*H127</f>
        <v>0</v>
      </c>
      <c r="Q127" s="153">
        <v>0</v>
      </c>
      <c r="R127" s="153">
        <f t="shared" ref="R127:R133" si="2">Q127*H127</f>
        <v>0</v>
      </c>
      <c r="S127" s="153">
        <v>0</v>
      </c>
      <c r="T127" s="154">
        <f t="shared" ref="T127:T133" si="3">S127*H127</f>
        <v>0</v>
      </c>
      <c r="AR127" s="155" t="s">
        <v>231</v>
      </c>
      <c r="AT127" s="155" t="s">
        <v>227</v>
      </c>
      <c r="AU127" s="155" t="s">
        <v>89</v>
      </c>
      <c r="AY127" s="17" t="s">
        <v>225</v>
      </c>
      <c r="BE127" s="156">
        <f t="shared" ref="BE127:BE133" si="4">IF(N127="základná",J127,0)</f>
        <v>0</v>
      </c>
      <c r="BF127" s="156">
        <f t="shared" ref="BF127:BF133" si="5">IF(N127="znížená",J127,0)</f>
        <v>0</v>
      </c>
      <c r="BG127" s="156">
        <f t="shared" ref="BG127:BG133" si="6">IF(N127="zákl. prenesená",J127,0)</f>
        <v>0</v>
      </c>
      <c r="BH127" s="156">
        <f t="shared" ref="BH127:BH133" si="7">IF(N127="zníž. prenesená",J127,0)</f>
        <v>0</v>
      </c>
      <c r="BI127" s="156">
        <f t="shared" ref="BI127:BI133" si="8">IF(N127="nulová",J127,0)</f>
        <v>0</v>
      </c>
      <c r="BJ127" s="17" t="s">
        <v>89</v>
      </c>
      <c r="BK127" s="156">
        <f t="shared" ref="BK127:BK133" si="9">ROUND(I127*H127,2)</f>
        <v>0</v>
      </c>
      <c r="BL127" s="17" t="s">
        <v>231</v>
      </c>
      <c r="BM127" s="155" t="s">
        <v>6347</v>
      </c>
    </row>
    <row r="128" spans="2:65" s="1" customFormat="1" ht="16.5" customHeight="1">
      <c r="B128" s="32"/>
      <c r="C128" s="143" t="s">
        <v>89</v>
      </c>
      <c r="D128" s="143" t="s">
        <v>227</v>
      </c>
      <c r="E128" s="144" t="s">
        <v>6101</v>
      </c>
      <c r="F128" s="145" t="s">
        <v>6102</v>
      </c>
      <c r="G128" s="146" t="s">
        <v>230</v>
      </c>
      <c r="H128" s="147">
        <v>29.5</v>
      </c>
      <c r="I128" s="148"/>
      <c r="J128" s="149">
        <f t="shared" si="0"/>
        <v>0</v>
      </c>
      <c r="K128" s="150"/>
      <c r="L128" s="32"/>
      <c r="M128" s="151" t="s">
        <v>1</v>
      </c>
      <c r="N128" s="152" t="s">
        <v>42</v>
      </c>
      <c r="P128" s="153">
        <f t="shared" si="1"/>
        <v>0</v>
      </c>
      <c r="Q128" s="153">
        <v>0</v>
      </c>
      <c r="R128" s="153">
        <f t="shared" si="2"/>
        <v>0</v>
      </c>
      <c r="S128" s="153">
        <v>0</v>
      </c>
      <c r="T128" s="154">
        <f t="shared" si="3"/>
        <v>0</v>
      </c>
      <c r="AR128" s="155" t="s">
        <v>231</v>
      </c>
      <c r="AT128" s="155" t="s">
        <v>227</v>
      </c>
      <c r="AU128" s="155" t="s">
        <v>89</v>
      </c>
      <c r="AY128" s="17" t="s">
        <v>225</v>
      </c>
      <c r="BE128" s="156">
        <f t="shared" si="4"/>
        <v>0</v>
      </c>
      <c r="BF128" s="156">
        <f t="shared" si="5"/>
        <v>0</v>
      </c>
      <c r="BG128" s="156">
        <f t="shared" si="6"/>
        <v>0</v>
      </c>
      <c r="BH128" s="156">
        <f t="shared" si="7"/>
        <v>0</v>
      </c>
      <c r="BI128" s="156">
        <f t="shared" si="8"/>
        <v>0</v>
      </c>
      <c r="BJ128" s="17" t="s">
        <v>89</v>
      </c>
      <c r="BK128" s="156">
        <f t="shared" si="9"/>
        <v>0</v>
      </c>
      <c r="BL128" s="17" t="s">
        <v>231</v>
      </c>
      <c r="BM128" s="155" t="s">
        <v>6348</v>
      </c>
    </row>
    <row r="129" spans="2:65" s="1" customFormat="1" ht="21.75" customHeight="1">
      <c r="B129" s="32"/>
      <c r="C129" s="143" t="s">
        <v>239</v>
      </c>
      <c r="D129" s="143" t="s">
        <v>227</v>
      </c>
      <c r="E129" s="144" t="s">
        <v>2944</v>
      </c>
      <c r="F129" s="145" t="s">
        <v>2945</v>
      </c>
      <c r="G129" s="146" t="s">
        <v>230</v>
      </c>
      <c r="H129" s="147">
        <v>395</v>
      </c>
      <c r="I129" s="148"/>
      <c r="J129" s="149">
        <f t="shared" si="0"/>
        <v>0</v>
      </c>
      <c r="K129" s="150"/>
      <c r="L129" s="32"/>
      <c r="M129" s="151" t="s">
        <v>1</v>
      </c>
      <c r="N129" s="152" t="s">
        <v>42</v>
      </c>
      <c r="P129" s="153">
        <f t="shared" si="1"/>
        <v>0</v>
      </c>
      <c r="Q129" s="153">
        <v>0</v>
      </c>
      <c r="R129" s="153">
        <f t="shared" si="2"/>
        <v>0</v>
      </c>
      <c r="S129" s="153">
        <v>0</v>
      </c>
      <c r="T129" s="154">
        <f t="shared" si="3"/>
        <v>0</v>
      </c>
      <c r="AR129" s="155" t="s">
        <v>231</v>
      </c>
      <c r="AT129" s="155" t="s">
        <v>227</v>
      </c>
      <c r="AU129" s="155" t="s">
        <v>89</v>
      </c>
      <c r="AY129" s="17" t="s">
        <v>225</v>
      </c>
      <c r="BE129" s="156">
        <f t="shared" si="4"/>
        <v>0</v>
      </c>
      <c r="BF129" s="156">
        <f t="shared" si="5"/>
        <v>0</v>
      </c>
      <c r="BG129" s="156">
        <f t="shared" si="6"/>
        <v>0</v>
      </c>
      <c r="BH129" s="156">
        <f t="shared" si="7"/>
        <v>0</v>
      </c>
      <c r="BI129" s="156">
        <f t="shared" si="8"/>
        <v>0</v>
      </c>
      <c r="BJ129" s="17" t="s">
        <v>89</v>
      </c>
      <c r="BK129" s="156">
        <f t="shared" si="9"/>
        <v>0</v>
      </c>
      <c r="BL129" s="17" t="s">
        <v>231</v>
      </c>
      <c r="BM129" s="155" t="s">
        <v>6349</v>
      </c>
    </row>
    <row r="130" spans="2:65" s="1" customFormat="1" ht="16.5" customHeight="1">
      <c r="B130" s="32"/>
      <c r="C130" s="143" t="s">
        <v>231</v>
      </c>
      <c r="D130" s="143" t="s">
        <v>227</v>
      </c>
      <c r="E130" s="144" t="s">
        <v>2946</v>
      </c>
      <c r="F130" s="145" t="s">
        <v>2947</v>
      </c>
      <c r="G130" s="146" t="s">
        <v>230</v>
      </c>
      <c r="H130" s="147">
        <v>395</v>
      </c>
      <c r="I130" s="148"/>
      <c r="J130" s="149">
        <f t="shared" si="0"/>
        <v>0</v>
      </c>
      <c r="K130" s="150"/>
      <c r="L130" s="32"/>
      <c r="M130" s="151" t="s">
        <v>1</v>
      </c>
      <c r="N130" s="152" t="s">
        <v>42</v>
      </c>
      <c r="P130" s="153">
        <f t="shared" si="1"/>
        <v>0</v>
      </c>
      <c r="Q130" s="153">
        <v>0</v>
      </c>
      <c r="R130" s="153">
        <f t="shared" si="2"/>
        <v>0</v>
      </c>
      <c r="S130" s="153">
        <v>0</v>
      </c>
      <c r="T130" s="154">
        <f t="shared" si="3"/>
        <v>0</v>
      </c>
      <c r="AR130" s="155" t="s">
        <v>231</v>
      </c>
      <c r="AT130" s="155" t="s">
        <v>227</v>
      </c>
      <c r="AU130" s="155" t="s">
        <v>89</v>
      </c>
      <c r="AY130" s="17" t="s">
        <v>225</v>
      </c>
      <c r="BE130" s="156">
        <f t="shared" si="4"/>
        <v>0</v>
      </c>
      <c r="BF130" s="156">
        <f t="shared" si="5"/>
        <v>0</v>
      </c>
      <c r="BG130" s="156">
        <f t="shared" si="6"/>
        <v>0</v>
      </c>
      <c r="BH130" s="156">
        <f t="shared" si="7"/>
        <v>0</v>
      </c>
      <c r="BI130" s="156">
        <f t="shared" si="8"/>
        <v>0</v>
      </c>
      <c r="BJ130" s="17" t="s">
        <v>89</v>
      </c>
      <c r="BK130" s="156">
        <f t="shared" si="9"/>
        <v>0</v>
      </c>
      <c r="BL130" s="17" t="s">
        <v>231</v>
      </c>
      <c r="BM130" s="155" t="s">
        <v>6350</v>
      </c>
    </row>
    <row r="131" spans="2:65" s="1" customFormat="1" ht="16.5" customHeight="1">
      <c r="B131" s="32"/>
      <c r="C131" s="143" t="s">
        <v>247</v>
      </c>
      <c r="D131" s="143" t="s">
        <v>227</v>
      </c>
      <c r="E131" s="144" t="s">
        <v>2948</v>
      </c>
      <c r="F131" s="145" t="s">
        <v>2949</v>
      </c>
      <c r="G131" s="146" t="s">
        <v>230</v>
      </c>
      <c r="H131" s="147">
        <v>20</v>
      </c>
      <c r="I131" s="148"/>
      <c r="J131" s="149">
        <f t="shared" si="0"/>
        <v>0</v>
      </c>
      <c r="K131" s="150"/>
      <c r="L131" s="32"/>
      <c r="M131" s="151" t="s">
        <v>1</v>
      </c>
      <c r="N131" s="152" t="s">
        <v>42</v>
      </c>
      <c r="P131" s="153">
        <f t="shared" si="1"/>
        <v>0</v>
      </c>
      <c r="Q131" s="153">
        <v>0</v>
      </c>
      <c r="R131" s="153">
        <f t="shared" si="2"/>
        <v>0</v>
      </c>
      <c r="S131" s="153">
        <v>0</v>
      </c>
      <c r="T131" s="154">
        <f t="shared" si="3"/>
        <v>0</v>
      </c>
      <c r="AR131" s="155" t="s">
        <v>231</v>
      </c>
      <c r="AT131" s="155" t="s">
        <v>227</v>
      </c>
      <c r="AU131" s="155" t="s">
        <v>89</v>
      </c>
      <c r="AY131" s="17" t="s">
        <v>225</v>
      </c>
      <c r="BE131" s="156">
        <f t="shared" si="4"/>
        <v>0</v>
      </c>
      <c r="BF131" s="156">
        <f t="shared" si="5"/>
        <v>0</v>
      </c>
      <c r="BG131" s="156">
        <f t="shared" si="6"/>
        <v>0</v>
      </c>
      <c r="BH131" s="156">
        <f t="shared" si="7"/>
        <v>0</v>
      </c>
      <c r="BI131" s="156">
        <f t="shared" si="8"/>
        <v>0</v>
      </c>
      <c r="BJ131" s="17" t="s">
        <v>89</v>
      </c>
      <c r="BK131" s="156">
        <f t="shared" si="9"/>
        <v>0</v>
      </c>
      <c r="BL131" s="17" t="s">
        <v>231</v>
      </c>
      <c r="BM131" s="155" t="s">
        <v>6351</v>
      </c>
    </row>
    <row r="132" spans="2:65" s="1" customFormat="1" ht="21.75" customHeight="1">
      <c r="B132" s="32"/>
      <c r="C132" s="143" t="s">
        <v>251</v>
      </c>
      <c r="D132" s="143" t="s">
        <v>227</v>
      </c>
      <c r="E132" s="144" t="s">
        <v>2950</v>
      </c>
      <c r="F132" s="145" t="s">
        <v>2951</v>
      </c>
      <c r="G132" s="146" t="s">
        <v>230</v>
      </c>
      <c r="H132" s="147">
        <v>424.5</v>
      </c>
      <c r="I132" s="148"/>
      <c r="J132" s="149">
        <f t="shared" si="0"/>
        <v>0</v>
      </c>
      <c r="K132" s="150"/>
      <c r="L132" s="32"/>
      <c r="M132" s="151" t="s">
        <v>1</v>
      </c>
      <c r="N132" s="152" t="s">
        <v>42</v>
      </c>
      <c r="P132" s="153">
        <f t="shared" si="1"/>
        <v>0</v>
      </c>
      <c r="Q132" s="153">
        <v>0</v>
      </c>
      <c r="R132" s="153">
        <f t="shared" si="2"/>
        <v>0</v>
      </c>
      <c r="S132" s="153">
        <v>0</v>
      </c>
      <c r="T132" s="154">
        <f t="shared" si="3"/>
        <v>0</v>
      </c>
      <c r="AR132" s="155" t="s">
        <v>231</v>
      </c>
      <c r="AT132" s="155" t="s">
        <v>227</v>
      </c>
      <c r="AU132" s="155" t="s">
        <v>89</v>
      </c>
      <c r="AY132" s="17" t="s">
        <v>225</v>
      </c>
      <c r="BE132" s="156">
        <f t="shared" si="4"/>
        <v>0</v>
      </c>
      <c r="BF132" s="156">
        <f t="shared" si="5"/>
        <v>0</v>
      </c>
      <c r="BG132" s="156">
        <f t="shared" si="6"/>
        <v>0</v>
      </c>
      <c r="BH132" s="156">
        <f t="shared" si="7"/>
        <v>0</v>
      </c>
      <c r="BI132" s="156">
        <f t="shared" si="8"/>
        <v>0</v>
      </c>
      <c r="BJ132" s="17" t="s">
        <v>89</v>
      </c>
      <c r="BK132" s="156">
        <f t="shared" si="9"/>
        <v>0</v>
      </c>
      <c r="BL132" s="17" t="s">
        <v>231</v>
      </c>
      <c r="BM132" s="155" t="s">
        <v>6352</v>
      </c>
    </row>
    <row r="133" spans="2:65" s="1" customFormat="1" ht="33" customHeight="1">
      <c r="B133" s="32"/>
      <c r="C133" s="143" t="s">
        <v>259</v>
      </c>
      <c r="D133" s="143" t="s">
        <v>227</v>
      </c>
      <c r="E133" s="144" t="s">
        <v>277</v>
      </c>
      <c r="F133" s="145" t="s">
        <v>278</v>
      </c>
      <c r="G133" s="146" t="s">
        <v>230</v>
      </c>
      <c r="H133" s="147">
        <v>56.5</v>
      </c>
      <c r="I133" s="148"/>
      <c r="J133" s="149">
        <f t="shared" si="0"/>
        <v>0</v>
      </c>
      <c r="K133" s="150"/>
      <c r="L133" s="32"/>
      <c r="M133" s="151" t="s">
        <v>1</v>
      </c>
      <c r="N133" s="152" t="s">
        <v>42</v>
      </c>
      <c r="P133" s="153">
        <f t="shared" si="1"/>
        <v>0</v>
      </c>
      <c r="Q133" s="153">
        <v>0</v>
      </c>
      <c r="R133" s="153">
        <f t="shared" si="2"/>
        <v>0</v>
      </c>
      <c r="S133" s="153">
        <v>0</v>
      </c>
      <c r="T133" s="154">
        <f t="shared" si="3"/>
        <v>0</v>
      </c>
      <c r="AR133" s="155" t="s">
        <v>231</v>
      </c>
      <c r="AT133" s="155" t="s">
        <v>227</v>
      </c>
      <c r="AU133" s="155" t="s">
        <v>89</v>
      </c>
      <c r="AY133" s="17" t="s">
        <v>225</v>
      </c>
      <c r="BE133" s="156">
        <f t="shared" si="4"/>
        <v>0</v>
      </c>
      <c r="BF133" s="156">
        <f t="shared" si="5"/>
        <v>0</v>
      </c>
      <c r="BG133" s="156">
        <f t="shared" si="6"/>
        <v>0</v>
      </c>
      <c r="BH133" s="156">
        <f t="shared" si="7"/>
        <v>0</v>
      </c>
      <c r="BI133" s="156">
        <f t="shared" si="8"/>
        <v>0</v>
      </c>
      <c r="BJ133" s="17" t="s">
        <v>89</v>
      </c>
      <c r="BK133" s="156">
        <f t="shared" si="9"/>
        <v>0</v>
      </c>
      <c r="BL133" s="17" t="s">
        <v>231</v>
      </c>
      <c r="BM133" s="155" t="s">
        <v>6353</v>
      </c>
    </row>
    <row r="134" spans="2:65" s="12" customFormat="1" ht="11.25">
      <c r="B134" s="157"/>
      <c r="D134" s="158" t="s">
        <v>233</v>
      </c>
      <c r="E134" s="159" t="s">
        <v>1</v>
      </c>
      <c r="F134" s="160" t="s">
        <v>6354</v>
      </c>
      <c r="H134" s="161">
        <v>424.5</v>
      </c>
      <c r="I134" s="162"/>
      <c r="L134" s="157"/>
      <c r="M134" s="163"/>
      <c r="T134" s="164"/>
      <c r="AT134" s="159" t="s">
        <v>233</v>
      </c>
      <c r="AU134" s="159" t="s">
        <v>89</v>
      </c>
      <c r="AV134" s="12" t="s">
        <v>89</v>
      </c>
      <c r="AW134" s="12" t="s">
        <v>31</v>
      </c>
      <c r="AX134" s="12" t="s">
        <v>76</v>
      </c>
      <c r="AY134" s="159" t="s">
        <v>225</v>
      </c>
    </row>
    <row r="135" spans="2:65" s="12" customFormat="1" ht="11.25">
      <c r="B135" s="157"/>
      <c r="D135" s="158" t="s">
        <v>233</v>
      </c>
      <c r="E135" s="159" t="s">
        <v>1</v>
      </c>
      <c r="F135" s="160" t="s">
        <v>6355</v>
      </c>
      <c r="H135" s="161">
        <v>-368</v>
      </c>
      <c r="I135" s="162"/>
      <c r="L135" s="157"/>
      <c r="M135" s="163"/>
      <c r="T135" s="164"/>
      <c r="AT135" s="159" t="s">
        <v>233</v>
      </c>
      <c r="AU135" s="159" t="s">
        <v>89</v>
      </c>
      <c r="AV135" s="12" t="s">
        <v>89</v>
      </c>
      <c r="AW135" s="12" t="s">
        <v>31</v>
      </c>
      <c r="AX135" s="12" t="s">
        <v>76</v>
      </c>
      <c r="AY135" s="159" t="s">
        <v>225</v>
      </c>
    </row>
    <row r="136" spans="2:65" s="13" customFormat="1" ht="11.25">
      <c r="B136" s="165"/>
      <c r="D136" s="158" t="s">
        <v>233</v>
      </c>
      <c r="E136" s="166" t="s">
        <v>1</v>
      </c>
      <c r="F136" s="167" t="s">
        <v>2955</v>
      </c>
      <c r="H136" s="168">
        <v>56.5</v>
      </c>
      <c r="I136" s="169"/>
      <c r="L136" s="165"/>
      <c r="M136" s="170"/>
      <c r="T136" s="171"/>
      <c r="AT136" s="166" t="s">
        <v>233</v>
      </c>
      <c r="AU136" s="166" t="s">
        <v>89</v>
      </c>
      <c r="AV136" s="13" t="s">
        <v>231</v>
      </c>
      <c r="AW136" s="13" t="s">
        <v>31</v>
      </c>
      <c r="AX136" s="13" t="s">
        <v>83</v>
      </c>
      <c r="AY136" s="166" t="s">
        <v>225</v>
      </c>
    </row>
    <row r="137" spans="2:65" s="1" customFormat="1" ht="37.9" customHeight="1">
      <c r="B137" s="32"/>
      <c r="C137" s="143" t="s">
        <v>263</v>
      </c>
      <c r="D137" s="143" t="s">
        <v>227</v>
      </c>
      <c r="E137" s="144" t="s">
        <v>281</v>
      </c>
      <c r="F137" s="145" t="s">
        <v>282</v>
      </c>
      <c r="G137" s="146" t="s">
        <v>230</v>
      </c>
      <c r="H137" s="147">
        <v>395.5</v>
      </c>
      <c r="I137" s="148"/>
      <c r="J137" s="149">
        <f>ROUND(I137*H137,2)</f>
        <v>0</v>
      </c>
      <c r="K137" s="150"/>
      <c r="L137" s="32"/>
      <c r="M137" s="151" t="s">
        <v>1</v>
      </c>
      <c r="N137" s="152" t="s">
        <v>42</v>
      </c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55" t="s">
        <v>231</v>
      </c>
      <c r="AT137" s="155" t="s">
        <v>227</v>
      </c>
      <c r="AU137" s="155" t="s">
        <v>89</v>
      </c>
      <c r="AY137" s="17" t="s">
        <v>225</v>
      </c>
      <c r="BE137" s="156">
        <f>IF(N137="základná",J137,0)</f>
        <v>0</v>
      </c>
      <c r="BF137" s="156">
        <f>IF(N137="znížená",J137,0)</f>
        <v>0</v>
      </c>
      <c r="BG137" s="156">
        <f>IF(N137="zákl. prenesená",J137,0)</f>
        <v>0</v>
      </c>
      <c r="BH137" s="156">
        <f>IF(N137="zníž. prenesená",J137,0)</f>
        <v>0</v>
      </c>
      <c r="BI137" s="156">
        <f>IF(N137="nulová",J137,0)</f>
        <v>0</v>
      </c>
      <c r="BJ137" s="17" t="s">
        <v>89</v>
      </c>
      <c r="BK137" s="156">
        <f>ROUND(I137*H137,2)</f>
        <v>0</v>
      </c>
      <c r="BL137" s="17" t="s">
        <v>231</v>
      </c>
      <c r="BM137" s="155" t="s">
        <v>6356</v>
      </c>
    </row>
    <row r="138" spans="2:65" s="12" customFormat="1" ht="11.25">
      <c r="B138" s="157"/>
      <c r="D138" s="158" t="s">
        <v>233</v>
      </c>
      <c r="E138" s="159" t="s">
        <v>1</v>
      </c>
      <c r="F138" s="160" t="s">
        <v>6357</v>
      </c>
      <c r="H138" s="161">
        <v>395.5</v>
      </c>
      <c r="I138" s="162"/>
      <c r="L138" s="157"/>
      <c r="M138" s="163"/>
      <c r="T138" s="164"/>
      <c r="AT138" s="159" t="s">
        <v>233</v>
      </c>
      <c r="AU138" s="159" t="s">
        <v>89</v>
      </c>
      <c r="AV138" s="12" t="s">
        <v>89</v>
      </c>
      <c r="AW138" s="12" t="s">
        <v>31</v>
      </c>
      <c r="AX138" s="12" t="s">
        <v>83</v>
      </c>
      <c r="AY138" s="159" t="s">
        <v>225</v>
      </c>
    </row>
    <row r="139" spans="2:65" s="1" customFormat="1" ht="24.2" customHeight="1">
      <c r="B139" s="32"/>
      <c r="C139" s="143" t="s">
        <v>272</v>
      </c>
      <c r="D139" s="143" t="s">
        <v>227</v>
      </c>
      <c r="E139" s="144" t="s">
        <v>286</v>
      </c>
      <c r="F139" s="145" t="s">
        <v>287</v>
      </c>
      <c r="G139" s="146" t="s">
        <v>230</v>
      </c>
      <c r="H139" s="147">
        <v>56.5</v>
      </c>
      <c r="I139" s="148"/>
      <c r="J139" s="149">
        <f>ROUND(I139*H139,2)</f>
        <v>0</v>
      </c>
      <c r="K139" s="150"/>
      <c r="L139" s="32"/>
      <c r="M139" s="151" t="s">
        <v>1</v>
      </c>
      <c r="N139" s="152" t="s">
        <v>42</v>
      </c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55" t="s">
        <v>231</v>
      </c>
      <c r="AT139" s="155" t="s">
        <v>227</v>
      </c>
      <c r="AU139" s="155" t="s">
        <v>89</v>
      </c>
      <c r="AY139" s="17" t="s">
        <v>225</v>
      </c>
      <c r="BE139" s="156">
        <f>IF(N139="základná",J139,0)</f>
        <v>0</v>
      </c>
      <c r="BF139" s="156">
        <f>IF(N139="znížená",J139,0)</f>
        <v>0</v>
      </c>
      <c r="BG139" s="156">
        <f>IF(N139="zákl. prenesená",J139,0)</f>
        <v>0</v>
      </c>
      <c r="BH139" s="156">
        <f>IF(N139="zníž. prenesená",J139,0)</f>
        <v>0</v>
      </c>
      <c r="BI139" s="156">
        <f>IF(N139="nulová",J139,0)</f>
        <v>0</v>
      </c>
      <c r="BJ139" s="17" t="s">
        <v>89</v>
      </c>
      <c r="BK139" s="156">
        <f>ROUND(I139*H139,2)</f>
        <v>0</v>
      </c>
      <c r="BL139" s="17" t="s">
        <v>231</v>
      </c>
      <c r="BM139" s="155" t="s">
        <v>6358</v>
      </c>
    </row>
    <row r="140" spans="2:65" s="1" customFormat="1" ht="16.5" customHeight="1">
      <c r="B140" s="32"/>
      <c r="C140" s="143" t="s">
        <v>165</v>
      </c>
      <c r="D140" s="143" t="s">
        <v>227</v>
      </c>
      <c r="E140" s="144" t="s">
        <v>273</v>
      </c>
      <c r="F140" s="145" t="s">
        <v>274</v>
      </c>
      <c r="G140" s="146" t="s">
        <v>230</v>
      </c>
      <c r="H140" s="147">
        <v>56.5</v>
      </c>
      <c r="I140" s="148"/>
      <c r="J140" s="149">
        <f>ROUND(I140*H140,2)</f>
        <v>0</v>
      </c>
      <c r="K140" s="150"/>
      <c r="L140" s="32"/>
      <c r="M140" s="151" t="s">
        <v>1</v>
      </c>
      <c r="N140" s="152" t="s">
        <v>42</v>
      </c>
      <c r="P140" s="153">
        <f>O140*H140</f>
        <v>0</v>
      </c>
      <c r="Q140" s="153">
        <v>0</v>
      </c>
      <c r="R140" s="153">
        <f>Q140*H140</f>
        <v>0</v>
      </c>
      <c r="S140" s="153">
        <v>0</v>
      </c>
      <c r="T140" s="154">
        <f>S140*H140</f>
        <v>0</v>
      </c>
      <c r="AR140" s="155" t="s">
        <v>231</v>
      </c>
      <c r="AT140" s="155" t="s">
        <v>227</v>
      </c>
      <c r="AU140" s="155" t="s">
        <v>89</v>
      </c>
      <c r="AY140" s="17" t="s">
        <v>225</v>
      </c>
      <c r="BE140" s="156">
        <f>IF(N140="základná",J140,0)</f>
        <v>0</v>
      </c>
      <c r="BF140" s="156">
        <f>IF(N140="znížená",J140,0)</f>
        <v>0</v>
      </c>
      <c r="BG140" s="156">
        <f>IF(N140="zákl. prenesená",J140,0)</f>
        <v>0</v>
      </c>
      <c r="BH140" s="156">
        <f>IF(N140="zníž. prenesená",J140,0)</f>
        <v>0</v>
      </c>
      <c r="BI140" s="156">
        <f>IF(N140="nulová",J140,0)</f>
        <v>0</v>
      </c>
      <c r="BJ140" s="17" t="s">
        <v>89</v>
      </c>
      <c r="BK140" s="156">
        <f>ROUND(I140*H140,2)</f>
        <v>0</v>
      </c>
      <c r="BL140" s="17" t="s">
        <v>231</v>
      </c>
      <c r="BM140" s="155" t="s">
        <v>6359</v>
      </c>
    </row>
    <row r="141" spans="2:65" s="1" customFormat="1" ht="24.2" customHeight="1">
      <c r="B141" s="32"/>
      <c r="C141" s="143" t="s">
        <v>168</v>
      </c>
      <c r="D141" s="143" t="s">
        <v>227</v>
      </c>
      <c r="E141" s="144" t="s">
        <v>290</v>
      </c>
      <c r="F141" s="145" t="s">
        <v>291</v>
      </c>
      <c r="G141" s="146" t="s">
        <v>292</v>
      </c>
      <c r="H141" s="147">
        <v>101.7</v>
      </c>
      <c r="I141" s="148"/>
      <c r="J141" s="149">
        <f>ROUND(I141*H141,2)</f>
        <v>0</v>
      </c>
      <c r="K141" s="150"/>
      <c r="L141" s="32"/>
      <c r="M141" s="151" t="s">
        <v>1</v>
      </c>
      <c r="N141" s="152" t="s">
        <v>42</v>
      </c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55" t="s">
        <v>231</v>
      </c>
      <c r="AT141" s="155" t="s">
        <v>227</v>
      </c>
      <c r="AU141" s="155" t="s">
        <v>89</v>
      </c>
      <c r="AY141" s="17" t="s">
        <v>225</v>
      </c>
      <c r="BE141" s="156">
        <f>IF(N141="základná",J141,0)</f>
        <v>0</v>
      </c>
      <c r="BF141" s="156">
        <f>IF(N141="znížená",J141,0)</f>
        <v>0</v>
      </c>
      <c r="BG141" s="156">
        <f>IF(N141="zákl. prenesená",J141,0)</f>
        <v>0</v>
      </c>
      <c r="BH141" s="156">
        <f>IF(N141="zníž. prenesená",J141,0)</f>
        <v>0</v>
      </c>
      <c r="BI141" s="156">
        <f>IF(N141="nulová",J141,0)</f>
        <v>0</v>
      </c>
      <c r="BJ141" s="17" t="s">
        <v>89</v>
      </c>
      <c r="BK141" s="156">
        <f>ROUND(I141*H141,2)</f>
        <v>0</v>
      </c>
      <c r="BL141" s="17" t="s">
        <v>231</v>
      </c>
      <c r="BM141" s="155" t="s">
        <v>6360</v>
      </c>
    </row>
    <row r="142" spans="2:65" s="12" customFormat="1" ht="11.25">
      <c r="B142" s="157"/>
      <c r="D142" s="158" t="s">
        <v>233</v>
      </c>
      <c r="E142" s="159" t="s">
        <v>1</v>
      </c>
      <c r="F142" s="160" t="s">
        <v>6361</v>
      </c>
      <c r="H142" s="161">
        <v>101.7</v>
      </c>
      <c r="I142" s="162"/>
      <c r="L142" s="157"/>
      <c r="M142" s="163"/>
      <c r="T142" s="164"/>
      <c r="AT142" s="159" t="s">
        <v>233</v>
      </c>
      <c r="AU142" s="159" t="s">
        <v>89</v>
      </c>
      <c r="AV142" s="12" t="s">
        <v>89</v>
      </c>
      <c r="AW142" s="12" t="s">
        <v>31</v>
      </c>
      <c r="AX142" s="12" t="s">
        <v>83</v>
      </c>
      <c r="AY142" s="159" t="s">
        <v>225</v>
      </c>
    </row>
    <row r="143" spans="2:65" s="1" customFormat="1" ht="21.75" customHeight="1">
      <c r="B143" s="32"/>
      <c r="C143" s="143" t="s">
        <v>285</v>
      </c>
      <c r="D143" s="143" t="s">
        <v>227</v>
      </c>
      <c r="E143" s="144" t="s">
        <v>2962</v>
      </c>
      <c r="F143" s="145" t="s">
        <v>2963</v>
      </c>
      <c r="G143" s="146" t="s">
        <v>230</v>
      </c>
      <c r="H143" s="147">
        <v>280</v>
      </c>
      <c r="I143" s="148"/>
      <c r="J143" s="149">
        <f>ROUND(I143*H143,2)</f>
        <v>0</v>
      </c>
      <c r="K143" s="150"/>
      <c r="L143" s="32"/>
      <c r="M143" s="151" t="s">
        <v>1</v>
      </c>
      <c r="N143" s="152" t="s">
        <v>42</v>
      </c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55" t="s">
        <v>231</v>
      </c>
      <c r="AT143" s="155" t="s">
        <v>227</v>
      </c>
      <c r="AU143" s="155" t="s">
        <v>89</v>
      </c>
      <c r="AY143" s="17" t="s">
        <v>225</v>
      </c>
      <c r="BE143" s="156">
        <f>IF(N143="základná",J143,0)</f>
        <v>0</v>
      </c>
      <c r="BF143" s="156">
        <f>IF(N143="znížená",J143,0)</f>
        <v>0</v>
      </c>
      <c r="BG143" s="156">
        <f>IF(N143="zákl. prenesená",J143,0)</f>
        <v>0</v>
      </c>
      <c r="BH143" s="156">
        <f>IF(N143="zníž. prenesená",J143,0)</f>
        <v>0</v>
      </c>
      <c r="BI143" s="156">
        <f>IF(N143="nulová",J143,0)</f>
        <v>0</v>
      </c>
      <c r="BJ143" s="17" t="s">
        <v>89</v>
      </c>
      <c r="BK143" s="156">
        <f>ROUND(I143*H143,2)</f>
        <v>0</v>
      </c>
      <c r="BL143" s="17" t="s">
        <v>231</v>
      </c>
      <c r="BM143" s="155" t="s">
        <v>6362</v>
      </c>
    </row>
    <row r="144" spans="2:65" s="1" customFormat="1" ht="16.5" customHeight="1">
      <c r="B144" s="32"/>
      <c r="C144" s="143" t="s">
        <v>289</v>
      </c>
      <c r="D144" s="143" t="s">
        <v>227</v>
      </c>
      <c r="E144" s="144" t="s">
        <v>2964</v>
      </c>
      <c r="F144" s="145" t="s">
        <v>2965</v>
      </c>
      <c r="G144" s="146" t="s">
        <v>230</v>
      </c>
      <c r="H144" s="147">
        <v>88</v>
      </c>
      <c r="I144" s="148"/>
      <c r="J144" s="149">
        <f>ROUND(I144*H144,2)</f>
        <v>0</v>
      </c>
      <c r="K144" s="150"/>
      <c r="L144" s="32"/>
      <c r="M144" s="151" t="s">
        <v>1</v>
      </c>
      <c r="N144" s="152" t="s">
        <v>42</v>
      </c>
      <c r="P144" s="153">
        <f>O144*H144</f>
        <v>0</v>
      </c>
      <c r="Q144" s="153">
        <v>0</v>
      </c>
      <c r="R144" s="153">
        <f>Q144*H144</f>
        <v>0</v>
      </c>
      <c r="S144" s="153">
        <v>0</v>
      </c>
      <c r="T144" s="154">
        <f>S144*H144</f>
        <v>0</v>
      </c>
      <c r="AR144" s="155" t="s">
        <v>231</v>
      </c>
      <c r="AT144" s="155" t="s">
        <v>227</v>
      </c>
      <c r="AU144" s="155" t="s">
        <v>89</v>
      </c>
      <c r="AY144" s="17" t="s">
        <v>225</v>
      </c>
      <c r="BE144" s="156">
        <f>IF(N144="základná",J144,0)</f>
        <v>0</v>
      </c>
      <c r="BF144" s="156">
        <f>IF(N144="znížená",J144,0)</f>
        <v>0</v>
      </c>
      <c r="BG144" s="156">
        <f>IF(N144="zákl. prenesená",J144,0)</f>
        <v>0</v>
      </c>
      <c r="BH144" s="156">
        <f>IF(N144="zníž. prenesená",J144,0)</f>
        <v>0</v>
      </c>
      <c r="BI144" s="156">
        <f>IF(N144="nulová",J144,0)</f>
        <v>0</v>
      </c>
      <c r="BJ144" s="17" t="s">
        <v>89</v>
      </c>
      <c r="BK144" s="156">
        <f>ROUND(I144*H144,2)</f>
        <v>0</v>
      </c>
      <c r="BL144" s="17" t="s">
        <v>231</v>
      </c>
      <c r="BM144" s="155" t="s">
        <v>6363</v>
      </c>
    </row>
    <row r="145" spans="2:65" s="1" customFormat="1" ht="16.5" customHeight="1">
      <c r="B145" s="32"/>
      <c r="C145" s="143" t="s">
        <v>295</v>
      </c>
      <c r="D145" s="143" t="s">
        <v>227</v>
      </c>
      <c r="E145" s="144" t="s">
        <v>2966</v>
      </c>
      <c r="F145" s="145" t="s">
        <v>2967</v>
      </c>
      <c r="G145" s="146" t="s">
        <v>230</v>
      </c>
      <c r="H145" s="147">
        <v>88</v>
      </c>
      <c r="I145" s="148"/>
      <c r="J145" s="149">
        <f>ROUND(I145*H145,2)</f>
        <v>0</v>
      </c>
      <c r="K145" s="150"/>
      <c r="L145" s="32"/>
      <c r="M145" s="151" t="s">
        <v>1</v>
      </c>
      <c r="N145" s="152" t="s">
        <v>42</v>
      </c>
      <c r="P145" s="153">
        <f>O145*H145</f>
        <v>0</v>
      </c>
      <c r="Q145" s="153">
        <v>0</v>
      </c>
      <c r="R145" s="153">
        <f>Q145*H145</f>
        <v>0</v>
      </c>
      <c r="S145" s="153">
        <v>0</v>
      </c>
      <c r="T145" s="154">
        <f>S145*H145</f>
        <v>0</v>
      </c>
      <c r="AR145" s="155" t="s">
        <v>231</v>
      </c>
      <c r="AT145" s="155" t="s">
        <v>227</v>
      </c>
      <c r="AU145" s="155" t="s">
        <v>89</v>
      </c>
      <c r="AY145" s="17" t="s">
        <v>225</v>
      </c>
      <c r="BE145" s="156">
        <f>IF(N145="základná",J145,0)</f>
        <v>0</v>
      </c>
      <c r="BF145" s="156">
        <f>IF(N145="znížená",J145,0)</f>
        <v>0</v>
      </c>
      <c r="BG145" s="156">
        <f>IF(N145="zákl. prenesená",J145,0)</f>
        <v>0</v>
      </c>
      <c r="BH145" s="156">
        <f>IF(N145="zníž. prenesená",J145,0)</f>
        <v>0</v>
      </c>
      <c r="BI145" s="156">
        <f>IF(N145="nulová",J145,0)</f>
        <v>0</v>
      </c>
      <c r="BJ145" s="17" t="s">
        <v>89</v>
      </c>
      <c r="BK145" s="156">
        <f>ROUND(I145*H145,2)</f>
        <v>0</v>
      </c>
      <c r="BL145" s="17" t="s">
        <v>231</v>
      </c>
      <c r="BM145" s="155" t="s">
        <v>6364</v>
      </c>
    </row>
    <row r="146" spans="2:65" s="11" customFormat="1" ht="22.9" customHeight="1">
      <c r="B146" s="131"/>
      <c r="D146" s="132" t="s">
        <v>75</v>
      </c>
      <c r="E146" s="141" t="s">
        <v>231</v>
      </c>
      <c r="F146" s="141" t="s">
        <v>6365</v>
      </c>
      <c r="I146" s="134"/>
      <c r="J146" s="142">
        <f>BK146</f>
        <v>0</v>
      </c>
      <c r="L146" s="131"/>
      <c r="M146" s="136"/>
      <c r="P146" s="137">
        <f>SUM(P147:P148)</f>
        <v>0</v>
      </c>
      <c r="R146" s="137">
        <f>SUM(R147:R148)</f>
        <v>17.516999999999999</v>
      </c>
      <c r="T146" s="138">
        <f>SUM(T147:T148)</f>
        <v>0</v>
      </c>
      <c r="AR146" s="132" t="s">
        <v>83</v>
      </c>
      <c r="AT146" s="139" t="s">
        <v>75</v>
      </c>
      <c r="AU146" s="139" t="s">
        <v>83</v>
      </c>
      <c r="AY146" s="132" t="s">
        <v>225</v>
      </c>
      <c r="BK146" s="140">
        <f>SUM(BK147:BK148)</f>
        <v>0</v>
      </c>
    </row>
    <row r="147" spans="2:65" s="1" customFormat="1" ht="21.75" customHeight="1">
      <c r="B147" s="32"/>
      <c r="C147" s="143" t="s">
        <v>303</v>
      </c>
      <c r="D147" s="143" t="s">
        <v>227</v>
      </c>
      <c r="E147" s="144" t="s">
        <v>6366</v>
      </c>
      <c r="F147" s="145" t="s">
        <v>6367</v>
      </c>
      <c r="G147" s="146" t="s">
        <v>230</v>
      </c>
      <c r="H147" s="147">
        <v>5</v>
      </c>
      <c r="I147" s="148"/>
      <c r="J147" s="149">
        <f>ROUND(I147*H147,2)</f>
        <v>0</v>
      </c>
      <c r="K147" s="150"/>
      <c r="L147" s="32"/>
      <c r="M147" s="151" t="s">
        <v>1</v>
      </c>
      <c r="N147" s="152" t="s">
        <v>42</v>
      </c>
      <c r="P147" s="153">
        <f>O147*H147</f>
        <v>0</v>
      </c>
      <c r="Q147" s="153">
        <v>1.7034</v>
      </c>
      <c r="R147" s="153">
        <f>Q147*H147</f>
        <v>8.5169999999999995</v>
      </c>
      <c r="S147" s="153">
        <v>0</v>
      </c>
      <c r="T147" s="154">
        <f>S147*H147</f>
        <v>0</v>
      </c>
      <c r="AR147" s="155" t="s">
        <v>231</v>
      </c>
      <c r="AT147" s="155" t="s">
        <v>227</v>
      </c>
      <c r="AU147" s="155" t="s">
        <v>89</v>
      </c>
      <c r="AY147" s="17" t="s">
        <v>225</v>
      </c>
      <c r="BE147" s="156">
        <f>IF(N147="základná",J147,0)</f>
        <v>0</v>
      </c>
      <c r="BF147" s="156">
        <f>IF(N147="znížená",J147,0)</f>
        <v>0</v>
      </c>
      <c r="BG147" s="156">
        <f>IF(N147="zákl. prenesená",J147,0)</f>
        <v>0</v>
      </c>
      <c r="BH147" s="156">
        <f>IF(N147="zníž. prenesená",J147,0)</f>
        <v>0</v>
      </c>
      <c r="BI147" s="156">
        <f>IF(N147="nulová",J147,0)</f>
        <v>0</v>
      </c>
      <c r="BJ147" s="17" t="s">
        <v>89</v>
      </c>
      <c r="BK147" s="156">
        <f>ROUND(I147*H147,2)</f>
        <v>0</v>
      </c>
      <c r="BL147" s="17" t="s">
        <v>231</v>
      </c>
      <c r="BM147" s="155" t="s">
        <v>6368</v>
      </c>
    </row>
    <row r="148" spans="2:65" s="1" customFormat="1" ht="16.5" customHeight="1">
      <c r="B148" s="32"/>
      <c r="C148" s="179" t="s">
        <v>309</v>
      </c>
      <c r="D148" s="179" t="s">
        <v>304</v>
      </c>
      <c r="E148" s="180" t="s">
        <v>6369</v>
      </c>
      <c r="F148" s="181" t="s">
        <v>6370</v>
      </c>
      <c r="G148" s="182" t="s">
        <v>292</v>
      </c>
      <c r="H148" s="183">
        <v>9</v>
      </c>
      <c r="I148" s="184"/>
      <c r="J148" s="185">
        <f>ROUND(I148*H148,2)</f>
        <v>0</v>
      </c>
      <c r="K148" s="186"/>
      <c r="L148" s="187"/>
      <c r="M148" s="188" t="s">
        <v>1</v>
      </c>
      <c r="N148" s="189" t="s">
        <v>42</v>
      </c>
      <c r="P148" s="153">
        <f>O148*H148</f>
        <v>0</v>
      </c>
      <c r="Q148" s="153">
        <v>1</v>
      </c>
      <c r="R148" s="153">
        <f>Q148*H148</f>
        <v>9</v>
      </c>
      <c r="S148" s="153">
        <v>0</v>
      </c>
      <c r="T148" s="154">
        <f>S148*H148</f>
        <v>0</v>
      </c>
      <c r="AR148" s="155" t="s">
        <v>263</v>
      </c>
      <c r="AT148" s="155" t="s">
        <v>304</v>
      </c>
      <c r="AU148" s="155" t="s">
        <v>89</v>
      </c>
      <c r="AY148" s="17" t="s">
        <v>225</v>
      </c>
      <c r="BE148" s="156">
        <f>IF(N148="základná",J148,0)</f>
        <v>0</v>
      </c>
      <c r="BF148" s="156">
        <f>IF(N148="znížená",J148,0)</f>
        <v>0</v>
      </c>
      <c r="BG148" s="156">
        <f>IF(N148="zákl. prenesená",J148,0)</f>
        <v>0</v>
      </c>
      <c r="BH148" s="156">
        <f>IF(N148="zníž. prenesená",J148,0)</f>
        <v>0</v>
      </c>
      <c r="BI148" s="156">
        <f>IF(N148="nulová",J148,0)</f>
        <v>0</v>
      </c>
      <c r="BJ148" s="17" t="s">
        <v>89</v>
      </c>
      <c r="BK148" s="156">
        <f>ROUND(I148*H148,2)</f>
        <v>0</v>
      </c>
      <c r="BL148" s="17" t="s">
        <v>231</v>
      </c>
      <c r="BM148" s="155" t="s">
        <v>6371</v>
      </c>
    </row>
    <row r="149" spans="2:65" s="11" customFormat="1" ht="22.9" customHeight="1">
      <c r="B149" s="131"/>
      <c r="D149" s="132" t="s">
        <v>75</v>
      </c>
      <c r="E149" s="141" t="s">
        <v>263</v>
      </c>
      <c r="F149" s="141" t="s">
        <v>2971</v>
      </c>
      <c r="I149" s="134"/>
      <c r="J149" s="142">
        <f>BK149</f>
        <v>0</v>
      </c>
      <c r="L149" s="131"/>
      <c r="M149" s="136"/>
      <c r="P149" s="137">
        <f>SUM(P150:P168)</f>
        <v>0</v>
      </c>
      <c r="R149" s="137">
        <f>SUM(R150:R168)</f>
        <v>6.8770000000000007</v>
      </c>
      <c r="T149" s="138">
        <f>SUM(T150:T168)</f>
        <v>0</v>
      </c>
      <c r="AR149" s="132" t="s">
        <v>83</v>
      </c>
      <c r="AT149" s="139" t="s">
        <v>75</v>
      </c>
      <c r="AU149" s="139" t="s">
        <v>83</v>
      </c>
      <c r="AY149" s="132" t="s">
        <v>225</v>
      </c>
      <c r="BK149" s="140">
        <f>SUM(BK150:BK168)</f>
        <v>0</v>
      </c>
    </row>
    <row r="150" spans="2:65" s="1" customFormat="1" ht="21.75" customHeight="1">
      <c r="B150" s="32"/>
      <c r="C150" s="143" t="s">
        <v>319</v>
      </c>
      <c r="D150" s="143" t="s">
        <v>227</v>
      </c>
      <c r="E150" s="144" t="s">
        <v>6125</v>
      </c>
      <c r="F150" s="145" t="s">
        <v>6126</v>
      </c>
      <c r="G150" s="146" t="s">
        <v>414</v>
      </c>
      <c r="H150" s="147">
        <v>33</v>
      </c>
      <c r="I150" s="148"/>
      <c r="J150" s="149">
        <f t="shared" ref="J150:J168" si="10">ROUND(I150*H150,2)</f>
        <v>0</v>
      </c>
      <c r="K150" s="150"/>
      <c r="L150" s="32"/>
      <c r="M150" s="151" t="s">
        <v>1</v>
      </c>
      <c r="N150" s="152" t="s">
        <v>42</v>
      </c>
      <c r="P150" s="153">
        <f t="shared" ref="P150:P168" si="11">O150*H150</f>
        <v>0</v>
      </c>
      <c r="Q150" s="153">
        <v>0</v>
      </c>
      <c r="R150" s="153">
        <f t="shared" ref="R150:R168" si="12">Q150*H150</f>
        <v>0</v>
      </c>
      <c r="S150" s="153">
        <v>0</v>
      </c>
      <c r="T150" s="154">
        <f t="shared" ref="T150:T168" si="13">S150*H150</f>
        <v>0</v>
      </c>
      <c r="AR150" s="155" t="s">
        <v>231</v>
      </c>
      <c r="AT150" s="155" t="s">
        <v>227</v>
      </c>
      <c r="AU150" s="155" t="s">
        <v>89</v>
      </c>
      <c r="AY150" s="17" t="s">
        <v>225</v>
      </c>
      <c r="BE150" s="156">
        <f t="shared" ref="BE150:BE168" si="14">IF(N150="základná",J150,0)</f>
        <v>0</v>
      </c>
      <c r="BF150" s="156">
        <f t="shared" ref="BF150:BF168" si="15">IF(N150="znížená",J150,0)</f>
        <v>0</v>
      </c>
      <c r="BG150" s="156">
        <f t="shared" ref="BG150:BG168" si="16">IF(N150="zákl. prenesená",J150,0)</f>
        <v>0</v>
      </c>
      <c r="BH150" s="156">
        <f t="shared" ref="BH150:BH168" si="17">IF(N150="zníž. prenesená",J150,0)</f>
        <v>0</v>
      </c>
      <c r="BI150" s="156">
        <f t="shared" ref="BI150:BI168" si="18">IF(N150="nulová",J150,0)</f>
        <v>0</v>
      </c>
      <c r="BJ150" s="17" t="s">
        <v>89</v>
      </c>
      <c r="BK150" s="156">
        <f t="shared" ref="BK150:BK168" si="19">ROUND(I150*H150,2)</f>
        <v>0</v>
      </c>
      <c r="BL150" s="17" t="s">
        <v>231</v>
      </c>
      <c r="BM150" s="155" t="s">
        <v>6372</v>
      </c>
    </row>
    <row r="151" spans="2:65" s="1" customFormat="1" ht="16.5" customHeight="1">
      <c r="B151" s="32"/>
      <c r="C151" s="179" t="s">
        <v>328</v>
      </c>
      <c r="D151" s="179" t="s">
        <v>304</v>
      </c>
      <c r="E151" s="180" t="s">
        <v>6127</v>
      </c>
      <c r="F151" s="181" t="s">
        <v>6373</v>
      </c>
      <c r="G151" s="182" t="s">
        <v>2974</v>
      </c>
      <c r="H151" s="183">
        <v>6</v>
      </c>
      <c r="I151" s="184"/>
      <c r="J151" s="185">
        <f t="shared" si="10"/>
        <v>0</v>
      </c>
      <c r="K151" s="186"/>
      <c r="L151" s="187"/>
      <c r="M151" s="188" t="s">
        <v>1</v>
      </c>
      <c r="N151" s="189" t="s">
        <v>42</v>
      </c>
      <c r="P151" s="153">
        <f t="shared" si="11"/>
        <v>0</v>
      </c>
      <c r="Q151" s="153">
        <v>3.8999999999999998E-3</v>
      </c>
      <c r="R151" s="153">
        <f t="shared" si="12"/>
        <v>2.3399999999999997E-2</v>
      </c>
      <c r="S151" s="153">
        <v>0</v>
      </c>
      <c r="T151" s="154">
        <f t="shared" si="13"/>
        <v>0</v>
      </c>
      <c r="AR151" s="155" t="s">
        <v>263</v>
      </c>
      <c r="AT151" s="155" t="s">
        <v>304</v>
      </c>
      <c r="AU151" s="155" t="s">
        <v>89</v>
      </c>
      <c r="AY151" s="17" t="s">
        <v>225</v>
      </c>
      <c r="BE151" s="156">
        <f t="shared" si="14"/>
        <v>0</v>
      </c>
      <c r="BF151" s="156">
        <f t="shared" si="15"/>
        <v>0</v>
      </c>
      <c r="BG151" s="156">
        <f t="shared" si="16"/>
        <v>0</v>
      </c>
      <c r="BH151" s="156">
        <f t="shared" si="17"/>
        <v>0</v>
      </c>
      <c r="BI151" s="156">
        <f t="shared" si="18"/>
        <v>0</v>
      </c>
      <c r="BJ151" s="17" t="s">
        <v>89</v>
      </c>
      <c r="BK151" s="156">
        <f t="shared" si="19"/>
        <v>0</v>
      </c>
      <c r="BL151" s="17" t="s">
        <v>231</v>
      </c>
      <c r="BM151" s="155" t="s">
        <v>6374</v>
      </c>
    </row>
    <row r="152" spans="2:65" s="1" customFormat="1" ht="21.75" customHeight="1">
      <c r="B152" s="32"/>
      <c r="C152" s="143" t="s">
        <v>339</v>
      </c>
      <c r="D152" s="143" t="s">
        <v>227</v>
      </c>
      <c r="E152" s="144" t="s">
        <v>6375</v>
      </c>
      <c r="F152" s="145" t="s">
        <v>6376</v>
      </c>
      <c r="G152" s="146" t="s">
        <v>414</v>
      </c>
      <c r="H152" s="147">
        <v>42</v>
      </c>
      <c r="I152" s="148"/>
      <c r="J152" s="149">
        <f t="shared" si="10"/>
        <v>0</v>
      </c>
      <c r="K152" s="150"/>
      <c r="L152" s="32"/>
      <c r="M152" s="151" t="s">
        <v>1</v>
      </c>
      <c r="N152" s="152" t="s">
        <v>42</v>
      </c>
      <c r="P152" s="153">
        <f t="shared" si="11"/>
        <v>0</v>
      </c>
      <c r="Q152" s="153">
        <v>0</v>
      </c>
      <c r="R152" s="153">
        <f t="shared" si="12"/>
        <v>0</v>
      </c>
      <c r="S152" s="153">
        <v>0</v>
      </c>
      <c r="T152" s="154">
        <f t="shared" si="13"/>
        <v>0</v>
      </c>
      <c r="AR152" s="155" t="s">
        <v>231</v>
      </c>
      <c r="AT152" s="155" t="s">
        <v>227</v>
      </c>
      <c r="AU152" s="155" t="s">
        <v>89</v>
      </c>
      <c r="AY152" s="17" t="s">
        <v>225</v>
      </c>
      <c r="BE152" s="156">
        <f t="shared" si="14"/>
        <v>0</v>
      </c>
      <c r="BF152" s="156">
        <f t="shared" si="15"/>
        <v>0</v>
      </c>
      <c r="BG152" s="156">
        <f t="shared" si="16"/>
        <v>0</v>
      </c>
      <c r="BH152" s="156">
        <f t="shared" si="17"/>
        <v>0</v>
      </c>
      <c r="BI152" s="156">
        <f t="shared" si="18"/>
        <v>0</v>
      </c>
      <c r="BJ152" s="17" t="s">
        <v>89</v>
      </c>
      <c r="BK152" s="156">
        <f t="shared" si="19"/>
        <v>0</v>
      </c>
      <c r="BL152" s="17" t="s">
        <v>231</v>
      </c>
      <c r="BM152" s="155" t="s">
        <v>6377</v>
      </c>
    </row>
    <row r="153" spans="2:65" s="1" customFormat="1" ht="21.75" customHeight="1">
      <c r="B153" s="32"/>
      <c r="C153" s="143" t="s">
        <v>349</v>
      </c>
      <c r="D153" s="143" t="s">
        <v>227</v>
      </c>
      <c r="E153" s="144" t="s">
        <v>6189</v>
      </c>
      <c r="F153" s="145" t="s">
        <v>6190</v>
      </c>
      <c r="G153" s="146" t="s">
        <v>414</v>
      </c>
      <c r="H153" s="147">
        <v>83</v>
      </c>
      <c r="I153" s="148"/>
      <c r="J153" s="149">
        <f t="shared" si="10"/>
        <v>0</v>
      </c>
      <c r="K153" s="150"/>
      <c r="L153" s="32"/>
      <c r="M153" s="151" t="s">
        <v>1</v>
      </c>
      <c r="N153" s="152" t="s">
        <v>42</v>
      </c>
      <c r="P153" s="153">
        <f t="shared" si="11"/>
        <v>0</v>
      </c>
      <c r="Q153" s="153">
        <v>0</v>
      </c>
      <c r="R153" s="153">
        <f t="shared" si="12"/>
        <v>0</v>
      </c>
      <c r="S153" s="153">
        <v>0</v>
      </c>
      <c r="T153" s="154">
        <f t="shared" si="13"/>
        <v>0</v>
      </c>
      <c r="AR153" s="155" t="s">
        <v>231</v>
      </c>
      <c r="AT153" s="155" t="s">
        <v>227</v>
      </c>
      <c r="AU153" s="155" t="s">
        <v>89</v>
      </c>
      <c r="AY153" s="17" t="s">
        <v>225</v>
      </c>
      <c r="BE153" s="156">
        <f t="shared" si="14"/>
        <v>0</v>
      </c>
      <c r="BF153" s="156">
        <f t="shared" si="15"/>
        <v>0</v>
      </c>
      <c r="BG153" s="156">
        <f t="shared" si="16"/>
        <v>0</v>
      </c>
      <c r="BH153" s="156">
        <f t="shared" si="17"/>
        <v>0</v>
      </c>
      <c r="BI153" s="156">
        <f t="shared" si="18"/>
        <v>0</v>
      </c>
      <c r="BJ153" s="17" t="s">
        <v>89</v>
      </c>
      <c r="BK153" s="156">
        <f t="shared" si="19"/>
        <v>0</v>
      </c>
      <c r="BL153" s="17" t="s">
        <v>231</v>
      </c>
      <c r="BM153" s="155" t="s">
        <v>6378</v>
      </c>
    </row>
    <row r="154" spans="2:65" s="1" customFormat="1" ht="21.75" customHeight="1">
      <c r="B154" s="32"/>
      <c r="C154" s="143" t="s">
        <v>353</v>
      </c>
      <c r="D154" s="143" t="s">
        <v>227</v>
      </c>
      <c r="E154" s="144" t="s">
        <v>6330</v>
      </c>
      <c r="F154" s="145" t="s">
        <v>6331</v>
      </c>
      <c r="G154" s="146" t="s">
        <v>414</v>
      </c>
      <c r="H154" s="147">
        <v>93</v>
      </c>
      <c r="I154" s="148"/>
      <c r="J154" s="149">
        <f t="shared" si="10"/>
        <v>0</v>
      </c>
      <c r="K154" s="150"/>
      <c r="L154" s="32"/>
      <c r="M154" s="151" t="s">
        <v>1</v>
      </c>
      <c r="N154" s="152" t="s">
        <v>42</v>
      </c>
      <c r="P154" s="153">
        <f t="shared" si="11"/>
        <v>0</v>
      </c>
      <c r="Q154" s="153">
        <v>0</v>
      </c>
      <c r="R154" s="153">
        <f t="shared" si="12"/>
        <v>0</v>
      </c>
      <c r="S154" s="153">
        <v>0</v>
      </c>
      <c r="T154" s="154">
        <f t="shared" si="13"/>
        <v>0</v>
      </c>
      <c r="AR154" s="155" t="s">
        <v>231</v>
      </c>
      <c r="AT154" s="155" t="s">
        <v>227</v>
      </c>
      <c r="AU154" s="155" t="s">
        <v>89</v>
      </c>
      <c r="AY154" s="17" t="s">
        <v>225</v>
      </c>
      <c r="BE154" s="156">
        <f t="shared" si="14"/>
        <v>0</v>
      </c>
      <c r="BF154" s="156">
        <f t="shared" si="15"/>
        <v>0</v>
      </c>
      <c r="BG154" s="156">
        <f t="shared" si="16"/>
        <v>0</v>
      </c>
      <c r="BH154" s="156">
        <f t="shared" si="17"/>
        <v>0</v>
      </c>
      <c r="BI154" s="156">
        <f t="shared" si="18"/>
        <v>0</v>
      </c>
      <c r="BJ154" s="17" t="s">
        <v>89</v>
      </c>
      <c r="BK154" s="156">
        <f t="shared" si="19"/>
        <v>0</v>
      </c>
      <c r="BL154" s="17" t="s">
        <v>231</v>
      </c>
      <c r="BM154" s="155" t="s">
        <v>6379</v>
      </c>
    </row>
    <row r="155" spans="2:65" s="1" customFormat="1" ht="16.5" customHeight="1">
      <c r="B155" s="32"/>
      <c r="C155" s="179" t="s">
        <v>363</v>
      </c>
      <c r="D155" s="179" t="s">
        <v>304</v>
      </c>
      <c r="E155" s="180" t="s">
        <v>6380</v>
      </c>
      <c r="F155" s="181" t="s">
        <v>6381</v>
      </c>
      <c r="G155" s="182" t="s">
        <v>2974</v>
      </c>
      <c r="H155" s="183">
        <v>9</v>
      </c>
      <c r="I155" s="184"/>
      <c r="J155" s="185">
        <f t="shared" si="10"/>
        <v>0</v>
      </c>
      <c r="K155" s="186"/>
      <c r="L155" s="187"/>
      <c r="M155" s="188" t="s">
        <v>1</v>
      </c>
      <c r="N155" s="189" t="s">
        <v>42</v>
      </c>
      <c r="P155" s="153">
        <f t="shared" si="11"/>
        <v>0</v>
      </c>
      <c r="Q155" s="153">
        <v>1.0500000000000001E-2</v>
      </c>
      <c r="R155" s="153">
        <f t="shared" si="12"/>
        <v>9.4500000000000001E-2</v>
      </c>
      <c r="S155" s="153">
        <v>0</v>
      </c>
      <c r="T155" s="154">
        <f t="shared" si="13"/>
        <v>0</v>
      </c>
      <c r="AR155" s="155" t="s">
        <v>263</v>
      </c>
      <c r="AT155" s="155" t="s">
        <v>304</v>
      </c>
      <c r="AU155" s="155" t="s">
        <v>89</v>
      </c>
      <c r="AY155" s="17" t="s">
        <v>225</v>
      </c>
      <c r="BE155" s="156">
        <f t="shared" si="14"/>
        <v>0</v>
      </c>
      <c r="BF155" s="156">
        <f t="shared" si="15"/>
        <v>0</v>
      </c>
      <c r="BG155" s="156">
        <f t="shared" si="16"/>
        <v>0</v>
      </c>
      <c r="BH155" s="156">
        <f t="shared" si="17"/>
        <v>0</v>
      </c>
      <c r="BI155" s="156">
        <f t="shared" si="18"/>
        <v>0</v>
      </c>
      <c r="BJ155" s="17" t="s">
        <v>89</v>
      </c>
      <c r="BK155" s="156">
        <f t="shared" si="19"/>
        <v>0</v>
      </c>
      <c r="BL155" s="17" t="s">
        <v>231</v>
      </c>
      <c r="BM155" s="155" t="s">
        <v>6382</v>
      </c>
    </row>
    <row r="156" spans="2:65" s="1" customFormat="1" ht="16.5" customHeight="1">
      <c r="B156" s="32"/>
      <c r="C156" s="179" t="s">
        <v>7</v>
      </c>
      <c r="D156" s="179" t="s">
        <v>304</v>
      </c>
      <c r="E156" s="180" t="s">
        <v>6191</v>
      </c>
      <c r="F156" s="181" t="s">
        <v>6192</v>
      </c>
      <c r="G156" s="182" t="s">
        <v>2974</v>
      </c>
      <c r="H156" s="183">
        <v>17</v>
      </c>
      <c r="I156" s="184"/>
      <c r="J156" s="185">
        <f t="shared" si="10"/>
        <v>0</v>
      </c>
      <c r="K156" s="186"/>
      <c r="L156" s="187"/>
      <c r="M156" s="188" t="s">
        <v>1</v>
      </c>
      <c r="N156" s="189" t="s">
        <v>42</v>
      </c>
      <c r="P156" s="153">
        <f t="shared" si="11"/>
        <v>0</v>
      </c>
      <c r="Q156" s="153">
        <v>1.4930000000000001E-2</v>
      </c>
      <c r="R156" s="153">
        <f t="shared" si="12"/>
        <v>0.25381000000000004</v>
      </c>
      <c r="S156" s="153">
        <v>0</v>
      </c>
      <c r="T156" s="154">
        <f t="shared" si="13"/>
        <v>0</v>
      </c>
      <c r="AR156" s="155" t="s">
        <v>263</v>
      </c>
      <c r="AT156" s="155" t="s">
        <v>304</v>
      </c>
      <c r="AU156" s="155" t="s">
        <v>89</v>
      </c>
      <c r="AY156" s="17" t="s">
        <v>225</v>
      </c>
      <c r="BE156" s="156">
        <f t="shared" si="14"/>
        <v>0</v>
      </c>
      <c r="BF156" s="156">
        <f t="shared" si="15"/>
        <v>0</v>
      </c>
      <c r="BG156" s="156">
        <f t="shared" si="16"/>
        <v>0</v>
      </c>
      <c r="BH156" s="156">
        <f t="shared" si="17"/>
        <v>0</v>
      </c>
      <c r="BI156" s="156">
        <f t="shared" si="18"/>
        <v>0</v>
      </c>
      <c r="BJ156" s="17" t="s">
        <v>89</v>
      </c>
      <c r="BK156" s="156">
        <f t="shared" si="19"/>
        <v>0</v>
      </c>
      <c r="BL156" s="17" t="s">
        <v>231</v>
      </c>
      <c r="BM156" s="155" t="s">
        <v>6383</v>
      </c>
    </row>
    <row r="157" spans="2:65" s="1" customFormat="1" ht="16.5" customHeight="1">
      <c r="B157" s="32"/>
      <c r="C157" s="179" t="s">
        <v>379</v>
      </c>
      <c r="D157" s="179" t="s">
        <v>304</v>
      </c>
      <c r="E157" s="180" t="s">
        <v>6332</v>
      </c>
      <c r="F157" s="181" t="s">
        <v>6333</v>
      </c>
      <c r="G157" s="182" t="s">
        <v>2974</v>
      </c>
      <c r="H157" s="183">
        <v>19</v>
      </c>
      <c r="I157" s="184"/>
      <c r="J157" s="185">
        <f t="shared" si="10"/>
        <v>0</v>
      </c>
      <c r="K157" s="186"/>
      <c r="L157" s="187"/>
      <c r="M157" s="188" t="s">
        <v>1</v>
      </c>
      <c r="N157" s="189" t="s">
        <v>42</v>
      </c>
      <c r="P157" s="153">
        <f t="shared" si="11"/>
        <v>0</v>
      </c>
      <c r="Q157" s="153">
        <v>2.3879999999999998E-2</v>
      </c>
      <c r="R157" s="153">
        <f t="shared" si="12"/>
        <v>0.45371999999999996</v>
      </c>
      <c r="S157" s="153">
        <v>0</v>
      </c>
      <c r="T157" s="154">
        <f t="shared" si="13"/>
        <v>0</v>
      </c>
      <c r="AR157" s="155" t="s">
        <v>263</v>
      </c>
      <c r="AT157" s="155" t="s">
        <v>304</v>
      </c>
      <c r="AU157" s="155" t="s">
        <v>89</v>
      </c>
      <c r="AY157" s="17" t="s">
        <v>225</v>
      </c>
      <c r="BE157" s="156">
        <f t="shared" si="14"/>
        <v>0</v>
      </c>
      <c r="BF157" s="156">
        <f t="shared" si="15"/>
        <v>0</v>
      </c>
      <c r="BG157" s="156">
        <f t="shared" si="16"/>
        <v>0</v>
      </c>
      <c r="BH157" s="156">
        <f t="shared" si="17"/>
        <v>0</v>
      </c>
      <c r="BI157" s="156">
        <f t="shared" si="18"/>
        <v>0</v>
      </c>
      <c r="BJ157" s="17" t="s">
        <v>89</v>
      </c>
      <c r="BK157" s="156">
        <f t="shared" si="19"/>
        <v>0</v>
      </c>
      <c r="BL157" s="17" t="s">
        <v>231</v>
      </c>
      <c r="BM157" s="155" t="s">
        <v>6384</v>
      </c>
    </row>
    <row r="158" spans="2:65" s="1" customFormat="1" ht="24.2" customHeight="1">
      <c r="B158" s="32"/>
      <c r="C158" s="143" t="s">
        <v>386</v>
      </c>
      <c r="D158" s="143" t="s">
        <v>227</v>
      </c>
      <c r="E158" s="144" t="s">
        <v>6193</v>
      </c>
      <c r="F158" s="145" t="s">
        <v>6194</v>
      </c>
      <c r="G158" s="146" t="s">
        <v>2974</v>
      </c>
      <c r="H158" s="147">
        <v>4</v>
      </c>
      <c r="I158" s="148"/>
      <c r="J158" s="149">
        <f t="shared" si="10"/>
        <v>0</v>
      </c>
      <c r="K158" s="150"/>
      <c r="L158" s="32"/>
      <c r="M158" s="151" t="s">
        <v>1</v>
      </c>
      <c r="N158" s="152" t="s">
        <v>42</v>
      </c>
      <c r="P158" s="153">
        <f t="shared" si="11"/>
        <v>0</v>
      </c>
      <c r="Q158" s="153">
        <v>1.4279999999999999E-2</v>
      </c>
      <c r="R158" s="153">
        <f t="shared" si="12"/>
        <v>5.7119999999999997E-2</v>
      </c>
      <c r="S158" s="153">
        <v>0</v>
      </c>
      <c r="T158" s="154">
        <f t="shared" si="13"/>
        <v>0</v>
      </c>
      <c r="AR158" s="155" t="s">
        <v>231</v>
      </c>
      <c r="AT158" s="155" t="s">
        <v>227</v>
      </c>
      <c r="AU158" s="155" t="s">
        <v>89</v>
      </c>
      <c r="AY158" s="17" t="s">
        <v>225</v>
      </c>
      <c r="BE158" s="156">
        <f t="shared" si="14"/>
        <v>0</v>
      </c>
      <c r="BF158" s="156">
        <f t="shared" si="15"/>
        <v>0</v>
      </c>
      <c r="BG158" s="156">
        <f t="shared" si="16"/>
        <v>0</v>
      </c>
      <c r="BH158" s="156">
        <f t="shared" si="17"/>
        <v>0</v>
      </c>
      <c r="BI158" s="156">
        <f t="shared" si="18"/>
        <v>0</v>
      </c>
      <c r="BJ158" s="17" t="s">
        <v>89</v>
      </c>
      <c r="BK158" s="156">
        <f t="shared" si="19"/>
        <v>0</v>
      </c>
      <c r="BL158" s="17" t="s">
        <v>231</v>
      </c>
      <c r="BM158" s="155" t="s">
        <v>6385</v>
      </c>
    </row>
    <row r="159" spans="2:65" s="1" customFormat="1" ht="16.5" customHeight="1">
      <c r="B159" s="32"/>
      <c r="C159" s="179" t="s">
        <v>390</v>
      </c>
      <c r="D159" s="179" t="s">
        <v>304</v>
      </c>
      <c r="E159" s="180" t="s">
        <v>6195</v>
      </c>
      <c r="F159" s="181" t="s">
        <v>6196</v>
      </c>
      <c r="G159" s="182" t="s">
        <v>2974</v>
      </c>
      <c r="H159" s="183">
        <v>1</v>
      </c>
      <c r="I159" s="184"/>
      <c r="J159" s="185">
        <f t="shared" si="10"/>
        <v>0</v>
      </c>
      <c r="K159" s="186"/>
      <c r="L159" s="187"/>
      <c r="M159" s="188" t="s">
        <v>1</v>
      </c>
      <c r="N159" s="189" t="s">
        <v>42</v>
      </c>
      <c r="P159" s="153">
        <f t="shared" si="11"/>
        <v>0</v>
      </c>
      <c r="Q159" s="153">
        <v>2.9000000000000001E-2</v>
      </c>
      <c r="R159" s="153">
        <f t="shared" si="12"/>
        <v>2.9000000000000001E-2</v>
      </c>
      <c r="S159" s="153">
        <v>0</v>
      </c>
      <c r="T159" s="154">
        <f t="shared" si="13"/>
        <v>0</v>
      </c>
      <c r="AR159" s="155" t="s">
        <v>263</v>
      </c>
      <c r="AT159" s="155" t="s">
        <v>304</v>
      </c>
      <c r="AU159" s="155" t="s">
        <v>89</v>
      </c>
      <c r="AY159" s="17" t="s">
        <v>225</v>
      </c>
      <c r="BE159" s="156">
        <f t="shared" si="14"/>
        <v>0</v>
      </c>
      <c r="BF159" s="156">
        <f t="shared" si="15"/>
        <v>0</v>
      </c>
      <c r="BG159" s="156">
        <f t="shared" si="16"/>
        <v>0</v>
      </c>
      <c r="BH159" s="156">
        <f t="shared" si="17"/>
        <v>0</v>
      </c>
      <c r="BI159" s="156">
        <f t="shared" si="18"/>
        <v>0</v>
      </c>
      <c r="BJ159" s="17" t="s">
        <v>89</v>
      </c>
      <c r="BK159" s="156">
        <f t="shared" si="19"/>
        <v>0</v>
      </c>
      <c r="BL159" s="17" t="s">
        <v>231</v>
      </c>
      <c r="BM159" s="155" t="s">
        <v>6386</v>
      </c>
    </row>
    <row r="160" spans="2:65" s="1" customFormat="1" ht="16.5" customHeight="1">
      <c r="B160" s="32"/>
      <c r="C160" s="179" t="s">
        <v>395</v>
      </c>
      <c r="D160" s="179" t="s">
        <v>304</v>
      </c>
      <c r="E160" s="180" t="s">
        <v>6197</v>
      </c>
      <c r="F160" s="181" t="s">
        <v>6198</v>
      </c>
      <c r="G160" s="182" t="s">
        <v>2974</v>
      </c>
      <c r="H160" s="183">
        <v>1</v>
      </c>
      <c r="I160" s="184"/>
      <c r="J160" s="185">
        <f t="shared" si="10"/>
        <v>0</v>
      </c>
      <c r="K160" s="186"/>
      <c r="L160" s="187"/>
      <c r="M160" s="188" t="s">
        <v>1</v>
      </c>
      <c r="N160" s="189" t="s">
        <v>42</v>
      </c>
      <c r="P160" s="153">
        <f t="shared" si="11"/>
        <v>0</v>
      </c>
      <c r="Q160" s="153">
        <v>0.08</v>
      </c>
      <c r="R160" s="153">
        <f t="shared" si="12"/>
        <v>0.08</v>
      </c>
      <c r="S160" s="153">
        <v>0</v>
      </c>
      <c r="T160" s="154">
        <f t="shared" si="13"/>
        <v>0</v>
      </c>
      <c r="AR160" s="155" t="s">
        <v>263</v>
      </c>
      <c r="AT160" s="155" t="s">
        <v>304</v>
      </c>
      <c r="AU160" s="155" t="s">
        <v>89</v>
      </c>
      <c r="AY160" s="17" t="s">
        <v>225</v>
      </c>
      <c r="BE160" s="156">
        <f t="shared" si="14"/>
        <v>0</v>
      </c>
      <c r="BF160" s="156">
        <f t="shared" si="15"/>
        <v>0</v>
      </c>
      <c r="BG160" s="156">
        <f t="shared" si="16"/>
        <v>0</v>
      </c>
      <c r="BH160" s="156">
        <f t="shared" si="17"/>
        <v>0</v>
      </c>
      <c r="BI160" s="156">
        <f t="shared" si="18"/>
        <v>0</v>
      </c>
      <c r="BJ160" s="17" t="s">
        <v>89</v>
      </c>
      <c r="BK160" s="156">
        <f t="shared" si="19"/>
        <v>0</v>
      </c>
      <c r="BL160" s="17" t="s">
        <v>231</v>
      </c>
      <c r="BM160" s="155" t="s">
        <v>6387</v>
      </c>
    </row>
    <row r="161" spans="2:65" s="1" customFormat="1" ht="16.5" customHeight="1">
      <c r="B161" s="32"/>
      <c r="C161" s="179" t="s">
        <v>400</v>
      </c>
      <c r="D161" s="179" t="s">
        <v>304</v>
      </c>
      <c r="E161" s="180" t="s">
        <v>6199</v>
      </c>
      <c r="F161" s="181" t="s">
        <v>6200</v>
      </c>
      <c r="G161" s="182" t="s">
        <v>2974</v>
      </c>
      <c r="H161" s="183">
        <v>4</v>
      </c>
      <c r="I161" s="184"/>
      <c r="J161" s="185">
        <f t="shared" si="10"/>
        <v>0</v>
      </c>
      <c r="K161" s="186"/>
      <c r="L161" s="187"/>
      <c r="M161" s="188" t="s">
        <v>1</v>
      </c>
      <c r="N161" s="189" t="s">
        <v>42</v>
      </c>
      <c r="P161" s="153">
        <f t="shared" si="11"/>
        <v>0</v>
      </c>
      <c r="Q161" s="153">
        <v>0.37</v>
      </c>
      <c r="R161" s="153">
        <f t="shared" si="12"/>
        <v>1.48</v>
      </c>
      <c r="S161" s="153">
        <v>0</v>
      </c>
      <c r="T161" s="154">
        <f t="shared" si="13"/>
        <v>0</v>
      </c>
      <c r="AR161" s="155" t="s">
        <v>263</v>
      </c>
      <c r="AT161" s="155" t="s">
        <v>304</v>
      </c>
      <c r="AU161" s="155" t="s">
        <v>89</v>
      </c>
      <c r="AY161" s="17" t="s">
        <v>225</v>
      </c>
      <c r="BE161" s="156">
        <f t="shared" si="14"/>
        <v>0</v>
      </c>
      <c r="BF161" s="156">
        <f t="shared" si="15"/>
        <v>0</v>
      </c>
      <c r="BG161" s="156">
        <f t="shared" si="16"/>
        <v>0</v>
      </c>
      <c r="BH161" s="156">
        <f t="shared" si="17"/>
        <v>0</v>
      </c>
      <c r="BI161" s="156">
        <f t="shared" si="18"/>
        <v>0</v>
      </c>
      <c r="BJ161" s="17" t="s">
        <v>89</v>
      </c>
      <c r="BK161" s="156">
        <f t="shared" si="19"/>
        <v>0</v>
      </c>
      <c r="BL161" s="17" t="s">
        <v>231</v>
      </c>
      <c r="BM161" s="155" t="s">
        <v>6388</v>
      </c>
    </row>
    <row r="162" spans="2:65" s="1" customFormat="1" ht="24.2" customHeight="1">
      <c r="B162" s="32"/>
      <c r="C162" s="143" t="s">
        <v>405</v>
      </c>
      <c r="D162" s="143" t="s">
        <v>227</v>
      </c>
      <c r="E162" s="144" t="s">
        <v>6201</v>
      </c>
      <c r="F162" s="145" t="s">
        <v>6202</v>
      </c>
      <c r="G162" s="146" t="s">
        <v>2974</v>
      </c>
      <c r="H162" s="147">
        <v>1</v>
      </c>
      <c r="I162" s="148"/>
      <c r="J162" s="149">
        <f t="shared" si="10"/>
        <v>0</v>
      </c>
      <c r="K162" s="150"/>
      <c r="L162" s="32"/>
      <c r="M162" s="151" t="s">
        <v>1</v>
      </c>
      <c r="N162" s="152" t="s">
        <v>42</v>
      </c>
      <c r="P162" s="153">
        <f t="shared" si="11"/>
        <v>0</v>
      </c>
      <c r="Q162" s="153">
        <v>1.9346300000000001</v>
      </c>
      <c r="R162" s="153">
        <f t="shared" si="12"/>
        <v>1.9346300000000001</v>
      </c>
      <c r="S162" s="153">
        <v>0</v>
      </c>
      <c r="T162" s="154">
        <f t="shared" si="13"/>
        <v>0</v>
      </c>
      <c r="AR162" s="155" t="s">
        <v>231</v>
      </c>
      <c r="AT162" s="155" t="s">
        <v>227</v>
      </c>
      <c r="AU162" s="155" t="s">
        <v>89</v>
      </c>
      <c r="AY162" s="17" t="s">
        <v>225</v>
      </c>
      <c r="BE162" s="156">
        <f t="shared" si="14"/>
        <v>0</v>
      </c>
      <c r="BF162" s="156">
        <f t="shared" si="15"/>
        <v>0</v>
      </c>
      <c r="BG162" s="156">
        <f t="shared" si="16"/>
        <v>0</v>
      </c>
      <c r="BH162" s="156">
        <f t="shared" si="17"/>
        <v>0</v>
      </c>
      <c r="BI162" s="156">
        <f t="shared" si="18"/>
        <v>0</v>
      </c>
      <c r="BJ162" s="17" t="s">
        <v>89</v>
      </c>
      <c r="BK162" s="156">
        <f t="shared" si="19"/>
        <v>0</v>
      </c>
      <c r="BL162" s="17" t="s">
        <v>231</v>
      </c>
      <c r="BM162" s="155" t="s">
        <v>6389</v>
      </c>
    </row>
    <row r="163" spans="2:65" s="1" customFormat="1" ht="24.2" customHeight="1">
      <c r="B163" s="32"/>
      <c r="C163" s="143" t="s">
        <v>411</v>
      </c>
      <c r="D163" s="143" t="s">
        <v>227</v>
      </c>
      <c r="E163" s="144" t="s">
        <v>6158</v>
      </c>
      <c r="F163" s="145" t="s">
        <v>6159</v>
      </c>
      <c r="G163" s="146" t="s">
        <v>2974</v>
      </c>
      <c r="H163" s="147">
        <v>1</v>
      </c>
      <c r="I163" s="148"/>
      <c r="J163" s="149">
        <f t="shared" si="10"/>
        <v>0</v>
      </c>
      <c r="K163" s="150"/>
      <c r="L163" s="32"/>
      <c r="M163" s="151" t="s">
        <v>1</v>
      </c>
      <c r="N163" s="152" t="s">
        <v>42</v>
      </c>
      <c r="P163" s="153">
        <f t="shared" si="11"/>
        <v>0</v>
      </c>
      <c r="Q163" s="153">
        <v>7.0200000000000002E-3</v>
      </c>
      <c r="R163" s="153">
        <f t="shared" si="12"/>
        <v>7.0200000000000002E-3</v>
      </c>
      <c r="S163" s="153">
        <v>0</v>
      </c>
      <c r="T163" s="154">
        <f t="shared" si="13"/>
        <v>0</v>
      </c>
      <c r="AR163" s="155" t="s">
        <v>231</v>
      </c>
      <c r="AT163" s="155" t="s">
        <v>227</v>
      </c>
      <c r="AU163" s="155" t="s">
        <v>89</v>
      </c>
      <c r="AY163" s="17" t="s">
        <v>225</v>
      </c>
      <c r="BE163" s="156">
        <f t="shared" si="14"/>
        <v>0</v>
      </c>
      <c r="BF163" s="156">
        <f t="shared" si="15"/>
        <v>0</v>
      </c>
      <c r="BG163" s="156">
        <f t="shared" si="16"/>
        <v>0</v>
      </c>
      <c r="BH163" s="156">
        <f t="shared" si="17"/>
        <v>0</v>
      </c>
      <c r="BI163" s="156">
        <f t="shared" si="18"/>
        <v>0</v>
      </c>
      <c r="BJ163" s="17" t="s">
        <v>89</v>
      </c>
      <c r="BK163" s="156">
        <f t="shared" si="19"/>
        <v>0</v>
      </c>
      <c r="BL163" s="17" t="s">
        <v>231</v>
      </c>
      <c r="BM163" s="155" t="s">
        <v>6390</v>
      </c>
    </row>
    <row r="164" spans="2:65" s="1" customFormat="1" ht="16.5" customHeight="1">
      <c r="B164" s="32"/>
      <c r="C164" s="179" t="s">
        <v>420</v>
      </c>
      <c r="D164" s="179" t="s">
        <v>304</v>
      </c>
      <c r="E164" s="180" t="s">
        <v>6203</v>
      </c>
      <c r="F164" s="181" t="s">
        <v>6204</v>
      </c>
      <c r="G164" s="182" t="s">
        <v>2974</v>
      </c>
      <c r="H164" s="183">
        <v>1</v>
      </c>
      <c r="I164" s="184"/>
      <c r="J164" s="185">
        <f t="shared" si="10"/>
        <v>0</v>
      </c>
      <c r="K164" s="186"/>
      <c r="L164" s="187"/>
      <c r="M164" s="188" t="s">
        <v>1</v>
      </c>
      <c r="N164" s="189" t="s">
        <v>42</v>
      </c>
      <c r="P164" s="153">
        <f t="shared" si="11"/>
        <v>0</v>
      </c>
      <c r="Q164" s="153">
        <v>2.3650000000000002</v>
      </c>
      <c r="R164" s="153">
        <f t="shared" si="12"/>
        <v>2.3650000000000002</v>
      </c>
      <c r="S164" s="153">
        <v>0</v>
      </c>
      <c r="T164" s="154">
        <f t="shared" si="13"/>
        <v>0</v>
      </c>
      <c r="AR164" s="155" t="s">
        <v>263</v>
      </c>
      <c r="AT164" s="155" t="s">
        <v>304</v>
      </c>
      <c r="AU164" s="155" t="s">
        <v>89</v>
      </c>
      <c r="AY164" s="17" t="s">
        <v>225</v>
      </c>
      <c r="BE164" s="156">
        <f t="shared" si="14"/>
        <v>0</v>
      </c>
      <c r="BF164" s="156">
        <f t="shared" si="15"/>
        <v>0</v>
      </c>
      <c r="BG164" s="156">
        <f t="shared" si="16"/>
        <v>0</v>
      </c>
      <c r="BH164" s="156">
        <f t="shared" si="17"/>
        <v>0</v>
      </c>
      <c r="BI164" s="156">
        <f t="shared" si="18"/>
        <v>0</v>
      </c>
      <c r="BJ164" s="17" t="s">
        <v>89</v>
      </c>
      <c r="BK164" s="156">
        <f t="shared" si="19"/>
        <v>0</v>
      </c>
      <c r="BL164" s="17" t="s">
        <v>231</v>
      </c>
      <c r="BM164" s="155" t="s">
        <v>6391</v>
      </c>
    </row>
    <row r="165" spans="2:65" s="1" customFormat="1" ht="16.5" customHeight="1">
      <c r="B165" s="32"/>
      <c r="C165" s="143" t="s">
        <v>434</v>
      </c>
      <c r="D165" s="143" t="s">
        <v>227</v>
      </c>
      <c r="E165" s="144" t="s">
        <v>6392</v>
      </c>
      <c r="F165" s="145" t="s">
        <v>6393</v>
      </c>
      <c r="G165" s="146" t="s">
        <v>3141</v>
      </c>
      <c r="H165" s="147">
        <v>2</v>
      </c>
      <c r="I165" s="148"/>
      <c r="J165" s="149">
        <f t="shared" si="10"/>
        <v>0</v>
      </c>
      <c r="K165" s="150"/>
      <c r="L165" s="32"/>
      <c r="M165" s="151" t="s">
        <v>1</v>
      </c>
      <c r="N165" s="152" t="s">
        <v>42</v>
      </c>
      <c r="P165" s="153">
        <f t="shared" si="11"/>
        <v>0</v>
      </c>
      <c r="Q165" s="153">
        <v>6.4999999999999997E-3</v>
      </c>
      <c r="R165" s="153">
        <f t="shared" si="12"/>
        <v>1.2999999999999999E-2</v>
      </c>
      <c r="S165" s="153">
        <v>0</v>
      </c>
      <c r="T165" s="154">
        <f t="shared" si="13"/>
        <v>0</v>
      </c>
      <c r="AR165" s="155" t="s">
        <v>231</v>
      </c>
      <c r="AT165" s="155" t="s">
        <v>227</v>
      </c>
      <c r="AU165" s="155" t="s">
        <v>89</v>
      </c>
      <c r="AY165" s="17" t="s">
        <v>225</v>
      </c>
      <c r="BE165" s="156">
        <f t="shared" si="14"/>
        <v>0</v>
      </c>
      <c r="BF165" s="156">
        <f t="shared" si="15"/>
        <v>0</v>
      </c>
      <c r="BG165" s="156">
        <f t="shared" si="16"/>
        <v>0</v>
      </c>
      <c r="BH165" s="156">
        <f t="shared" si="17"/>
        <v>0</v>
      </c>
      <c r="BI165" s="156">
        <f t="shared" si="18"/>
        <v>0</v>
      </c>
      <c r="BJ165" s="17" t="s">
        <v>89</v>
      </c>
      <c r="BK165" s="156">
        <f t="shared" si="19"/>
        <v>0</v>
      </c>
      <c r="BL165" s="17" t="s">
        <v>231</v>
      </c>
      <c r="BM165" s="155" t="s">
        <v>6394</v>
      </c>
    </row>
    <row r="166" spans="2:65" s="1" customFormat="1" ht="16.5" customHeight="1">
      <c r="B166" s="32"/>
      <c r="C166" s="143" t="s">
        <v>443</v>
      </c>
      <c r="D166" s="143" t="s">
        <v>227</v>
      </c>
      <c r="E166" s="144" t="s">
        <v>6395</v>
      </c>
      <c r="F166" s="145" t="s">
        <v>6396</v>
      </c>
      <c r="G166" s="146" t="s">
        <v>3141</v>
      </c>
      <c r="H166" s="147">
        <v>2</v>
      </c>
      <c r="I166" s="148"/>
      <c r="J166" s="149">
        <f t="shared" si="10"/>
        <v>0</v>
      </c>
      <c r="K166" s="150"/>
      <c r="L166" s="32"/>
      <c r="M166" s="151" t="s">
        <v>1</v>
      </c>
      <c r="N166" s="152" t="s">
        <v>42</v>
      </c>
      <c r="P166" s="153">
        <f t="shared" si="11"/>
        <v>0</v>
      </c>
      <c r="Q166" s="153">
        <v>6.4999999999999997E-3</v>
      </c>
      <c r="R166" s="153">
        <f t="shared" si="12"/>
        <v>1.2999999999999999E-2</v>
      </c>
      <c r="S166" s="153">
        <v>0</v>
      </c>
      <c r="T166" s="154">
        <f t="shared" si="13"/>
        <v>0</v>
      </c>
      <c r="AR166" s="155" t="s">
        <v>231</v>
      </c>
      <c r="AT166" s="155" t="s">
        <v>227</v>
      </c>
      <c r="AU166" s="155" t="s">
        <v>89</v>
      </c>
      <c r="AY166" s="17" t="s">
        <v>225</v>
      </c>
      <c r="BE166" s="156">
        <f t="shared" si="14"/>
        <v>0</v>
      </c>
      <c r="BF166" s="156">
        <f t="shared" si="15"/>
        <v>0</v>
      </c>
      <c r="BG166" s="156">
        <f t="shared" si="16"/>
        <v>0</v>
      </c>
      <c r="BH166" s="156">
        <f t="shared" si="17"/>
        <v>0</v>
      </c>
      <c r="BI166" s="156">
        <f t="shared" si="18"/>
        <v>0</v>
      </c>
      <c r="BJ166" s="17" t="s">
        <v>89</v>
      </c>
      <c r="BK166" s="156">
        <f t="shared" si="19"/>
        <v>0</v>
      </c>
      <c r="BL166" s="17" t="s">
        <v>231</v>
      </c>
      <c r="BM166" s="155" t="s">
        <v>6397</v>
      </c>
    </row>
    <row r="167" spans="2:65" s="1" customFormat="1" ht="16.5" customHeight="1">
      <c r="B167" s="32"/>
      <c r="C167" s="143" t="s">
        <v>448</v>
      </c>
      <c r="D167" s="143" t="s">
        <v>227</v>
      </c>
      <c r="E167" s="144" t="s">
        <v>6398</v>
      </c>
      <c r="F167" s="145" t="s">
        <v>6399</v>
      </c>
      <c r="G167" s="146" t="s">
        <v>2974</v>
      </c>
      <c r="H167" s="147">
        <v>2</v>
      </c>
      <c r="I167" s="148"/>
      <c r="J167" s="149">
        <f t="shared" si="10"/>
        <v>0</v>
      </c>
      <c r="K167" s="150"/>
      <c r="L167" s="32"/>
      <c r="M167" s="151" t="s">
        <v>1</v>
      </c>
      <c r="N167" s="152" t="s">
        <v>42</v>
      </c>
      <c r="P167" s="153">
        <f t="shared" si="11"/>
        <v>0</v>
      </c>
      <c r="Q167" s="153">
        <v>1.8200000000000001E-2</v>
      </c>
      <c r="R167" s="153">
        <f t="shared" si="12"/>
        <v>3.6400000000000002E-2</v>
      </c>
      <c r="S167" s="153">
        <v>0</v>
      </c>
      <c r="T167" s="154">
        <f t="shared" si="13"/>
        <v>0</v>
      </c>
      <c r="AR167" s="155" t="s">
        <v>231</v>
      </c>
      <c r="AT167" s="155" t="s">
        <v>227</v>
      </c>
      <c r="AU167" s="155" t="s">
        <v>89</v>
      </c>
      <c r="AY167" s="17" t="s">
        <v>225</v>
      </c>
      <c r="BE167" s="156">
        <f t="shared" si="14"/>
        <v>0</v>
      </c>
      <c r="BF167" s="156">
        <f t="shared" si="15"/>
        <v>0</v>
      </c>
      <c r="BG167" s="156">
        <f t="shared" si="16"/>
        <v>0</v>
      </c>
      <c r="BH167" s="156">
        <f t="shared" si="17"/>
        <v>0</v>
      </c>
      <c r="BI167" s="156">
        <f t="shared" si="18"/>
        <v>0</v>
      </c>
      <c r="BJ167" s="17" t="s">
        <v>89</v>
      </c>
      <c r="BK167" s="156">
        <f t="shared" si="19"/>
        <v>0</v>
      </c>
      <c r="BL167" s="17" t="s">
        <v>231</v>
      </c>
      <c r="BM167" s="155" t="s">
        <v>6400</v>
      </c>
    </row>
    <row r="168" spans="2:65" s="1" customFormat="1" ht="16.5" customHeight="1">
      <c r="B168" s="32"/>
      <c r="C168" s="143" t="s">
        <v>453</v>
      </c>
      <c r="D168" s="143" t="s">
        <v>227</v>
      </c>
      <c r="E168" s="144" t="s">
        <v>6401</v>
      </c>
      <c r="F168" s="145" t="s">
        <v>6402</v>
      </c>
      <c r="G168" s="146" t="s">
        <v>2974</v>
      </c>
      <c r="H168" s="147">
        <v>2</v>
      </c>
      <c r="I168" s="148"/>
      <c r="J168" s="149">
        <f t="shared" si="10"/>
        <v>0</v>
      </c>
      <c r="K168" s="150"/>
      <c r="L168" s="32"/>
      <c r="M168" s="151" t="s">
        <v>1</v>
      </c>
      <c r="N168" s="152" t="s">
        <v>42</v>
      </c>
      <c r="P168" s="153">
        <f t="shared" si="11"/>
        <v>0</v>
      </c>
      <c r="Q168" s="153">
        <v>1.8200000000000001E-2</v>
      </c>
      <c r="R168" s="153">
        <f t="shared" si="12"/>
        <v>3.6400000000000002E-2</v>
      </c>
      <c r="S168" s="153">
        <v>0</v>
      </c>
      <c r="T168" s="154">
        <f t="shared" si="13"/>
        <v>0</v>
      </c>
      <c r="AR168" s="155" t="s">
        <v>231</v>
      </c>
      <c r="AT168" s="155" t="s">
        <v>227</v>
      </c>
      <c r="AU168" s="155" t="s">
        <v>89</v>
      </c>
      <c r="AY168" s="17" t="s">
        <v>225</v>
      </c>
      <c r="BE168" s="156">
        <f t="shared" si="14"/>
        <v>0</v>
      </c>
      <c r="BF168" s="156">
        <f t="shared" si="15"/>
        <v>0</v>
      </c>
      <c r="BG168" s="156">
        <f t="shared" si="16"/>
        <v>0</v>
      </c>
      <c r="BH168" s="156">
        <f t="shared" si="17"/>
        <v>0</v>
      </c>
      <c r="BI168" s="156">
        <f t="shared" si="18"/>
        <v>0</v>
      </c>
      <c r="BJ168" s="17" t="s">
        <v>89</v>
      </c>
      <c r="BK168" s="156">
        <f t="shared" si="19"/>
        <v>0</v>
      </c>
      <c r="BL168" s="17" t="s">
        <v>231</v>
      </c>
      <c r="BM168" s="155" t="s">
        <v>6403</v>
      </c>
    </row>
    <row r="169" spans="2:65" s="11" customFormat="1" ht="25.9" customHeight="1">
      <c r="B169" s="131"/>
      <c r="D169" s="132" t="s">
        <v>75</v>
      </c>
      <c r="E169" s="133" t="s">
        <v>2995</v>
      </c>
      <c r="F169" s="133" t="s">
        <v>2996</v>
      </c>
      <c r="I169" s="134"/>
      <c r="J169" s="135">
        <f>BK169</f>
        <v>0</v>
      </c>
      <c r="L169" s="131"/>
      <c r="M169" s="136"/>
      <c r="P169" s="137">
        <f>P170</f>
        <v>0</v>
      </c>
      <c r="R169" s="137">
        <f>R170</f>
        <v>0.12887999999999999</v>
      </c>
      <c r="T169" s="138">
        <f>T170</f>
        <v>0</v>
      </c>
      <c r="AR169" s="132" t="s">
        <v>89</v>
      </c>
      <c r="AT169" s="139" t="s">
        <v>75</v>
      </c>
      <c r="AU169" s="139" t="s">
        <v>76</v>
      </c>
      <c r="AY169" s="132" t="s">
        <v>225</v>
      </c>
      <c r="BK169" s="140">
        <f>BK170</f>
        <v>0</v>
      </c>
    </row>
    <row r="170" spans="2:65" s="11" customFormat="1" ht="22.9" customHeight="1">
      <c r="B170" s="131"/>
      <c r="D170" s="132" t="s">
        <v>75</v>
      </c>
      <c r="E170" s="141" t="s">
        <v>3029</v>
      </c>
      <c r="F170" s="141" t="s">
        <v>3030</v>
      </c>
      <c r="I170" s="134"/>
      <c r="J170" s="142">
        <f>BK170</f>
        <v>0</v>
      </c>
      <c r="L170" s="131"/>
      <c r="M170" s="136"/>
      <c r="P170" s="137">
        <f>P171</f>
        <v>0</v>
      </c>
      <c r="R170" s="137">
        <f>R171</f>
        <v>0.12887999999999999</v>
      </c>
      <c r="T170" s="138">
        <f>T171</f>
        <v>0</v>
      </c>
      <c r="AR170" s="132" t="s">
        <v>89</v>
      </c>
      <c r="AT170" s="139" t="s">
        <v>75</v>
      </c>
      <c r="AU170" s="139" t="s">
        <v>83</v>
      </c>
      <c r="AY170" s="132" t="s">
        <v>225</v>
      </c>
      <c r="BK170" s="140">
        <f>BK171</f>
        <v>0</v>
      </c>
    </row>
    <row r="171" spans="2:65" s="1" customFormat="1" ht="16.5" customHeight="1">
      <c r="B171" s="32"/>
      <c r="C171" s="143" t="s">
        <v>461</v>
      </c>
      <c r="D171" s="143" t="s">
        <v>227</v>
      </c>
      <c r="E171" s="144" t="s">
        <v>6404</v>
      </c>
      <c r="F171" s="145" t="s">
        <v>6405</v>
      </c>
      <c r="G171" s="146" t="s">
        <v>2974</v>
      </c>
      <c r="H171" s="147">
        <v>6</v>
      </c>
      <c r="I171" s="148"/>
      <c r="J171" s="149">
        <f>ROUND(I171*H171,2)</f>
        <v>0</v>
      </c>
      <c r="K171" s="150"/>
      <c r="L171" s="32"/>
      <c r="M171" s="151" t="s">
        <v>1</v>
      </c>
      <c r="N171" s="152" t="s">
        <v>42</v>
      </c>
      <c r="P171" s="153">
        <f>O171*H171</f>
        <v>0</v>
      </c>
      <c r="Q171" s="153">
        <v>2.1479999999999999E-2</v>
      </c>
      <c r="R171" s="153">
        <f>Q171*H171</f>
        <v>0.12887999999999999</v>
      </c>
      <c r="S171" s="153">
        <v>0</v>
      </c>
      <c r="T171" s="154">
        <f>S171*H171</f>
        <v>0</v>
      </c>
      <c r="AR171" s="155" t="s">
        <v>309</v>
      </c>
      <c r="AT171" s="155" t="s">
        <v>227</v>
      </c>
      <c r="AU171" s="155" t="s">
        <v>89</v>
      </c>
      <c r="AY171" s="17" t="s">
        <v>225</v>
      </c>
      <c r="BE171" s="156">
        <f>IF(N171="základná",J171,0)</f>
        <v>0</v>
      </c>
      <c r="BF171" s="156">
        <f>IF(N171="znížená",J171,0)</f>
        <v>0</v>
      </c>
      <c r="BG171" s="156">
        <f>IF(N171="zákl. prenesená",J171,0)</f>
        <v>0</v>
      </c>
      <c r="BH171" s="156">
        <f>IF(N171="zníž. prenesená",J171,0)</f>
        <v>0</v>
      </c>
      <c r="BI171" s="156">
        <f>IF(N171="nulová",J171,0)</f>
        <v>0</v>
      </c>
      <c r="BJ171" s="17" t="s">
        <v>89</v>
      </c>
      <c r="BK171" s="156">
        <f>ROUND(I171*H171,2)</f>
        <v>0</v>
      </c>
      <c r="BL171" s="17" t="s">
        <v>309</v>
      </c>
      <c r="BM171" s="155" t="s">
        <v>6406</v>
      </c>
    </row>
    <row r="172" spans="2:65" s="11" customFormat="1" ht="25.9" customHeight="1">
      <c r="B172" s="131"/>
      <c r="D172" s="132" t="s">
        <v>75</v>
      </c>
      <c r="E172" s="133" t="s">
        <v>4176</v>
      </c>
      <c r="F172" s="133" t="s">
        <v>6407</v>
      </c>
      <c r="I172" s="134"/>
      <c r="J172" s="135">
        <f>BK172</f>
        <v>0</v>
      </c>
      <c r="L172" s="131"/>
      <c r="M172" s="136"/>
      <c r="P172" s="137">
        <f>P173</f>
        <v>0</v>
      </c>
      <c r="R172" s="137">
        <f>R173</f>
        <v>1.45</v>
      </c>
      <c r="T172" s="138">
        <f>T173</f>
        <v>0</v>
      </c>
      <c r="AR172" s="132" t="s">
        <v>83</v>
      </c>
      <c r="AT172" s="139" t="s">
        <v>75</v>
      </c>
      <c r="AU172" s="139" t="s">
        <v>76</v>
      </c>
      <c r="AY172" s="132" t="s">
        <v>225</v>
      </c>
      <c r="BK172" s="140">
        <f>BK173</f>
        <v>0</v>
      </c>
    </row>
    <row r="173" spans="2:65" s="11" customFormat="1" ht="22.9" customHeight="1">
      <c r="B173" s="131"/>
      <c r="D173" s="132" t="s">
        <v>75</v>
      </c>
      <c r="E173" s="141" t="s">
        <v>6408</v>
      </c>
      <c r="F173" s="141" t="s">
        <v>6409</v>
      </c>
      <c r="I173" s="134"/>
      <c r="J173" s="142">
        <f>BK173</f>
        <v>0</v>
      </c>
      <c r="L173" s="131"/>
      <c r="M173" s="136"/>
      <c r="P173" s="137">
        <f>SUM(P174:P175)</f>
        <v>0</v>
      </c>
      <c r="R173" s="137">
        <f>SUM(R174:R175)</f>
        <v>1.45</v>
      </c>
      <c r="T173" s="138">
        <f>SUM(T174:T175)</f>
        <v>0</v>
      </c>
      <c r="AR173" s="132" t="s">
        <v>83</v>
      </c>
      <c r="AT173" s="139" t="s">
        <v>75</v>
      </c>
      <c r="AU173" s="139" t="s">
        <v>83</v>
      </c>
      <c r="AY173" s="132" t="s">
        <v>225</v>
      </c>
      <c r="BK173" s="140">
        <f>SUM(BK174:BK175)</f>
        <v>0</v>
      </c>
    </row>
    <row r="174" spans="2:65" s="1" customFormat="1" ht="16.5" customHeight="1">
      <c r="B174" s="32"/>
      <c r="C174" s="143" t="s">
        <v>466</v>
      </c>
      <c r="D174" s="143" t="s">
        <v>227</v>
      </c>
      <c r="E174" s="144" t="s">
        <v>6410</v>
      </c>
      <c r="F174" s="145" t="s">
        <v>6411</v>
      </c>
      <c r="G174" s="146" t="s">
        <v>2974</v>
      </c>
      <c r="H174" s="147">
        <v>1</v>
      </c>
      <c r="I174" s="148"/>
      <c r="J174" s="149">
        <f>ROUND(I174*H174,2)</f>
        <v>0</v>
      </c>
      <c r="K174" s="150"/>
      <c r="L174" s="32"/>
      <c r="M174" s="151" t="s">
        <v>1</v>
      </c>
      <c r="N174" s="152" t="s">
        <v>42</v>
      </c>
      <c r="P174" s="153">
        <f>O174*H174</f>
        <v>0</v>
      </c>
      <c r="Q174" s="153">
        <v>0</v>
      </c>
      <c r="R174" s="153">
        <f>Q174*H174</f>
        <v>0</v>
      </c>
      <c r="S174" s="153">
        <v>0</v>
      </c>
      <c r="T174" s="154">
        <f>S174*H174</f>
        <v>0</v>
      </c>
      <c r="AR174" s="155" t="s">
        <v>231</v>
      </c>
      <c r="AT174" s="155" t="s">
        <v>227</v>
      </c>
      <c r="AU174" s="155" t="s">
        <v>89</v>
      </c>
      <c r="AY174" s="17" t="s">
        <v>225</v>
      </c>
      <c r="BE174" s="156">
        <f>IF(N174="základná",J174,0)</f>
        <v>0</v>
      </c>
      <c r="BF174" s="156">
        <f>IF(N174="znížená",J174,0)</f>
        <v>0</v>
      </c>
      <c r="BG174" s="156">
        <f>IF(N174="zákl. prenesená",J174,0)</f>
        <v>0</v>
      </c>
      <c r="BH174" s="156">
        <f>IF(N174="zníž. prenesená",J174,0)</f>
        <v>0</v>
      </c>
      <c r="BI174" s="156">
        <f>IF(N174="nulová",J174,0)</f>
        <v>0</v>
      </c>
      <c r="BJ174" s="17" t="s">
        <v>89</v>
      </c>
      <c r="BK174" s="156">
        <f>ROUND(I174*H174,2)</f>
        <v>0</v>
      </c>
      <c r="BL174" s="17" t="s">
        <v>231</v>
      </c>
      <c r="BM174" s="155" t="s">
        <v>6412</v>
      </c>
    </row>
    <row r="175" spans="2:65" s="1" customFormat="1" ht="49.15" customHeight="1">
      <c r="B175" s="32"/>
      <c r="C175" s="179" t="s">
        <v>470</v>
      </c>
      <c r="D175" s="179" t="s">
        <v>304</v>
      </c>
      <c r="E175" s="180" t="s">
        <v>6413</v>
      </c>
      <c r="F175" s="181" t="s">
        <v>6414</v>
      </c>
      <c r="G175" s="182" t="s">
        <v>2974</v>
      </c>
      <c r="H175" s="183">
        <v>1</v>
      </c>
      <c r="I175" s="184"/>
      <c r="J175" s="185">
        <f>ROUND(I175*H175,2)</f>
        <v>0</v>
      </c>
      <c r="K175" s="186"/>
      <c r="L175" s="187"/>
      <c r="M175" s="197" t="s">
        <v>1</v>
      </c>
      <c r="N175" s="198" t="s">
        <v>42</v>
      </c>
      <c r="O175" s="199"/>
      <c r="P175" s="200">
        <f>O175*H175</f>
        <v>0</v>
      </c>
      <c r="Q175" s="200">
        <v>1.45</v>
      </c>
      <c r="R175" s="200">
        <f>Q175*H175</f>
        <v>1.45</v>
      </c>
      <c r="S175" s="200">
        <v>0</v>
      </c>
      <c r="T175" s="201">
        <f>S175*H175</f>
        <v>0</v>
      </c>
      <c r="AR175" s="155" t="s">
        <v>263</v>
      </c>
      <c r="AT175" s="155" t="s">
        <v>304</v>
      </c>
      <c r="AU175" s="155" t="s">
        <v>89</v>
      </c>
      <c r="AY175" s="17" t="s">
        <v>225</v>
      </c>
      <c r="BE175" s="156">
        <f>IF(N175="základná",J175,0)</f>
        <v>0</v>
      </c>
      <c r="BF175" s="156">
        <f>IF(N175="znížená",J175,0)</f>
        <v>0</v>
      </c>
      <c r="BG175" s="156">
        <f>IF(N175="zákl. prenesená",J175,0)</f>
        <v>0</v>
      </c>
      <c r="BH175" s="156">
        <f>IF(N175="zníž. prenesená",J175,0)</f>
        <v>0</v>
      </c>
      <c r="BI175" s="156">
        <f>IF(N175="nulová",J175,0)</f>
        <v>0</v>
      </c>
      <c r="BJ175" s="17" t="s">
        <v>89</v>
      </c>
      <c r="BK175" s="156">
        <f>ROUND(I175*H175,2)</f>
        <v>0</v>
      </c>
      <c r="BL175" s="17" t="s">
        <v>231</v>
      </c>
      <c r="BM175" s="155" t="s">
        <v>6415</v>
      </c>
    </row>
    <row r="176" spans="2:65" s="1" customFormat="1" ht="6.95" customHeight="1">
      <c r="B176" s="47"/>
      <c r="C176" s="48"/>
      <c r="D176" s="48"/>
      <c r="E176" s="48"/>
      <c r="F176" s="48"/>
      <c r="G176" s="48"/>
      <c r="H176" s="48"/>
      <c r="I176" s="48"/>
      <c r="J176" s="48"/>
      <c r="K176" s="48"/>
      <c r="L176" s="32"/>
    </row>
  </sheetData>
  <sheetProtection algorithmName="SHA-512" hashValue="oMtkg6HSHMCX52aBe4YsJjBWcG0RuDwPjnahx1G9otpQgA2r//WiGglBCNNd01L8K8ChFoOrcNj8dk2rFaRfTg==" saltValue="pwqv/GuX3NRzLyakbkdvVO1teTc4kgb1MGa6Kp3g/Dih06wgCi+z0lWORCU6rScEc4oB6o54PJsCUXMx4H994w==" spinCount="100000" sheet="1" objects="1" scenarios="1" formatColumns="0" formatRows="0" autoFilter="0"/>
  <autoFilter ref="C123:K175" xr:uid="{00000000-0009-0000-0000-00001B000000}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28</vt:i4>
      </vt:variant>
      <vt:variant>
        <vt:lpstr>Pomenované rozsahy</vt:lpstr>
      </vt:variant>
      <vt:variant>
        <vt:i4>56</vt:i4>
      </vt:variant>
    </vt:vector>
  </HeadingPairs>
  <TitlesOfParts>
    <vt:vector size="84" baseType="lpstr">
      <vt:lpstr>Rekapitulácia stavby</vt:lpstr>
      <vt:lpstr>a1 - E1.1a  Architektonic...</vt:lpstr>
      <vt:lpstr>a2 - E1.1b  Architektonic...</vt:lpstr>
      <vt:lpstr>b1 - E1.4a  Zdravotechnic...</vt:lpstr>
      <vt:lpstr>b2 - E1.4b  Zdravotechnic...</vt:lpstr>
      <vt:lpstr>b3 - E1.4c  Vnútorný plyn...</vt:lpstr>
      <vt:lpstr>c - E1.5  Vykurovanie</vt:lpstr>
      <vt:lpstr>d1 - E1.6a  Vzduchotechni...</vt:lpstr>
      <vt:lpstr>d2 - E1.6b  Vzduchotechni...</vt:lpstr>
      <vt:lpstr>e - E1.7  Umelé osvetleni...</vt:lpstr>
      <vt:lpstr>f - E1.8  Fotovoltický zd...</vt:lpstr>
      <vt:lpstr>g - E1.9  Bleskozvod</vt:lpstr>
      <vt:lpstr>h - E1.10  Elektrická pož...</vt:lpstr>
      <vt:lpstr>i - E1.11  Hlasová signal...</vt:lpstr>
      <vt:lpstr>j - E1.12  Meranie a regu...</vt:lpstr>
      <vt:lpstr>k - E1.13  Kamerový systém</vt:lpstr>
      <vt:lpstr>l - PS1.1  Stropný zdvíha...</vt:lpstr>
      <vt:lpstr>a - SO-02  Navrhovaná úpr...</vt:lpstr>
      <vt:lpstr>b - E2.21  Vonkajšie siln...</vt:lpstr>
      <vt:lpstr>03 - SO-03  Navrhované no...</vt:lpstr>
      <vt:lpstr>04 - SO-04  Navrhovaný Altán</vt:lpstr>
      <vt:lpstr>05 - SO-05  Objekt garáže...</vt:lpstr>
      <vt:lpstr>06 - SO-06  Prípojka vody</vt:lpstr>
      <vt:lpstr>07 - SO-07  Prípojka spla...</vt:lpstr>
      <vt:lpstr>08 - SO-08  HDS-RIS Prípo...</vt:lpstr>
      <vt:lpstr>09 - SO-09  HUP+DRZ  Príp...</vt:lpstr>
      <vt:lpstr>10 - SO-10  Prípojka dažď...</vt:lpstr>
      <vt:lpstr>11 - RN      Retenčná nád...</vt:lpstr>
      <vt:lpstr>'03 - SO-03  Navrhované no...'!Názvy_tlače</vt:lpstr>
      <vt:lpstr>'04 - SO-04  Navrhovaný Altán'!Názvy_tlače</vt:lpstr>
      <vt:lpstr>'05 - SO-05  Objekt garáže...'!Názvy_tlače</vt:lpstr>
      <vt:lpstr>'06 - SO-06  Prípojka vody'!Názvy_tlače</vt:lpstr>
      <vt:lpstr>'07 - SO-07  Prípojka spla...'!Názvy_tlače</vt:lpstr>
      <vt:lpstr>'08 - SO-08  HDS-RIS Prípo...'!Názvy_tlače</vt:lpstr>
      <vt:lpstr>'09 - SO-09  HUP+DRZ  Príp...'!Názvy_tlače</vt:lpstr>
      <vt:lpstr>'10 - SO-10  Prípojka dažď...'!Názvy_tlače</vt:lpstr>
      <vt:lpstr>'11 - RN      Retenčná nád...'!Názvy_tlače</vt:lpstr>
      <vt:lpstr>'a - SO-02  Navrhovaná úpr...'!Názvy_tlače</vt:lpstr>
      <vt:lpstr>'a1 - E1.1a  Architektonic...'!Názvy_tlače</vt:lpstr>
      <vt:lpstr>'a2 - E1.1b  Architektonic...'!Názvy_tlače</vt:lpstr>
      <vt:lpstr>'b - E2.21  Vonkajšie siln...'!Názvy_tlače</vt:lpstr>
      <vt:lpstr>'b1 - E1.4a  Zdravotechnic...'!Názvy_tlače</vt:lpstr>
      <vt:lpstr>'b2 - E1.4b  Zdravotechnic...'!Názvy_tlače</vt:lpstr>
      <vt:lpstr>'b3 - E1.4c  Vnútorný plyn...'!Názvy_tlače</vt:lpstr>
      <vt:lpstr>'c - E1.5  Vykurovanie'!Názvy_tlače</vt:lpstr>
      <vt:lpstr>'d1 - E1.6a  Vzduchotechni...'!Názvy_tlače</vt:lpstr>
      <vt:lpstr>'d2 - E1.6b  Vzduchotechni...'!Názvy_tlače</vt:lpstr>
      <vt:lpstr>'e - E1.7  Umelé osvetleni...'!Názvy_tlače</vt:lpstr>
      <vt:lpstr>'f - E1.8  Fotovoltický zd...'!Názvy_tlače</vt:lpstr>
      <vt:lpstr>'g - E1.9  Bleskozvod'!Názvy_tlače</vt:lpstr>
      <vt:lpstr>'h - E1.10  Elektrická pož...'!Názvy_tlače</vt:lpstr>
      <vt:lpstr>'i - E1.11  Hlasová signal...'!Názvy_tlače</vt:lpstr>
      <vt:lpstr>'j - E1.12  Meranie a regu...'!Názvy_tlače</vt:lpstr>
      <vt:lpstr>'k - E1.13  Kamerový systém'!Názvy_tlače</vt:lpstr>
      <vt:lpstr>'l - PS1.1  Stropný zdvíha...'!Názvy_tlače</vt:lpstr>
      <vt:lpstr>'Rekapitulácia stavby'!Názvy_tlače</vt:lpstr>
      <vt:lpstr>'03 - SO-03  Navrhované no...'!Oblasť_tlače</vt:lpstr>
      <vt:lpstr>'04 - SO-04  Navrhovaný Altán'!Oblasť_tlače</vt:lpstr>
      <vt:lpstr>'05 - SO-05  Objekt garáže...'!Oblasť_tlače</vt:lpstr>
      <vt:lpstr>'06 - SO-06  Prípojka vody'!Oblasť_tlače</vt:lpstr>
      <vt:lpstr>'07 - SO-07  Prípojka spla...'!Oblasť_tlače</vt:lpstr>
      <vt:lpstr>'08 - SO-08  HDS-RIS Prípo...'!Oblasť_tlače</vt:lpstr>
      <vt:lpstr>'09 - SO-09  HUP+DRZ  Príp...'!Oblasť_tlače</vt:lpstr>
      <vt:lpstr>'10 - SO-10  Prípojka dažď...'!Oblasť_tlače</vt:lpstr>
      <vt:lpstr>'11 - RN      Retenčná nád...'!Oblasť_tlače</vt:lpstr>
      <vt:lpstr>'a - SO-02  Navrhovaná úpr...'!Oblasť_tlače</vt:lpstr>
      <vt:lpstr>'a1 - E1.1a  Architektonic...'!Oblasť_tlače</vt:lpstr>
      <vt:lpstr>'a2 - E1.1b  Architektonic...'!Oblasť_tlače</vt:lpstr>
      <vt:lpstr>'b - E2.21  Vonkajšie siln...'!Oblasť_tlače</vt:lpstr>
      <vt:lpstr>'b1 - E1.4a  Zdravotechnic...'!Oblasť_tlače</vt:lpstr>
      <vt:lpstr>'b2 - E1.4b  Zdravotechnic...'!Oblasť_tlače</vt:lpstr>
      <vt:lpstr>'b3 - E1.4c  Vnútorný plyn...'!Oblasť_tlače</vt:lpstr>
      <vt:lpstr>'c - E1.5  Vykurovanie'!Oblasť_tlače</vt:lpstr>
      <vt:lpstr>'d1 - E1.6a  Vzduchotechni...'!Oblasť_tlače</vt:lpstr>
      <vt:lpstr>'d2 - E1.6b  Vzduchotechni...'!Oblasť_tlače</vt:lpstr>
      <vt:lpstr>'e - E1.7  Umelé osvetleni...'!Oblasť_tlače</vt:lpstr>
      <vt:lpstr>'f - E1.8  Fotovoltický zd...'!Oblasť_tlače</vt:lpstr>
      <vt:lpstr>'g - E1.9  Bleskozvod'!Oblasť_tlače</vt:lpstr>
      <vt:lpstr>'h - E1.10  Elektrická pož...'!Oblasť_tlače</vt:lpstr>
      <vt:lpstr>'i - E1.11  Hlasová signal...'!Oblasť_tlače</vt:lpstr>
      <vt:lpstr>'j - E1.12  Meranie a regu...'!Oblasť_tlače</vt:lpstr>
      <vt:lpstr>'k - E1.13  Kamerový systém'!Oblasť_tlače</vt:lpstr>
      <vt:lpstr>'l - PS1.1  Stropný zdvíha...'!Oblasť_tlače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DESKTOP-BNTUJK6\NTB</dc:creator>
  <cp:lastModifiedBy>Kučková Helena</cp:lastModifiedBy>
  <dcterms:created xsi:type="dcterms:W3CDTF">2026-07-22T09:52:19Z</dcterms:created>
  <dcterms:modified xsi:type="dcterms:W3CDTF">2026-07-23T12:41:48Z</dcterms:modified>
</cp:coreProperties>
</file>