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0" windowHeight="0"/>
  </bookViews>
  <sheets>
    <sheet name="Rekapitulácia stavby" sheetId="1" r:id="rId1"/>
    <sheet name="as - Stavebné riešenie " sheetId="2" r:id="rId2"/>
    <sheet name="eo - Napojenie na el. sieť" sheetId="3" r:id="rId3"/>
    <sheet name="prel. - Preložka vedenia ..." sheetId="4" r:id="rId4"/>
    <sheet name="SO 02 - Kanalizácia" sheetId="5" r:id="rId5"/>
    <sheet name="ps1-1 - ČS 2-Strojné vyba..." sheetId="6" r:id="rId6"/>
    <sheet name="ps1-2 - ČS 2 - Elektročasť" sheetId="7" r:id="rId7"/>
    <sheet name="Ost-nkl. - Ostatné náklady" sheetId="8" r:id="rId8"/>
  </sheets>
  <definedNames>
    <definedName name="_xlnm.Print_Area" localSheetId="0">'Rekapitulácia stavby'!$D$4:$AO$76,'Rekapitulácia stavby'!$C$82:$AQ$105</definedName>
    <definedName name="_xlnm.Print_Titles" localSheetId="0">'Rekapitulácia stavby'!$92:$92</definedName>
    <definedName name="_xlnm._FilterDatabase" localSheetId="1" hidden="1">'as - Stavebné riešenie '!$C$138:$K$240</definedName>
    <definedName name="_xlnm.Print_Area" localSheetId="1">'as - Stavebné riešenie '!$C$4:$J$76,'as - Stavebné riešenie '!$C$82:$J$118,'as - Stavebné riešenie '!$C$124:$J$240</definedName>
    <definedName name="_xlnm.Print_Titles" localSheetId="1">'as - Stavebné riešenie '!$138:$138</definedName>
    <definedName name="_xlnm._FilterDatabase" localSheetId="2" hidden="1">'eo - Napojenie na el. sieť'!$C$132:$K$165</definedName>
    <definedName name="_xlnm.Print_Area" localSheetId="2">'eo - Napojenie na el. sieť'!$C$4:$J$76,'eo - Napojenie na el. sieť'!$C$82:$J$112,'eo - Napojenie na el. sieť'!$C$118:$J$165</definedName>
    <definedName name="_xlnm.Print_Titles" localSheetId="2">'eo - Napojenie na el. sieť'!$132:$132</definedName>
    <definedName name="_xlnm._FilterDatabase" localSheetId="3" hidden="1">'prel. - Preložka vedenia ...'!$C$132:$K$165</definedName>
    <definedName name="_xlnm.Print_Area" localSheetId="3">'prel. - Preložka vedenia ...'!$C$4:$J$76,'prel. - Preložka vedenia ...'!$C$82:$J$112,'prel. - Preložka vedenia ...'!$C$118:$J$165</definedName>
    <definedName name="_xlnm.Print_Titles" localSheetId="3">'prel. - Preložka vedenia ...'!$132:$132</definedName>
    <definedName name="_xlnm._FilterDatabase" localSheetId="4" hidden="1">'SO 02 - Kanalizácia'!$C$137:$K$1069</definedName>
    <definedName name="_xlnm.Print_Area" localSheetId="4">'SO 02 - Kanalizácia'!$C$4:$J$76,'SO 02 - Kanalizácia'!$C$82:$J$119,'SO 02 - Kanalizácia'!$C$125:$J$1069</definedName>
    <definedName name="_xlnm.Print_Titles" localSheetId="4">'SO 02 - Kanalizácia'!$137:$137</definedName>
    <definedName name="_xlnm._FilterDatabase" localSheetId="5" hidden="1">'ps1-1 - ČS 2-Strojné vyba...'!$C$135:$K$170</definedName>
    <definedName name="_xlnm.Print_Area" localSheetId="5">'ps1-1 - ČS 2-Strojné vyba...'!$C$4:$J$76,'ps1-1 - ČS 2-Strojné vyba...'!$C$82:$J$113,'ps1-1 - ČS 2-Strojné vyba...'!$C$119:$J$170</definedName>
    <definedName name="_xlnm.Print_Titles" localSheetId="5">'ps1-1 - ČS 2-Strojné vyba...'!$135:$135</definedName>
    <definedName name="_xlnm._FilterDatabase" localSheetId="6" hidden="1">'ps1-2 - ČS 2 - Elektročasť'!$C$136:$K$159</definedName>
    <definedName name="_xlnm.Print_Area" localSheetId="6">'ps1-2 - ČS 2 - Elektročasť'!$C$4:$J$76,'ps1-2 - ČS 2 - Elektročasť'!$C$82:$J$114,'ps1-2 - ČS 2 - Elektročasť'!$C$120:$J$159</definedName>
    <definedName name="_xlnm.Print_Titles" localSheetId="6">'ps1-2 - ČS 2 - Elektročasť'!$136:$136</definedName>
    <definedName name="_xlnm._FilterDatabase" localSheetId="7" hidden="1">'Ost-nkl. - Ostatné náklady'!$C$126:$K$134</definedName>
    <definedName name="_xlnm.Print_Area" localSheetId="7">'Ost-nkl. - Ostatné náklady'!$C$4:$J$76,'Ost-nkl. - Ostatné náklady'!$C$82:$J$108,'Ost-nkl. - Ostatné náklady'!$C$114:$J$134</definedName>
    <definedName name="_xlnm.Print_Titles" localSheetId="7">'Ost-nkl. - Ostatné náklady'!$126:$126</definedName>
  </definedNames>
  <calcPr/>
</workbook>
</file>

<file path=xl/calcChain.xml><?xml version="1.0" encoding="utf-8"?>
<calcChain xmlns="http://schemas.openxmlformats.org/spreadsheetml/2006/main">
  <c i="8" l="1" r="J39"/>
  <c r="J38"/>
  <c i="1" r="AY104"/>
  <c i="8" r="J37"/>
  <c i="1" r="AX104"/>
  <c i="8"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BI130"/>
  <c r="BH130"/>
  <c r="BG130"/>
  <c r="BE130"/>
  <c r="T130"/>
  <c r="R130"/>
  <c r="P130"/>
  <c r="BI129"/>
  <c r="BH129"/>
  <c r="BG129"/>
  <c r="BE129"/>
  <c r="T129"/>
  <c r="R129"/>
  <c r="P129"/>
  <c r="J124"/>
  <c r="J123"/>
  <c r="F123"/>
  <c r="F121"/>
  <c r="E119"/>
  <c r="BI106"/>
  <c r="BH106"/>
  <c r="BG106"/>
  <c r="BE106"/>
  <c r="BI105"/>
  <c r="BH105"/>
  <c r="BG105"/>
  <c r="BF105"/>
  <c r="BE105"/>
  <c r="BI104"/>
  <c r="BH104"/>
  <c r="BG104"/>
  <c r="BF104"/>
  <c r="BE104"/>
  <c r="BI103"/>
  <c r="BH103"/>
  <c r="BG103"/>
  <c r="BF103"/>
  <c r="BE103"/>
  <c r="BI102"/>
  <c r="BH102"/>
  <c r="BG102"/>
  <c r="BF102"/>
  <c r="BE102"/>
  <c r="BI101"/>
  <c r="BH101"/>
  <c r="BG101"/>
  <c r="BF101"/>
  <c r="BE101"/>
  <c r="J92"/>
  <c r="J91"/>
  <c r="F91"/>
  <c r="F89"/>
  <c r="E87"/>
  <c r="J18"/>
  <c r="E18"/>
  <c r="F124"/>
  <c r="J17"/>
  <c r="J12"/>
  <c r="J89"/>
  <c r="E7"/>
  <c r="E85"/>
  <c i="7" r="J43"/>
  <c r="J42"/>
  <c i="1" r="AY103"/>
  <c i="7" r="J41"/>
  <c i="1" r="AX103"/>
  <c i="7" r="BI159"/>
  <c r="BH159"/>
  <c r="BG159"/>
  <c r="BE159"/>
  <c r="T159"/>
  <c r="T158"/>
  <c r="R159"/>
  <c r="R158"/>
  <c r="P159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J134"/>
  <c r="J133"/>
  <c r="F133"/>
  <c r="F131"/>
  <c r="E129"/>
  <c r="BI112"/>
  <c r="BH112"/>
  <c r="BG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J96"/>
  <c r="J95"/>
  <c r="F95"/>
  <c r="F93"/>
  <c r="E91"/>
  <c r="J22"/>
  <c r="E22"/>
  <c r="F96"/>
  <c r="J21"/>
  <c r="J16"/>
  <c r="J131"/>
  <c r="E7"/>
  <c r="E123"/>
  <c i="6" r="J43"/>
  <c r="J42"/>
  <c i="1" r="AY102"/>
  <c i="6" r="J41"/>
  <c i="1" r="AX102"/>
  <c i="6"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49"/>
  <c r="BH149"/>
  <c r="BG149"/>
  <c r="BE149"/>
  <c r="T149"/>
  <c r="R149"/>
  <c r="P149"/>
  <c r="BI139"/>
  <c r="BH139"/>
  <c r="BG139"/>
  <c r="BE139"/>
  <c r="T139"/>
  <c r="R139"/>
  <c r="P139"/>
  <c r="J133"/>
  <c r="J132"/>
  <c r="F132"/>
  <c r="F130"/>
  <c r="E128"/>
  <c r="BI111"/>
  <c r="BH111"/>
  <c r="BG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J96"/>
  <c r="J95"/>
  <c r="F95"/>
  <c r="F93"/>
  <c r="E91"/>
  <c r="J22"/>
  <c r="E22"/>
  <c r="F96"/>
  <c r="J21"/>
  <c r="J16"/>
  <c r="J130"/>
  <c r="E7"/>
  <c r="E85"/>
  <c i="5" r="J39"/>
  <c r="J38"/>
  <c i="1" r="AY99"/>
  <c i="5" r="J37"/>
  <c i="1" r="AX99"/>
  <c i="5" r="BI1069"/>
  <c r="BH1069"/>
  <c r="BG1069"/>
  <c r="BE1069"/>
  <c r="T1069"/>
  <c r="R1069"/>
  <c r="P1069"/>
  <c r="BI1068"/>
  <c r="BH1068"/>
  <c r="BG1068"/>
  <c r="BE1068"/>
  <c r="T1068"/>
  <c r="R1068"/>
  <c r="P1068"/>
  <c r="BI1067"/>
  <c r="BH1067"/>
  <c r="BG1067"/>
  <c r="BE1067"/>
  <c r="T1067"/>
  <c r="R1067"/>
  <c r="P1067"/>
  <c r="BI1066"/>
  <c r="BH1066"/>
  <c r="BG1066"/>
  <c r="BE1066"/>
  <c r="T1066"/>
  <c r="R1066"/>
  <c r="P1066"/>
  <c r="BI1065"/>
  <c r="BH1065"/>
  <c r="BG1065"/>
  <c r="BE1065"/>
  <c r="T1065"/>
  <c r="R1065"/>
  <c r="P1065"/>
  <c r="BI1063"/>
  <c r="BH1063"/>
  <c r="BG1063"/>
  <c r="BE1063"/>
  <c r="T1063"/>
  <c r="R1063"/>
  <c r="P1063"/>
  <c r="BI1061"/>
  <c r="BH1061"/>
  <c r="BG1061"/>
  <c r="BE1061"/>
  <c r="T1061"/>
  <c r="R1061"/>
  <c r="P1061"/>
  <c r="BI1060"/>
  <c r="BH1060"/>
  <c r="BG1060"/>
  <c r="BE1060"/>
  <c r="T1060"/>
  <c r="R1060"/>
  <c r="P1060"/>
  <c r="BI1058"/>
  <c r="BH1058"/>
  <c r="BG1058"/>
  <c r="BE1058"/>
  <c r="T1058"/>
  <c r="R1058"/>
  <c r="P1058"/>
  <c r="BI1056"/>
  <c r="BH1056"/>
  <c r="BG1056"/>
  <c r="BE1056"/>
  <c r="T1056"/>
  <c r="R1056"/>
  <c r="P1056"/>
  <c r="BI1055"/>
  <c r="BH1055"/>
  <c r="BG1055"/>
  <c r="BE1055"/>
  <c r="T1055"/>
  <c r="R1055"/>
  <c r="P1055"/>
  <c r="BI1053"/>
  <c r="BH1053"/>
  <c r="BG1053"/>
  <c r="BE1053"/>
  <c r="T1053"/>
  <c r="R1053"/>
  <c r="P1053"/>
  <c r="BI1051"/>
  <c r="BH1051"/>
  <c r="BG1051"/>
  <c r="BE1051"/>
  <c r="T1051"/>
  <c r="R1051"/>
  <c r="P1051"/>
  <c r="BI1048"/>
  <c r="BH1048"/>
  <c r="BG1048"/>
  <c r="BE1048"/>
  <c r="T1048"/>
  <c r="R1048"/>
  <c r="P1048"/>
  <c r="BI1047"/>
  <c r="BH1047"/>
  <c r="BG1047"/>
  <c r="BE1047"/>
  <c r="T1047"/>
  <c r="R1047"/>
  <c r="P1047"/>
  <c r="BI1045"/>
  <c r="BH1045"/>
  <c r="BG1045"/>
  <c r="BE1045"/>
  <c r="T1045"/>
  <c r="R1045"/>
  <c r="P1045"/>
  <c r="BI1042"/>
  <c r="BH1042"/>
  <c r="BG1042"/>
  <c r="BE1042"/>
  <c r="T1042"/>
  <c r="T1041"/>
  <c r="R1042"/>
  <c r="R1041"/>
  <c r="P1042"/>
  <c r="P1041"/>
  <c r="BI1039"/>
  <c r="BH1039"/>
  <c r="BG1039"/>
  <c r="BE1039"/>
  <c r="T1039"/>
  <c r="R1039"/>
  <c r="P1039"/>
  <c r="BI1037"/>
  <c r="BH1037"/>
  <c r="BG1037"/>
  <c r="BE1037"/>
  <c r="T1037"/>
  <c r="R1037"/>
  <c r="P1037"/>
  <c r="BI1036"/>
  <c r="BH1036"/>
  <c r="BG1036"/>
  <c r="BE1036"/>
  <c r="T1036"/>
  <c r="R1036"/>
  <c r="P1036"/>
  <c r="BI1035"/>
  <c r="BH1035"/>
  <c r="BG1035"/>
  <c r="BE1035"/>
  <c r="T1035"/>
  <c r="R1035"/>
  <c r="P1035"/>
  <c r="BI1034"/>
  <c r="BH1034"/>
  <c r="BG1034"/>
  <c r="BE1034"/>
  <c r="T1034"/>
  <c r="R1034"/>
  <c r="P1034"/>
  <c r="BI1032"/>
  <c r="BH1032"/>
  <c r="BG1032"/>
  <c r="BE1032"/>
  <c r="T1032"/>
  <c r="R1032"/>
  <c r="P1032"/>
  <c r="BI996"/>
  <c r="BH996"/>
  <c r="BG996"/>
  <c r="BE996"/>
  <c r="T996"/>
  <c r="R996"/>
  <c r="P996"/>
  <c r="BI989"/>
  <c r="BH989"/>
  <c r="BG989"/>
  <c r="BE989"/>
  <c r="T989"/>
  <c r="R989"/>
  <c r="P989"/>
  <c r="BI988"/>
  <c r="BH988"/>
  <c r="BG988"/>
  <c r="BE988"/>
  <c r="T988"/>
  <c r="R988"/>
  <c r="P988"/>
  <c r="BI987"/>
  <c r="BH987"/>
  <c r="BG987"/>
  <c r="BE987"/>
  <c r="T987"/>
  <c r="R987"/>
  <c r="P987"/>
  <c r="BI985"/>
  <c r="BH985"/>
  <c r="BG985"/>
  <c r="BE985"/>
  <c r="T985"/>
  <c r="R985"/>
  <c r="P985"/>
  <c r="BI983"/>
  <c r="BH983"/>
  <c r="BG983"/>
  <c r="BE983"/>
  <c r="T983"/>
  <c r="R983"/>
  <c r="P983"/>
  <c r="BI960"/>
  <c r="BH960"/>
  <c r="BG960"/>
  <c r="BE960"/>
  <c r="T960"/>
  <c r="R960"/>
  <c r="P960"/>
  <c r="BI946"/>
  <c r="BH946"/>
  <c r="BG946"/>
  <c r="BE946"/>
  <c r="T946"/>
  <c r="R946"/>
  <c r="P946"/>
  <c r="BI944"/>
  <c r="BH944"/>
  <c r="BG944"/>
  <c r="BE944"/>
  <c r="T944"/>
  <c r="R944"/>
  <c r="P944"/>
  <c r="BI942"/>
  <c r="BH942"/>
  <c r="BG942"/>
  <c r="BE942"/>
  <c r="T942"/>
  <c r="R942"/>
  <c r="P942"/>
  <c r="BI941"/>
  <c r="BH941"/>
  <c r="BG941"/>
  <c r="BE941"/>
  <c r="T941"/>
  <c r="R941"/>
  <c r="P941"/>
  <c r="BI940"/>
  <c r="BH940"/>
  <c r="BG940"/>
  <c r="BE940"/>
  <c r="T940"/>
  <c r="R940"/>
  <c r="P940"/>
  <c r="BI938"/>
  <c r="BH938"/>
  <c r="BG938"/>
  <c r="BE938"/>
  <c r="T938"/>
  <c r="R938"/>
  <c r="P938"/>
  <c r="BI935"/>
  <c r="BH935"/>
  <c r="BG935"/>
  <c r="BE935"/>
  <c r="T935"/>
  <c r="R935"/>
  <c r="P935"/>
  <c r="BI933"/>
  <c r="BH933"/>
  <c r="BG933"/>
  <c r="BE933"/>
  <c r="T933"/>
  <c r="R933"/>
  <c r="P933"/>
  <c r="BI932"/>
  <c r="BH932"/>
  <c r="BG932"/>
  <c r="BE932"/>
  <c r="T932"/>
  <c r="R932"/>
  <c r="P932"/>
  <c r="BI930"/>
  <c r="BH930"/>
  <c r="BG930"/>
  <c r="BE930"/>
  <c r="T930"/>
  <c r="R930"/>
  <c r="P930"/>
  <c r="BI897"/>
  <c r="BH897"/>
  <c r="BG897"/>
  <c r="BE897"/>
  <c r="T897"/>
  <c r="R897"/>
  <c r="P897"/>
  <c r="BI894"/>
  <c r="BH894"/>
  <c r="BG894"/>
  <c r="BE894"/>
  <c r="T894"/>
  <c r="R894"/>
  <c r="P894"/>
  <c r="BI889"/>
  <c r="BH889"/>
  <c r="BG889"/>
  <c r="BE889"/>
  <c r="T889"/>
  <c r="R889"/>
  <c r="P889"/>
  <c r="BI883"/>
  <c r="BH883"/>
  <c r="BG883"/>
  <c r="BE883"/>
  <c r="T883"/>
  <c r="R883"/>
  <c r="P883"/>
  <c r="BI881"/>
  <c r="BH881"/>
  <c r="BG881"/>
  <c r="BE881"/>
  <c r="T881"/>
  <c r="R881"/>
  <c r="P881"/>
  <c r="BI880"/>
  <c r="BH880"/>
  <c r="BG880"/>
  <c r="BE880"/>
  <c r="T880"/>
  <c r="R880"/>
  <c r="P880"/>
  <c r="BI877"/>
  <c r="BH877"/>
  <c r="BG877"/>
  <c r="BE877"/>
  <c r="T877"/>
  <c r="R877"/>
  <c r="P877"/>
  <c r="BI875"/>
  <c r="BH875"/>
  <c r="BG875"/>
  <c r="BE875"/>
  <c r="T875"/>
  <c r="R875"/>
  <c r="P875"/>
  <c r="BI874"/>
  <c r="BH874"/>
  <c r="BG874"/>
  <c r="BE874"/>
  <c r="T874"/>
  <c r="R874"/>
  <c r="P874"/>
  <c r="BI873"/>
  <c r="BH873"/>
  <c r="BG873"/>
  <c r="BE873"/>
  <c r="T873"/>
  <c r="R873"/>
  <c r="P873"/>
  <c r="BI871"/>
  <c r="BH871"/>
  <c r="BG871"/>
  <c r="BE871"/>
  <c r="T871"/>
  <c r="R871"/>
  <c r="P871"/>
  <c r="BI869"/>
  <c r="BH869"/>
  <c r="BG869"/>
  <c r="BE869"/>
  <c r="T869"/>
  <c r="R869"/>
  <c r="P869"/>
  <c r="BI867"/>
  <c r="BH867"/>
  <c r="BG867"/>
  <c r="BE867"/>
  <c r="T867"/>
  <c r="R867"/>
  <c r="P867"/>
  <c r="BI866"/>
  <c r="BH866"/>
  <c r="BG866"/>
  <c r="BE866"/>
  <c r="T866"/>
  <c r="R866"/>
  <c r="P866"/>
  <c r="BI865"/>
  <c r="BH865"/>
  <c r="BG865"/>
  <c r="BE865"/>
  <c r="T865"/>
  <c r="R865"/>
  <c r="P865"/>
  <c r="BI863"/>
  <c r="BH863"/>
  <c r="BG863"/>
  <c r="BE863"/>
  <c r="T863"/>
  <c r="R863"/>
  <c r="P863"/>
  <c r="BI862"/>
  <c r="BH862"/>
  <c r="BG862"/>
  <c r="BE862"/>
  <c r="T862"/>
  <c r="R862"/>
  <c r="P862"/>
  <c r="BI861"/>
  <c r="BH861"/>
  <c r="BG861"/>
  <c r="BE861"/>
  <c r="T861"/>
  <c r="R861"/>
  <c r="P861"/>
  <c r="BI860"/>
  <c r="BH860"/>
  <c r="BG860"/>
  <c r="BE860"/>
  <c r="T860"/>
  <c r="R860"/>
  <c r="P860"/>
  <c r="BI858"/>
  <c r="BH858"/>
  <c r="BG858"/>
  <c r="BE858"/>
  <c r="T858"/>
  <c r="R858"/>
  <c r="P858"/>
  <c r="BI857"/>
  <c r="BH857"/>
  <c r="BG857"/>
  <c r="BE857"/>
  <c r="T857"/>
  <c r="R857"/>
  <c r="P857"/>
  <c r="BI856"/>
  <c r="BH856"/>
  <c r="BG856"/>
  <c r="BE856"/>
  <c r="T856"/>
  <c r="R856"/>
  <c r="P856"/>
  <c r="BI854"/>
  <c r="BH854"/>
  <c r="BG854"/>
  <c r="BE854"/>
  <c r="T854"/>
  <c r="R854"/>
  <c r="P854"/>
  <c r="BI852"/>
  <c r="BH852"/>
  <c r="BG852"/>
  <c r="BE852"/>
  <c r="T852"/>
  <c r="R852"/>
  <c r="P852"/>
  <c r="BI851"/>
  <c r="BH851"/>
  <c r="BG851"/>
  <c r="BE851"/>
  <c r="T851"/>
  <c r="R851"/>
  <c r="P851"/>
  <c r="BI850"/>
  <c r="BH850"/>
  <c r="BG850"/>
  <c r="BE850"/>
  <c r="T850"/>
  <c r="R850"/>
  <c r="P850"/>
  <c r="BI849"/>
  <c r="BH849"/>
  <c r="BG849"/>
  <c r="BE849"/>
  <c r="T849"/>
  <c r="R849"/>
  <c r="P849"/>
  <c r="BI848"/>
  <c r="BH848"/>
  <c r="BG848"/>
  <c r="BE848"/>
  <c r="T848"/>
  <c r="R848"/>
  <c r="P848"/>
  <c r="BI846"/>
  <c r="BH846"/>
  <c r="BG846"/>
  <c r="BE846"/>
  <c r="T846"/>
  <c r="R846"/>
  <c r="P846"/>
  <c r="BI845"/>
  <c r="BH845"/>
  <c r="BG845"/>
  <c r="BE845"/>
  <c r="T845"/>
  <c r="R845"/>
  <c r="P845"/>
  <c r="BI843"/>
  <c r="BH843"/>
  <c r="BG843"/>
  <c r="BE843"/>
  <c r="T843"/>
  <c r="R843"/>
  <c r="P843"/>
  <c r="BI841"/>
  <c r="BH841"/>
  <c r="BG841"/>
  <c r="BE841"/>
  <c r="T841"/>
  <c r="R841"/>
  <c r="P841"/>
  <c r="BI839"/>
  <c r="BH839"/>
  <c r="BG839"/>
  <c r="BE839"/>
  <c r="T839"/>
  <c r="R839"/>
  <c r="P839"/>
  <c r="BI837"/>
  <c r="BH837"/>
  <c r="BG837"/>
  <c r="BE837"/>
  <c r="T837"/>
  <c r="R837"/>
  <c r="P837"/>
  <c r="BI835"/>
  <c r="BH835"/>
  <c r="BG835"/>
  <c r="BE835"/>
  <c r="T835"/>
  <c r="R835"/>
  <c r="P835"/>
  <c r="BI833"/>
  <c r="BH833"/>
  <c r="BG833"/>
  <c r="BE833"/>
  <c r="T833"/>
  <c r="R833"/>
  <c r="P833"/>
  <c r="BI831"/>
  <c r="BH831"/>
  <c r="BG831"/>
  <c r="BE831"/>
  <c r="T831"/>
  <c r="R831"/>
  <c r="P831"/>
  <c r="BI829"/>
  <c r="BH829"/>
  <c r="BG829"/>
  <c r="BE829"/>
  <c r="T829"/>
  <c r="R829"/>
  <c r="P829"/>
  <c r="BI827"/>
  <c r="BH827"/>
  <c r="BG827"/>
  <c r="BE827"/>
  <c r="T827"/>
  <c r="R827"/>
  <c r="P827"/>
  <c r="BI825"/>
  <c r="BH825"/>
  <c r="BG825"/>
  <c r="BE825"/>
  <c r="T825"/>
  <c r="R825"/>
  <c r="P825"/>
  <c r="BI823"/>
  <c r="BH823"/>
  <c r="BG823"/>
  <c r="BE823"/>
  <c r="T823"/>
  <c r="R823"/>
  <c r="P823"/>
  <c r="BI821"/>
  <c r="BH821"/>
  <c r="BG821"/>
  <c r="BE821"/>
  <c r="T821"/>
  <c r="R821"/>
  <c r="P821"/>
  <c r="BI819"/>
  <c r="BH819"/>
  <c r="BG819"/>
  <c r="BE819"/>
  <c r="T819"/>
  <c r="R819"/>
  <c r="P819"/>
  <c r="BI817"/>
  <c r="BH817"/>
  <c r="BG817"/>
  <c r="BE817"/>
  <c r="T817"/>
  <c r="R817"/>
  <c r="P817"/>
  <c r="BI815"/>
  <c r="BH815"/>
  <c r="BG815"/>
  <c r="BE815"/>
  <c r="T815"/>
  <c r="R815"/>
  <c r="P815"/>
  <c r="BI813"/>
  <c r="BH813"/>
  <c r="BG813"/>
  <c r="BE813"/>
  <c r="T813"/>
  <c r="R813"/>
  <c r="P813"/>
  <c r="BI811"/>
  <c r="BH811"/>
  <c r="BG811"/>
  <c r="BE811"/>
  <c r="T811"/>
  <c r="R811"/>
  <c r="P811"/>
  <c r="BI809"/>
  <c r="BH809"/>
  <c r="BG809"/>
  <c r="BE809"/>
  <c r="T809"/>
  <c r="R809"/>
  <c r="P809"/>
  <c r="BI807"/>
  <c r="BH807"/>
  <c r="BG807"/>
  <c r="BE807"/>
  <c r="T807"/>
  <c r="R807"/>
  <c r="P807"/>
  <c r="BI806"/>
  <c r="BH806"/>
  <c r="BG806"/>
  <c r="BE806"/>
  <c r="T806"/>
  <c r="R806"/>
  <c r="P806"/>
  <c r="BI805"/>
  <c r="BH805"/>
  <c r="BG805"/>
  <c r="BE805"/>
  <c r="T805"/>
  <c r="R805"/>
  <c r="P805"/>
  <c r="BI800"/>
  <c r="BH800"/>
  <c r="BG800"/>
  <c r="BE800"/>
  <c r="T800"/>
  <c r="R800"/>
  <c r="P800"/>
  <c r="BI799"/>
  <c r="BH799"/>
  <c r="BG799"/>
  <c r="BE799"/>
  <c r="T799"/>
  <c r="R799"/>
  <c r="P799"/>
  <c r="BI798"/>
  <c r="BH798"/>
  <c r="BG798"/>
  <c r="BE798"/>
  <c r="T798"/>
  <c r="R798"/>
  <c r="P798"/>
  <c r="BI797"/>
  <c r="BH797"/>
  <c r="BG797"/>
  <c r="BE797"/>
  <c r="T797"/>
  <c r="R797"/>
  <c r="P797"/>
  <c r="BI796"/>
  <c r="BH796"/>
  <c r="BG796"/>
  <c r="BE796"/>
  <c r="T796"/>
  <c r="R796"/>
  <c r="P796"/>
  <c r="BI795"/>
  <c r="BH795"/>
  <c r="BG795"/>
  <c r="BE795"/>
  <c r="T795"/>
  <c r="R795"/>
  <c r="P795"/>
  <c r="BI794"/>
  <c r="BH794"/>
  <c r="BG794"/>
  <c r="BE794"/>
  <c r="T794"/>
  <c r="R794"/>
  <c r="P794"/>
  <c r="BI793"/>
  <c r="BH793"/>
  <c r="BG793"/>
  <c r="BE793"/>
  <c r="T793"/>
  <c r="R793"/>
  <c r="P793"/>
  <c r="BI792"/>
  <c r="BH792"/>
  <c r="BG792"/>
  <c r="BE792"/>
  <c r="T792"/>
  <c r="R792"/>
  <c r="P792"/>
  <c r="BI791"/>
  <c r="BH791"/>
  <c r="BG791"/>
  <c r="BE791"/>
  <c r="T791"/>
  <c r="R791"/>
  <c r="P791"/>
  <c r="BI789"/>
  <c r="BH789"/>
  <c r="BG789"/>
  <c r="BE789"/>
  <c r="T789"/>
  <c r="R789"/>
  <c r="P789"/>
  <c r="BI788"/>
  <c r="BH788"/>
  <c r="BG788"/>
  <c r="BE788"/>
  <c r="T788"/>
  <c r="R788"/>
  <c r="P788"/>
  <c r="BI787"/>
  <c r="BH787"/>
  <c r="BG787"/>
  <c r="BE787"/>
  <c r="T787"/>
  <c r="R787"/>
  <c r="P787"/>
  <c r="BI786"/>
  <c r="BH786"/>
  <c r="BG786"/>
  <c r="BE786"/>
  <c r="T786"/>
  <c r="R786"/>
  <c r="P786"/>
  <c r="BI785"/>
  <c r="BH785"/>
  <c r="BG785"/>
  <c r="BE785"/>
  <c r="T785"/>
  <c r="R785"/>
  <c r="P785"/>
  <c r="BI784"/>
  <c r="BH784"/>
  <c r="BG784"/>
  <c r="BE784"/>
  <c r="T784"/>
  <c r="R784"/>
  <c r="P784"/>
  <c r="BI783"/>
  <c r="BH783"/>
  <c r="BG783"/>
  <c r="BE783"/>
  <c r="T783"/>
  <c r="R783"/>
  <c r="P783"/>
  <c r="BI782"/>
  <c r="BH782"/>
  <c r="BG782"/>
  <c r="BE782"/>
  <c r="T782"/>
  <c r="R782"/>
  <c r="P782"/>
  <c r="BI781"/>
  <c r="BH781"/>
  <c r="BG781"/>
  <c r="BE781"/>
  <c r="T781"/>
  <c r="R781"/>
  <c r="P781"/>
  <c r="BI779"/>
  <c r="BH779"/>
  <c r="BG779"/>
  <c r="BE779"/>
  <c r="T779"/>
  <c r="R779"/>
  <c r="P779"/>
  <c r="BI778"/>
  <c r="BH778"/>
  <c r="BG778"/>
  <c r="BE778"/>
  <c r="T778"/>
  <c r="R778"/>
  <c r="P778"/>
  <c r="BI776"/>
  <c r="BH776"/>
  <c r="BG776"/>
  <c r="BE776"/>
  <c r="T776"/>
  <c r="R776"/>
  <c r="P776"/>
  <c r="BI775"/>
  <c r="BH775"/>
  <c r="BG775"/>
  <c r="BE775"/>
  <c r="T775"/>
  <c r="R775"/>
  <c r="P775"/>
  <c r="BI774"/>
  <c r="BH774"/>
  <c r="BG774"/>
  <c r="BE774"/>
  <c r="T774"/>
  <c r="R774"/>
  <c r="P774"/>
  <c r="BI772"/>
  <c r="BH772"/>
  <c r="BG772"/>
  <c r="BE772"/>
  <c r="T772"/>
  <c r="R772"/>
  <c r="P772"/>
  <c r="BI770"/>
  <c r="BH770"/>
  <c r="BG770"/>
  <c r="BE770"/>
  <c r="T770"/>
  <c r="R770"/>
  <c r="P770"/>
  <c r="BI769"/>
  <c r="BH769"/>
  <c r="BG769"/>
  <c r="BE769"/>
  <c r="T769"/>
  <c r="R769"/>
  <c r="P769"/>
  <c r="BI768"/>
  <c r="BH768"/>
  <c r="BG768"/>
  <c r="BE768"/>
  <c r="T768"/>
  <c r="R768"/>
  <c r="P768"/>
  <c r="BI767"/>
  <c r="BH767"/>
  <c r="BG767"/>
  <c r="BE767"/>
  <c r="T767"/>
  <c r="R767"/>
  <c r="P767"/>
  <c r="BI766"/>
  <c r="BH766"/>
  <c r="BG766"/>
  <c r="BE766"/>
  <c r="T766"/>
  <c r="R766"/>
  <c r="P766"/>
  <c r="BI765"/>
  <c r="BH765"/>
  <c r="BG765"/>
  <c r="BE765"/>
  <c r="T765"/>
  <c r="R765"/>
  <c r="P765"/>
  <c r="BI764"/>
  <c r="BH764"/>
  <c r="BG764"/>
  <c r="BE764"/>
  <c r="T764"/>
  <c r="R764"/>
  <c r="P764"/>
  <c r="BI763"/>
  <c r="BH763"/>
  <c r="BG763"/>
  <c r="BE763"/>
  <c r="T763"/>
  <c r="R763"/>
  <c r="P763"/>
  <c r="BI761"/>
  <c r="BH761"/>
  <c r="BG761"/>
  <c r="BE761"/>
  <c r="T761"/>
  <c r="R761"/>
  <c r="P761"/>
  <c r="BI759"/>
  <c r="BH759"/>
  <c r="BG759"/>
  <c r="BE759"/>
  <c r="T759"/>
  <c r="R759"/>
  <c r="P759"/>
  <c r="BI757"/>
  <c r="BH757"/>
  <c r="BG757"/>
  <c r="BE757"/>
  <c r="T757"/>
  <c r="R757"/>
  <c r="P757"/>
  <c r="BI752"/>
  <c r="BH752"/>
  <c r="BG752"/>
  <c r="BE752"/>
  <c r="T752"/>
  <c r="R752"/>
  <c r="P752"/>
  <c r="BI744"/>
  <c r="BH744"/>
  <c r="BG744"/>
  <c r="BE744"/>
  <c r="T744"/>
  <c r="R744"/>
  <c r="P744"/>
  <c r="BI737"/>
  <c r="BH737"/>
  <c r="BG737"/>
  <c r="BE737"/>
  <c r="T737"/>
  <c r="R737"/>
  <c r="P737"/>
  <c r="BI735"/>
  <c r="BH735"/>
  <c r="BG735"/>
  <c r="BE735"/>
  <c r="T735"/>
  <c r="R735"/>
  <c r="P735"/>
  <c r="BI731"/>
  <c r="BH731"/>
  <c r="BG731"/>
  <c r="BE731"/>
  <c r="T731"/>
  <c r="R731"/>
  <c r="P731"/>
  <c r="BI729"/>
  <c r="BH729"/>
  <c r="BG729"/>
  <c r="BE729"/>
  <c r="T729"/>
  <c r="R729"/>
  <c r="P729"/>
  <c r="BI727"/>
  <c r="BH727"/>
  <c r="BG727"/>
  <c r="BE727"/>
  <c r="T727"/>
  <c r="R727"/>
  <c r="P727"/>
  <c r="BI725"/>
  <c r="BH725"/>
  <c r="BG725"/>
  <c r="BE725"/>
  <c r="T725"/>
  <c r="R725"/>
  <c r="P725"/>
  <c r="BI720"/>
  <c r="BH720"/>
  <c r="BG720"/>
  <c r="BE720"/>
  <c r="T720"/>
  <c r="R720"/>
  <c r="P720"/>
  <c r="BI718"/>
  <c r="BH718"/>
  <c r="BG718"/>
  <c r="BE718"/>
  <c r="T718"/>
  <c r="R718"/>
  <c r="P718"/>
  <c r="BI716"/>
  <c r="BH716"/>
  <c r="BG716"/>
  <c r="BE716"/>
  <c r="T716"/>
  <c r="R716"/>
  <c r="P716"/>
  <c r="BI715"/>
  <c r="BH715"/>
  <c r="BG715"/>
  <c r="BE715"/>
  <c r="T715"/>
  <c r="R715"/>
  <c r="P715"/>
  <c r="BI713"/>
  <c r="BH713"/>
  <c r="BG713"/>
  <c r="BE713"/>
  <c r="T713"/>
  <c r="R713"/>
  <c r="P713"/>
  <c r="BI712"/>
  <c r="BH712"/>
  <c r="BG712"/>
  <c r="BE712"/>
  <c r="T712"/>
  <c r="R712"/>
  <c r="P712"/>
  <c r="BI711"/>
  <c r="BH711"/>
  <c r="BG711"/>
  <c r="BE711"/>
  <c r="T711"/>
  <c r="R711"/>
  <c r="P711"/>
  <c r="BI708"/>
  <c r="BH708"/>
  <c r="BG708"/>
  <c r="BE708"/>
  <c r="T708"/>
  <c r="R708"/>
  <c r="P708"/>
  <c r="BI707"/>
  <c r="BH707"/>
  <c r="BG707"/>
  <c r="BE707"/>
  <c r="T707"/>
  <c r="R707"/>
  <c r="P707"/>
  <c r="BI705"/>
  <c r="BH705"/>
  <c r="BG705"/>
  <c r="BE705"/>
  <c r="T705"/>
  <c r="R705"/>
  <c r="P705"/>
  <c r="BI703"/>
  <c r="BH703"/>
  <c r="BG703"/>
  <c r="BE703"/>
  <c r="T703"/>
  <c r="R703"/>
  <c r="P703"/>
  <c r="BI701"/>
  <c r="BH701"/>
  <c r="BG701"/>
  <c r="BE701"/>
  <c r="T701"/>
  <c r="R701"/>
  <c r="P701"/>
  <c r="BI695"/>
  <c r="BH695"/>
  <c r="BG695"/>
  <c r="BE695"/>
  <c r="T695"/>
  <c r="R695"/>
  <c r="P695"/>
  <c r="BI693"/>
  <c r="BH693"/>
  <c r="BG693"/>
  <c r="BE693"/>
  <c r="T693"/>
  <c r="R693"/>
  <c r="P693"/>
  <c r="BI691"/>
  <c r="BH691"/>
  <c r="BG691"/>
  <c r="BE691"/>
  <c r="T691"/>
  <c r="R691"/>
  <c r="P691"/>
  <c r="BI687"/>
  <c r="BH687"/>
  <c r="BG687"/>
  <c r="BE687"/>
  <c r="T687"/>
  <c r="R687"/>
  <c r="P687"/>
  <c r="BI681"/>
  <c r="BH681"/>
  <c r="BG681"/>
  <c r="BE681"/>
  <c r="T681"/>
  <c r="R681"/>
  <c r="P681"/>
  <c r="BI680"/>
  <c r="BH680"/>
  <c r="BG680"/>
  <c r="BE680"/>
  <c r="T680"/>
  <c r="R680"/>
  <c r="P680"/>
  <c r="BI665"/>
  <c r="BH665"/>
  <c r="BG665"/>
  <c r="BE665"/>
  <c r="T665"/>
  <c r="R665"/>
  <c r="P665"/>
  <c r="BI652"/>
  <c r="BH652"/>
  <c r="BG652"/>
  <c r="BE652"/>
  <c r="T652"/>
  <c r="R652"/>
  <c r="P652"/>
  <c r="BI650"/>
  <c r="BH650"/>
  <c r="BG650"/>
  <c r="BE650"/>
  <c r="T650"/>
  <c r="R650"/>
  <c r="P650"/>
  <c r="BI649"/>
  <c r="BH649"/>
  <c r="BG649"/>
  <c r="BE649"/>
  <c r="T649"/>
  <c r="R649"/>
  <c r="P649"/>
  <c r="BI648"/>
  <c r="BH648"/>
  <c r="BG648"/>
  <c r="BE648"/>
  <c r="T648"/>
  <c r="R648"/>
  <c r="P648"/>
  <c r="BI647"/>
  <c r="BH647"/>
  <c r="BG647"/>
  <c r="BE647"/>
  <c r="T647"/>
  <c r="R647"/>
  <c r="P647"/>
  <c r="BI646"/>
  <c r="BH646"/>
  <c r="BG646"/>
  <c r="BE646"/>
  <c r="T646"/>
  <c r="R646"/>
  <c r="P646"/>
  <c r="BI645"/>
  <c r="BH645"/>
  <c r="BG645"/>
  <c r="BE645"/>
  <c r="T645"/>
  <c r="R645"/>
  <c r="P645"/>
  <c r="BI643"/>
  <c r="BH643"/>
  <c r="BG643"/>
  <c r="BE643"/>
  <c r="T643"/>
  <c r="R643"/>
  <c r="P643"/>
  <c r="BI642"/>
  <c r="BH642"/>
  <c r="BG642"/>
  <c r="BE642"/>
  <c r="T642"/>
  <c r="R642"/>
  <c r="P642"/>
  <c r="BI640"/>
  <c r="BH640"/>
  <c r="BG640"/>
  <c r="BE640"/>
  <c r="T640"/>
  <c r="R640"/>
  <c r="P640"/>
  <c r="BI638"/>
  <c r="BH638"/>
  <c r="BG638"/>
  <c r="BE638"/>
  <c r="T638"/>
  <c r="R638"/>
  <c r="P638"/>
  <c r="BI636"/>
  <c r="BH636"/>
  <c r="BG636"/>
  <c r="BE636"/>
  <c r="T636"/>
  <c r="R636"/>
  <c r="P636"/>
  <c r="BI633"/>
  <c r="BH633"/>
  <c r="BG633"/>
  <c r="BE633"/>
  <c r="T633"/>
  <c r="R633"/>
  <c r="P633"/>
  <c r="BI631"/>
  <c r="BH631"/>
  <c r="BG631"/>
  <c r="BE631"/>
  <c r="T631"/>
  <c r="R631"/>
  <c r="P631"/>
  <c r="BI629"/>
  <c r="BH629"/>
  <c r="BG629"/>
  <c r="BE629"/>
  <c r="T629"/>
  <c r="R629"/>
  <c r="P629"/>
  <c r="BI627"/>
  <c r="BH627"/>
  <c r="BG627"/>
  <c r="BE627"/>
  <c r="T627"/>
  <c r="R627"/>
  <c r="P627"/>
  <c r="BI610"/>
  <c r="BH610"/>
  <c r="BG610"/>
  <c r="BE610"/>
  <c r="T610"/>
  <c r="R610"/>
  <c r="P610"/>
  <c r="BI606"/>
  <c r="BH606"/>
  <c r="BG606"/>
  <c r="BE606"/>
  <c r="T606"/>
  <c r="R606"/>
  <c r="P606"/>
  <c r="BI604"/>
  <c r="BH604"/>
  <c r="BG604"/>
  <c r="BE604"/>
  <c r="T604"/>
  <c r="R604"/>
  <c r="P604"/>
  <c r="BI602"/>
  <c r="BH602"/>
  <c r="BG602"/>
  <c r="BE602"/>
  <c r="T602"/>
  <c r="R602"/>
  <c r="P602"/>
  <c r="BI600"/>
  <c r="BH600"/>
  <c r="BG600"/>
  <c r="BE600"/>
  <c r="T600"/>
  <c r="R600"/>
  <c r="P600"/>
  <c r="BI598"/>
  <c r="BH598"/>
  <c r="BG598"/>
  <c r="BE598"/>
  <c r="T598"/>
  <c r="R598"/>
  <c r="P598"/>
  <c r="BI593"/>
  <c r="BH593"/>
  <c r="BG593"/>
  <c r="BE593"/>
  <c r="T593"/>
  <c r="R593"/>
  <c r="P593"/>
  <c r="BI589"/>
  <c r="BH589"/>
  <c r="BG589"/>
  <c r="BE589"/>
  <c r="T589"/>
  <c r="R589"/>
  <c r="P589"/>
  <c r="BI587"/>
  <c r="BH587"/>
  <c r="BG587"/>
  <c r="BE587"/>
  <c r="T587"/>
  <c r="R587"/>
  <c r="P587"/>
  <c r="BI585"/>
  <c r="BH585"/>
  <c r="BG585"/>
  <c r="BE585"/>
  <c r="T585"/>
  <c r="R585"/>
  <c r="P585"/>
  <c r="BI583"/>
  <c r="BH583"/>
  <c r="BG583"/>
  <c r="BE583"/>
  <c r="T583"/>
  <c r="R583"/>
  <c r="P583"/>
  <c r="BI582"/>
  <c r="BH582"/>
  <c r="BG582"/>
  <c r="BE582"/>
  <c r="T582"/>
  <c r="R582"/>
  <c r="P582"/>
  <c r="BI580"/>
  <c r="BH580"/>
  <c r="BG580"/>
  <c r="BE580"/>
  <c r="T580"/>
  <c r="R580"/>
  <c r="P580"/>
  <c r="BI579"/>
  <c r="BH579"/>
  <c r="BG579"/>
  <c r="BE579"/>
  <c r="T579"/>
  <c r="R579"/>
  <c r="P579"/>
  <c r="BI578"/>
  <c r="BH578"/>
  <c r="BG578"/>
  <c r="BE578"/>
  <c r="T578"/>
  <c r="R578"/>
  <c r="P578"/>
  <c r="BI575"/>
  <c r="BH575"/>
  <c r="BG575"/>
  <c r="BE575"/>
  <c r="T575"/>
  <c r="R575"/>
  <c r="P575"/>
  <c r="BI555"/>
  <c r="BH555"/>
  <c r="BG555"/>
  <c r="BE555"/>
  <c r="T555"/>
  <c r="R555"/>
  <c r="P555"/>
  <c r="BI532"/>
  <c r="BH532"/>
  <c r="BG532"/>
  <c r="BE532"/>
  <c r="T532"/>
  <c r="R532"/>
  <c r="P532"/>
  <c r="BI530"/>
  <c r="BH530"/>
  <c r="BG530"/>
  <c r="BE530"/>
  <c r="T530"/>
  <c r="R530"/>
  <c r="P530"/>
  <c r="BI528"/>
  <c r="BH528"/>
  <c r="BG528"/>
  <c r="BE528"/>
  <c r="T528"/>
  <c r="R528"/>
  <c r="P528"/>
  <c r="BI526"/>
  <c r="BH526"/>
  <c r="BG526"/>
  <c r="BE526"/>
  <c r="T526"/>
  <c r="R526"/>
  <c r="P526"/>
  <c r="BI525"/>
  <c r="BH525"/>
  <c r="BG525"/>
  <c r="BE525"/>
  <c r="T525"/>
  <c r="R525"/>
  <c r="P525"/>
  <c r="BI524"/>
  <c r="BH524"/>
  <c r="BG524"/>
  <c r="BE524"/>
  <c r="T524"/>
  <c r="R524"/>
  <c r="P524"/>
  <c r="BI501"/>
  <c r="BH501"/>
  <c r="BG501"/>
  <c r="BE501"/>
  <c r="T501"/>
  <c r="R501"/>
  <c r="P501"/>
  <c r="BI500"/>
  <c r="BH500"/>
  <c r="BG500"/>
  <c r="BE500"/>
  <c r="T500"/>
  <c r="R500"/>
  <c r="P500"/>
  <c r="BI499"/>
  <c r="BH499"/>
  <c r="BG499"/>
  <c r="BE499"/>
  <c r="T499"/>
  <c r="R499"/>
  <c r="P499"/>
  <c r="BI498"/>
  <c r="BH498"/>
  <c r="BG498"/>
  <c r="BE498"/>
  <c r="T498"/>
  <c r="R498"/>
  <c r="P498"/>
  <c r="BI490"/>
  <c r="BH490"/>
  <c r="BG490"/>
  <c r="BE490"/>
  <c r="T490"/>
  <c r="R490"/>
  <c r="P490"/>
  <c r="BI489"/>
  <c r="BH489"/>
  <c r="BG489"/>
  <c r="BE489"/>
  <c r="T489"/>
  <c r="R489"/>
  <c r="P489"/>
  <c r="BI488"/>
  <c r="BH488"/>
  <c r="BG488"/>
  <c r="BE488"/>
  <c r="T488"/>
  <c r="R488"/>
  <c r="P488"/>
  <c r="BI486"/>
  <c r="BH486"/>
  <c r="BG486"/>
  <c r="BE486"/>
  <c r="T486"/>
  <c r="R486"/>
  <c r="P486"/>
  <c r="BI477"/>
  <c r="BH477"/>
  <c r="BG477"/>
  <c r="BE477"/>
  <c r="T477"/>
  <c r="R477"/>
  <c r="P477"/>
  <c r="BI476"/>
  <c r="BH476"/>
  <c r="BG476"/>
  <c r="BE476"/>
  <c r="T476"/>
  <c r="R476"/>
  <c r="P476"/>
  <c r="BI467"/>
  <c r="BH467"/>
  <c r="BG467"/>
  <c r="BE467"/>
  <c r="T467"/>
  <c r="R467"/>
  <c r="P467"/>
  <c r="BI466"/>
  <c r="BH466"/>
  <c r="BG466"/>
  <c r="BE466"/>
  <c r="T466"/>
  <c r="R466"/>
  <c r="P466"/>
  <c r="BI465"/>
  <c r="BH465"/>
  <c r="BG465"/>
  <c r="BE465"/>
  <c r="T465"/>
  <c r="R465"/>
  <c r="P465"/>
  <c r="BI444"/>
  <c r="BH444"/>
  <c r="BG444"/>
  <c r="BE444"/>
  <c r="T444"/>
  <c r="R444"/>
  <c r="P444"/>
  <c r="BI441"/>
  <c r="BH441"/>
  <c r="BG441"/>
  <c r="BE441"/>
  <c r="T441"/>
  <c r="R441"/>
  <c r="P441"/>
  <c r="BI438"/>
  <c r="BH438"/>
  <c r="BG438"/>
  <c r="BE438"/>
  <c r="T438"/>
  <c r="R438"/>
  <c r="P438"/>
  <c r="BI436"/>
  <c r="BH436"/>
  <c r="BG436"/>
  <c r="BE436"/>
  <c r="T436"/>
  <c r="R436"/>
  <c r="P436"/>
  <c r="BI433"/>
  <c r="BH433"/>
  <c r="BG433"/>
  <c r="BE433"/>
  <c r="T433"/>
  <c r="R433"/>
  <c r="P433"/>
  <c r="BI431"/>
  <c r="BH431"/>
  <c r="BG431"/>
  <c r="BE431"/>
  <c r="T431"/>
  <c r="R431"/>
  <c r="P431"/>
  <c r="BI429"/>
  <c r="BH429"/>
  <c r="BG429"/>
  <c r="BE429"/>
  <c r="T429"/>
  <c r="R429"/>
  <c r="P429"/>
  <c r="BI422"/>
  <c r="BH422"/>
  <c r="BG422"/>
  <c r="BE422"/>
  <c r="T422"/>
  <c r="R422"/>
  <c r="P422"/>
  <c r="BI420"/>
  <c r="BH420"/>
  <c r="BG420"/>
  <c r="BE420"/>
  <c r="T420"/>
  <c r="R420"/>
  <c r="P420"/>
  <c r="BI419"/>
  <c r="BH419"/>
  <c r="BG419"/>
  <c r="BE419"/>
  <c r="T419"/>
  <c r="R419"/>
  <c r="P419"/>
  <c r="BI417"/>
  <c r="BH417"/>
  <c r="BG417"/>
  <c r="BE417"/>
  <c r="T417"/>
  <c r="R417"/>
  <c r="P417"/>
  <c r="BI415"/>
  <c r="BH415"/>
  <c r="BG415"/>
  <c r="BE415"/>
  <c r="T415"/>
  <c r="R415"/>
  <c r="P415"/>
  <c r="BI413"/>
  <c r="BH413"/>
  <c r="BG413"/>
  <c r="BE413"/>
  <c r="T413"/>
  <c r="R413"/>
  <c r="P413"/>
  <c r="BI411"/>
  <c r="BH411"/>
  <c r="BG411"/>
  <c r="BE411"/>
  <c r="T411"/>
  <c r="R411"/>
  <c r="P411"/>
  <c r="BI409"/>
  <c r="BH409"/>
  <c r="BG409"/>
  <c r="BE409"/>
  <c r="T409"/>
  <c r="R409"/>
  <c r="P409"/>
  <c r="BI407"/>
  <c r="BH407"/>
  <c r="BG407"/>
  <c r="BE407"/>
  <c r="T407"/>
  <c r="R407"/>
  <c r="P407"/>
  <c r="BI385"/>
  <c r="BH385"/>
  <c r="BG385"/>
  <c r="BE385"/>
  <c r="T385"/>
  <c r="R385"/>
  <c r="P385"/>
  <c r="BI382"/>
  <c r="BH382"/>
  <c r="BG382"/>
  <c r="BE382"/>
  <c r="T382"/>
  <c r="R382"/>
  <c r="P382"/>
  <c r="BI380"/>
  <c r="BH380"/>
  <c r="BG380"/>
  <c r="BE380"/>
  <c r="T380"/>
  <c r="R380"/>
  <c r="P380"/>
  <c r="BI373"/>
  <c r="BH373"/>
  <c r="BG373"/>
  <c r="BE373"/>
  <c r="T373"/>
  <c r="R373"/>
  <c r="P373"/>
  <c r="BI372"/>
  <c r="BH372"/>
  <c r="BG372"/>
  <c r="BE372"/>
  <c r="T372"/>
  <c r="R372"/>
  <c r="P372"/>
  <c r="BI370"/>
  <c r="BH370"/>
  <c r="BG370"/>
  <c r="BE370"/>
  <c r="T370"/>
  <c r="R370"/>
  <c r="P370"/>
  <c r="BI369"/>
  <c r="BH369"/>
  <c r="BG369"/>
  <c r="BE369"/>
  <c r="T369"/>
  <c r="R369"/>
  <c r="P369"/>
  <c r="BI354"/>
  <c r="BH354"/>
  <c r="BG354"/>
  <c r="BE354"/>
  <c r="T354"/>
  <c r="R354"/>
  <c r="P354"/>
  <c r="BI324"/>
  <c r="BH324"/>
  <c r="BG324"/>
  <c r="BE324"/>
  <c r="T324"/>
  <c r="R324"/>
  <c r="P324"/>
  <c r="BI314"/>
  <c r="BH314"/>
  <c r="BG314"/>
  <c r="BE314"/>
  <c r="T314"/>
  <c r="R314"/>
  <c r="P314"/>
  <c r="BI306"/>
  <c r="BH306"/>
  <c r="BG306"/>
  <c r="BE306"/>
  <c r="T306"/>
  <c r="R306"/>
  <c r="P306"/>
  <c r="BI302"/>
  <c r="BH302"/>
  <c r="BG302"/>
  <c r="BE302"/>
  <c r="T302"/>
  <c r="R302"/>
  <c r="P302"/>
  <c r="BI292"/>
  <c r="BH292"/>
  <c r="BG292"/>
  <c r="BE292"/>
  <c r="T292"/>
  <c r="R292"/>
  <c r="P292"/>
  <c r="BI290"/>
  <c r="BH290"/>
  <c r="BG290"/>
  <c r="BE290"/>
  <c r="T290"/>
  <c r="R290"/>
  <c r="P290"/>
  <c r="BI288"/>
  <c r="BH288"/>
  <c r="BG288"/>
  <c r="BE288"/>
  <c r="T288"/>
  <c r="R288"/>
  <c r="P288"/>
  <c r="BI276"/>
  <c r="BH276"/>
  <c r="BG276"/>
  <c r="BE276"/>
  <c r="T276"/>
  <c r="R276"/>
  <c r="P276"/>
  <c r="BI264"/>
  <c r="BH264"/>
  <c r="BG264"/>
  <c r="BE264"/>
  <c r="T264"/>
  <c r="R264"/>
  <c r="P264"/>
  <c r="BI250"/>
  <c r="BH250"/>
  <c r="BG250"/>
  <c r="BE250"/>
  <c r="T250"/>
  <c r="R250"/>
  <c r="P250"/>
  <c r="BI240"/>
  <c r="BH240"/>
  <c r="BG240"/>
  <c r="BE240"/>
  <c r="T240"/>
  <c r="R240"/>
  <c r="P240"/>
  <c r="BI226"/>
  <c r="BH226"/>
  <c r="BG226"/>
  <c r="BE226"/>
  <c r="T226"/>
  <c r="R226"/>
  <c r="P226"/>
  <c r="BI214"/>
  <c r="BH214"/>
  <c r="BG214"/>
  <c r="BE214"/>
  <c r="T214"/>
  <c r="R214"/>
  <c r="P214"/>
  <c r="BI208"/>
  <c r="BH208"/>
  <c r="BG208"/>
  <c r="BE208"/>
  <c r="T208"/>
  <c r="R208"/>
  <c r="P208"/>
  <c r="BI184"/>
  <c r="BH184"/>
  <c r="BG184"/>
  <c r="BE184"/>
  <c r="T184"/>
  <c r="R184"/>
  <c r="P184"/>
  <c r="BI177"/>
  <c r="BH177"/>
  <c r="BG177"/>
  <c r="BE177"/>
  <c r="T177"/>
  <c r="R177"/>
  <c r="P177"/>
  <c r="BI171"/>
  <c r="BH171"/>
  <c r="BG171"/>
  <c r="BE171"/>
  <c r="T171"/>
  <c r="R171"/>
  <c r="P171"/>
  <c r="BI169"/>
  <c r="BH169"/>
  <c r="BG169"/>
  <c r="BE169"/>
  <c r="T169"/>
  <c r="R169"/>
  <c r="P169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1"/>
  <c r="BH141"/>
  <c r="BG141"/>
  <c r="BE141"/>
  <c r="T141"/>
  <c r="R141"/>
  <c r="P141"/>
  <c r="J135"/>
  <c r="J134"/>
  <c r="F134"/>
  <c r="F132"/>
  <c r="E130"/>
  <c r="BI117"/>
  <c r="BH117"/>
  <c r="BG117"/>
  <c r="BE117"/>
  <c r="BI116"/>
  <c r="BH116"/>
  <c r="BG116"/>
  <c r="BF116"/>
  <c r="BE116"/>
  <c r="BI115"/>
  <c r="BH115"/>
  <c r="BG115"/>
  <c r="BF115"/>
  <c r="BE115"/>
  <c r="BI114"/>
  <c r="BH114"/>
  <c r="BG114"/>
  <c r="BF114"/>
  <c r="BE114"/>
  <c r="BI113"/>
  <c r="BH113"/>
  <c r="BG113"/>
  <c r="BF113"/>
  <c r="BE113"/>
  <c r="BI112"/>
  <c r="BH112"/>
  <c r="BG112"/>
  <c r="BF112"/>
  <c r="BE112"/>
  <c r="J92"/>
  <c r="J91"/>
  <c r="F91"/>
  <c r="F89"/>
  <c r="E87"/>
  <c r="J18"/>
  <c r="E18"/>
  <c r="F92"/>
  <c r="J17"/>
  <c r="J12"/>
  <c r="J89"/>
  <c r="E7"/>
  <c r="E85"/>
  <c i="4" r="J41"/>
  <c r="J40"/>
  <c i="1" r="AY98"/>
  <c i="4" r="J39"/>
  <c i="1" r="AX98"/>
  <c i="4"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J130"/>
  <c r="J129"/>
  <c r="F129"/>
  <c r="F127"/>
  <c r="E125"/>
  <c r="BI110"/>
  <c r="BH110"/>
  <c r="BG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BI105"/>
  <c r="BH105"/>
  <c r="BG105"/>
  <c r="BF105"/>
  <c r="BE105"/>
  <c r="J94"/>
  <c r="J93"/>
  <c r="F93"/>
  <c r="F91"/>
  <c r="E89"/>
  <c r="J20"/>
  <c r="E20"/>
  <c r="F94"/>
  <c r="J19"/>
  <c r="J14"/>
  <c r="J127"/>
  <c r="E7"/>
  <c r="E121"/>
  <c i="3" r="J41"/>
  <c r="J40"/>
  <c i="1" r="AY97"/>
  <c i="3" r="J39"/>
  <c i="1" r="AX97"/>
  <c i="3" r="BI165"/>
  <c r="BH165"/>
  <c r="BG165"/>
  <c r="BE165"/>
  <c r="T165"/>
  <c r="T164"/>
  <c r="R165"/>
  <c r="R164"/>
  <c r="P165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J130"/>
  <c r="J129"/>
  <c r="F129"/>
  <c r="F127"/>
  <c r="E125"/>
  <c r="BI110"/>
  <c r="BH110"/>
  <c r="BG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BI105"/>
  <c r="BH105"/>
  <c r="BG105"/>
  <c r="BF105"/>
  <c r="BE105"/>
  <c r="J94"/>
  <c r="J93"/>
  <c r="F93"/>
  <c r="F91"/>
  <c r="E89"/>
  <c r="J20"/>
  <c r="E20"/>
  <c r="F94"/>
  <c r="J19"/>
  <c r="J14"/>
  <c r="J127"/>
  <c r="E7"/>
  <c r="E121"/>
  <c i="2" r="J41"/>
  <c r="J40"/>
  <c i="1" r="AY96"/>
  <c i="2" r="J39"/>
  <c i="1" r="AX96"/>
  <c i="2" r="BI240"/>
  <c r="BH240"/>
  <c r="BG240"/>
  <c r="BE240"/>
  <c r="T240"/>
  <c r="T239"/>
  <c r="R240"/>
  <c r="R239"/>
  <c r="P240"/>
  <c r="P239"/>
  <c r="BI238"/>
  <c r="BH238"/>
  <c r="BG238"/>
  <c r="BE238"/>
  <c r="T238"/>
  <c r="R238"/>
  <c r="P238"/>
  <c r="BI236"/>
  <c r="BH236"/>
  <c r="BG236"/>
  <c r="BE236"/>
  <c r="T236"/>
  <c r="R236"/>
  <c r="P236"/>
  <c r="BI235"/>
  <c r="BH235"/>
  <c r="BG235"/>
  <c r="BE235"/>
  <c r="T235"/>
  <c r="R235"/>
  <c r="P235"/>
  <c r="BI233"/>
  <c r="BH233"/>
  <c r="BG233"/>
  <c r="BE233"/>
  <c r="T233"/>
  <c r="R233"/>
  <c r="P233"/>
  <c r="BI232"/>
  <c r="BH232"/>
  <c r="BG232"/>
  <c r="BE232"/>
  <c r="T232"/>
  <c r="R232"/>
  <c r="P232"/>
  <c r="BI231"/>
  <c r="BH231"/>
  <c r="BG231"/>
  <c r="BE231"/>
  <c r="T231"/>
  <c r="R231"/>
  <c r="P231"/>
  <c r="BI229"/>
  <c r="BH229"/>
  <c r="BG229"/>
  <c r="BE229"/>
  <c r="T229"/>
  <c r="R229"/>
  <c r="P229"/>
  <c r="BI227"/>
  <c r="BH227"/>
  <c r="BG227"/>
  <c r="BE227"/>
  <c r="T227"/>
  <c r="R227"/>
  <c r="P227"/>
  <c r="BI225"/>
  <c r="BH225"/>
  <c r="BG225"/>
  <c r="BE225"/>
  <c r="T225"/>
  <c r="R225"/>
  <c r="P225"/>
  <c r="BI224"/>
  <c r="BH224"/>
  <c r="BG224"/>
  <c r="BE224"/>
  <c r="T224"/>
  <c r="R224"/>
  <c r="P224"/>
  <c r="BI222"/>
  <c r="BH222"/>
  <c r="BG222"/>
  <c r="BE222"/>
  <c r="T222"/>
  <c r="R222"/>
  <c r="P222"/>
  <c r="BI221"/>
  <c r="BH221"/>
  <c r="BG221"/>
  <c r="BE221"/>
  <c r="T221"/>
  <c r="R221"/>
  <c r="P221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09"/>
  <c r="BH209"/>
  <c r="BG209"/>
  <c r="BE209"/>
  <c r="T209"/>
  <c r="T208"/>
  <c r="R209"/>
  <c r="R208"/>
  <c r="P209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199"/>
  <c r="BH199"/>
  <c r="BG199"/>
  <c r="BE199"/>
  <c r="T199"/>
  <c r="R199"/>
  <c r="P199"/>
  <c r="BI197"/>
  <c r="BH197"/>
  <c r="BG197"/>
  <c r="BE197"/>
  <c r="T197"/>
  <c r="R197"/>
  <c r="P197"/>
  <c r="BI195"/>
  <c r="BH195"/>
  <c r="BG195"/>
  <c r="BE195"/>
  <c r="T195"/>
  <c r="R195"/>
  <c r="P195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8"/>
  <c r="BH188"/>
  <c r="BG188"/>
  <c r="BE188"/>
  <c r="T188"/>
  <c r="R188"/>
  <c r="P188"/>
  <c r="BI186"/>
  <c r="BH186"/>
  <c r="BG186"/>
  <c r="BE186"/>
  <c r="T186"/>
  <c r="R186"/>
  <c r="P186"/>
  <c r="BI184"/>
  <c r="BH184"/>
  <c r="BG184"/>
  <c r="BE184"/>
  <c r="T184"/>
  <c r="R184"/>
  <c r="P184"/>
  <c r="BI182"/>
  <c r="BH182"/>
  <c r="BG182"/>
  <c r="BE182"/>
  <c r="T182"/>
  <c r="R182"/>
  <c r="P182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6"/>
  <c r="BH176"/>
  <c r="BG176"/>
  <c r="BE176"/>
  <c r="T176"/>
  <c r="R176"/>
  <c r="P176"/>
  <c r="BI175"/>
  <c r="BH175"/>
  <c r="BG175"/>
  <c r="BE175"/>
  <c r="T175"/>
  <c r="R175"/>
  <c r="P175"/>
  <c r="BI173"/>
  <c r="BH173"/>
  <c r="BG173"/>
  <c r="BE173"/>
  <c r="T173"/>
  <c r="R173"/>
  <c r="P173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2"/>
  <c r="BH162"/>
  <c r="BG162"/>
  <c r="BE162"/>
  <c r="T162"/>
  <c r="R162"/>
  <c r="P162"/>
  <c r="BI161"/>
  <c r="BH161"/>
  <c r="BG161"/>
  <c r="BE161"/>
  <c r="T161"/>
  <c r="R161"/>
  <c r="P161"/>
  <c r="BI159"/>
  <c r="BH159"/>
  <c r="BG159"/>
  <c r="BE159"/>
  <c r="T159"/>
  <c r="R159"/>
  <c r="P159"/>
  <c r="BI158"/>
  <c r="BH158"/>
  <c r="BG158"/>
  <c r="BE158"/>
  <c r="T158"/>
  <c r="R158"/>
  <c r="P158"/>
  <c r="BI156"/>
  <c r="BH156"/>
  <c r="BG156"/>
  <c r="BE156"/>
  <c r="T156"/>
  <c r="R156"/>
  <c r="P156"/>
  <c r="BI154"/>
  <c r="BH154"/>
  <c r="BG154"/>
  <c r="BE154"/>
  <c r="T154"/>
  <c r="R154"/>
  <c r="P154"/>
  <c r="BI152"/>
  <c r="BH152"/>
  <c r="BG152"/>
  <c r="BE152"/>
  <c r="T152"/>
  <c r="R152"/>
  <c r="P152"/>
  <c r="BI151"/>
  <c r="BH151"/>
  <c r="BG151"/>
  <c r="BE151"/>
  <c r="T151"/>
  <c r="R151"/>
  <c r="P151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J136"/>
  <c r="J135"/>
  <c r="F135"/>
  <c r="F133"/>
  <c r="E131"/>
  <c r="BI116"/>
  <c r="BH116"/>
  <c r="BG116"/>
  <c r="BE116"/>
  <c r="BI115"/>
  <c r="BH115"/>
  <c r="BG115"/>
  <c r="BF115"/>
  <c r="BE115"/>
  <c r="BI114"/>
  <c r="BH114"/>
  <c r="BG114"/>
  <c r="BF114"/>
  <c r="BE114"/>
  <c r="BI113"/>
  <c r="BH113"/>
  <c r="BG113"/>
  <c r="BF113"/>
  <c r="BE113"/>
  <c r="BI112"/>
  <c r="BH112"/>
  <c r="BG112"/>
  <c r="BF112"/>
  <c r="BE112"/>
  <c r="BI111"/>
  <c r="BH111"/>
  <c r="BG111"/>
  <c r="BF111"/>
  <c r="BE111"/>
  <c r="J94"/>
  <c r="J93"/>
  <c r="F93"/>
  <c r="F91"/>
  <c r="E89"/>
  <c r="J20"/>
  <c r="E20"/>
  <c r="F136"/>
  <c r="J19"/>
  <c r="J14"/>
  <c r="J133"/>
  <c r="E7"/>
  <c r="E85"/>
  <c i="1" r="L90"/>
  <c r="AM90"/>
  <c r="AM89"/>
  <c r="L89"/>
  <c r="AM87"/>
  <c r="L87"/>
  <c r="L85"/>
  <c r="L84"/>
  <c i="2" r="J186"/>
  <c r="J148"/>
  <c r="J188"/>
  <c r="BK240"/>
  <c r="J213"/>
  <c r="J190"/>
  <c r="J175"/>
  <c r="J145"/>
  <c r="BK193"/>
  <c r="J154"/>
  <c r="BK232"/>
  <c r="BK206"/>
  <c r="BK154"/>
  <c i="3" r="J155"/>
  <c r="J139"/>
  <c i="2" r="J37"/>
  <c i="4" r="J165"/>
  <c i="5" r="BK1042"/>
  <c r="BK806"/>
  <c r="BK579"/>
  <c r="BK169"/>
  <c r="BK874"/>
  <c r="J782"/>
  <c r="BK715"/>
  <c r="J987"/>
  <c r="BK794"/>
  <c r="J631"/>
  <c r="BK411"/>
  <c r="J306"/>
  <c r="BK1032"/>
  <c r="BK852"/>
  <c r="BK729"/>
  <c r="J647"/>
  <c r="J433"/>
  <c r="BK177"/>
  <c r="BK1034"/>
  <c r="J852"/>
  <c r="BK795"/>
  <c r="BK638"/>
  <c r="J382"/>
  <c r="J985"/>
  <c r="BK791"/>
  <c r="BK707"/>
  <c r="J476"/>
  <c r="J177"/>
  <c r="BK942"/>
  <c r="J841"/>
  <c r="BK764"/>
  <c r="BK578"/>
  <c r="BK208"/>
  <c r="J988"/>
  <c r="BK861"/>
  <c r="BK526"/>
  <c r="J1039"/>
  <c r="J930"/>
  <c r="BK863"/>
  <c r="BK725"/>
  <c r="BK488"/>
  <c r="J877"/>
  <c r="BK811"/>
  <c r="BK712"/>
  <c r="J532"/>
  <c r="BK831"/>
  <c r="J769"/>
  <c r="BK648"/>
  <c r="BK314"/>
  <c r="BK757"/>
  <c r="BK532"/>
  <c i="6" r="J164"/>
  <c r="BK167"/>
  <c r="J165"/>
  <c i="7" r="J153"/>
  <c r="J145"/>
  <c r="BK144"/>
  <c r="BK140"/>
  <c i="8" r="BK129"/>
  <c i="2" r="J197"/>
  <c r="BK182"/>
  <c r="J147"/>
  <c r="J195"/>
  <c r="J144"/>
  <c r="J236"/>
  <c r="J207"/>
  <c r="BK186"/>
  <c r="BK167"/>
  <c r="BK152"/>
  <c r="BK195"/>
  <c r="J167"/>
  <c r="J240"/>
  <c r="J221"/>
  <c r="J179"/>
  <c i="3" r="BK147"/>
  <c i="2" r="F39"/>
  <c i="4" r="J138"/>
  <c r="J150"/>
  <c r="BK151"/>
  <c i="5" r="J875"/>
  <c r="BK1056"/>
  <c r="BK789"/>
  <c r="BK716"/>
  <c r="J1032"/>
  <c r="BK825"/>
  <c r="J648"/>
  <c r="BK524"/>
  <c r="BK370"/>
  <c r="BK240"/>
  <c r="BK940"/>
  <c r="BK851"/>
  <c r="BK718"/>
  <c r="J633"/>
  <c r="BK530"/>
  <c r="J240"/>
  <c r="BK1060"/>
  <c r="BK871"/>
  <c r="BK759"/>
  <c r="BK498"/>
  <c r="J208"/>
  <c r="BK880"/>
  <c r="BK782"/>
  <c r="J703"/>
  <c r="BK490"/>
  <c r="J1069"/>
  <c r="BK869"/>
  <c r="BK857"/>
  <c r="BK645"/>
  <c r="J501"/>
  <c r="BK214"/>
  <c r="J1034"/>
  <c r="J940"/>
  <c r="J636"/>
  <c r="BK525"/>
  <c r="BK1053"/>
  <c r="BK933"/>
  <c r="BK866"/>
  <c r="J737"/>
  <c r="J526"/>
  <c r="J989"/>
  <c r="J835"/>
  <c r="J786"/>
  <c r="BK665"/>
  <c r="J436"/>
  <c r="J833"/>
  <c r="BK781"/>
  <c r="BK703"/>
  <c r="BK306"/>
  <c r="J705"/>
  <c r="BK476"/>
  <c i="6" r="J167"/>
  <c r="BK139"/>
  <c r="BK169"/>
  <c i="7" r="J157"/>
  <c r="BK151"/>
  <c r="J152"/>
  <c r="BK157"/>
  <c i="8" r="J134"/>
  <c r="J131"/>
  <c i="2" r="BK221"/>
  <c r="J171"/>
  <c r="BK211"/>
  <c r="J151"/>
  <c r="BK229"/>
  <c r="J206"/>
  <c r="J176"/>
  <c r="BK159"/>
  <c r="BK233"/>
  <c r="BK190"/>
  <c r="BK143"/>
  <c r="J225"/>
  <c r="BK180"/>
  <c i="3" r="BK150"/>
  <c r="J153"/>
  <c r="J147"/>
  <c r="BK160"/>
  <c r="J159"/>
  <c r="BK135"/>
  <c r="BK158"/>
  <c r="J140"/>
  <c r="J148"/>
  <c i="4" r="BK143"/>
  <c r="BK165"/>
  <c r="J162"/>
  <c r="J152"/>
  <c r="J158"/>
  <c r="J144"/>
  <c r="BK148"/>
  <c r="BK145"/>
  <c r="BK159"/>
  <c i="5" r="J1035"/>
  <c r="J815"/>
  <c r="J627"/>
  <c r="J292"/>
  <c r="BK877"/>
  <c r="J785"/>
  <c r="J713"/>
  <c r="BK938"/>
  <c r="J795"/>
  <c r="J638"/>
  <c r="J499"/>
  <c r="J314"/>
  <c r="J1051"/>
  <c r="BK807"/>
  <c r="BK680"/>
  <c r="J528"/>
  <c r="J184"/>
  <c r="J873"/>
  <c r="BK809"/>
  <c r="BK711"/>
  <c r="BK420"/>
  <c r="J946"/>
  <c r="J781"/>
  <c r="J585"/>
  <c r="BK441"/>
  <c r="BK988"/>
  <c r="J861"/>
  <c r="J693"/>
  <c r="BK555"/>
  <c r="J226"/>
  <c r="J996"/>
  <c r="J874"/>
  <c r="J629"/>
  <c r="BK1058"/>
  <c r="J944"/>
  <c r="BK881"/>
  <c r="J776"/>
  <c r="BK583"/>
  <c r="J889"/>
  <c r="BK813"/>
  <c r="BK767"/>
  <c r="BK631"/>
  <c r="BK841"/>
  <c r="BK800"/>
  <c r="J767"/>
  <c r="BK582"/>
  <c r="J764"/>
  <c r="BK477"/>
  <c r="J290"/>
  <c i="6" r="J169"/>
  <c r="J163"/>
  <c r="BK164"/>
  <c i="7" r="J147"/>
  <c r="BK145"/>
  <c r="J155"/>
  <c r="BK149"/>
  <c i="8" r="BK134"/>
  <c i="2" r="J193"/>
  <c r="J168"/>
  <c r="BK207"/>
  <c r="J173"/>
  <c r="J227"/>
  <c r="BK204"/>
  <c r="BK179"/>
  <c r="J158"/>
  <c r="J204"/>
  <c r="J159"/>
  <c i="1" r="AS101"/>
  <c i="2" r="BK161"/>
  <c i="3" r="J145"/>
  <c r="BK140"/>
  <c r="J165"/>
  <c r="BK146"/>
  <c r="J138"/>
  <c r="J150"/>
  <c r="J142"/>
  <c r="BK138"/>
  <c r="J135"/>
  <c i="4" r="BK160"/>
  <c r="J148"/>
  <c r="BK156"/>
  <c r="J157"/>
  <c r="J143"/>
  <c r="BK161"/>
  <c r="J161"/>
  <c r="J146"/>
  <c i="5" r="BK1068"/>
  <c r="BK867"/>
  <c r="BK783"/>
  <c r="J489"/>
  <c r="BK290"/>
  <c r="BK850"/>
  <c r="BK776"/>
  <c r="BK1051"/>
  <c r="BK854"/>
  <c r="J643"/>
  <c r="J465"/>
  <c r="BK292"/>
  <c r="BK1039"/>
  <c r="J811"/>
  <c r="BK727"/>
  <c r="BK681"/>
  <c r="J555"/>
  <c r="J370"/>
  <c r="BK1061"/>
  <c r="BK860"/>
  <c r="BK805"/>
  <c r="BK640"/>
  <c r="J431"/>
  <c r="J145"/>
  <c r="J805"/>
  <c r="J778"/>
  <c r="J649"/>
  <c r="J466"/>
  <c r="J1047"/>
  <c r="BK862"/>
  <c r="J817"/>
  <c r="J640"/>
  <c r="J490"/>
  <c r="BK143"/>
  <c r="J935"/>
  <c r="BK627"/>
  <c r="BK433"/>
  <c r="J942"/>
  <c r="BK865"/>
  <c r="BK752"/>
  <c r="BK633"/>
  <c r="J214"/>
  <c r="J843"/>
  <c r="J794"/>
  <c r="BK737"/>
  <c r="BK629"/>
  <c r="J837"/>
  <c r="J792"/>
  <c r="J681"/>
  <c r="BK369"/>
  <c r="J691"/>
  <c r="J429"/>
  <c i="6" r="J149"/>
  <c i="7" r="J140"/>
  <c r="J151"/>
  <c r="BK141"/>
  <c i="8" r="BK133"/>
  <c r="BK130"/>
  <c i="2" r="BK209"/>
  <c r="J162"/>
  <c r="BK231"/>
  <c r="BK184"/>
  <c r="BK236"/>
  <c r="BK212"/>
  <c r="BK197"/>
  <c r="BK170"/>
  <c r="BK144"/>
  <c r="BK191"/>
  <c r="J156"/>
  <c r="J233"/>
  <c r="J212"/>
  <c r="J169"/>
  <c i="3" r="J161"/>
  <c r="BK156"/>
  <c r="BK136"/>
  <c r="BK162"/>
  <c r="BK137"/>
  <c r="BK149"/>
  <c r="BK144"/>
  <c r="BK139"/>
  <c r="BK145"/>
  <c i="4" r="BK142"/>
  <c r="BK154"/>
  <c r="J159"/>
  <c r="BK137"/>
  <c r="J142"/>
  <c r="J145"/>
  <c r="BK140"/>
  <c r="J141"/>
  <c i="5" r="J869"/>
  <c r="J787"/>
  <c r="J415"/>
  <c r="J1063"/>
  <c r="BK837"/>
  <c r="BK775"/>
  <c r="BK935"/>
  <c r="J784"/>
  <c r="J530"/>
  <c r="J373"/>
  <c r="J141"/>
  <c r="BK930"/>
  <c r="J806"/>
  <c r="J712"/>
  <c r="J602"/>
  <c r="BK413"/>
  <c r="BK171"/>
  <c r="J960"/>
  <c r="BK833"/>
  <c r="BK731"/>
  <c r="J486"/>
  <c r="J302"/>
  <c r="J867"/>
  <c r="BK744"/>
  <c r="BK501"/>
  <c r="J444"/>
  <c r="BK983"/>
  <c r="J860"/>
  <c r="J796"/>
  <c r="J589"/>
  <c r="BK429"/>
  <c r="J146"/>
  <c r="BK944"/>
  <c r="J862"/>
  <c r="BK575"/>
  <c r="BK1037"/>
  <c r="BK889"/>
  <c r="J775"/>
  <c r="J610"/>
  <c r="BK226"/>
  <c r="BK827"/>
  <c r="J768"/>
  <c r="BK652"/>
  <c r="BK380"/>
  <c r="BK793"/>
  <c r="J711"/>
  <c r="J477"/>
  <c r="J759"/>
  <c r="J580"/>
  <c r="BK382"/>
  <c i="6" r="BK168"/>
  <c r="J159"/>
  <c r="J162"/>
  <c i="7" r="J148"/>
  <c r="BK153"/>
  <c r="BK142"/>
  <c r="J144"/>
  <c i="8" r="J130"/>
  <c i="2" r="J203"/>
  <c r="BK173"/>
  <c i="1" r="AS95"/>
  <c i="2" r="BK225"/>
  <c r="BK202"/>
  <c r="J235"/>
  <c r="BK176"/>
  <c r="BK148"/>
  <c r="BK227"/>
  <c r="BK205"/>
  <c r="BK158"/>
  <c i="3" r="BK165"/>
  <c i="2" r="F40"/>
  <c i="4" r="J156"/>
  <c r="BK162"/>
  <c r="J155"/>
  <c i="5" r="BK1063"/>
  <c r="BK799"/>
  <c r="J488"/>
  <c r="J1036"/>
  <c r="J354"/>
  <c r="BK946"/>
  <c r="J827"/>
  <c r="J645"/>
  <c r="BK436"/>
  <c r="BK141"/>
  <c r="J865"/>
  <c r="J606"/>
  <c r="J932"/>
  <c r="J761"/>
  <c r="BK713"/>
  <c r="J264"/>
  <c r="BK817"/>
  <c r="J765"/>
  <c r="BK589"/>
  <c r="BK839"/>
  <c r="J807"/>
  <c r="BK779"/>
  <c r="BK650"/>
  <c r="J385"/>
  <c r="J288"/>
  <c i="6" r="BK161"/>
  <c r="BK170"/>
  <c i="7" r="J154"/>
  <c r="BK150"/>
  <c r="BK147"/>
  <c r="BK152"/>
  <c i="8" r="J132"/>
  <c i="2" r="BK213"/>
  <c r="J178"/>
  <c r="J143"/>
  <c r="J191"/>
  <c r="J238"/>
  <c r="J222"/>
  <c r="BK192"/>
  <c r="BK162"/>
  <c r="BK142"/>
  <c r="BK171"/>
  <c r="BK151"/>
  <c r="J232"/>
  <c r="J211"/>
  <c i="3" r="BK148"/>
  <c r="J157"/>
  <c r="BK157"/>
  <c r="J162"/>
  <c r="BK143"/>
  <c r="J158"/>
  <c r="J143"/>
  <c r="J146"/>
  <c i="4" r="J164"/>
  <c r="BK138"/>
  <c r="BK164"/>
  <c r="BK155"/>
  <c r="BK136"/>
  <c r="BK146"/>
  <c r="BK147"/>
  <c r="BK141"/>
  <c i="5" r="J1058"/>
  <c r="J848"/>
  <c r="J680"/>
  <c r="BK385"/>
  <c r="J1055"/>
  <c r="J793"/>
  <c r="BK765"/>
  <c r="J1066"/>
  <c r="J857"/>
  <c r="J715"/>
  <c r="J587"/>
  <c r="J409"/>
  <c r="J324"/>
  <c r="J1042"/>
  <c r="BK845"/>
  <c r="BK763"/>
  <c r="J687"/>
  <c r="J575"/>
  <c r="J250"/>
  <c r="J1045"/>
  <c r="J856"/>
  <c r="BK784"/>
  <c r="BK602"/>
  <c r="J380"/>
  <c r="J866"/>
  <c r="BK735"/>
  <c r="J524"/>
  <c r="BK465"/>
  <c r="BK1036"/>
  <c r="J863"/>
  <c r="BK843"/>
  <c r="BK786"/>
  <c r="J579"/>
  <c r="BK489"/>
  <c r="BK1055"/>
  <c r="J881"/>
  <c r="BK604"/>
  <c r="BK184"/>
  <c r="BK819"/>
  <c r="J720"/>
  <c r="BK276"/>
  <c r="BK1035"/>
  <c r="BK815"/>
  <c r="J731"/>
  <c r="J441"/>
  <c r="J813"/>
  <c r="BK647"/>
  <c r="BK792"/>
  <c r="J642"/>
  <c r="J411"/>
  <c i="6" r="J139"/>
  <c r="BK162"/>
  <c r="J161"/>
  <c i="7" r="BK159"/>
  <c r="J142"/>
  <c r="BK143"/>
  <c i="3" r="BK141"/>
  <c i="4" r="J154"/>
  <c r="BK157"/>
  <c r="J160"/>
  <c r="J140"/>
  <c r="J147"/>
  <c r="J137"/>
  <c r="BK163"/>
  <c r="BK153"/>
  <c i="5" r="BK1045"/>
  <c r="J846"/>
  <c r="J770"/>
  <c r="J419"/>
  <c r="J143"/>
  <c r="J823"/>
  <c r="J735"/>
  <c r="J1065"/>
  <c r="BK829"/>
  <c r="BK705"/>
  <c r="BK585"/>
  <c r="BK354"/>
  <c r="J1048"/>
  <c r="BK856"/>
  <c r="J800"/>
  <c r="BK693"/>
  <c r="BK431"/>
  <c r="J169"/>
  <c r="BK883"/>
  <c r="J829"/>
  <c r="J763"/>
  <c r="BK500"/>
  <c r="BK1066"/>
  <c r="J789"/>
  <c r="J708"/>
  <c r="J498"/>
  <c i="2" r="BK224"/>
  <c r="J170"/>
  <c r="J205"/>
  <c r="J142"/>
  <c r="J224"/>
  <c r="J199"/>
  <c r="BK178"/>
  <c r="BK156"/>
  <c r="BK199"/>
  <c r="BK169"/>
  <c r="BK149"/>
  <c r="J229"/>
  <c r="J184"/>
  <c i="3" r="BK163"/>
  <c r="J144"/>
  <c r="J137"/>
  <c r="BK152"/>
  <c r="BK161"/>
  <c r="BK142"/>
  <c r="J152"/>
  <c r="J154"/>
  <c r="J149"/>
  <c i="4" r="BK158"/>
  <c r="J151"/>
  <c r="BK139"/>
  <c r="J153"/>
  <c r="BK150"/>
  <c r="J163"/>
  <c r="J136"/>
  <c r="BK144"/>
  <c r="BK152"/>
  <c i="5" r="J941"/>
  <c r="BK788"/>
  <c r="J417"/>
  <c r="BK1069"/>
  <c r="BK873"/>
  <c r="BK778"/>
  <c r="BK708"/>
  <c r="J933"/>
  <c r="BK761"/>
  <c r="J598"/>
  <c r="J407"/>
  <c r="BK989"/>
  <c r="BK846"/>
  <c r="J725"/>
  <c r="BK606"/>
  <c r="BK372"/>
  <c r="BK1047"/>
  <c r="J858"/>
  <c r="J752"/>
  <c r="J467"/>
  <c r="BK146"/>
  <c r="J831"/>
  <c r="J729"/>
  <c r="BK486"/>
  <c r="J413"/>
  <c r="J883"/>
  <c r="BK849"/>
  <c r="BK774"/>
  <c r="J582"/>
  <c r="BK407"/>
  <c r="BK941"/>
  <c r="J665"/>
  <c r="BK264"/>
  <c r="J983"/>
  <c r="J880"/>
  <c r="J809"/>
  <c r="J701"/>
  <c r="BK996"/>
  <c r="J819"/>
  <c r="BK770"/>
  <c r="BK438"/>
  <c r="BK835"/>
  <c r="J799"/>
  <c r="BK720"/>
  <c r="J593"/>
  <c r="J797"/>
  <c r="BK643"/>
  <c r="BK419"/>
  <c i="6" r="BK149"/>
  <c r="BK160"/>
  <c r="BK165"/>
  <c i="7" r="J143"/>
  <c r="BK155"/>
  <c r="J139"/>
  <c r="J141"/>
  <c i="8" r="J133"/>
  <c i="2" r="BK188"/>
  <c r="J149"/>
  <c r="J202"/>
  <c r="BK145"/>
  <c r="BK235"/>
  <c r="J209"/>
  <c r="J182"/>
  <c r="BK168"/>
  <c r="BK238"/>
  <c r="J180"/>
  <c r="J152"/>
  <c r="J231"/>
  <c r="BK203"/>
  <c i="3" r="J156"/>
  <c r="J160"/>
  <c r="BK155"/>
  <c r="BK153"/>
  <c i="2" r="F41"/>
  <c i="5" r="BK636"/>
  <c r="BK302"/>
  <c r="J1037"/>
  <c r="BK798"/>
  <c r="J727"/>
  <c r="BK1048"/>
  <c r="BK796"/>
  <c r="J600"/>
  <c r="BK466"/>
  <c r="J369"/>
  <c r="J1068"/>
  <c r="BK858"/>
  <c r="J798"/>
  <c r="J695"/>
  <c r="J604"/>
  <c r="BK373"/>
  <c r="BK144"/>
  <c r="J851"/>
  <c r="J757"/>
  <c r="BK422"/>
  <c r="BK1067"/>
  <c r="BK787"/>
  <c r="BK593"/>
  <c r="J420"/>
  <c r="BK960"/>
  <c r="BK848"/>
  <c r="BK797"/>
  <c r="BK610"/>
  <c r="J525"/>
  <c r="J1060"/>
  <c r="J938"/>
  <c r="J652"/>
  <c r="BK444"/>
  <c r="BK985"/>
  <c r="BK897"/>
  <c r="BK785"/>
  <c r="BK580"/>
  <c r="J171"/>
  <c r="J845"/>
  <c r="J783"/>
  <c r="BK649"/>
  <c r="J791"/>
  <c r="BK642"/>
  <c r="J276"/>
  <c i="2" r="J161"/>
  <c r="J192"/>
  <c r="BK147"/>
  <c r="BK222"/>
  <c r="BK175"/>
  <c i="3" r="BK159"/>
  <c r="J141"/>
  <c r="BK154"/>
  <c r="J163"/>
  <c r="J136"/>
  <c i="2" r="F37"/>
  <c i="4" r="J139"/>
  <c i="5" r="J1067"/>
  <c r="BK821"/>
  <c r="J650"/>
  <c r="BK409"/>
  <c r="BK1065"/>
  <c r="J821"/>
  <c r="J707"/>
  <c r="BK932"/>
  <c r="J718"/>
  <c r="J500"/>
  <c r="J372"/>
  <c r="J1056"/>
  <c r="J854"/>
  <c r="BK766"/>
  <c r="J646"/>
  <c r="J438"/>
  <c r="BK145"/>
  <c r="J894"/>
  <c r="BK772"/>
  <c r="BK499"/>
  <c r="BK415"/>
  <c r="J897"/>
  <c r="J788"/>
  <c r="BK701"/>
  <c r="BK288"/>
  <c r="J871"/>
  <c r="J839"/>
  <c r="BK646"/>
  <c r="BK528"/>
  <c r="J1061"/>
  <c r="J850"/>
  <c r="BK600"/>
  <c r="BK987"/>
  <c r="BK894"/>
  <c r="BK769"/>
  <c r="BK695"/>
  <c r="BK250"/>
  <c r="BK875"/>
  <c r="J779"/>
  <c r="BK687"/>
  <c r="J422"/>
  <c r="J825"/>
  <c r="J774"/>
  <c r="BK598"/>
  <c r="J144"/>
  <c r="J744"/>
  <c r="J578"/>
  <c r="BK324"/>
  <c i="6" r="BK163"/>
  <c r="J170"/>
  <c r="BK166"/>
  <c r="J160"/>
  <c i="7" r="BK156"/>
  <c r="BK139"/>
  <c r="J156"/>
  <c r="BK148"/>
  <c i="8" r="BK132"/>
  <c i="5" r="J716"/>
  <c r="J1053"/>
  <c r="J849"/>
  <c r="J772"/>
  <c r="BK691"/>
  <c r="BK417"/>
  <c r="BK823"/>
  <c r="BK768"/>
  <c r="J583"/>
  <c r="J766"/>
  <c r="BK587"/>
  <c r="BK467"/>
  <c i="6" r="J166"/>
  <c r="J168"/>
  <c r="BK159"/>
  <c i="7" r="J159"/>
  <c r="J150"/>
  <c r="BK154"/>
  <c r="J149"/>
  <c i="8" r="BK131"/>
  <c r="J129"/>
  <c i="2" l="1" r="P220"/>
  <c r="R183"/>
  <c r="BK201"/>
  <c r="J201"/>
  <c r="J103"/>
  <c r="T210"/>
  <c i="3" r="T151"/>
  <c r="T134"/>
  <c r="T133"/>
  <c i="4" r="P149"/>
  <c r="P135"/>
  <c r="P134"/>
  <c r="P133"/>
  <c i="1" r="AU98"/>
  <c i="2" r="BK183"/>
  <c r="J183"/>
  <c r="J101"/>
  <c r="R220"/>
  <c i="5" r="P140"/>
  <c r="T588"/>
  <c r="T601"/>
  <c r="BK879"/>
  <c r="J879"/>
  <c r="J103"/>
  <c r="BK1044"/>
  <c r="J1044"/>
  <c r="J106"/>
  <c i="6" r="R138"/>
  <c r="R137"/>
  <c r="R136"/>
  <c i="2" r="P141"/>
  <c r="P194"/>
  <c r="R210"/>
  <c i="5" r="BK140"/>
  <c r="J140"/>
  <c r="J98"/>
  <c r="P710"/>
  <c r="P1050"/>
  <c r="P1049"/>
  <c i="6" r="BK138"/>
  <c r="J138"/>
  <c r="J102"/>
  <c i="7" r="BK146"/>
  <c r="J146"/>
  <c r="J102"/>
  <c i="2" r="BK194"/>
  <c r="J194"/>
  <c r="J102"/>
  <c r="T201"/>
  <c i="3" r="R151"/>
  <c r="R134"/>
  <c r="R133"/>
  <c i="5" r="R140"/>
  <c r="R139"/>
  <c r="R138"/>
  <c r="R588"/>
  <c r="P601"/>
  <c r="R879"/>
  <c r="R1044"/>
  <c r="R1043"/>
  <c i="7" r="BK138"/>
  <c i="2" r="T183"/>
  <c r="R201"/>
  <c i="3" r="P151"/>
  <c r="P134"/>
  <c r="P133"/>
  <c i="1" r="AU97"/>
  <c i="4" r="R149"/>
  <c r="R135"/>
  <c r="R134"/>
  <c r="R133"/>
  <c i="5" r="BK588"/>
  <c r="J588"/>
  <c r="J99"/>
  <c r="R710"/>
  <c r="R1050"/>
  <c r="R1049"/>
  <c i="7" r="P138"/>
  <c i="2" r="R141"/>
  <c r="T194"/>
  <c r="P210"/>
  <c i="4" r="T149"/>
  <c r="T135"/>
  <c r="T134"/>
  <c r="T133"/>
  <c i="5" r="BK710"/>
  <c r="J710"/>
  <c r="J102"/>
  <c r="T1050"/>
  <c r="T1049"/>
  <c i="7" r="R138"/>
  <c i="2" r="P201"/>
  <c i="5" r="T140"/>
  <c r="T710"/>
  <c i="6" r="T138"/>
  <c r="T137"/>
  <c r="T136"/>
  <c i="7" r="T138"/>
  <c i="8" r="BK128"/>
  <c r="J128"/>
  <c r="J97"/>
  <c i="2" r="T141"/>
  <c r="T140"/>
  <c r="T139"/>
  <c r="T220"/>
  <c i="4" r="BK149"/>
  <c r="J149"/>
  <c r="J101"/>
  <c i="7" r="T146"/>
  <c i="2" r="P183"/>
  <c r="R194"/>
  <c r="BK210"/>
  <c r="J210"/>
  <c r="J105"/>
  <c i="3" r="BK151"/>
  <c r="J151"/>
  <c r="J100"/>
  <c i="5" r="BK635"/>
  <c r="J635"/>
  <c r="J101"/>
  <c r="R635"/>
  <c r="T635"/>
  <c r="BK1050"/>
  <c r="BK1049"/>
  <c r="J1049"/>
  <c r="J107"/>
  <c i="7" r="P146"/>
  <c i="8" r="P128"/>
  <c r="P127"/>
  <c i="1" r="AU104"/>
  <c i="5" r="BK601"/>
  <c r="J601"/>
  <c r="J100"/>
  <c r="R601"/>
  <c r="P879"/>
  <c r="T1044"/>
  <c r="T1043"/>
  <c i="8" r="R128"/>
  <c r="R127"/>
  <c i="2" r="BK141"/>
  <c r="J141"/>
  <c r="J100"/>
  <c r="BK220"/>
  <c r="J220"/>
  <c r="J106"/>
  <c i="5" r="P588"/>
  <c r="P635"/>
  <c r="T879"/>
  <c r="P1044"/>
  <c r="P1043"/>
  <c i="6" r="P138"/>
  <c r="P137"/>
  <c r="P136"/>
  <c i="1" r="AU102"/>
  <c i="7" r="R146"/>
  <c i="8" r="T128"/>
  <c r="T127"/>
  <c i="2" r="BK239"/>
  <c r="J239"/>
  <c r="J107"/>
  <c i="3" r="BK134"/>
  <c r="J134"/>
  <c r="J99"/>
  <c r="BK164"/>
  <c r="J164"/>
  <c r="J101"/>
  <c i="2" r="BK208"/>
  <c r="J208"/>
  <c r="J104"/>
  <c i="5" r="BK1041"/>
  <c r="J1041"/>
  <c r="J104"/>
  <c i="7" r="BK158"/>
  <c r="J158"/>
  <c r="J103"/>
  <c r="J138"/>
  <c r="J101"/>
  <c i="8" r="J121"/>
  <c r="F92"/>
  <c r="E117"/>
  <c r="BF132"/>
  <c r="BF134"/>
  <c r="BF129"/>
  <c r="BF131"/>
  <c r="BF130"/>
  <c r="BF133"/>
  <c i="7" r="E85"/>
  <c i="6" r="BK137"/>
  <c r="J137"/>
  <c r="J101"/>
  <c i="7" r="J93"/>
  <c r="F134"/>
  <c r="BF142"/>
  <c r="BF152"/>
  <c r="BF156"/>
  <c r="BF150"/>
  <c r="BF151"/>
  <c r="BF159"/>
  <c r="BF139"/>
  <c r="BF140"/>
  <c r="BF145"/>
  <c r="BF147"/>
  <c r="BF148"/>
  <c r="BF154"/>
  <c r="BF157"/>
  <c r="BF143"/>
  <c r="BF141"/>
  <c r="BF144"/>
  <c r="BF153"/>
  <c r="BF155"/>
  <c r="BF149"/>
  <c i="5" r="J1050"/>
  <c r="J108"/>
  <c i="6" r="BF139"/>
  <c r="J93"/>
  <c r="E122"/>
  <c r="F133"/>
  <c r="BF161"/>
  <c r="BF168"/>
  <c r="BF169"/>
  <c i="5" r="BK1043"/>
  <c r="J1043"/>
  <c r="J105"/>
  <c r="BK139"/>
  <c r="J139"/>
  <c r="J97"/>
  <c i="6" r="BF164"/>
  <c r="BF165"/>
  <c r="BF149"/>
  <c r="BF166"/>
  <c r="BF170"/>
  <c r="BF159"/>
  <c r="BF162"/>
  <c r="BF167"/>
  <c r="BF160"/>
  <c r="BF163"/>
  <c i="5" r="BF143"/>
  <c r="BF144"/>
  <c r="BF184"/>
  <c r="BF214"/>
  <c r="BF292"/>
  <c r="BF489"/>
  <c r="BF528"/>
  <c r="BF665"/>
  <c r="BF693"/>
  <c r="BF776"/>
  <c r="BF795"/>
  <c r="BF799"/>
  <c r="BF806"/>
  <c r="BF809"/>
  <c r="BF815"/>
  <c r="J132"/>
  <c r="BF145"/>
  <c r="BF250"/>
  <c r="BF373"/>
  <c r="BF587"/>
  <c r="BF629"/>
  <c r="BF643"/>
  <c r="BF713"/>
  <c r="BF731"/>
  <c r="BF737"/>
  <c r="BF752"/>
  <c r="BF757"/>
  <c r="BF761"/>
  <c r="BF763"/>
  <c r="BF765"/>
  <c r="BF775"/>
  <c r="BF794"/>
  <c r="BF796"/>
  <c r="BF805"/>
  <c r="BF843"/>
  <c r="BF382"/>
  <c r="BF429"/>
  <c r="BF467"/>
  <c r="BF486"/>
  <c r="BF499"/>
  <c r="BF555"/>
  <c r="BF579"/>
  <c r="BF600"/>
  <c r="BF633"/>
  <c r="BF640"/>
  <c r="BF680"/>
  <c r="BF695"/>
  <c r="BF774"/>
  <c r="BF779"/>
  <c r="BF797"/>
  <c r="BF807"/>
  <c r="BF831"/>
  <c r="BF839"/>
  <c r="BF852"/>
  <c r="BF856"/>
  <c r="BF869"/>
  <c r="BF930"/>
  <c r="BF933"/>
  <c r="BF983"/>
  <c r="BF1037"/>
  <c r="F135"/>
  <c r="BF290"/>
  <c r="BF306"/>
  <c r="BF433"/>
  <c r="BF490"/>
  <c r="BF501"/>
  <c r="BF524"/>
  <c r="BF530"/>
  <c r="BF585"/>
  <c r="BF636"/>
  <c r="BF691"/>
  <c r="BF727"/>
  <c r="BF764"/>
  <c r="BF788"/>
  <c r="BF800"/>
  <c r="BF813"/>
  <c r="BF827"/>
  <c r="BF835"/>
  <c r="BF841"/>
  <c r="BF1034"/>
  <c r="BF1047"/>
  <c r="BF1055"/>
  <c r="BF208"/>
  <c r="BF276"/>
  <c r="BF380"/>
  <c r="BF407"/>
  <c r="BF413"/>
  <c r="BF417"/>
  <c r="BF419"/>
  <c r="BF420"/>
  <c r="BF422"/>
  <c r="BF436"/>
  <c r="BF441"/>
  <c r="BF465"/>
  <c r="BF476"/>
  <c r="BF582"/>
  <c r="BF583"/>
  <c r="BF631"/>
  <c r="BF707"/>
  <c r="BF712"/>
  <c r="BF715"/>
  <c r="BF854"/>
  <c r="BF866"/>
  <c r="BF867"/>
  <c r="BF875"/>
  <c r="BF985"/>
  <c r="BF264"/>
  <c r="BF314"/>
  <c r="BF369"/>
  <c r="BF372"/>
  <c r="BF431"/>
  <c r="BF575"/>
  <c r="BF589"/>
  <c r="BF598"/>
  <c r="BF602"/>
  <c r="BF642"/>
  <c r="BF647"/>
  <c r="BF649"/>
  <c r="BF687"/>
  <c r="BF767"/>
  <c r="BF770"/>
  <c r="BF778"/>
  <c r="BF798"/>
  <c r="BF811"/>
  <c r="BF833"/>
  <c r="BF850"/>
  <c r="BF877"/>
  <c r="BF894"/>
  <c r="BF897"/>
  <c r="BF935"/>
  <c r="BF940"/>
  <c r="BF1048"/>
  <c r="E128"/>
  <c r="BF141"/>
  <c r="BF146"/>
  <c r="BF226"/>
  <c r="BF240"/>
  <c r="BF324"/>
  <c r="BF370"/>
  <c r="BF385"/>
  <c r="BF500"/>
  <c r="BF578"/>
  <c r="BF604"/>
  <c r="BF610"/>
  <c r="BF645"/>
  <c r="BF718"/>
  <c r="BF784"/>
  <c r="BF792"/>
  <c r="BF821"/>
  <c r="BF845"/>
  <c r="BF849"/>
  <c r="BF857"/>
  <c r="BF871"/>
  <c r="BF873"/>
  <c r="BF881"/>
  <c r="BF938"/>
  <c r="BF942"/>
  <c r="BF989"/>
  <c r="BF1061"/>
  <c r="BF171"/>
  <c r="BF288"/>
  <c r="BF354"/>
  <c r="BF438"/>
  <c r="BF488"/>
  <c r="BF606"/>
  <c r="BF627"/>
  <c r="BF648"/>
  <c r="BF716"/>
  <c r="BF720"/>
  <c r="BF769"/>
  <c r="BF789"/>
  <c r="BF791"/>
  <c r="BF817"/>
  <c r="BF861"/>
  <c r="BF865"/>
  <c r="BF874"/>
  <c r="BF880"/>
  <c r="BF941"/>
  <c r="BF996"/>
  <c r="BF1036"/>
  <c r="BF1039"/>
  <c r="BF1051"/>
  <c r="BF1066"/>
  <c r="BF1068"/>
  <c r="BF1069"/>
  <c r="BF302"/>
  <c r="BF409"/>
  <c r="BF415"/>
  <c r="BF525"/>
  <c r="BF650"/>
  <c r="BF703"/>
  <c r="BF708"/>
  <c r="BF735"/>
  <c r="BF744"/>
  <c r="BF759"/>
  <c r="BF772"/>
  <c r="BF782"/>
  <c r="BF786"/>
  <c r="BF787"/>
  <c r="BF819"/>
  <c r="BF863"/>
  <c r="BF946"/>
  <c r="BF987"/>
  <c r="BF1058"/>
  <c r="BF1063"/>
  <c r="BF1065"/>
  <c i="4" r="BK135"/>
  <c r="BK134"/>
  <c r="J134"/>
  <c r="J99"/>
  <c i="5" r="BF169"/>
  <c r="BF177"/>
  <c r="BF444"/>
  <c r="BF532"/>
  <c r="BF646"/>
  <c r="BF652"/>
  <c r="BF681"/>
  <c r="BF711"/>
  <c r="BF725"/>
  <c r="BF729"/>
  <c r="BF766"/>
  <c r="BF837"/>
  <c r="BF848"/>
  <c r="BF944"/>
  <c r="BF960"/>
  <c r="BF988"/>
  <c r="BF1035"/>
  <c r="BF1042"/>
  <c r="BF1053"/>
  <c r="BF1056"/>
  <c r="BF1060"/>
  <c r="BF1067"/>
  <c r="BF768"/>
  <c r="BF781"/>
  <c r="BF783"/>
  <c r="BF825"/>
  <c r="BF829"/>
  <c r="BF846"/>
  <c r="BF851"/>
  <c r="BF858"/>
  <c r="BF862"/>
  <c r="BF883"/>
  <c r="BF1032"/>
  <c r="BF1045"/>
  <c r="BF411"/>
  <c r="BF466"/>
  <c r="BF477"/>
  <c r="BF498"/>
  <c r="BF526"/>
  <c r="BF580"/>
  <c r="BF593"/>
  <c r="BF638"/>
  <c r="BF701"/>
  <c r="BF705"/>
  <c r="BF785"/>
  <c r="BF793"/>
  <c r="BF823"/>
  <c r="BF860"/>
  <c r="BF889"/>
  <c r="BF932"/>
  <c i="4" r="BF137"/>
  <c r="F130"/>
  <c r="J91"/>
  <c r="BF141"/>
  <c r="BF148"/>
  <c r="BF155"/>
  <c r="BF156"/>
  <c r="BF158"/>
  <c r="BF164"/>
  <c r="BF159"/>
  <c r="BF165"/>
  <c r="E85"/>
  <c r="BF138"/>
  <c r="BF153"/>
  <c r="BF160"/>
  <c r="BF139"/>
  <c r="BF163"/>
  <c r="BF143"/>
  <c r="BF145"/>
  <c r="BF157"/>
  <c i="3" r="BK133"/>
  <c r="J133"/>
  <c r="J98"/>
  <c r="J32"/>
  <c i="4" r="BF140"/>
  <c r="BF142"/>
  <c r="BF150"/>
  <c r="BF147"/>
  <c r="BF152"/>
  <c r="BF154"/>
  <c r="BF161"/>
  <c r="BF136"/>
  <c r="BF144"/>
  <c r="BF146"/>
  <c r="BF151"/>
  <c r="BF162"/>
  <c i="3" r="BF138"/>
  <c r="BF150"/>
  <c r="F130"/>
  <c r="BF142"/>
  <c r="BF145"/>
  <c r="BF155"/>
  <c r="E85"/>
  <c r="BF135"/>
  <c r="BF137"/>
  <c r="BF147"/>
  <c r="BF156"/>
  <c r="J91"/>
  <c r="BF144"/>
  <c r="BF160"/>
  <c r="BF146"/>
  <c r="BF148"/>
  <c r="BF153"/>
  <c r="BF143"/>
  <c r="BF154"/>
  <c r="BF157"/>
  <c r="BF162"/>
  <c r="BF163"/>
  <c r="BF161"/>
  <c r="BF139"/>
  <c r="BF141"/>
  <c r="BF149"/>
  <c r="BF136"/>
  <c r="BF140"/>
  <c r="BF152"/>
  <c r="BF158"/>
  <c r="BF159"/>
  <c r="BF165"/>
  <c i="2" r="BF156"/>
  <c r="BF195"/>
  <c r="BF199"/>
  <c r="BF202"/>
  <c r="BF204"/>
  <c r="BF209"/>
  <c r="BF211"/>
  <c r="BF221"/>
  <c r="BF225"/>
  <c r="BF227"/>
  <c r="BF229"/>
  <c r="BF232"/>
  <c r="BF240"/>
  <c r="BF145"/>
  <c r="BF147"/>
  <c r="BF148"/>
  <c r="BF152"/>
  <c r="BF154"/>
  <c r="BF162"/>
  <c r="BF168"/>
  <c r="BF170"/>
  <c r="BF179"/>
  <c r="BF180"/>
  <c r="BF190"/>
  <c r="BF197"/>
  <c r="BF233"/>
  <c r="BF236"/>
  <c r="BF238"/>
  <c i="1" r="BC96"/>
  <c r="BB96"/>
  <c r="AV96"/>
  <c i="2" r="J91"/>
  <c r="E127"/>
  <c r="BF142"/>
  <c r="BF143"/>
  <c r="BF144"/>
  <c r="BF149"/>
  <c r="BF151"/>
  <c r="BF161"/>
  <c r="BF167"/>
  <c r="BF169"/>
  <c r="BF171"/>
  <c r="BF173"/>
  <c r="BF175"/>
  <c r="BF176"/>
  <c r="BF178"/>
  <c r="BF184"/>
  <c r="BF186"/>
  <c r="BF188"/>
  <c r="BF191"/>
  <c r="BF203"/>
  <c r="BF205"/>
  <c r="BF206"/>
  <c r="BF224"/>
  <c r="BF235"/>
  <c r="F94"/>
  <c r="BF182"/>
  <c r="BF192"/>
  <c r="BF193"/>
  <c r="BF212"/>
  <c r="BF213"/>
  <c i="1" r="AZ96"/>
  <c r="BD96"/>
  <c i="2" r="BF158"/>
  <c r="BF159"/>
  <c r="BF207"/>
  <c r="BF222"/>
  <c r="BF231"/>
  <c i="4" r="F41"/>
  <c i="1" r="BD98"/>
  <c i="5" r="F37"/>
  <c i="1" r="BB99"/>
  <c i="3" r="F37"/>
  <c i="1" r="AZ97"/>
  <c i="6" r="F42"/>
  <c i="1" r="BC102"/>
  <c i="7" r="J39"/>
  <c i="1" r="AV103"/>
  <c i="3" r="F41"/>
  <c i="1" r="BD97"/>
  <c i="5" r="J35"/>
  <c i="1" r="AV99"/>
  <c i="4" r="F37"/>
  <c i="1" r="AZ98"/>
  <c i="6" r="J39"/>
  <c i="1" r="AV102"/>
  <c i="8" r="F35"/>
  <c i="1" r="AZ104"/>
  <c i="8" r="F38"/>
  <c i="1" r="BC104"/>
  <c i="7" r="F43"/>
  <c i="1" r="BD103"/>
  <c i="3" r="F40"/>
  <c i="1" r="BC97"/>
  <c i="5" r="F39"/>
  <c i="1" r="BD99"/>
  <c r="AS100"/>
  <c i="4" r="J37"/>
  <c i="1" r="AV98"/>
  <c i="5" r="F35"/>
  <c i="1" r="AZ99"/>
  <c i="3" r="J110"/>
  <c r="J104"/>
  <c r="J33"/>
  <c r="J34"/>
  <c i="1" r="AG97"/>
  <c i="4" r="F39"/>
  <c i="1" r="BB98"/>
  <c i="5" r="F38"/>
  <c i="1" r="BC99"/>
  <c i="3" r="J37"/>
  <c i="1" r="AV97"/>
  <c i="6" r="F41"/>
  <c i="1" r="BB102"/>
  <c i="8" r="F37"/>
  <c i="1" r="BB104"/>
  <c i="8" r="F39"/>
  <c i="1" r="BD104"/>
  <c i="7" r="F41"/>
  <c i="1" r="BB103"/>
  <c i="3" r="F39"/>
  <c i="1" r="BB97"/>
  <c i="6" r="F39"/>
  <c i="1" r="AZ102"/>
  <c i="7" r="F39"/>
  <c i="1" r="AZ103"/>
  <c i="4" r="F40"/>
  <c i="1" r="BC98"/>
  <c i="6" r="F43"/>
  <c i="1" r="BD102"/>
  <c i="8" r="J35"/>
  <c i="1" r="AV104"/>
  <c i="7" r="F42"/>
  <c i="1" r="BC103"/>
  <c i="7" l="1" r="T137"/>
  <c r="BK137"/>
  <c r="J137"/>
  <c r="J100"/>
  <c r="J34"/>
  <c i="5" r="P139"/>
  <c r="P138"/>
  <c i="1" r="AU99"/>
  <c i="5" r="T139"/>
  <c r="T138"/>
  <c i="7" r="R137"/>
  <c i="2" r="R140"/>
  <c r="R139"/>
  <c i="7" r="P137"/>
  <c i="1" r="AU103"/>
  <c i="2" r="P140"/>
  <c r="P139"/>
  <c i="1" r="AU96"/>
  <c i="2" r="BK140"/>
  <c r="J140"/>
  <c r="J99"/>
  <c i="8" r="BK127"/>
  <c r="J127"/>
  <c r="J96"/>
  <c r="J30"/>
  <c i="6" r="BK136"/>
  <c r="J136"/>
  <c r="J100"/>
  <c r="J34"/>
  <c i="5" r="BK138"/>
  <c r="J138"/>
  <c r="J96"/>
  <c r="J30"/>
  <c i="4" r="BK133"/>
  <c r="J133"/>
  <c r="J98"/>
  <c r="J32"/>
  <c r="J135"/>
  <c r="J100"/>
  <c i="3" r="BF110"/>
  <c i="7" r="J112"/>
  <c r="BF112"/>
  <c r="J40"/>
  <c i="1" r="AW103"/>
  <c r="AT103"/>
  <c r="AS94"/>
  <c r="BC95"/>
  <c r="AY95"/>
  <c r="AZ101"/>
  <c r="AZ100"/>
  <c r="AV100"/>
  <c r="AU101"/>
  <c r="AU100"/>
  <c r="BB95"/>
  <c r="BC101"/>
  <c r="AY101"/>
  <c r="AU95"/>
  <c i="3" r="J38"/>
  <c i="1" r="AW97"/>
  <c r="AT97"/>
  <c i="8" r="J106"/>
  <c r="J100"/>
  <c r="J108"/>
  <c i="1" r="BD95"/>
  <c i="5" r="J117"/>
  <c r="J111"/>
  <c r="J31"/>
  <c r="J32"/>
  <c i="1" r="AG99"/>
  <c r="BD101"/>
  <c r="BD100"/>
  <c r="BD94"/>
  <c r="W33"/>
  <c r="AZ95"/>
  <c r="AV95"/>
  <c i="3" r="J112"/>
  <c i="6" r="J111"/>
  <c r="BF111"/>
  <c r="F40"/>
  <c i="1" r="BA102"/>
  <c r="BB101"/>
  <c r="AX101"/>
  <c i="4" r="J110"/>
  <c r="J104"/>
  <c r="J33"/>
  <c r="J34"/>
  <c i="1" r="AG98"/>
  <c i="8" l="1" r="BF106"/>
  <c r="J31"/>
  <c i="2" r="BK139"/>
  <c r="J139"/>
  <c r="J98"/>
  <c r="J32"/>
  <c i="5" r="BF117"/>
  <c i="4" r="BF110"/>
  <c i="3" r="J43"/>
  <c i="1" r="AN97"/>
  <c i="7" r="J106"/>
  <c r="J114"/>
  <c r="F40"/>
  <c i="1" r="BA103"/>
  <c r="BA101"/>
  <c r="BA100"/>
  <c r="AW100"/>
  <c r="AT100"/>
  <c i="4" r="J112"/>
  <c i="5" r="J119"/>
  <c i="6" r="J105"/>
  <c r="J35"/>
  <c r="J36"/>
  <c i="1" r="AG102"/>
  <c r="BB100"/>
  <c r="AX100"/>
  <c r="AV101"/>
  <c r="BC100"/>
  <c r="AY100"/>
  <c i="8" r="J36"/>
  <c i="1" r="AW104"/>
  <c r="AT104"/>
  <c i="6" r="J40"/>
  <c i="1" r="AW102"/>
  <c r="AT102"/>
  <c r="AZ94"/>
  <c r="AV94"/>
  <c r="AK29"/>
  <c r="AU94"/>
  <c i="2" r="J116"/>
  <c r="BF116"/>
  <c r="F38"/>
  <c i="1" r="BA96"/>
  <c i="3" r="F38"/>
  <c i="1" r="BA97"/>
  <c i="8" r="F36"/>
  <c i="1" r="BA104"/>
  <c i="8" r="J32"/>
  <c i="1" r="AG104"/>
  <c r="AN104"/>
  <c r="AX95"/>
  <c i="4" r="F38"/>
  <c i="1" r="BA98"/>
  <c i="4" r="J38"/>
  <c i="1" r="AW98"/>
  <c r="AT98"/>
  <c r="AN98"/>
  <c i="5" r="F36"/>
  <c i="1" r="BA99"/>
  <c i="5" r="J36"/>
  <c i="1" r="AW99"/>
  <c r="AT99"/>
  <c r="AN99"/>
  <c i="8" l="1" r="J41"/>
  <c i="7" r="J35"/>
  <c i="6" r="J45"/>
  <c i="1" r="AN102"/>
  <c i="5" r="J41"/>
  <c i="4" r="J43"/>
  <c i="6" r="J113"/>
  <c i="7" r="J36"/>
  <c i="1" r="AG103"/>
  <c r="AN103"/>
  <c r="BA95"/>
  <c r="AW95"/>
  <c r="AT95"/>
  <c r="BC94"/>
  <c r="AY94"/>
  <c r="AW101"/>
  <c r="AT101"/>
  <c i="2" r="J110"/>
  <c r="J33"/>
  <c r="J34"/>
  <c i="1" r="AG96"/>
  <c r="BB94"/>
  <c r="W31"/>
  <c i="2" r="J38"/>
  <c i="1" r="AW96"/>
  <c r="AT96"/>
  <c r="W29"/>
  <c i="7" l="1" r="J45"/>
  <c i="2" r="J43"/>
  <c i="1" r="AG95"/>
  <c r="AN95"/>
  <c r="AN96"/>
  <c r="AG101"/>
  <c r="AG100"/>
  <c r="AG94"/>
  <c r="AK26"/>
  <c i="2" r="J118"/>
  <c i="1" r="AX94"/>
  <c r="W32"/>
  <c r="BA94"/>
  <c r="AW94"/>
  <c r="AK30"/>
  <c l="1" r="AN100"/>
  <c r="AK35"/>
  <c r="AN101"/>
  <c r="AT94"/>
  <c r="AN94"/>
  <c r="W30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<sst xmlns="http://schemas.openxmlformats.org/spreadsheetml/2006/main">
  <si>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</si>
  <si>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</si>
  <si>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</si>
  <si>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</si>
  <si>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{11d1967b-fdac-45fc-b1c9-7bef65ed201b}</t>
  </si>
  <si>
    <t xml:space="preserve">&gt;&gt;  skryté stĺpce  &lt;&lt;</t>
  </si>
  <si>
    <t>0,01</t>
  </si>
  <si>
    <t>23</t>
  </si>
  <si>
    <t>REKAPITULÁCIA STAVBY</t>
  </si>
  <si>
    <t xml:space="preserve">v ---  nižšie sa nachádzajú doplnkové a pomocné údaje k zostavám  --- v</t>
  </si>
  <si>
    <t>Návod na vyplnenie</t>
  </si>
  <si>
    <t>0,001</t>
  </si>
  <si>
    <t>Kód:</t>
  </si>
  <si>
    <t>V-411-r1-2025r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</si>
  <si>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</si>
  <si>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</si>
  <si>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 xml:space="preserve">KANALIZÁCIA PRE OBEC KOKŠOV - BAKŠA--UČS  č.1</t>
  </si>
  <si>
    <t>JKSO:</t>
  </si>
  <si>
    <t>ČS:</t>
  </si>
  <si>
    <t>2223</t>
  </si>
  <si>
    <t>Miesto:</t>
  </si>
  <si>
    <t>KOKŠOV - BAKŠA</t>
  </si>
  <si>
    <t>Dátum:</t>
  </si>
  <si>
    <t>27. 10. 2025</t>
  </si>
  <si>
    <t>Objednávateľ:</t>
  </si>
  <si>
    <t>IČO:</t>
  </si>
  <si>
    <t>324311</t>
  </si>
  <si>
    <t>Obec KOKŠOV - BAKŠA</t>
  </si>
  <si>
    <t>IČ DPH:</t>
  </si>
  <si>
    <t>DIČ 202124475</t>
  </si>
  <si>
    <t>Zhotoviteľ:</t>
  </si>
  <si>
    <t>Vyplň údaj</t>
  </si>
  <si>
    <t>Projektant:</t>
  </si>
  <si>
    <t>31726771</t>
  </si>
  <si>
    <t>Hydroprojekt Košice, s.r.o</t>
  </si>
  <si>
    <t xml:space="preserve"> SK2020493948</t>
  </si>
  <si>
    <t>True</t>
  </si>
  <si>
    <t>Spracovateľ:</t>
  </si>
  <si>
    <t>Ing.Osif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</si>
  <si>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</si>
  <si>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</si>
  <si>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</si>
  <si>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</si>
  <si>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</si>
  <si>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</si>
  <si>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</si>
  <si>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</si>
  <si>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</si>
  <si>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</si>
  <si>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</si>
  <si>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</si>
  <si>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</si>
  <si>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</si>
  <si>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</si>
  <si>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</si>
  <si>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</si>
  <si>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</si>
  <si>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</si>
  <si>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</si>
  <si>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</si>
  <si>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</si>
  <si>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</si>
  <si>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</si>
  <si>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</si>
  <si>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</si>
  <si>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</si>
  <si>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</si>
  <si>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</si>
  <si>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</si>
  <si>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</si>
  <si>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</si>
  <si>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</si>
  <si>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</si>
  <si>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</si>
  <si>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</si>
  <si>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</si>
  <si>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</si>
  <si>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</si>
  <si>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</si>
  <si>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</si>
  <si>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</si>
  <si>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</si>
  <si>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</si>
  <si>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</si>
  <si>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SO 01</t>
  </si>
  <si>
    <t>Čerpacia stanica 2</t>
  </si>
  <si>
    <t>STA</t>
  </si>
  <si>
    <t>1</t>
  </si>
  <si>
    <t>{56ddfce5-ba54-4de0-ab24-df73399574e4}</t>
  </si>
  <si>
    <t>/</t>
  </si>
  <si>
    <t>as</t>
  </si>
  <si>
    <t xml:space="preserve">Stavebné riešenie </t>
  </si>
  <si>
    <t>Časť</t>
  </si>
  <si>
    <t>2</t>
  </si>
  <si>
    <t>{74cf420b-7f5d-4a64-ae57-0d58878d67e4}</t>
  </si>
  <si>
    <t>eo</t>
  </si>
  <si>
    <t>Napojenie na el. sieť</t>
  </si>
  <si>
    <t>{c3eec28b-d588-4c69-8601-b303312d7f09}</t>
  </si>
  <si>
    <t>prel.</t>
  </si>
  <si>
    <t>Preložka vedenia ST a.s.</t>
  </si>
  <si>
    <t>{a006cb7a-c70b-4bba-a96b-212fb97f8b64}</t>
  </si>
  <si>
    <t>SO 02</t>
  </si>
  <si>
    <t>Kanalizácia</t>
  </si>
  <si>
    <t>{7b1a6653-51cb-4e5b-b8bf-13ae95aef01b}</t>
  </si>
  <si>
    <t>PS</t>
  </si>
  <si>
    <t>Prevádzkové súbory</t>
  </si>
  <si>
    <t>{47bb1d2c-7b38-4d7f-bd6e-df746fc2b19a}</t>
  </si>
  <si>
    <t>ps-1</t>
  </si>
  <si>
    <t>Čerpacia stanica</t>
  </si>
  <si>
    <t>{f3d87318-e010-4316-8818-59bd506d84ab}</t>
  </si>
  <si>
    <t>ps1-1</t>
  </si>
  <si>
    <t>ČS 2-Strojné vybavenie</t>
  </si>
  <si>
    <t>3</t>
  </si>
  <si>
    <t>{6e92039c-ccac-4f99-ba2c-32aeb77873cd}</t>
  </si>
  <si>
    <t>ps1-2</t>
  </si>
  <si>
    <t>ČS 2 - Elektročasť</t>
  </si>
  <si>
    <t>{11f8e5f1-c05e-4c4c-a08b-aa2bef73c65b}</t>
  </si>
  <si>
    <t>Ost-nkl.</t>
  </si>
  <si>
    <t>Ostatné náklady</t>
  </si>
  <si>
    <t>{92c9b216-483e-4299-a476-abe80dd8adf1}</t>
  </si>
  <si>
    <t>KRYCÍ LIST ROZPOČTU</t>
  </si>
  <si>
    <t>Objekt:</t>
  </si>
  <si>
    <t>SO 01 - Čerpacia stanica 2</t>
  </si>
  <si>
    <t>Časť:</t>
  </si>
  <si>
    <t xml:space="preserve">as - Stavebné riešenie </t>
  </si>
  <si>
    <t>202124475</t>
  </si>
  <si>
    <t>SK2020493948</t>
  </si>
  <si>
    <t>Náklady z rozpočtu</t>
  </si>
  <si>
    <t>REKAPITULÁCIA ROZPOČTU</t>
  </si>
  <si>
    <t>Kód dielu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</si>
  <si>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</si>
  <si>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</si>
  <si>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</si>
  <si>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</si>
  <si>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</si>
  <si>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</si>
  <si>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4 - Vodorovné konštrukcie</t>
  </si>
  <si>
    <t xml:space="preserve">    5 - Komunikácie</t>
  </si>
  <si>
    <t xml:space="preserve">    6 - Úpravy povrchov, podlahy, osadenie</t>
  </si>
  <si>
    <t xml:space="preserve">    8 - Rúrové vedenie</t>
  </si>
  <si>
    <t xml:space="preserve">    9 - Ostatné konštrukcie a práce-búranie</t>
  </si>
  <si>
    <t xml:space="preserve">    99 - Presun hmôt HSV</t>
  </si>
  <si>
    <t>2) Ostatné náklady</t>
  </si>
  <si>
    <t>GZS</t>
  </si>
  <si>
    <t>VRN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</si>
  <si>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</si>
  <si>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</si>
  <si>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</si>
  <si>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</si>
  <si>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</si>
  <si>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</si>
  <si>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Celkové náklady za stavbu 1) + 2)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</si>
  <si>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</si>
  <si>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</si>
  <si>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</si>
  <si>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</si>
  <si>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</si>
  <si>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</si>
  <si>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</si>
  <si>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</si>
  <si>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</si>
  <si>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</si>
  <si>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</si>
  <si>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</si>
  <si>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</si>
  <si>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</si>
  <si>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</si>
  <si>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</si>
  <si>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</si>
  <si>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111201501.S</t>
  </si>
  <si>
    <t xml:space="preserve">Drvenie  konárov stromov s priemerom kmeňa nad 100 mm, na hromadách pre všetky druhy stromov</t>
  </si>
  <si>
    <t>ks</t>
  </si>
  <si>
    <t>4</t>
  </si>
  <si>
    <t>1734982873</t>
  </si>
  <si>
    <t>112101101.S</t>
  </si>
  <si>
    <t>Odstránenie listnatých stromov do priemeru 300 mm, motorovou pílou</t>
  </si>
  <si>
    <t>1384111057</t>
  </si>
  <si>
    <t>112201101.S</t>
  </si>
  <si>
    <t>Odstránenie pňov na vzdial. 50 m priemeru nad 100 do 300 mm</t>
  </si>
  <si>
    <t>-334010245</t>
  </si>
  <si>
    <t>113106121.S</t>
  </si>
  <si>
    <t xml:space="preserve">Rozoberaniemelioračných kanálov , z betónových  dlaždíc, dosiek alebo tvaroviek,  -0,13800t</t>
  </si>
  <si>
    <t>m2</t>
  </si>
  <si>
    <t>1499564813</t>
  </si>
  <si>
    <t>VV</t>
  </si>
  <si>
    <t>7*1,5</t>
  </si>
  <si>
    <t>5</t>
  </si>
  <si>
    <t>113307125.S</t>
  </si>
  <si>
    <t xml:space="preserve">Odstránenie podkladu v ploche do 200 m2 z kameniva hrubého drveného, hr.400- 500mm,  -0,72000t</t>
  </si>
  <si>
    <t>1011434222</t>
  </si>
  <si>
    <t>6</t>
  </si>
  <si>
    <t>113307143.S</t>
  </si>
  <si>
    <t xml:space="preserve">Odstránenie podkladu asfaltového  v ploche do 200 m2, hr.nad 100 do 150 mm,  -0,37500t</t>
  </si>
  <si>
    <t>-1231299503</t>
  </si>
  <si>
    <t>7</t>
  </si>
  <si>
    <t>115101201.S</t>
  </si>
  <si>
    <t>Čerpanie vody na dopravnú výšku do 10 m s priemerným prítokom litrov za minútu nad 100 do 500 l</t>
  </si>
  <si>
    <t>hod</t>
  </si>
  <si>
    <t>1862504107</t>
  </si>
  <si>
    <t>14*24</t>
  </si>
  <si>
    <t>8</t>
  </si>
  <si>
    <t>115101301.S</t>
  </si>
  <si>
    <t>Pohotovosť záložnej čerpacej súpravy pre výšku do 10 m, s prítokom litrov za minútu nad 100 do 500 l</t>
  </si>
  <si>
    <t>den</t>
  </si>
  <si>
    <t>-719257977</t>
  </si>
  <si>
    <t>9</t>
  </si>
  <si>
    <t>121101101.S</t>
  </si>
  <si>
    <t>Odstránenie ornice s vodor. premiestn. na hromady, so zložením na vzdialenosť do 100 m a do 30 m3</t>
  </si>
  <si>
    <t>m3</t>
  </si>
  <si>
    <t>1974318732</t>
  </si>
  <si>
    <t>5,43*5,43*0,2</t>
  </si>
  <si>
    <t>10</t>
  </si>
  <si>
    <t>122201401.S</t>
  </si>
  <si>
    <t>Výkop v zemníku na suchu v hornine 3, do 100 m3</t>
  </si>
  <si>
    <t>-1396074480</t>
  </si>
  <si>
    <t>5,897+4,563</t>
  </si>
  <si>
    <t>11</t>
  </si>
  <si>
    <t>131201201.S</t>
  </si>
  <si>
    <t>Výkop zapaženej jamy v hornine 3, do 100 m3</t>
  </si>
  <si>
    <t>334448112</t>
  </si>
  <si>
    <t>3,43*3,43*6,22*0,7</t>
  </si>
  <si>
    <t>12</t>
  </si>
  <si>
    <t>131201209.S</t>
  </si>
  <si>
    <t>Príplatok za lepivosť pri hĺbení zapažených jám a zárezov s urovnaním dna v hornine 3</t>
  </si>
  <si>
    <t>-1931271788</t>
  </si>
  <si>
    <t>13</t>
  </si>
  <si>
    <t>131301201.S</t>
  </si>
  <si>
    <t>Výkop zapaženej jamy horn. 4 do 100 m3</t>
  </si>
  <si>
    <t>-1286475755</t>
  </si>
  <si>
    <t>3,43*3,43*6,22*0,4</t>
  </si>
  <si>
    <t>14</t>
  </si>
  <si>
    <t>131301209.S</t>
  </si>
  <si>
    <t>Príplatok za lepivosť pri hĺbení zapažených jám a zárezov s urovnaním dna v hornine 4</t>
  </si>
  <si>
    <t>-822870734</t>
  </si>
  <si>
    <t>15</t>
  </si>
  <si>
    <t>162301102.S</t>
  </si>
  <si>
    <t>Vodorovné premiestnenie výkopku po spevnenej ceste z horniny tr.1-4, do 100 m3 na vzdialenosť do 1000 m</t>
  </si>
  <si>
    <t>-1778665702</t>
  </si>
  <si>
    <t>5,897+51,224</t>
  </si>
  <si>
    <t>"Na spätný zásyp a zahumusovanie"</t>
  </si>
  <si>
    <t>3,9*0,2+4,563</t>
  </si>
  <si>
    <t>Súčet</t>
  </si>
  <si>
    <t>16</t>
  </si>
  <si>
    <t>162401401.S</t>
  </si>
  <si>
    <t>Vodorovné premiestnenie konárov stromov nad 100 do 300 mm do 2000 m</t>
  </si>
  <si>
    <t>-1930701917</t>
  </si>
  <si>
    <t>17</t>
  </si>
  <si>
    <t>162501401.S</t>
  </si>
  <si>
    <t>Vodorovné premiestnenie kmeňov nad 100 do 300 mm do 2000 m</t>
  </si>
  <si>
    <t>1179531928</t>
  </si>
  <si>
    <t>18</t>
  </si>
  <si>
    <t>162601401.S</t>
  </si>
  <si>
    <t>Vodorovné premiestnenie pňov nad 100 do 300 mm do 2000 m</t>
  </si>
  <si>
    <t>-2053765952</t>
  </si>
  <si>
    <t>19</t>
  </si>
  <si>
    <t>167101101.S</t>
  </si>
  <si>
    <t>Nakladanie neuľahnutého výkopku z hornín tr.1-4 do 100 m3</t>
  </si>
  <si>
    <t>898197659</t>
  </si>
  <si>
    <t>20</t>
  </si>
  <si>
    <t>171201201.S</t>
  </si>
  <si>
    <t>Uloženie sypaniny na skládky do 100 m3</t>
  </si>
  <si>
    <t>-1400061538</t>
  </si>
  <si>
    <t>21</t>
  </si>
  <si>
    <t>174101001.S</t>
  </si>
  <si>
    <t>Zásyp sypaninou so zhutnením jám, šachiet, rýh, zárezov alebo okolo objektov do 100 m3</t>
  </si>
  <si>
    <t>178831825</t>
  </si>
  <si>
    <t>29,271-0,701-0,374-3,14*1,12*1,12*6,0</t>
  </si>
  <si>
    <t>22</t>
  </si>
  <si>
    <t>180402111.S</t>
  </si>
  <si>
    <t>Založenie trávnika parkového výsevom v rovine do 1:5</t>
  </si>
  <si>
    <t>719360480</t>
  </si>
  <si>
    <t>M</t>
  </si>
  <si>
    <t>005720001400.S</t>
  </si>
  <si>
    <t>Osivá tráv - semená parkovej zmesi</t>
  </si>
  <si>
    <t>kg</t>
  </si>
  <si>
    <t>298838226</t>
  </si>
  <si>
    <t>3,9*0,0309 'Prepočítané koeficientom množstva</t>
  </si>
  <si>
    <t>24</t>
  </si>
  <si>
    <t>181101101.S</t>
  </si>
  <si>
    <t>Úprava pláne v zárezoch v hornine 1-4 bez zhutnenia</t>
  </si>
  <si>
    <t>-1991295938</t>
  </si>
  <si>
    <t>25</t>
  </si>
  <si>
    <t>181101102.S</t>
  </si>
  <si>
    <t>Úprava pláne v zárezoch v hornine 1-4 so zhutnením</t>
  </si>
  <si>
    <t>1873993725</t>
  </si>
  <si>
    <t>26</t>
  </si>
  <si>
    <t>181301103.S</t>
  </si>
  <si>
    <t>Rozprestretie ornice v rovine , plocha do 500 m2, hr.do 200 mm</t>
  </si>
  <si>
    <t>-187798817</t>
  </si>
  <si>
    <t>3,9</t>
  </si>
  <si>
    <t>27</t>
  </si>
  <si>
    <t>183403153.S</t>
  </si>
  <si>
    <t>Obrobenie pôdy hrabaním v rovine alebo na svahu do 1:5</t>
  </si>
  <si>
    <t>611415128</t>
  </si>
  <si>
    <t>Zakladanie</t>
  </si>
  <si>
    <t>28</t>
  </si>
  <si>
    <t>212752125.S</t>
  </si>
  <si>
    <t>Trativody z flexodrenážnych rúr DN 100</t>
  </si>
  <si>
    <t>m</t>
  </si>
  <si>
    <t>432261347</t>
  </si>
  <si>
    <t>3,43*4</t>
  </si>
  <si>
    <t>29</t>
  </si>
  <si>
    <t>231943211.S</t>
  </si>
  <si>
    <t xml:space="preserve">Steny  z oceľových štetovníc z terénu vibrotlakovou technológiou na dĺžku do 10 m,vrátane spojok,rozopretia</t>
  </si>
  <si>
    <t>-2001875292</t>
  </si>
  <si>
    <t>3,43*9*4</t>
  </si>
  <si>
    <t>30</t>
  </si>
  <si>
    <t>134600000100.S</t>
  </si>
  <si>
    <t>Profil oceľový hrubý na štetovnice (neopracovaný) LARSEN (10 370) 3n</t>
  </si>
  <si>
    <t>t</t>
  </si>
  <si>
    <t>-665326897</t>
  </si>
  <si>
    <t>123,48*0,155*0,5</t>
  </si>
  <si>
    <t>31</t>
  </si>
  <si>
    <t>234952919.S</t>
  </si>
  <si>
    <t>Príplatok k cene za dopravné hlavného materiálu oceňované v špecifikácii s obratovosťou</t>
  </si>
  <si>
    <t>-330391815</t>
  </si>
  <si>
    <t>32</t>
  </si>
  <si>
    <t>237941111.S</t>
  </si>
  <si>
    <t xml:space="preserve">Vytiahnutie štetovnicových stien z oceľových štetovníc  do 2 rokov, do 10m</t>
  </si>
  <si>
    <t>-326828434</t>
  </si>
  <si>
    <t>33</t>
  </si>
  <si>
    <t>242111111.S</t>
  </si>
  <si>
    <t>Osadenie plášťa studne z betónových skruží celokruhových DN 800</t>
  </si>
  <si>
    <t>1381406215</t>
  </si>
  <si>
    <t>34</t>
  </si>
  <si>
    <t>592240000700.S</t>
  </si>
  <si>
    <t>Skruž betónová so stúpadlom pre kanalizačnú šachtu DN 800, rozmer 800x1000x120 mm</t>
  </si>
  <si>
    <t>-21705805</t>
  </si>
  <si>
    <t>Vodorovné konštrukcie</t>
  </si>
  <si>
    <t>35</t>
  </si>
  <si>
    <t>451573111.S</t>
  </si>
  <si>
    <t>Lôžko pod potrubie, stoky a drobné objekty, v otvorenom výkope z piesku a štrkopiesku do 63 mm</t>
  </si>
  <si>
    <t>-20085370</t>
  </si>
  <si>
    <t>3,14*1,22*1,22*0,15</t>
  </si>
  <si>
    <t>36</t>
  </si>
  <si>
    <t>452311146.S</t>
  </si>
  <si>
    <t>Dosky, bloky, sedlá z betónu v otvorenom výkope tr. C 20/25</t>
  </si>
  <si>
    <t>1910980227</t>
  </si>
  <si>
    <t>3,14*1,22*1,22*0,08</t>
  </si>
  <si>
    <t>37</t>
  </si>
  <si>
    <t>452351101.S</t>
  </si>
  <si>
    <t>Debnenie v otvorenom výkope dosiek, sedlových lôžok a blokov pod potrubie,stoky a drobné objekty</t>
  </si>
  <si>
    <t>1568905468</t>
  </si>
  <si>
    <t>2*3,14*1,22*0,08</t>
  </si>
  <si>
    <t>Komunikácie</t>
  </si>
  <si>
    <t>38</t>
  </si>
  <si>
    <t>564251114.S</t>
  </si>
  <si>
    <t>Podklad alebo podsyp zo štrkopiesku s rozprestretím, vlhčením a zhutnením, po zhutnení hr. 180 mm</t>
  </si>
  <si>
    <t>31041376</t>
  </si>
  <si>
    <t>39</t>
  </si>
  <si>
    <t>564861111.S</t>
  </si>
  <si>
    <t>Podklad zo štrkodrviny s rozprestretím a zhutnením, po zhutnení hr. 200 mm</t>
  </si>
  <si>
    <t>445610555</t>
  </si>
  <si>
    <t>40</t>
  </si>
  <si>
    <t>573131102.S</t>
  </si>
  <si>
    <t>Postrek asfaltový infiltračný s posypom kamenivom z cestnej emulzie v množstve 0,70 kg/m2</t>
  </si>
  <si>
    <t>-437346208</t>
  </si>
  <si>
    <t>41</t>
  </si>
  <si>
    <t>573211108.S</t>
  </si>
  <si>
    <t>Postrek asfaltový spojovací bez posypu kamenivom z asfaltu cestného v množstve 0,50 kg/m2</t>
  </si>
  <si>
    <t>-637054233</t>
  </si>
  <si>
    <t>42</t>
  </si>
  <si>
    <t>577134241.S</t>
  </si>
  <si>
    <t>Asfaltový betón vrstva obrusná AC 11 O v pruhu š. nad 3 m z nemodifik. asfaltu tr. II, po zhutnení hr. 40 mm</t>
  </si>
  <si>
    <t>183606373</t>
  </si>
  <si>
    <t>43</t>
  </si>
  <si>
    <t>577174441.S</t>
  </si>
  <si>
    <t>Asfaltový betón vrstva ložná AC 22 L v pruhu š. nad 3 m z nemodifik. asfaltu tr. II, po zhutnení hr. 80 mm</t>
  </si>
  <si>
    <t>1985018133</t>
  </si>
  <si>
    <t>Úpravy povrchov, podlahy, osadenie</t>
  </si>
  <si>
    <t>44</t>
  </si>
  <si>
    <t>618311551.S</t>
  </si>
  <si>
    <t>Vytvarovanie dna kanála z betónu vodostavebného C 25/30 s poterom, polomer do 300 mm</t>
  </si>
  <si>
    <t>12017335</t>
  </si>
  <si>
    <t>Rúrové vedenie</t>
  </si>
  <si>
    <t>45</t>
  </si>
  <si>
    <t>877376106.S</t>
  </si>
  <si>
    <t>Montáž kanalizačnej PVC-U prechodky DN 300</t>
  </si>
  <si>
    <t>958698336</t>
  </si>
  <si>
    <t>46</t>
  </si>
  <si>
    <t>286540133000.S</t>
  </si>
  <si>
    <t xml:space="preserve">Šachtová prechodka PP, DN 300 </t>
  </si>
  <si>
    <t>-1035755682</t>
  </si>
  <si>
    <t>47</t>
  </si>
  <si>
    <t>894102112.Sú</t>
  </si>
  <si>
    <t>Dodávka a osadenie prefabrikovanej ŽB šachty+vŕtané otvory, gumové tesnenia, doprava na stavbu</t>
  </si>
  <si>
    <t>kpl</t>
  </si>
  <si>
    <t>-1255266046</t>
  </si>
  <si>
    <t>"dodávka-skladba"</t>
  </si>
  <si>
    <t>železobetónová nádrž DN2000 12 928,00 1 12 928,00</t>
  </si>
  <si>
    <t>železobetónová stropná doska D2240 / H = 180 mm, tr. D125 KN</t>
  </si>
  <si>
    <t>2 x poklopy (900x613)mm, 1 x poklop D600 mm, tr. A15</t>
  </si>
  <si>
    <t>1x nerezový rebrík,nerezový odvetrávací komín</t>
  </si>
  <si>
    <t>Ostatné konštrukcie a práce-búranie</t>
  </si>
  <si>
    <t>48</t>
  </si>
  <si>
    <t>916361111.S</t>
  </si>
  <si>
    <t>Osadenie cestného obrubníka betónového ležatého do lôžka z betónu prostého tr. C 12/15 s bočnou oporou</t>
  </si>
  <si>
    <t>521976584</t>
  </si>
  <si>
    <t>49</t>
  </si>
  <si>
    <t>592170001000.S</t>
  </si>
  <si>
    <t>Obrubník cestný, lxšxv 1000x150x260 mm</t>
  </si>
  <si>
    <t>319401900</t>
  </si>
  <si>
    <t>8,75*1,01 'Prepočítané koeficientom množstva</t>
  </si>
  <si>
    <t>50</t>
  </si>
  <si>
    <t>935111111.S</t>
  </si>
  <si>
    <t>Osadenie priekopového žľabu z betónových priekop. tvárnic šírky do 500 mm,do lôžka zo štrkopiesku</t>
  </si>
  <si>
    <t>-500084808</t>
  </si>
  <si>
    <t>51</t>
  </si>
  <si>
    <t>592270000100.S</t>
  </si>
  <si>
    <t>Tvárnica priekopová a melioračná, prídlažba betónová, rozmer 500x500x100 mm</t>
  </si>
  <si>
    <t>-1117143430</t>
  </si>
  <si>
    <t>7*4,04 'Prepočítané koeficientom množstva</t>
  </si>
  <si>
    <t>52</t>
  </si>
  <si>
    <t>971056006.S</t>
  </si>
  <si>
    <t>Jadrové vrty diamantovými korunkami do D 70 mm do stien - železobetónových -0,00009t</t>
  </si>
  <si>
    <t>cm</t>
  </si>
  <si>
    <t>-319056382</t>
  </si>
  <si>
    <t>1*12</t>
  </si>
  <si>
    <t>53</t>
  </si>
  <si>
    <t>971056012.S</t>
  </si>
  <si>
    <t>Jadrové vrty diamantovými korunkami do D 130 mm do stien - železobetónových -0,00032t</t>
  </si>
  <si>
    <t>-351148870</t>
  </si>
  <si>
    <t>1*12+1*12</t>
  </si>
  <si>
    <t>54</t>
  </si>
  <si>
    <t>971056021.S</t>
  </si>
  <si>
    <t>Jadrové vrty diamantovými korunkami do D 300 mm do stien - železobetónových -0,00170t</t>
  </si>
  <si>
    <t>1644608725</t>
  </si>
  <si>
    <t>55</t>
  </si>
  <si>
    <t>979082213.S</t>
  </si>
  <si>
    <t>Vodorovná doprava sutiny so zložením a hrubým urovnaním na vzdialenosť do 1 km</t>
  </si>
  <si>
    <t>-154835299</t>
  </si>
  <si>
    <t>56</t>
  </si>
  <si>
    <t>979082219.S</t>
  </si>
  <si>
    <t>Príplatok k cene za každý ďalší aj začatý 1 km nad 1 km pre vodorovnú dopravu sutiny</t>
  </si>
  <si>
    <t>1985204493</t>
  </si>
  <si>
    <t>5,858*9 'Prepočítané koeficientom množstva</t>
  </si>
  <si>
    <t>57</t>
  </si>
  <si>
    <t>979087212.S</t>
  </si>
  <si>
    <t>Nakladanie na dopravné prostriedky pre vodorovnú dopravu sutiny</t>
  </si>
  <si>
    <t>28249410</t>
  </si>
  <si>
    <t>58</t>
  </si>
  <si>
    <t>979089012.S</t>
  </si>
  <si>
    <t>Poplatok za skládku - betón, tehly, dlaždice (17 01) ostatné</t>
  </si>
  <si>
    <t>-317256774</t>
  </si>
  <si>
    <t>5,858-1,5</t>
  </si>
  <si>
    <t>59</t>
  </si>
  <si>
    <t>979089212.S</t>
  </si>
  <si>
    <t>Poplatok za skládku - bitúmenové zmesi, uholný decht, dechtové výrobky (17 03 ), ostatné</t>
  </si>
  <si>
    <t>2137113669</t>
  </si>
  <si>
    <t>99</t>
  </si>
  <si>
    <t>Presun hmôt HSV</t>
  </si>
  <si>
    <t>60</t>
  </si>
  <si>
    <t>998142251.S</t>
  </si>
  <si>
    <t>Presun hmôt pre obj.8141, 8142,8143,zvislá nosná konštr. betónová,výšky do 25 m</t>
  </si>
  <si>
    <t>-415572078</t>
  </si>
  <si>
    <t>eo - Napojenie na el. sieť</t>
  </si>
  <si>
    <t>KOKŠOV - BAKŠA				</t>
  </si>
  <si>
    <t>Obec KOKŠOV - BAKŠA							</t>
  </si>
  <si>
    <t>36847852</t>
  </si>
  <si>
    <t>MARS ELEKTRO,s.r.o.Košice	</t>
  </si>
  <si>
    <t>Ing.Július Furmaník	</t>
  </si>
  <si>
    <t>Elektromontážne prác - Elektromontážne prác</t>
  </si>
  <si>
    <t xml:space="preserve">    D2 - Zemné práce</t>
  </si>
  <si>
    <t>HZS - Hodinové zúčtovacie sadzby</t>
  </si>
  <si>
    <t>Elektromontážne prác</t>
  </si>
  <si>
    <t>210010094</t>
  </si>
  <si>
    <t>Montáž el-inšt rúrky (plast) ohybná, uložená pevne D40 (d36)mm</t>
  </si>
  <si>
    <t>64</t>
  </si>
  <si>
    <t>345658K041</t>
  </si>
  <si>
    <t>Chránička kábelová 2-plášťová HDPE, ohybná KOPOFLEX® 40 : KF 09040 FA, bezhalogén, so zaťah. drôtom, spojkou, čierna</t>
  </si>
  <si>
    <t>256</t>
  </si>
  <si>
    <t>210100138</t>
  </si>
  <si>
    <t>Ukončenie celoplastových káblov v rozvádzači na svorky, zapojenie 4x 10-16 mm2</t>
  </si>
  <si>
    <t>kus</t>
  </si>
  <si>
    <t>210190002</t>
  </si>
  <si>
    <t>Montáž rozvodnice do 50kg</t>
  </si>
  <si>
    <t>3575350H04</t>
  </si>
  <si>
    <t>Rozvádzač elektromerový, plastový RE 2.0 Z40 (W) 25A P0 (ZSE) P1 (SSE) P2 (VSE) zapustený, IP44/20</t>
  </si>
  <si>
    <t>210220022</t>
  </si>
  <si>
    <t>Montáž uzemňovacieho vedenia v zemi, FeZn drôt D8-10mm, spojenie svorkami</t>
  </si>
  <si>
    <t>3549000A01</t>
  </si>
  <si>
    <t>Kruhový bleskozvodný, uzemňovací drôt (FeZn) D10 [0,62kg/m]</t>
  </si>
  <si>
    <t>210220025</t>
  </si>
  <si>
    <t>Montáž uzemňovacieho vedenia v zemi, FeZn pás do 120mm2, spojenie svorkami</t>
  </si>
  <si>
    <t>3549000A34</t>
  </si>
  <si>
    <t>Plochá uzemňovacia páska (FeZn) 30x4 [0,95kg/m]</t>
  </si>
  <si>
    <t>210220301</t>
  </si>
  <si>
    <t>Montáž bleskozvodnej svorky do 2 skrutiek (SS,SP1,SR 03)</t>
  </si>
  <si>
    <t>3549040A52</t>
  </si>
  <si>
    <t>Svorka uzemňovacia (FeZn) : SR 03 C, spojenie kruhových vodičov a pásoviny (2xM8) mosadzné matice</t>
  </si>
  <si>
    <t>210901015</t>
  </si>
  <si>
    <t>Montáž, kábel Al 750V voľne uložený AYKY 4x16</t>
  </si>
  <si>
    <t>341400M140</t>
  </si>
  <si>
    <t>Kábel Al 750V : AYKY-J 4x16</t>
  </si>
  <si>
    <t>211190002</t>
  </si>
  <si>
    <t>Montáž, osadenie plastovej prípojkovej skrine SPP 3-5, bez základov</t>
  </si>
  <si>
    <t>211190021</t>
  </si>
  <si>
    <t>Montáž, konštrukcie do základu pre plastové rozpojovacie a prípojkové skrine</t>
  </si>
  <si>
    <t>3575355H02</t>
  </si>
  <si>
    <t>Rozvádzač elektromerový, plastový RE 2.0 F402 (W) 16A P0 (ZSE) P1 (SSE) P2 (VSE) pilierový, 2MKP, IP44/20</t>
  </si>
  <si>
    <t>D2</t>
  </si>
  <si>
    <t>460010024</t>
  </si>
  <si>
    <t>Vytýčenie trasy M21 kábel vedenia v zastavanom priestore</t>
  </si>
  <si>
    <t>km</t>
  </si>
  <si>
    <t>460070214</t>
  </si>
  <si>
    <t>Jama pre káblový objekt 49040, zemina tr.4</t>
  </si>
  <si>
    <t>460080002</t>
  </si>
  <si>
    <t>Betónový základ z prostého betónu do debnenia</t>
  </si>
  <si>
    <t>460120002</t>
  </si>
  <si>
    <t>Zásyp jamy, zemina tr.3-4</t>
  </si>
  <si>
    <t>460200264</t>
  </si>
  <si>
    <t>Káblové ryhy šírky 50, hĺbky 80 [cm], zemina tr.4</t>
  </si>
  <si>
    <t>460420373</t>
  </si>
  <si>
    <t>Zriadenie kábl lôžka š.45/10cm, piesok, tehly</t>
  </si>
  <si>
    <t>460490012</t>
  </si>
  <si>
    <t>Zakrytie káblov výstražnou fóliou PVC šírky 33cm</t>
  </si>
  <si>
    <t>460560264</t>
  </si>
  <si>
    <t>Zásyp ryhy šírky 50, hĺbky 80 [cm], zemina tr.4</t>
  </si>
  <si>
    <t>460620014</t>
  </si>
  <si>
    <t>Provizórna úprava terénu, zemina tr.4</t>
  </si>
  <si>
    <t>213280060</t>
  </si>
  <si>
    <t>PPV (pomocné a podružné výkony) 6%</t>
  </si>
  <si>
    <t>%</t>
  </si>
  <si>
    <t>-670683822</t>
  </si>
  <si>
    <t>999990300P</t>
  </si>
  <si>
    <t>Podružný materiál 3%</t>
  </si>
  <si>
    <t>-1887113049</t>
  </si>
  <si>
    <t>999990301P</t>
  </si>
  <si>
    <t>Stratné 5%</t>
  </si>
  <si>
    <t>1900666647</t>
  </si>
  <si>
    <t>HZS</t>
  </si>
  <si>
    <t>Hodinové zúčtovacie sadzby</t>
  </si>
  <si>
    <t>213291000</t>
  </si>
  <si>
    <t>Spracovanie východiskovej revízie a vypracovanie správy</t>
  </si>
  <si>
    <t>512</t>
  </si>
  <si>
    <t>prel. - Preložka vedenia ST a.s.</t>
  </si>
  <si>
    <t>Hydroprojekt Košice s.r.o.,</t>
  </si>
  <si>
    <t>Ing.Ján Osif</t>
  </si>
  <si>
    <t>M - Práce a dodávky M</t>
  </si>
  <si>
    <t xml:space="preserve">    21-M - Elektromontáže</t>
  </si>
  <si>
    <t xml:space="preserve">      9 - Dodávky</t>
  </si>
  <si>
    <t>Práce a dodávky M</t>
  </si>
  <si>
    <t>21-M</t>
  </si>
  <si>
    <t>Elektromontáže</t>
  </si>
  <si>
    <t>11.21</t>
  </si>
  <si>
    <t>Výkopové práce tr. zeminy I-IV-ryha 25x60cm v nespevnenej ploche</t>
  </si>
  <si>
    <t>-1633071430</t>
  </si>
  <si>
    <t>21.11</t>
  </si>
  <si>
    <t>Uloženie úložneho kábla-kabel 100x4</t>
  </si>
  <si>
    <t>1825204516</t>
  </si>
  <si>
    <t>21.52</t>
  </si>
  <si>
    <t>Ukladanie chráničiek,multirúr-chráničky z PVC,HDPE a ohybné chráničky</t>
  </si>
  <si>
    <t>452483724</t>
  </si>
  <si>
    <t>22.14</t>
  </si>
  <si>
    <t>Spájanie medených káblov-spájanie žíl v prevádzke</t>
  </si>
  <si>
    <t>pár</t>
  </si>
  <si>
    <t>439561705</t>
  </si>
  <si>
    <t>22.22</t>
  </si>
  <si>
    <t>Spojka medený kábel-otvorenie a zatvorenie spojky v prevádzke</t>
  </si>
  <si>
    <t>1330032417</t>
  </si>
  <si>
    <t>24.11</t>
  </si>
  <si>
    <t>Osadenie stlpov-stlp alebo podpera so zostavami na betónovej pätke</t>
  </si>
  <si>
    <t>880804682</t>
  </si>
  <si>
    <t>24.12</t>
  </si>
  <si>
    <t>Osadenie stlpov-na betónová pätka</t>
  </si>
  <si>
    <t>104613512</t>
  </si>
  <si>
    <t>24.22</t>
  </si>
  <si>
    <t>Inštalácia nadzemného kabla-optické kable štandartné</t>
  </si>
  <si>
    <t>-1514391957</t>
  </si>
  <si>
    <t>24.24</t>
  </si>
  <si>
    <t>Inštalácia nadzemného kabla-optické kable štandartné-príplatok na 2. montážnu plošinu,kabel nad 6 poli</t>
  </si>
  <si>
    <t>2030775670</t>
  </si>
  <si>
    <t>29.11</t>
  </si>
  <si>
    <t>Merania ne metalických kábloch-Jednosmerné meranie začiatok-koniec-pár (meraných viac párov rozvádzača)</t>
  </si>
  <si>
    <t>-2087261642</t>
  </si>
  <si>
    <t>92.41</t>
  </si>
  <si>
    <t>Doplnková inžinierska činnosť-CAPEX</t>
  </si>
  <si>
    <t>731695897</t>
  </si>
  <si>
    <t>98.21</t>
  </si>
  <si>
    <t xml:space="preserve">Geodetické  práce porealizačné-porealizačné zameranie trasy</t>
  </si>
  <si>
    <t>-414858376</t>
  </si>
  <si>
    <t>98.52</t>
  </si>
  <si>
    <t xml:space="preserve">Geodetické  práce ostatné-spracovanie knihy plánov-štandartná metalická,optická sieť</t>
  </si>
  <si>
    <t>491972030</t>
  </si>
  <si>
    <t>Dodávky</t>
  </si>
  <si>
    <t>47141812</t>
  </si>
  <si>
    <t>Kabel metalický FLE 5 XN 0,8</t>
  </si>
  <si>
    <t>128</t>
  </si>
  <si>
    <t>-1872924885</t>
  </si>
  <si>
    <t>47141791</t>
  </si>
  <si>
    <t>Kabel metalický FLE 25 XN 0,8</t>
  </si>
  <si>
    <t>-357151957</t>
  </si>
  <si>
    <t>40911806</t>
  </si>
  <si>
    <t>Spojka NITTO JCSA 140BK 2-20párov</t>
  </si>
  <si>
    <t>1049082075</t>
  </si>
  <si>
    <t>40911252</t>
  </si>
  <si>
    <t>Spojka NITTO JCSA 300 BK 50-100párov</t>
  </si>
  <si>
    <t>193883141</t>
  </si>
  <si>
    <t>40921890</t>
  </si>
  <si>
    <t xml:space="preserve">Páska  NITTO 57GO/C 2,0x0,5x10</t>
  </si>
  <si>
    <t>1275441810</t>
  </si>
  <si>
    <t>40921892</t>
  </si>
  <si>
    <t xml:space="preserve">Páska  NITTO 51 0,4x25x10</t>
  </si>
  <si>
    <t>-1484512548</t>
  </si>
  <si>
    <t>40921894</t>
  </si>
  <si>
    <t xml:space="preserve">Páska  NITTO 51 0,4x50x10</t>
  </si>
  <si>
    <t>-1864070119</t>
  </si>
  <si>
    <t>40912000</t>
  </si>
  <si>
    <t>Konektor spojkový modul-spojenie 10p</t>
  </si>
  <si>
    <t>1019064788</t>
  </si>
  <si>
    <t>40924893</t>
  </si>
  <si>
    <t>Stlp 7m s 2 vyvrtanými otvormi(na betonovú pätku)</t>
  </si>
  <si>
    <t>1823752666</t>
  </si>
  <si>
    <t>409239961</t>
  </si>
  <si>
    <t>Pätka betonová EZP 11-290</t>
  </si>
  <si>
    <t>1943797466</t>
  </si>
  <si>
    <t>40921397</t>
  </si>
  <si>
    <t>Svorník M20x500x20/90 FeZn</t>
  </si>
  <si>
    <t>665553232</t>
  </si>
  <si>
    <t>40910258</t>
  </si>
  <si>
    <t>Veľkoplošná podložka pre drevené konštrukcie M20ZN</t>
  </si>
  <si>
    <t>-448617777</t>
  </si>
  <si>
    <t>40910257</t>
  </si>
  <si>
    <t xml:space="preserve">Matica  hrubá M20</t>
  </si>
  <si>
    <t>-842841330</t>
  </si>
  <si>
    <t>40910307</t>
  </si>
  <si>
    <t>Objímka na stlp D=140mm FeZn</t>
  </si>
  <si>
    <t>-230801869</t>
  </si>
  <si>
    <t>409239899</t>
  </si>
  <si>
    <t>Fólia varovná 210mm oranžová</t>
  </si>
  <si>
    <t>-1412299371</t>
  </si>
  <si>
    <t>409239898</t>
  </si>
  <si>
    <t>Chránička Rautec korugovaná 90/76 čierna</t>
  </si>
  <si>
    <t>-568077037</t>
  </si>
  <si>
    <t>SO 02 - Kanalizácia</t>
  </si>
  <si>
    <t>PSV - Práce a dodávky PSV</t>
  </si>
  <si>
    <t xml:space="preserve">    771 - Podlahy z dlaždíc</t>
  </si>
  <si>
    <t xml:space="preserve">    23-M - Montáže potrubia</t>
  </si>
  <si>
    <t>111201101.S</t>
  </si>
  <si>
    <t>Odstránenie krovín a stromov s koreňom s priemerom kmeňa do 100 mm, do 1000 m2</t>
  </si>
  <si>
    <t>-1224340121</t>
  </si>
  <si>
    <t>2*1+1+2+2+4+1</t>
  </si>
  <si>
    <t>111201401.S</t>
  </si>
  <si>
    <t>Drvenie krovín a stromov s priemerom kmeňa do 100 mm na hromadách pre plochu do 100 m2</t>
  </si>
  <si>
    <t>-447082654</t>
  </si>
  <si>
    <t>-1798659156</t>
  </si>
  <si>
    <t>556676974</t>
  </si>
  <si>
    <t xml:space="preserve">Rozoberanie dlažby, z betónových alebo kamenin. dlaždíc, dosiek alebo tvaroviek,  -0,13800t</t>
  </si>
  <si>
    <t>86569327</t>
  </si>
  <si>
    <t>"priekopy"</t>
  </si>
  <si>
    <t>"AB"(147,919-139,314)*1,5+(201,995-176,675)*1,5+(223,825-207,995)*1,5</t>
  </si>
  <si>
    <t>(245,99-229,828)*1,5+(264,414-258,906)*1,5+(271,431-269,43)*1,5+(280,43-274,93)*1,5</t>
  </si>
  <si>
    <t>(292,503-290,014)*1,5+(309,856-299,512)*1,5+(325,426-315,483)*1,5+(341,032-331,426)*1,5</t>
  </si>
  <si>
    <t>(357,216-346,95)*1,5+(386,04-363,22)*1,5+(406,04-395,04)*1,5+(425,051-423,041)*1,5</t>
  </si>
  <si>
    <t>(438,149-430,051)*1,5+(452,591-444,432)*1,5+(465,576-458,091)*1,5+(475,983-475,983)*1,5</t>
  </si>
  <si>
    <t>(497,048-490,558)*1,5+(518,837-507,336)*1,5+(534,336-523,84)*1,5+(546,172-540,11)*1,5</t>
  </si>
  <si>
    <t>(561,518-550,807)*1,5+(567,52-565,52)*1,5+(579,022-572,52)*1,5</t>
  </si>
  <si>
    <t>(565,52-561,518)*1,2</t>
  </si>
  <si>
    <t>"priepust" (572,545-567,545)*0,4*2</t>
  </si>
  <si>
    <t>"AB-3" (28,654-9,238)*1,5</t>
  </si>
  <si>
    <t>"AB-3-1" 34,127*1,5</t>
  </si>
  <si>
    <t>"AB-4" (57,615-17,154)*1,5</t>
  </si>
  <si>
    <t>"AB-4-1" (41,152-34,221)*1,5+(69,485-63,573)*0,5+(88,924-74,086)*0,5+(120,699-111,162)*0,5</t>
  </si>
  <si>
    <t>"AB-5" (3,05-1,07)*0,5+(13,461-7,056)*1+(30,694-19,073)*0,5+(49,213-36,766)*0,5</t>
  </si>
  <si>
    <t>(60,217-54,713)*1+(75,883-73,105)*0,35+(89,345-79,383)*0,25</t>
  </si>
  <si>
    <t>"AB-6" (12,761-9,82)*0,5+(49,308-48,3)*0,5+(55,381-52,308)*0,5+(73,387-72,383)*0,5</t>
  </si>
  <si>
    <t>"odboč." (2,99+2,98+2,99)*1</t>
  </si>
  <si>
    <t>"priek.odboč." 4,75*1,5+5,59*1,5</t>
  </si>
  <si>
    <t>"priekopa pri jamách" (1,8+2+2+2+2)*1,5+(1+0,5+0,5+0,8+1+0,7+2+0,7+1,1+1,46+1,5)*1,5</t>
  </si>
  <si>
    <t>"vjazd v.j." 4,5</t>
  </si>
  <si>
    <t>113106241.S</t>
  </si>
  <si>
    <t xml:space="preserve">Rozoberanie vozovky a plochy z panelov so škárami zaliatymi asfaltovou alebo cementovou maltou,  -0,40800t</t>
  </si>
  <si>
    <t>-72809414</t>
  </si>
  <si>
    <t>141</t>
  </si>
  <si>
    <t>113106612.S</t>
  </si>
  <si>
    <t xml:space="preserve">Rozoberanie zámkovej dlažby všetkých druhov v ploche nad 20 m2,  -0,26000t</t>
  </si>
  <si>
    <t>706361474</t>
  </si>
  <si>
    <t>"AB-4-1"</t>
  </si>
  <si>
    <t>(111,162-105,875)*1</t>
  </si>
  <si>
    <t>"AB-6" (22,428-12,761)*1+(78,258-75,415)*0,5</t>
  </si>
  <si>
    <t>"odboč." 4,5</t>
  </si>
  <si>
    <t>113107132.S</t>
  </si>
  <si>
    <t xml:space="preserve">Odstránenie krytu v ploche do 200 m2 z betónu prostého, hr. vrstvy 150 do 400 mm,  -0,50000t</t>
  </si>
  <si>
    <t>-1082505726</t>
  </si>
  <si>
    <t>"AB" (160,704-157,508)*1,87</t>
  </si>
  <si>
    <t>"vjazd" 6,38</t>
  </si>
  <si>
    <t>"AB-5" (7,056-3,05)*1,87+(19,073-13,461)*1,87+(73,105-60,217)*0,5</t>
  </si>
  <si>
    <t>"odboč." 13,69*1</t>
  </si>
  <si>
    <t>"v.j.-priep." 1,97+1,6</t>
  </si>
  <si>
    <t>113107222.S</t>
  </si>
  <si>
    <t xml:space="preserve">Odstránenie krytu v ploche nad 200 m2 z kameniva hrubého drveného, hr. 100 do 200 mm,  -0,23500t</t>
  </si>
  <si>
    <t>-1365486280</t>
  </si>
  <si>
    <t>"priepusty"</t>
  </si>
  <si>
    <t>"AB-dn400"</t>
  </si>
  <si>
    <t>(157,508-147,919)*1,87</t>
  </si>
  <si>
    <t>(207,995-201,995)*1,87</t>
  </si>
  <si>
    <t>(299,512-292,504)*1,87</t>
  </si>
  <si>
    <t>(395,065-386,065)*1,87</t>
  </si>
  <si>
    <t>(423,066-406,065)*1,87</t>
  </si>
  <si>
    <t>(444,456-438,173)*1,87</t>
  </si>
  <si>
    <t>(458,115-452,615)*1,87</t>
  </si>
  <si>
    <t>(470,597-465,6)*1,87</t>
  </si>
  <si>
    <t>(490,582-476,007)*1,87</t>
  </si>
  <si>
    <t>(523,864-518,861)*1,87</t>
  </si>
  <si>
    <t>(551,868-547,368)*1,87</t>
  </si>
  <si>
    <t>(565,545-561,542)*1,87</t>
  </si>
  <si>
    <t>(585,39-572,545)*1,87</t>
  </si>
  <si>
    <t>11,3*1,87</t>
  </si>
  <si>
    <t>"AB-dn500"</t>
  </si>
  <si>
    <t>(315,484-309,857)*1,87</t>
  </si>
  <si>
    <t>(331,427-325,427)*1,87</t>
  </si>
  <si>
    <t>(346,965-341,022)*1,87</t>
  </si>
  <si>
    <t>(363,246-346,965)*1,87</t>
  </si>
  <si>
    <t>(507,361-497,072)*1,87</t>
  </si>
  <si>
    <t>113107223.S</t>
  </si>
  <si>
    <t xml:space="preserve">Odstránenie krytu v ploche nad 200 m2 z kameniva hrubého drveného, hr. 200 do 300 mm,  -0,40000t</t>
  </si>
  <si>
    <t>54799565</t>
  </si>
  <si>
    <t>"AB-5" (36,766-30,694)*1+(54,713-49,213)*1+(73,105-60,217)*1+(79,383-75,883)*1+3,5</t>
  </si>
  <si>
    <t>"odboč." 93,93+2,71+102,6</t>
  </si>
  <si>
    <t>"vjazd" 2,4+8+8+5,5+5,5+6+4,92+4,83+3,5</t>
  </si>
  <si>
    <t>"vj" 2,03</t>
  </si>
  <si>
    <t>113107241.S</t>
  </si>
  <si>
    <t xml:space="preserve">Odstránenie krytu v ploche nad 200 m2 asfaltového, hr. vrstvy do 50 mm,  -0,12500t</t>
  </si>
  <si>
    <t>1995427162</t>
  </si>
  <si>
    <t>"AB" (593,931-590,88)*1,0</t>
  </si>
  <si>
    <t>"AB-3" (28,654-9,238)*0,25</t>
  </si>
  <si>
    <t>"AB-3-1" 34,127*0,35</t>
  </si>
  <si>
    <t>"AB-4" (88,911-67,615)*1,0</t>
  </si>
  <si>
    <t>"AB-4-1"(34,221-31,918)*0,25+(51,009-41,152)*0,5+(52,53-51,009)*1+(55,226-52,53)*0,5</t>
  </si>
  <si>
    <t>(63,573-55,226)*0,5+(74,086-69,485)*0,5+(99,524-88,9244)*0,5+(105,875-93,524)*0,5</t>
  </si>
  <si>
    <t>(120,699-111,162)*0,5</t>
  </si>
  <si>
    <t>"odbočenia" 134,61+151,97+26,17</t>
  </si>
  <si>
    <t>"št.a v. jamy" 2,48+2,39+1,48+2,03+2,4</t>
  </si>
  <si>
    <t>"v.j.priep" 1,97+1,6</t>
  </si>
  <si>
    <t>113107242.S</t>
  </si>
  <si>
    <t xml:space="preserve">Odstránenie krytu asfaltového v ploche nad 200 m2, hr. nad 50 do 100 mm,  -0,25000t</t>
  </si>
  <si>
    <t>-1751393402</t>
  </si>
  <si>
    <t xml:space="preserve">"AB" </t>
  </si>
  <si>
    <t>(120,547-95)*1,0+(590,88-585,39)*1,0+(607,018-605,891)*1+(742,621-611,984)*1,0</t>
  </si>
  <si>
    <t>"AB-3"</t>
  </si>
  <si>
    <t>(5,696-0,55)*1+(57,15-37,663)*1</t>
  </si>
  <si>
    <t>"AB-4"</t>
  </si>
  <si>
    <t>(14,685-1,261)*1+(256,918-88,911)*1</t>
  </si>
  <si>
    <t>3,174*1+(29,232-18,277)*1</t>
  </si>
  <si>
    <t>"AB-6" 3,37*1+(9,82-3,37)*0,5+(12,761-9,82)*0,5</t>
  </si>
  <si>
    <t>"odboč."11,57*1+16,38*1+32,91*1</t>
  </si>
  <si>
    <t>"št.+ v.jamy" 0,9+0,6+0,175+ 0,1+0,411+0,48+0,57+4+4+0,47+0,48+0,48</t>
  </si>
  <si>
    <t>"vjazd" 5,6*1+26,17*1</t>
  </si>
  <si>
    <t>113205111.S</t>
  </si>
  <si>
    <t xml:space="preserve">Vytrhanie obrúb betónových, chodníkových ležatých,  -0,23000t</t>
  </si>
  <si>
    <t>796999576</t>
  </si>
  <si>
    <t>"AB" (593,904-590,853)*1,0</t>
  </si>
  <si>
    <t>"AB-3" (28,654-9,238)*1</t>
  </si>
  <si>
    <t>"AB-3-1" 34,127*1</t>
  </si>
  <si>
    <t>"AB-4-1"(34,221-31,918)*1+(51,009-41,152)*1,0+(52,53-51,009)*1+(55,226-52,53)*1</t>
  </si>
  <si>
    <t>(63,573-55,226)*1+(74,086-69,485)*1+(99,524-88,9244)*1+(105,875-93,524)*1</t>
  </si>
  <si>
    <t>(120,699-111,162)*1</t>
  </si>
  <si>
    <t>"odbočenia" 134,61+151,97</t>
  </si>
  <si>
    <t>113307222.S</t>
  </si>
  <si>
    <t xml:space="preserve">Odstránenie podkladu v ploche nad 200 m2 z kameniva hrubého drveného, hr.100 do 200 mm,  -0,23500t</t>
  </si>
  <si>
    <t>1597011050</t>
  </si>
  <si>
    <t>(120,547-95)*1+(590,853-585,363)*1+(606,991-605,864)*1+(742,585-611,957)*1</t>
  </si>
  <si>
    <t>"pod priepusty"</t>
  </si>
  <si>
    <t>4*1,87+25*1,87</t>
  </si>
  <si>
    <t>"odboč." 4,75+2,99+2,98+5,17+2,99+4,5</t>
  </si>
  <si>
    <t>113307231.S</t>
  </si>
  <si>
    <t xml:space="preserve">Odstránenie podkladu v ploche nad 200 m2 z betónu prostého, hr. vrstvy do 150 mm,  -0,22500t</t>
  </si>
  <si>
    <t>-1292678880</t>
  </si>
  <si>
    <t>"odbočenia" 134,61*1+151,97*1</t>
  </si>
  <si>
    <t>"št.+ v.jamy" 0,9+0,6+0,175+ 0,1+0,411+0,48+0,57+4+4+0,47+0,48+0,48+2,48+2,39+1,48</t>
  </si>
  <si>
    <t>"vjazd" 5,6</t>
  </si>
  <si>
    <t>113307232.S</t>
  </si>
  <si>
    <t xml:space="preserve">Odstránenie podkladu v ploche nad 200 m2 z betónu prostého, hr. vrstvy nad 150 do 300 mm,  -0,50000t</t>
  </si>
  <si>
    <t>-1017021091</t>
  </si>
  <si>
    <t>(120,547-95)*1,87+(590,853-585,363)*1,87+(606,991-605,864)*1,87+(742,585-611,957)*1,87</t>
  </si>
  <si>
    <t>"odboč."11,57*1+16,38*1</t>
  </si>
  <si>
    <t>-1343882091</t>
  </si>
  <si>
    <t>24*30*6</t>
  </si>
  <si>
    <t>-1337888048</t>
  </si>
  <si>
    <t>30*6</t>
  </si>
  <si>
    <t>119001411.S</t>
  </si>
  <si>
    <t>Dočasné zaistenie podzemného potrubia DN do 200</t>
  </si>
  <si>
    <t>877008813</t>
  </si>
  <si>
    <t>"AB" 41*1</t>
  </si>
  <si>
    <t>"AB-3" 7*1</t>
  </si>
  <si>
    <t>"AB-3-1" 3*1</t>
  </si>
  <si>
    <t>"AB-4"17*1</t>
  </si>
  <si>
    <t>"AB-4-1" 8*1</t>
  </si>
  <si>
    <t>"AB-5" 8*1</t>
  </si>
  <si>
    <t>"AB-6" 7*1</t>
  </si>
  <si>
    <t>" jamy" 20*2</t>
  </si>
  <si>
    <t>119001412.S</t>
  </si>
  <si>
    <t>Dočasné zaistenie podzemného potrubia DN 200-500-priepusty</t>
  </si>
  <si>
    <t>1812305717</t>
  </si>
  <si>
    <t>"st.jamy" 2*6</t>
  </si>
  <si>
    <t>"AB-4-1" 1,1</t>
  </si>
  <si>
    <t>119001422.S</t>
  </si>
  <si>
    <t>Dočasné zaistenie káblov a káblových tratí do 6 káblov</t>
  </si>
  <si>
    <t>817416196</t>
  </si>
  <si>
    <t>"AB" 12*1</t>
  </si>
  <si>
    <t>"AB-3-1" 1*1</t>
  </si>
  <si>
    <t>"AB-4" 1*1</t>
  </si>
  <si>
    <t>"AB-4-1"2*1</t>
  </si>
  <si>
    <t>"AB-5"1*1</t>
  </si>
  <si>
    <t>"AB-6"4*1</t>
  </si>
  <si>
    <t>120001101.S</t>
  </si>
  <si>
    <t>Príplatok k cenám výkopov za sťaženie výkopu v blízkosti podzemného vedenia alebo výbušnín</t>
  </si>
  <si>
    <t>-483745472</t>
  </si>
  <si>
    <t xml:space="preserve">"stoka-AB"  53*1,0*1,5</t>
  </si>
  <si>
    <t xml:space="preserve">"stoka-AB-3"  7*1,0*1,5</t>
  </si>
  <si>
    <t xml:space="preserve">"stoka-AB-3-1"  4*1,0*1,5</t>
  </si>
  <si>
    <t xml:space="preserve">"stoka-AB-4"  18*1,0*1,5</t>
  </si>
  <si>
    <t xml:space="preserve">"stoka-AB-4-1"  10*1,0*1,5</t>
  </si>
  <si>
    <t xml:space="preserve">"stoka-AB-5"  9*1,0*1,5</t>
  </si>
  <si>
    <t>"stoka-AB-6" 11*1,0*1,5</t>
  </si>
  <si>
    <t>"jamy pre pretlak" 669,536</t>
  </si>
  <si>
    <t>121101112.S</t>
  </si>
  <si>
    <t>Odstránenie ornice s premiestn. na hromady, so zložením na vzdialenosť do 100 m a do 1000 m3</t>
  </si>
  <si>
    <t>-1915489096</t>
  </si>
  <si>
    <t>"AB"</t>
  </si>
  <si>
    <t>(139,314-120,547)*2,0*0,4+(176,675-167,404)*2,0*0,4+(229,828-223,825)*1,87*0,4</t>
  </si>
  <si>
    <t>(251,114-245,6)*1,87*0,4+(258,907-254,907)*1,87*0,4+(269,431-264,415)*1,87*0,4</t>
  </si>
  <si>
    <t>(290,015-280,431)*1,87*0,4+(605,891-593,931)*1,0*0,4+(611,984-607,018)*1,0*0,4</t>
  </si>
  <si>
    <t>"AB-priek."(147,919-139,314)*2*0,04+(201,995-176,675)*2*0,04+(223,825-207,995)*2*0,04</t>
  </si>
  <si>
    <t>(245,6-229,828)*2*0,04+(264,415-258,907)*2*0,04+(271,431-269,431)*2*0,04+(280,431-274,931)*2*0,04</t>
  </si>
  <si>
    <t>(292,504-290,015)*2*0,04+(309,857-299,512)*2*0,04+(325,427-315,484)*2*0,04+(341,022-331,427)*2*0,04</t>
  </si>
  <si>
    <t>(357,216-346,95)*2*0,04+(386,04-363,22)*2*0,04+(406,04-395,04)*2*0,04+(425,077-423,066)*2*0,04</t>
  </si>
  <si>
    <t>(438,173-430,076)*2*0,04+(452,615-444,456)*2*0,04+(465,6-458,0115)*2*0,04+(476,007-470,597)*2*0,04</t>
  </si>
  <si>
    <t>(497,072-490,582)*2*0,04+(518,861-507,361)*2*0,04+(534,36-523,864)*2*0,04+(547,368-541,365)*2*0,04</t>
  </si>
  <si>
    <t>(561,542-551,868)*2*0,04+(567,545-565,545)*2*0,04+(585,39-572,545)*2*0,04</t>
  </si>
  <si>
    <t>"trávnik"</t>
  </si>
  <si>
    <t>(605,891-593,931)*2*0,1+(611,984-607,018)*2*0,1</t>
  </si>
  <si>
    <t>"AB-3" 0,55*2*0,1+(9,238-5,696)*2*0,1+(37,663-28,654)*2*0,1</t>
  </si>
  <si>
    <t>1,261*2*0,1+(17,154-14,685)*2*0,1+(67,615-57,615)*2*0,1</t>
  </si>
  <si>
    <t>(18,277-3,174)*2*0,1+(31,918-29,232)*2*0,1</t>
  </si>
  <si>
    <t>"AB-5"</t>
  </si>
  <si>
    <t>1,07*2*0,1+(3,05-1,07)*0,5*0,1+(30,694-19,073)*0,5*0,1+(49,213-36,766)*0,5*0,1</t>
  </si>
  <si>
    <t>(75,83-73,105)*0,7*0,1+(89,345-79,383)*0,7*0,1</t>
  </si>
  <si>
    <t>"AB-6" (9,82-3,37)*0,5*0,1+(48,3-45,713)*1*0,1+(49,308-48,3)*0,5*0,1+(52,308-49,308)*1*0,1</t>
  </si>
  <si>
    <t>(55,381-52,308)*0,5*0,1+(72,383-55,381)*0,5*0,1+(75,415-73,387)*1*0,1+(78,258-75,415)*0,5*0,1</t>
  </si>
  <si>
    <t>(80,476-78,258)*1*0,1</t>
  </si>
  <si>
    <t>"odboč." 104,21*0,4+141,41*0,1</t>
  </si>
  <si>
    <t>"štart. a výst.jamy" (7,1+10+8+8+2,4+3,52+9,61+8+8,395+11,9+4,109)*0,1</t>
  </si>
  <si>
    <t>(4+3+3,5+3,5+3,2+3+4+3,3+2+3,3+2,9+0,51+2+3,52+3,52)*0,14</t>
  </si>
  <si>
    <t>"obtoky" 1,99*0,08*9</t>
  </si>
  <si>
    <t>-12746820</t>
  </si>
  <si>
    <t xml:space="preserve">"štart. jamy a kontr. jamy" </t>
  </si>
  <si>
    <t>4*2*(1,971+3,596+2,67+2,432+2,796+2,122+2,737+2,62+3,174+2,498+2,121)</t>
  </si>
  <si>
    <t>5*2*4,822</t>
  </si>
  <si>
    <t>2,7*2*(1,943+1,995+3,444+3,311)</t>
  </si>
  <si>
    <t>3*2*2,02</t>
  </si>
  <si>
    <t>6*2*(2,38+3,616+2,633)</t>
  </si>
  <si>
    <t>2*2*(2,016+3,369+4,8+2,492+2,725+3,068+2,612+2,529)</t>
  </si>
  <si>
    <t>2*2*(2,977+2,72+3,29+3,65+2,239+2,329+2,332+2,271)</t>
  </si>
  <si>
    <t>2*2*(2,271+2,318+1,922+1,725)</t>
  </si>
  <si>
    <t>"záchytky"</t>
  </si>
  <si>
    <t>0,163*18+0,228*2</t>
  </si>
  <si>
    <t>"obtoky" 9*1,23</t>
  </si>
  <si>
    <t>680,606*0,7</t>
  </si>
  <si>
    <t>-1849297286</t>
  </si>
  <si>
    <t>-283137867</t>
  </si>
  <si>
    <t>680,606*0,3</t>
  </si>
  <si>
    <t>352366327</t>
  </si>
  <si>
    <t>132201101.S</t>
  </si>
  <si>
    <t>Výkop ryhy do šírky 600 mm v horn.3 do 100 m3-70%</t>
  </si>
  <si>
    <t>1464122436</t>
  </si>
  <si>
    <t>"drenáž typ1"</t>
  </si>
  <si>
    <t xml:space="preserve"> "AB" (451,91-121,41)*(0,130+0,248)/2*0,199</t>
  </si>
  <si>
    <t xml:space="preserve">"AB-4"  124,63*(0,13+0,248)/2*0,199</t>
  </si>
  <si>
    <t>17,117*0,7</t>
  </si>
  <si>
    <t>132201109.S</t>
  </si>
  <si>
    <t>Príplatok k cene za lepivosť pri hĺbení rýh šírky do 600 mm zapažených i nezapažených s urovnaním dna v hornine 3</t>
  </si>
  <si>
    <t>1569076545</t>
  </si>
  <si>
    <t>11,982</t>
  </si>
  <si>
    <t>132201201.S</t>
  </si>
  <si>
    <t>Výkop ryhy šírky 600-2000mm horn.3 do 100m3</t>
  </si>
  <si>
    <t>-974897306</t>
  </si>
  <si>
    <t>"odbočenia" 938,83</t>
  </si>
  <si>
    <t>938,83*0,7</t>
  </si>
  <si>
    <t>132201203.S</t>
  </si>
  <si>
    <t>Výkop ryhy šírky 600-2000mm horn.3 nad 1000 do 10000m3-70%</t>
  </si>
  <si>
    <t>-770772362</t>
  </si>
  <si>
    <t>"zberač AB"</t>
  </si>
  <si>
    <t>"typ1" (451,91-121,41)*1*3,64</t>
  </si>
  <si>
    <t>"typ2" (106,56-95,0)*1*3,25</t>
  </si>
  <si>
    <t>(742,59-451,91)*1*2,72</t>
  </si>
  <si>
    <t>"typ2" 57,15*1*2,61</t>
  </si>
  <si>
    <t>"AB-3-1"</t>
  </si>
  <si>
    <t>"typ2" 34,13*1*2,08</t>
  </si>
  <si>
    <t xml:space="preserve">"AB-4" </t>
  </si>
  <si>
    <t>"typ2"124,63*1*3,01</t>
  </si>
  <si>
    <t xml:space="preserve">"typ2"  (120,69-13,45)*1*2,89</t>
  </si>
  <si>
    <t xml:space="preserve">"AB-5" </t>
  </si>
  <si>
    <t>"typ2"90,12*1*2,25</t>
  </si>
  <si>
    <t>"AB-6"</t>
  </si>
  <si>
    <t>"typ2"80,48*1*1,65</t>
  </si>
  <si>
    <t>"rozš. pre šachty"</t>
  </si>
  <si>
    <t>1,5*(1,7-1)*3*45</t>
  </si>
  <si>
    <t>3413,764*0,7</t>
  </si>
  <si>
    <t>132201209.S</t>
  </si>
  <si>
    <t>Príplatok k cenám za lepivosť pri hĺbení rýh š. nad 600 do 2 000 mm zapaž. i nezapažených, s urovnaním dna v hornine 3</t>
  </si>
  <si>
    <t>1552110292</t>
  </si>
  <si>
    <t>657,181+2389,635</t>
  </si>
  <si>
    <t>132301101.S</t>
  </si>
  <si>
    <t>Výkop ryhy do šírky 600 mm v horn.4 do 100 m3-30%</t>
  </si>
  <si>
    <t>1550445894</t>
  </si>
  <si>
    <t>17,117*0,3</t>
  </si>
  <si>
    <t>132301109.S</t>
  </si>
  <si>
    <t>Príplatok za lepivosť pri hĺbení rýh šírky do 600 mm zapažených i nezapažených s urovnaním dna v hornine 4</t>
  </si>
  <si>
    <t>1545623299</t>
  </si>
  <si>
    <t>5,135</t>
  </si>
  <si>
    <t>132301201.S</t>
  </si>
  <si>
    <t>Výkop ryhy šírky 600-2000mm hor 4 do 100 m3</t>
  </si>
  <si>
    <t>1313011566</t>
  </si>
  <si>
    <t>938,83*0,3</t>
  </si>
  <si>
    <t>132301203.S</t>
  </si>
  <si>
    <t>Výkop ryhy šírky 600-2000mm hor 4 nad 1000 do 10000 m3-30%</t>
  </si>
  <si>
    <t>-1387015374</t>
  </si>
  <si>
    <t>3413,764*0,3</t>
  </si>
  <si>
    <t>132301209.S</t>
  </si>
  <si>
    <t>Príplatok za lepivosť pri hĺbení rýh š. nad 600 do 2 000 mm zapažených i nezapažených, s urovnaním dna v hornine 4</t>
  </si>
  <si>
    <t>-140135855</t>
  </si>
  <si>
    <t>281,649+1024,129</t>
  </si>
  <si>
    <t>141701101.S</t>
  </si>
  <si>
    <t>Pretláčanie rúry v hornina tr. 1-4 v hĺbky do 6 m dĺžky do 35 m vonkajšieho priemeru do 200 mm</t>
  </si>
  <si>
    <t>-1256270213</t>
  </si>
  <si>
    <t>142110002600.S</t>
  </si>
  <si>
    <t>Rúra oceľová bezšvová hladká kruhová d 178 mm, hr. steny 5,0 mm, ozn.11 353.0</t>
  </si>
  <si>
    <t>-582126261</t>
  </si>
  <si>
    <t>12*1,1 'Prepočítané koeficientom množstva</t>
  </si>
  <si>
    <t>141701102.S</t>
  </si>
  <si>
    <t>Pretláčanie rúry v hornina tr. 1-4 v hĺbky od 6 m dĺžky do 35 m vonkajšieho priemeru nad 200 do 500 mm</t>
  </si>
  <si>
    <t>-1499915504</t>
  </si>
  <si>
    <t>"AB" 9,87+7,07+7,21+6,38+7,04+6,09+6,36</t>
  </si>
  <si>
    <t>"AB-3" 5,24</t>
  </si>
  <si>
    <t>"AB-4-1" 6,2+6,83+6,89</t>
  </si>
  <si>
    <t>"AB-5"6,08+5,4</t>
  </si>
  <si>
    <t>"AB-6"4+3,81</t>
  </si>
  <si>
    <t>143110000200.S</t>
  </si>
  <si>
    <t>Rúra oceľová pozdĺžne alebo špirálovite zváraná d 426 mm, hr. steny 8 mm, ozn. 11 343.0 (EN S195T)</t>
  </si>
  <si>
    <t>-1163545753</t>
  </si>
  <si>
    <t>5,24*1,1 'Prepočítané koeficientom množstva</t>
  </si>
  <si>
    <t>142110003500.S</t>
  </si>
  <si>
    <t>Rúra oceľová bezšvová hladká kruhová d 245 mm, hr. steny 6,3 mm, ozn.11 353.0</t>
  </si>
  <si>
    <t>252363480</t>
  </si>
  <si>
    <t>9,87+7,07+7,04+6,09+6,2+6,83+6,89+5,4+4+3,81</t>
  </si>
  <si>
    <t>142110003600.S</t>
  </si>
  <si>
    <t>Rúra oceľová bezšvová hladká kruhová d 273 mm, hr. steny 7,0 mm, ozn.11 353.0</t>
  </si>
  <si>
    <t>942401628</t>
  </si>
  <si>
    <t>7,21+6,38+6,36+6,08</t>
  </si>
  <si>
    <t>26,03*1,1 'Prepočítané koeficientom množstva</t>
  </si>
  <si>
    <t>141701103.S</t>
  </si>
  <si>
    <t>Pretláčanie rúry v hornina tr. 1-4 v hĺbky do 6 m dĺžky do 35 m vonkajšieho priemeru nad 500 do 800 mm</t>
  </si>
  <si>
    <t>280822011</t>
  </si>
  <si>
    <t>6,7+6,2+15,4+13,45</t>
  </si>
  <si>
    <t>143110000800.S</t>
  </si>
  <si>
    <t>Rúra oceľová pozdĺžne alebo špirálovite zváraná d 508 mm, hr. steny 10 mm, ozn. 11 373.0 (EN S235JRG1)</t>
  </si>
  <si>
    <t>-315554629</t>
  </si>
  <si>
    <t>41,75*1,1 'Prepočítané koeficientom množstva</t>
  </si>
  <si>
    <t>151101101.S</t>
  </si>
  <si>
    <t>Paženie a rozopretie stien rýh pre podzemné vedenie, príložné do 2 m</t>
  </si>
  <si>
    <t>1154546204</t>
  </si>
  <si>
    <t>"typ2"80,48*1,65*2</t>
  </si>
  <si>
    <t>151101102.S</t>
  </si>
  <si>
    <t>Paženie a rozopretie stien rýh pre podzemné vedenie, príložné do 4 m</t>
  </si>
  <si>
    <t>66379757</t>
  </si>
  <si>
    <t>"typ1" (451,91-121,41)*3,64*2</t>
  </si>
  <si>
    <t>"typ2" (106,56-95,0)*3,25*2</t>
  </si>
  <si>
    <t>(742,59-451,91)*2,72*2</t>
  </si>
  <si>
    <t>"typ2" 124,63*3,01*2</t>
  </si>
  <si>
    <t>"pri stlpe km 0,0595" -26,56</t>
  </si>
  <si>
    <t>"odp. hnané paženie"- 22,38-20,04-18,06</t>
  </si>
  <si>
    <t xml:space="preserve">"typ2"  (120,69-13,45-2,34-2,42)*2,89*2</t>
  </si>
  <si>
    <t>"odp. hnané paženie"- 15,24-15,72</t>
  </si>
  <si>
    <t>90,12*2,25*2</t>
  </si>
  <si>
    <t>"odboč."</t>
  </si>
  <si>
    <t>1877,67</t>
  </si>
  <si>
    <t>151101111.S</t>
  </si>
  <si>
    <t>Odstránenie paženia rýh pre podzemné vedenie, príložné hĺbky do 2 m</t>
  </si>
  <si>
    <t>2908790</t>
  </si>
  <si>
    <t>151101112.S</t>
  </si>
  <si>
    <t>Odstránenie paženia rýh pre podzemné vedenie, príložné hĺbky do 4 m</t>
  </si>
  <si>
    <t>730160942</t>
  </si>
  <si>
    <t>151101201.S</t>
  </si>
  <si>
    <t>Paženie stien bez rozopretia alebo vzopretia, príložné hĺbky do 4m</t>
  </si>
  <si>
    <t>-666608990</t>
  </si>
  <si>
    <t>2*(6+2)*(1,971+3,596+2,67+2,432+2,796+2,122+2,737)</t>
  </si>
  <si>
    <t>2*(6+2)*(2,62+2,38+3,17+3,616+2,633+1,943+1,995+2,02+2,498)</t>
  </si>
  <si>
    <t>2*(6+2)*(2,121+3,444+3,311)</t>
  </si>
  <si>
    <t>2*(2,016+3,369+2,492+2,725+3,068+2,612+2,529)*4</t>
  </si>
  <si>
    <t>2*(2,977+2,72+3,29+3,65+2,239+2,329+2,332+2,271)*4</t>
  </si>
  <si>
    <t>2*(2,271+2,318+1,922+1,725)*4</t>
  </si>
  <si>
    <t>151101211.S</t>
  </si>
  <si>
    <t>Odstránenie paženia stien príložné hĺbky do 4 m</t>
  </si>
  <si>
    <t>2032296911</t>
  </si>
  <si>
    <t>151101301.S</t>
  </si>
  <si>
    <t>Rozopretie zapažených stien pri pažení príložnom hĺbky do 4 m</t>
  </si>
  <si>
    <t>-817111524</t>
  </si>
  <si>
    <t>6*2*(1,971+3,596+2,67+2,432+2,796+2,122+2,737)</t>
  </si>
  <si>
    <t>6*2*(2,62+2,38+3,17+3,616+2,633+1,943+1,995+2,02+2,498)</t>
  </si>
  <si>
    <t>6*2*(2,121+3,444+3,311)</t>
  </si>
  <si>
    <t>2*2*(2,016+3,369+2,492+2,725+3,068+2,612+2,529)</t>
  </si>
  <si>
    <t>151101302.S</t>
  </si>
  <si>
    <t>Rozopretie zapažených stien pri pažení príložnom hĺbky do 8 m</t>
  </si>
  <si>
    <t>876807968</t>
  </si>
  <si>
    <t>6*2*4,822+2*2*4,8</t>
  </si>
  <si>
    <t>151101311.S</t>
  </si>
  <si>
    <t>Odstránenie rozopretia stien paženia príložného hĺbky do 4 m</t>
  </si>
  <si>
    <t>381811016</t>
  </si>
  <si>
    <t>151101312.S</t>
  </si>
  <si>
    <t>Odstránenie rozopretia stien paženia príložného hĺbky do 8 m</t>
  </si>
  <si>
    <t>1064066094</t>
  </si>
  <si>
    <t>151301102.S</t>
  </si>
  <si>
    <t>Paženie rýh pre podzemné vedenie, hnané hĺbky do 4 m</t>
  </si>
  <si>
    <t>-32597114</t>
  </si>
  <si>
    <t>"AB-4-km 0,02418" 2*3*(3,53+0,2)</t>
  </si>
  <si>
    <t>"AB-4-km 0,05545" 2*3*(3,14+0,2)</t>
  </si>
  <si>
    <t>"AB-4-km 0,08732" 2*3*(2,81+0,2)</t>
  </si>
  <si>
    <t xml:space="preserve">"AB-4-1-km  0,04213"   2*3*(2,34+0,2)</t>
  </si>
  <si>
    <t xml:space="preserve">"AB-4-1-km  0,10718"   2*3*(2,42+0,2)</t>
  </si>
  <si>
    <t>"pri stlpe km 0,0595" 26,56</t>
  </si>
  <si>
    <t>151301112.S</t>
  </si>
  <si>
    <t>Odstránenie paženia rýh pre podzemné vedenie, hnané hĺbky do 4 m</t>
  </si>
  <si>
    <t>-1280613296</t>
  </si>
  <si>
    <t>162301500.S</t>
  </si>
  <si>
    <t>Vodorovné premiestnenie vyklčovaných krovín do priemeru kmeňa 100 mm na vzdialenosť 3000 m</t>
  </si>
  <si>
    <t>-762579915</t>
  </si>
  <si>
    <t>162401411.S</t>
  </si>
  <si>
    <t>Vodorovné premiestnenie konárov stromov nad 100 do 300 mm do 3000 m</t>
  </si>
  <si>
    <t>-264970491</t>
  </si>
  <si>
    <t>162501142.S</t>
  </si>
  <si>
    <t>Vodorovné premiestnenie výkopku po spevnenej ceste z horniny tr.1-4, nad 1000 do 10000 m3 na vzdialenosť do 3000 m</t>
  </si>
  <si>
    <t>1105330753</t>
  </si>
  <si>
    <t>"prebytok"</t>
  </si>
  <si>
    <t>327,679</t>
  </si>
  <si>
    <t>"typ1" (451,91-121,41)*1*0,45</t>
  </si>
  <si>
    <t>"typ2"(106,56-95,0)*1*0,45</t>
  </si>
  <si>
    <t>(742,59-451,91)*1*0,45</t>
  </si>
  <si>
    <t>"priepust" (11,233+145,935+33,527+5)*0,09*2</t>
  </si>
  <si>
    <t>"typ2"124,63*1*0,45</t>
  </si>
  <si>
    <t>"typ2" (120,7-13,46)*1*0,45</t>
  </si>
  <si>
    <t>90,12*1*0,45</t>
  </si>
  <si>
    <t>80,48*1*0,45</t>
  </si>
  <si>
    <t>567,29*1*0,30+72*1*0,35</t>
  </si>
  <si>
    <t>"šachty"</t>
  </si>
  <si>
    <t>3,14*0,6*0,6*3*45</t>
  </si>
  <si>
    <t>3,14*0,15*0,15*2*93</t>
  </si>
  <si>
    <t>"obtok" 1,23*9-0,72*9</t>
  </si>
  <si>
    <t>61</t>
  </si>
  <si>
    <t>162501411.S</t>
  </si>
  <si>
    <t>Vodorovné premiestnenie kmeňov nad 100 do 300 mm do 3000 m</t>
  </si>
  <si>
    <t>2117759696</t>
  </si>
  <si>
    <t>62</t>
  </si>
  <si>
    <t>162601411.S</t>
  </si>
  <si>
    <t>Vodorovné premiestnenie pňov nad 100 do 300 mm do 3000 m</t>
  </si>
  <si>
    <t>1292231254</t>
  </si>
  <si>
    <t>63</t>
  </si>
  <si>
    <t>167101102.S</t>
  </si>
  <si>
    <t>Nakladanie neuľahnutého výkopku z hornín tr.1-4 nad 100 do 1000 m3</t>
  </si>
  <si>
    <t>1329919759</t>
  </si>
  <si>
    <t>160,261</t>
  </si>
  <si>
    <t>171201202.S</t>
  </si>
  <si>
    <t>Uloženie sypaniny na skládky nad 100 do 1000 m3</t>
  </si>
  <si>
    <t>1560163503</t>
  </si>
  <si>
    <t>"ornica" 158,828</t>
  </si>
  <si>
    <t>65</t>
  </si>
  <si>
    <t>171201203.S</t>
  </si>
  <si>
    <t>Uloženie sypaniny na skládky nad 1000 do 10000 m3</t>
  </si>
  <si>
    <t>1028619394</t>
  </si>
  <si>
    <t>1194,471</t>
  </si>
  <si>
    <t>66</t>
  </si>
  <si>
    <t>174101004.S</t>
  </si>
  <si>
    <t>Zásyp sypaninou so zhutnením jám, šachiet, rýh, zárezov alebo okolo objektov nad 10000 m3</t>
  </si>
  <si>
    <t>1768067359</t>
  </si>
  <si>
    <t>680,606+938,83+3413,764</t>
  </si>
  <si>
    <t>-327,679</t>
  </si>
  <si>
    <t>"typ1"- (451,91-121,41)*1*0,45</t>
  </si>
  <si>
    <t>"typ2" -(106,56-95,0)*1*0,45</t>
  </si>
  <si>
    <t>-(742,59-451,91)*1*0,45</t>
  </si>
  <si>
    <t>"priepust"- (11,233+145,935+33,527+5)*0,09*2</t>
  </si>
  <si>
    <t>"typ2" -124,63*1*0,45</t>
  </si>
  <si>
    <t>"typ2" -(120,7-13,46)*1*0,45</t>
  </si>
  <si>
    <t>-90,12*1*0,45</t>
  </si>
  <si>
    <t>-80,48*1*0,45</t>
  </si>
  <si>
    <t>-592,73*1*0,30-72*1*0,35</t>
  </si>
  <si>
    <t>-3,14*0,6*0,6*3*45</t>
  </si>
  <si>
    <t>-3,14*0,15*0,15*2*93</t>
  </si>
  <si>
    <t>"obtoky" 0,72*9</t>
  </si>
  <si>
    <t>67</t>
  </si>
  <si>
    <t>175101101.S</t>
  </si>
  <si>
    <t>Obsyp potrubia sypaninou z vhodných hornín 1 až 4 bez prehodenia sypaniny</t>
  </si>
  <si>
    <t>1447700666</t>
  </si>
  <si>
    <t>"typ2" (106,56-95,0)*1*0,45</t>
  </si>
  <si>
    <t>-(647,59-6,7)*3,14*0,15*0,15</t>
  </si>
  <si>
    <t>"typ2" 124,63*1*0,45</t>
  </si>
  <si>
    <t>-124,63*3,14*0,15*0,15</t>
  </si>
  <si>
    <t>- (120,7-13,46)*3,14*0,15*0,15</t>
  </si>
  <si>
    <t>90,12*1*0,45-90,12*3,14*0,15*0,15</t>
  </si>
  <si>
    <t>80,48*1*0,45-80,48*3,14*0,15*0,15</t>
  </si>
  <si>
    <t>567,29*1*0,3+72*1*0,35</t>
  </si>
  <si>
    <t>68</t>
  </si>
  <si>
    <t>583310002900.S</t>
  </si>
  <si>
    <t>Štrkopiesok frakcia 0-16 mm</t>
  </si>
  <si>
    <t>-653522554</t>
  </si>
  <si>
    <t>622,743-35,225</t>
  </si>
  <si>
    <t>587,518*1,8</t>
  </si>
  <si>
    <t>69</t>
  </si>
  <si>
    <t>583410004300.S</t>
  </si>
  <si>
    <t>Štrkodrva frakcia 0-32 mm</t>
  </si>
  <si>
    <t>-2032614503</t>
  </si>
  <si>
    <t>70</t>
  </si>
  <si>
    <t>-492429003</t>
  </si>
  <si>
    <t>71</t>
  </si>
  <si>
    <t>-1221745618</t>
  </si>
  <si>
    <t>1602,61*0,0309 'Prepočítané koeficientom množstva</t>
  </si>
  <si>
    <t>72</t>
  </si>
  <si>
    <t>386021414</t>
  </si>
  <si>
    <t>73</t>
  </si>
  <si>
    <t>1162113790</t>
  </si>
  <si>
    <t>20,876+54,047+302,459+281,38+399,336+496,356</t>
  </si>
  <si>
    <t>74</t>
  </si>
  <si>
    <t>181301111.S</t>
  </si>
  <si>
    <t>Rozprestretie ornice v rovine, plocha nad 500 m2, hr.do 100 m</t>
  </si>
  <si>
    <t>-1974891399</t>
  </si>
  <si>
    <t>160,261/0,1</t>
  </si>
  <si>
    <t>75</t>
  </si>
  <si>
    <t>-610793742</t>
  </si>
  <si>
    <t>76</t>
  </si>
  <si>
    <t>Trativody z flexodrenážnych rúr DN 100 s obsypom štrkom</t>
  </si>
  <si>
    <t>1663267</t>
  </si>
  <si>
    <t>"drenáž"</t>
  </si>
  <si>
    <t xml:space="preserve">" AB"  (451,91-121,41)</t>
  </si>
  <si>
    <t>77</t>
  </si>
  <si>
    <t>231943111.S</t>
  </si>
  <si>
    <t>Steny z oceľových štetovníc z terénu vibrotlakovou technológiou pri dĺžke štetovníc do 10 m,vrátane potrebného rozopretia</t>
  </si>
  <si>
    <t>-525230420</t>
  </si>
  <si>
    <t>"št.jama a v.jama."2*(5+2)*7,2+2*7,2*4</t>
  </si>
  <si>
    <t>"AB od Š31-po Š35"2*(240,59-124,54)*7,2</t>
  </si>
  <si>
    <t>"odp.pod zástavkou" -2*(6,7-2*0,25+5+2)*7,2</t>
  </si>
  <si>
    <t>78</t>
  </si>
  <si>
    <t>134600000200.S</t>
  </si>
  <si>
    <t>Profil oceľový hrubý na štetovnice ) LARSEN S235JRG1 (11 373) 3n</t>
  </si>
  <si>
    <t>1822771185</t>
  </si>
  <si>
    <t>1639,44*0,12*0,5</t>
  </si>
  <si>
    <t>79</t>
  </si>
  <si>
    <t>-1835480847</t>
  </si>
  <si>
    <t>80</t>
  </si>
  <si>
    <t>451541111.S</t>
  </si>
  <si>
    <t>Lôžko pod potrubie, stoky a drobné objekty, v otvorenom výkope zo štrkodrvy 16-32 mm</t>
  </si>
  <si>
    <t>2052683985</t>
  </si>
  <si>
    <t>"pod šachty" 3,14*0,65*0,65*0,10*45</t>
  </si>
  <si>
    <t>81</t>
  </si>
  <si>
    <t>451561111.S</t>
  </si>
  <si>
    <t>Lôžko pod dlažby z kameniva drveného drobného hr. vrstvy do 100 mm</t>
  </si>
  <si>
    <t>847034673</t>
  </si>
  <si>
    <t>"AB"357,166</t>
  </si>
  <si>
    <t>82</t>
  </si>
  <si>
    <t>451571221.S</t>
  </si>
  <si>
    <t>Podklad pre dlažbu zo štrkopiesku, hr. do 100 mm</t>
  </si>
  <si>
    <t>-705875715</t>
  </si>
  <si>
    <t>(0,038*14)+0,088*2+0,094*2+0,138*2</t>
  </si>
  <si>
    <t>68*0,5*0,5</t>
  </si>
  <si>
    <t>83</t>
  </si>
  <si>
    <t>1979828540</t>
  </si>
  <si>
    <t>"typ1" (451,91-121,41)*1*(0,15+0,18)/2</t>
  </si>
  <si>
    <t>"typ2" (106,56-95,0)*1*(0,15+0,18)/2</t>
  </si>
  <si>
    <t>(742,59-451,91)*1*(0,15+0,18)/2</t>
  </si>
  <si>
    <t>(11,233+145,935+33,527+5+11,3)*0,195</t>
  </si>
  <si>
    <t>"AB 4"</t>
  </si>
  <si>
    <t>"typ2" 124,63*1*(0,15+0,18)/2</t>
  </si>
  <si>
    <t>"AB 4-1"</t>
  </si>
  <si>
    <t>(120,7-13,45)*1*(0,15+0,18)/2</t>
  </si>
  <si>
    <t>"typ2"90,12*1*0,15</t>
  </si>
  <si>
    <t>"typ2"80,48*1*0,15</t>
  </si>
  <si>
    <t>"odboč." (567,29+72)*1*0,15</t>
  </si>
  <si>
    <t>84</t>
  </si>
  <si>
    <t>452311171.S</t>
  </si>
  <si>
    <t>Dosky, bloky, sedlá z betónu v otvorenom výkope tr. C 35/45</t>
  </si>
  <si>
    <t>-572439600</t>
  </si>
  <si>
    <t>"Š33" 0,011</t>
  </si>
  <si>
    <t>85</t>
  </si>
  <si>
    <t>1278529387</t>
  </si>
  <si>
    <t>"Š33" 0,5*0,15*2</t>
  </si>
  <si>
    <t>86</t>
  </si>
  <si>
    <t>465928111.S</t>
  </si>
  <si>
    <t xml:space="preserve">Kladenie dlažby dna  na sucho s vypl. škár pieskom hm. do 60 kg</t>
  </si>
  <si>
    <t>-941616127</t>
  </si>
  <si>
    <t>3*18+2*7</t>
  </si>
  <si>
    <t>87</t>
  </si>
  <si>
    <t>592270000100.S1</t>
  </si>
  <si>
    <t>Tvárnica priekopová a melioračná, prídlažba betónová, rozmer 500x500x150 mm</t>
  </si>
  <si>
    <t>1793113806</t>
  </si>
  <si>
    <t>68*1,03 'Prepočítané koeficientom množstva</t>
  </si>
  <si>
    <t>88</t>
  </si>
  <si>
    <t>564231111.S</t>
  </si>
  <si>
    <t>Podklad alebo podsyp zo štrkopiesku s rozprestretím, vlhčením a zhutnením, po zhutnení hr. 100 mm-0-8mm</t>
  </si>
  <si>
    <t>-186629336</t>
  </si>
  <si>
    <t>4+20,876</t>
  </si>
  <si>
    <t>89</t>
  </si>
  <si>
    <t>564730111.S</t>
  </si>
  <si>
    <t>Podklad alebo kryt z kameniva hrubého drveného veľ. 8-16 mm s rozprestretím a zhutnením hr. 100 mm</t>
  </si>
  <si>
    <t>1867032124</t>
  </si>
  <si>
    <t>21,46+20,876</t>
  </si>
  <si>
    <t>90</t>
  </si>
  <si>
    <t>564760211.S</t>
  </si>
  <si>
    <t>Podklad alebo kryt z kameniva hrubého drveného veľ. 16-32 mm s rozprestretím a zhutnením hr. 200 mm</t>
  </si>
  <si>
    <t>783016916</t>
  </si>
  <si>
    <t>91</t>
  </si>
  <si>
    <t>564831111.S</t>
  </si>
  <si>
    <t>Podklad zo štrkodrviny s rozprestretím a zhutnením, po zhutnení hr. 100 mm</t>
  </si>
  <si>
    <t>1173989903</t>
  </si>
  <si>
    <t>92</t>
  </si>
  <si>
    <t>564851114.S</t>
  </si>
  <si>
    <t>Podklad zo štrkodrviny s rozprestretím a zhutnením, po zhutnení hr. 180 mm-0-32mm</t>
  </si>
  <si>
    <t>2127485865</t>
  </si>
  <si>
    <t>496,356*2</t>
  </si>
  <si>
    <t>93</t>
  </si>
  <si>
    <t>Podklad zo štrkodrviny s rozprestretím a zhutnením, po zhutnení hr. 200 mm-0-63mm</t>
  </si>
  <si>
    <t>588605464</t>
  </si>
  <si>
    <t>94</t>
  </si>
  <si>
    <t>564871111.S</t>
  </si>
  <si>
    <t>Podklad zo štrkodrviny s rozprestretím a zhutnením, po zhutnení hr. 250 mm</t>
  </si>
  <si>
    <t>-1219648652</t>
  </si>
  <si>
    <t>95</t>
  </si>
  <si>
    <t>564962111.S</t>
  </si>
  <si>
    <t>Podklad z mechanicky spevneného kameniva MSK s rozprestretím a zhutnením, po zhutnení hr. 200 mm</t>
  </si>
  <si>
    <t>-1832628505</t>
  </si>
  <si>
    <t>96</t>
  </si>
  <si>
    <t>567134111.S1</t>
  </si>
  <si>
    <t>Podklad z podkladového betónu PB I tr. C 25/30 hr. 160 mm</t>
  </si>
  <si>
    <t>741045120</t>
  </si>
  <si>
    <t>97</t>
  </si>
  <si>
    <t>573131101.S</t>
  </si>
  <si>
    <t>36083321</t>
  </si>
  <si>
    <t>98</t>
  </si>
  <si>
    <t>573231109.S</t>
  </si>
  <si>
    <t>Postrek asfaltový spojovací bez posypu kamenivom z cestnej emulzie v množstve 0,50-0,8 kg/m2</t>
  </si>
  <si>
    <t>-210189745</t>
  </si>
  <si>
    <t>399,336+496,356</t>
  </si>
  <si>
    <t>577134231.S</t>
  </si>
  <si>
    <t>Asfaltový betón vrstva obrusná AC 11 O v pruhu š. do 3 m z nemodifik. asfaltu tr. II, po zhutnení hr. 40 mm</t>
  </si>
  <si>
    <t>1262800537</t>
  </si>
  <si>
    <t>"chodník"</t>
  </si>
  <si>
    <t>100</t>
  </si>
  <si>
    <t>740786209</t>
  </si>
  <si>
    <t>"vozovky"</t>
  </si>
  <si>
    <t>"odboč."11,57+16,38+32,91</t>
  </si>
  <si>
    <t>101</t>
  </si>
  <si>
    <t>-2023200591</t>
  </si>
  <si>
    <t>102</t>
  </si>
  <si>
    <t>581120212.S</t>
  </si>
  <si>
    <t>Kryt cementobetónový cestných komunikácií skupiny CB II pre TDZ II, III a IV, hr. 120 mm</t>
  </si>
  <si>
    <t>-608077366</t>
  </si>
  <si>
    <t>"odboč." 13,69+1</t>
  </si>
  <si>
    <t>103</t>
  </si>
  <si>
    <t>584121111.S</t>
  </si>
  <si>
    <t>Osadenie panelov zo železového betónu, so zhotovením podkladu z kam. ťaženého do hr. 40 mm</t>
  </si>
  <si>
    <t>368781459</t>
  </si>
  <si>
    <t>2*2*(1+1+2+1+1+1+1+1+1+2+1+2+2+1+1+1+1+1+1+1)</t>
  </si>
  <si>
    <t>2*1,5*(1+1+1+1+1+1+1+1+1+1+1+1+1+1+1)</t>
  </si>
  <si>
    <t>104</t>
  </si>
  <si>
    <t>593810000600.S2</t>
  </si>
  <si>
    <t xml:space="preserve"> panel 200/200/15 JP 6 ton, lxšxv 3000x2000x150 mm</t>
  </si>
  <si>
    <t>-819680566</t>
  </si>
  <si>
    <t>(1+1+2+1+1+1+1+1+1+2+1+2+2+1+1+1+1+1+1+1)</t>
  </si>
  <si>
    <t>105</t>
  </si>
  <si>
    <t>593810000100.S</t>
  </si>
  <si>
    <t xml:space="preserve"> panel 200/100/15 JP 6 ton, lxšxv 2000x1000x150 mm</t>
  </si>
  <si>
    <t>479818436</t>
  </si>
  <si>
    <t>(1+1+1+1+1+1+1+1+1+1+1+1+1+1+1)</t>
  </si>
  <si>
    <t>106</t>
  </si>
  <si>
    <t>596811321.S</t>
  </si>
  <si>
    <t>Kladenie betónovej dlažby s vyplnením škár do lôžka z kameniva, 30mm,veľ. do 0,25 m2 plochy od 50 do 100 m2</t>
  </si>
  <si>
    <t>1819816682</t>
  </si>
  <si>
    <t>"AB"4</t>
  </si>
  <si>
    <t>"odboč." (2,99+2,98+2,99+4,5)*1</t>
  </si>
  <si>
    <t>"vjaz v.j." 4</t>
  </si>
  <si>
    <t>107</t>
  </si>
  <si>
    <t>592460014500.S</t>
  </si>
  <si>
    <t>Platňa betónová, rozmer 500x500x40 mm, prírodná</t>
  </si>
  <si>
    <t>435610776</t>
  </si>
  <si>
    <t>21,46*4,04 'Prepočítané koeficientom množstva</t>
  </si>
  <si>
    <t>108</t>
  </si>
  <si>
    <t>5922700001001</t>
  </si>
  <si>
    <t xml:space="preserve">Prídlažba betónová  rozmer 500x500x80-100 mm</t>
  </si>
  <si>
    <t>-2025524228</t>
  </si>
  <si>
    <t>4/0,25</t>
  </si>
  <si>
    <t>109</t>
  </si>
  <si>
    <t>596811323.S</t>
  </si>
  <si>
    <t>Kladenie betónovej dlažby s vyplnením škár do lôžka z kameniva, veľ. do 0,25 m2 plochy nad 300 m2</t>
  </si>
  <si>
    <t>1467593135</t>
  </si>
  <si>
    <t>110</t>
  </si>
  <si>
    <t>596911161.S</t>
  </si>
  <si>
    <t>Kladenie betónovej zámkovej dlažby komunikácií pre peších hr. 80 mm pre peších do 50 m2 so zriadením lôžka z kameniva hr. 30 mm</t>
  </si>
  <si>
    <t>551774475</t>
  </si>
  <si>
    <t>111</t>
  </si>
  <si>
    <t>592460008500.S</t>
  </si>
  <si>
    <t>Dlažba betónová zámková x80 mm, prírodná</t>
  </si>
  <si>
    <t>-2130902177</t>
  </si>
  <si>
    <t>20,876*1,02 'Prepočítané koeficientom množstva</t>
  </si>
  <si>
    <t>112</t>
  </si>
  <si>
    <t>817364111.Spp</t>
  </si>
  <si>
    <t xml:space="preserve">Montáž betónových útesov s hrdlom -napojenie do šachty  DN 300 +tesnenie</t>
  </si>
  <si>
    <t>1343142978</t>
  </si>
  <si>
    <t>113</t>
  </si>
  <si>
    <t>Šachtová prechodka PP, DN 300 korugovaná pre gravitačnú kanalizáciu</t>
  </si>
  <si>
    <t>478385958</t>
  </si>
  <si>
    <t>114</t>
  </si>
  <si>
    <t>831263195.S</t>
  </si>
  <si>
    <t>Príplatok k cene za zriadenie kanalizačnej prípojky DN od 100 do 300 mm</t>
  </si>
  <si>
    <t>268353396</t>
  </si>
  <si>
    <t>115</t>
  </si>
  <si>
    <t>857351121.S</t>
  </si>
  <si>
    <t>Montáž liatinovej tvarovky jednoosovej na potrubí z rúr hrdlových s integrovaným tesnením DN 200</t>
  </si>
  <si>
    <t>2026095737</t>
  </si>
  <si>
    <t>116</t>
  </si>
  <si>
    <t>5013255p</t>
  </si>
  <si>
    <t xml:space="preserve">Prírubové koleno  90° s pätkou, DN 150 pre potrubie z PE a PVC, s istením proti posunu,</t>
  </si>
  <si>
    <t>1590549173</t>
  </si>
  <si>
    <t>"Š33" 1</t>
  </si>
  <si>
    <t>117</t>
  </si>
  <si>
    <t>871255358</t>
  </si>
  <si>
    <t>Potrubie kanalizačné PE 100 RC SDR17 zvárané natupo D 90x5,4 mm</t>
  </si>
  <si>
    <t>-391240586</t>
  </si>
  <si>
    <t>"AB" 14,86</t>
  </si>
  <si>
    <t>118</t>
  </si>
  <si>
    <t>871326026.S</t>
  </si>
  <si>
    <t>Montáž kanalizačného PVC-U potrubia hladkého plnostenného DN 150</t>
  </si>
  <si>
    <t>41627643</t>
  </si>
  <si>
    <t>"prípojky" 567,29</t>
  </si>
  <si>
    <t>"Š33" 1,2</t>
  </si>
  <si>
    <t>"krátke kusy" 0,25*203</t>
  </si>
  <si>
    <t>119</t>
  </si>
  <si>
    <t>KGEM160/5</t>
  </si>
  <si>
    <t>Rúra PVC-U hladký kanalizačný systém D 160x4,0, dĺ. 5 m,</t>
  </si>
  <si>
    <t>630623967</t>
  </si>
  <si>
    <t>619,24/5</t>
  </si>
  <si>
    <t>120</t>
  </si>
  <si>
    <t>871356028.S</t>
  </si>
  <si>
    <t>Montáž kanalizačného PVC-U potrubia hladkého plnostenného DN 200</t>
  </si>
  <si>
    <t>262284462</t>
  </si>
  <si>
    <t>"príp."72</t>
  </si>
  <si>
    <t>121</t>
  </si>
  <si>
    <t>286110007400.S</t>
  </si>
  <si>
    <t>Rúra PVC-U hladký, kanalizačný, gravitačný systém Dxr 200x4,9 mm, dĺ. 5 m, SN</t>
  </si>
  <si>
    <t>-1944536853</t>
  </si>
  <si>
    <t>72/5</t>
  </si>
  <si>
    <t>122</t>
  </si>
  <si>
    <t>871366030.S</t>
  </si>
  <si>
    <t>Montáž kanalizačného PVC-U potrubia hladkého plnostenného DN 250</t>
  </si>
  <si>
    <t>-1641734124</t>
  </si>
  <si>
    <t xml:space="preserve">"AB-3,SN4" 57,15   </t>
  </si>
  <si>
    <t>"AB-3-1,SN4" 34,13</t>
  </si>
  <si>
    <t>123</t>
  </si>
  <si>
    <t>KGEM250/5</t>
  </si>
  <si>
    <t>Rúra PVC-U hladký kanalizačný systém D 250x6,2, dĺ. 5 m,</t>
  </si>
  <si>
    <t>1712747208</t>
  </si>
  <si>
    <t>106,28/5</t>
  </si>
  <si>
    <t>124</t>
  </si>
  <si>
    <t>871376032.S</t>
  </si>
  <si>
    <t>Montáž kanalizačného PVC-U potrubia hladkého plnostenného DN 300</t>
  </si>
  <si>
    <t>698552170</t>
  </si>
  <si>
    <t>"AB" 330,07+302,2</t>
  </si>
  <si>
    <t>"AB-4"124,63</t>
  </si>
  <si>
    <t>"AB-4-1" 120,7</t>
  </si>
  <si>
    <t>"AB-5" 90,12</t>
  </si>
  <si>
    <t>"AB-6" 80,48</t>
  </si>
  <si>
    <t>125</t>
  </si>
  <si>
    <t>KGEM315/5SN8</t>
  </si>
  <si>
    <t xml:space="preserve">Rúra PVC-U hladký kanalizačný systém D 315x9,2, dĺ. 5 m, SN8 </t>
  </si>
  <si>
    <t>-1649919127</t>
  </si>
  <si>
    <t xml:space="preserve">"typ2"  </t>
  </si>
  <si>
    <t xml:space="preserve">"AB"  302,2/5</t>
  </si>
  <si>
    <t xml:space="preserve">"AB-4"  124,63/5</t>
  </si>
  <si>
    <t>"AB-4-1" 120,7/5</t>
  </si>
  <si>
    <t>"AB-5" 90,12/5</t>
  </si>
  <si>
    <t>"AB-6" 80,49/5</t>
  </si>
  <si>
    <t>126</t>
  </si>
  <si>
    <t>-1968733432</t>
  </si>
  <si>
    <t xml:space="preserve">"typ1" </t>
  </si>
  <si>
    <t>"AB" 330,07/5</t>
  </si>
  <si>
    <t>"AB-4" 54,78/5</t>
  </si>
  <si>
    <t>127</t>
  </si>
  <si>
    <t>877326004.S</t>
  </si>
  <si>
    <t>Montáž kanalizačného PVC-U kolena DN 150</t>
  </si>
  <si>
    <t>946789410</t>
  </si>
  <si>
    <t>36+37+19+18+17+28+1+2+2</t>
  </si>
  <si>
    <t>286510004400.S</t>
  </si>
  <si>
    <t>Koleno PVC-U, DN 160x15°, 30°, 45° pre hladký, kanalizačný, gravitačný systém</t>
  </si>
  <si>
    <t>-1813950397</t>
  </si>
  <si>
    <t>36+17+28+2+2</t>
  </si>
  <si>
    <t>129</t>
  </si>
  <si>
    <t>286510004600.S</t>
  </si>
  <si>
    <t>Koleno PVC-U, DN 160x67°, 87° pre hladký, kanalizačný, gravitačný systém</t>
  </si>
  <si>
    <t>-683789574</t>
  </si>
  <si>
    <t>19+18+1</t>
  </si>
  <si>
    <t>130</t>
  </si>
  <si>
    <t>286510005000.S</t>
  </si>
  <si>
    <t>Koleno PVC-U pätkové, DN160/ 200x, 87° pre hladký, kanalizačný, gravitačný systém</t>
  </si>
  <si>
    <t>-1529467460</t>
  </si>
  <si>
    <t>131</t>
  </si>
  <si>
    <t>877326028.S</t>
  </si>
  <si>
    <t>Montáž kanalizačnej PVC-U odbočky DN 150</t>
  </si>
  <si>
    <t>837217542</t>
  </si>
  <si>
    <t>132</t>
  </si>
  <si>
    <t>286510013600.S</t>
  </si>
  <si>
    <t>Odbočka 45° PVC, DN 160/160 pre hladký, kanalizačný, gravitačný systém</t>
  </si>
  <si>
    <t>1327353024</t>
  </si>
  <si>
    <t>133</t>
  </si>
  <si>
    <t>877326076.S</t>
  </si>
  <si>
    <t>Montáž kanalizačnej PVC-U zátky DN 150</t>
  </si>
  <si>
    <t>348153468</t>
  </si>
  <si>
    <t>134</t>
  </si>
  <si>
    <t>286510011100.S</t>
  </si>
  <si>
    <t>Zátka PVC-U vnútorná do hrdla DN 160 pre hladký, kanalizačný, gravitačný systém</t>
  </si>
  <si>
    <t>1550264091</t>
  </si>
  <si>
    <t>135</t>
  </si>
  <si>
    <t>877326100.S</t>
  </si>
  <si>
    <t>Montáž kanalizačnej PVC-U presuvky DN 150</t>
  </si>
  <si>
    <t>-1355769548</t>
  </si>
  <si>
    <t>136</t>
  </si>
  <si>
    <t>286510009800.S</t>
  </si>
  <si>
    <t>Presuvka PVC-U, DN 160 pre hladký, kanalizačný, gravitačný systém</t>
  </si>
  <si>
    <t>-180518630</t>
  </si>
  <si>
    <t>137</t>
  </si>
  <si>
    <t>877356006.S</t>
  </si>
  <si>
    <t>Montáž kanalizačného PVC-U kolena DN 200</t>
  </si>
  <si>
    <t>1916174388</t>
  </si>
  <si>
    <t>43+3+3</t>
  </si>
  <si>
    <t>138</t>
  </si>
  <si>
    <t>286510004800.S</t>
  </si>
  <si>
    <t>Koleno PVC-U, DN 200x15°, 30°, 45° pre hladký, kanalizačný, gravitačný systém</t>
  </si>
  <si>
    <t>-899951260</t>
  </si>
  <si>
    <t>139</t>
  </si>
  <si>
    <t>286520004400</t>
  </si>
  <si>
    <t>Koleno PVC D 200/87° hladký kanalizačný systém</t>
  </si>
  <si>
    <t>1176928360</t>
  </si>
  <si>
    <t>140</t>
  </si>
  <si>
    <t>286510005000.S26</t>
  </si>
  <si>
    <t>Koleno PVC-U, pätkové DN 200/200, 87° pre hladký, kanalizačný, gravitačný systém</t>
  </si>
  <si>
    <t>228036431</t>
  </si>
  <si>
    <t>877356054.S</t>
  </si>
  <si>
    <t>Montáž kanalizačnej PVC-U redukcie DN 200/150</t>
  </si>
  <si>
    <t>-1888579031</t>
  </si>
  <si>
    <t>4+2+12</t>
  </si>
  <si>
    <t>142</t>
  </si>
  <si>
    <t>286510008200.S</t>
  </si>
  <si>
    <t>Redukcia PVC-U DN 200/160 pre hladký, kanalizačný, gravitačný systém</t>
  </si>
  <si>
    <t>-1019021732</t>
  </si>
  <si>
    <t>143</t>
  </si>
  <si>
    <t>877366032.S</t>
  </si>
  <si>
    <t>Montáž kanalizačnej PVC-U odbočky DN 250</t>
  </si>
  <si>
    <t>1104499539</t>
  </si>
  <si>
    <t>5+3</t>
  </si>
  <si>
    <t>144</t>
  </si>
  <si>
    <t>286510014300.S</t>
  </si>
  <si>
    <t>Odbočka 45° PVC, DN 250/160 pre hladký, kanalizačný, gravitačný systém</t>
  </si>
  <si>
    <t>420096130</t>
  </si>
  <si>
    <t>145</t>
  </si>
  <si>
    <t>286510014400</t>
  </si>
  <si>
    <t xml:space="preserve">Odbočka 45° PVC-U, DN 250/200 hladká pre gravitačnú kanalizáciu KG potrubia, </t>
  </si>
  <si>
    <t>1130655301</t>
  </si>
  <si>
    <t>146</t>
  </si>
  <si>
    <t>877366056.S</t>
  </si>
  <si>
    <t>Montáž kanalizačnej PVC-U redukcie DN 250/200</t>
  </si>
  <si>
    <t>-658767930</t>
  </si>
  <si>
    <t>147</t>
  </si>
  <si>
    <t>286520010600.S</t>
  </si>
  <si>
    <t>Redukcia PVC-U DN 250/200 pre hladký, kanalizačný, gravitačný systém</t>
  </si>
  <si>
    <t>1418372713</t>
  </si>
  <si>
    <t>148</t>
  </si>
  <si>
    <t>877366080.S</t>
  </si>
  <si>
    <t>Montáž kanalizačnej PVC-U zátky DN 250</t>
  </si>
  <si>
    <t>1511056103</t>
  </si>
  <si>
    <t>149</t>
  </si>
  <si>
    <t>286520015400.S</t>
  </si>
  <si>
    <t>Zátka PVC vnútorná do hrdla DN 250 pre hladký, kanalizačný, gravitačný systém</t>
  </si>
  <si>
    <t>1179125653</t>
  </si>
  <si>
    <t>150</t>
  </si>
  <si>
    <t>877366104.S</t>
  </si>
  <si>
    <t>Montáž kanalizačnej PVC-U presuvky DN 250</t>
  </si>
  <si>
    <t>-609740521</t>
  </si>
  <si>
    <t>151</t>
  </si>
  <si>
    <t>286540132900.S</t>
  </si>
  <si>
    <t xml:space="preserve">Šachtová prechodka PP, DN 250  pre gravitačnú kanalizáciu</t>
  </si>
  <si>
    <t>-654281057</t>
  </si>
  <si>
    <t>152</t>
  </si>
  <si>
    <t>877376034.S</t>
  </si>
  <si>
    <t>Montáž kanalizačnej PVC-U odbočky DN 300</t>
  </si>
  <si>
    <t>959209368</t>
  </si>
  <si>
    <t>13+25</t>
  </si>
  <si>
    <t>153</t>
  </si>
  <si>
    <t>286510014800.S</t>
  </si>
  <si>
    <t>Odbočka 45° PVC, DN 315/160 pre hladký, kanalizačný, gravitačný systém</t>
  </si>
  <si>
    <t>1708748512</t>
  </si>
  <si>
    <t>154</t>
  </si>
  <si>
    <t>286510014900.S</t>
  </si>
  <si>
    <t>Odbočka 45° PVC, DN 315/200 pre hladký, kanalizačný, gravitačný systém</t>
  </si>
  <si>
    <t>-239573916</t>
  </si>
  <si>
    <t>155</t>
  </si>
  <si>
    <t>877376058.S</t>
  </si>
  <si>
    <t>Montáž kanalizačnej PVC-U redukcie DN 300/250-200</t>
  </si>
  <si>
    <t>1202368498</t>
  </si>
  <si>
    <t>156</t>
  </si>
  <si>
    <t>286520010800.S</t>
  </si>
  <si>
    <t>Redukcia PVC-U DN 300/200 pre hladký, kanalizačný, gravitačný systém</t>
  </si>
  <si>
    <t>-2070013496</t>
  </si>
  <si>
    <t>157</t>
  </si>
  <si>
    <t>877376082.S</t>
  </si>
  <si>
    <t>Montáž kanalizačnej PVC-U zátky DN 300</t>
  </si>
  <si>
    <t>-1707664466</t>
  </si>
  <si>
    <t>158</t>
  </si>
  <si>
    <t>286510012200.S</t>
  </si>
  <si>
    <t>Zátka PVC-U vonkajšia na hladký koniec DN 315 pre hladký, kanalizačný, gravitačný systém</t>
  </si>
  <si>
    <t>-2012052239</t>
  </si>
  <si>
    <t>159</t>
  </si>
  <si>
    <t>-632991994</t>
  </si>
  <si>
    <t>160</t>
  </si>
  <si>
    <t>-1071503836</t>
  </si>
  <si>
    <t>161</t>
  </si>
  <si>
    <t>892241111.S</t>
  </si>
  <si>
    <t xml:space="preserve">Ostatné práce na rúrovom vedení, tlakové skúšky  potrubia DN do 80</t>
  </si>
  <si>
    <t>990484448</t>
  </si>
  <si>
    <t>162</t>
  </si>
  <si>
    <t>892311000.S</t>
  </si>
  <si>
    <t>Skúška tesnosti kanalizácie do D 150 mm</t>
  </si>
  <si>
    <t>456552468</t>
  </si>
  <si>
    <t>163</t>
  </si>
  <si>
    <t>892351000.S</t>
  </si>
  <si>
    <t>Skúška tesnosti kanalizácie D 200 mm</t>
  </si>
  <si>
    <t>851125447</t>
  </si>
  <si>
    <t>164</t>
  </si>
  <si>
    <t>892361000.S</t>
  </si>
  <si>
    <t>Skúška tesnosti kanalizácie D 250 mm</t>
  </si>
  <si>
    <t>2143620453</t>
  </si>
  <si>
    <t>165</t>
  </si>
  <si>
    <t>892371000.S</t>
  </si>
  <si>
    <t>Skúška tesnosti kanalizácie D 300 mm</t>
  </si>
  <si>
    <t>-511007687</t>
  </si>
  <si>
    <t>1048,2</t>
  </si>
  <si>
    <t>166</t>
  </si>
  <si>
    <t>894302135.S</t>
  </si>
  <si>
    <t xml:space="preserve">Steny šachiet kanalizačných  hrúbky nad 200 mm zo železobetónu obyčajného C 30/37</t>
  </si>
  <si>
    <t>-2105117069</t>
  </si>
  <si>
    <t>"obtoky" 0,37*9</t>
  </si>
  <si>
    <t>167</t>
  </si>
  <si>
    <t>894421111.S</t>
  </si>
  <si>
    <t>Zriadenie šachiet prefabrikovaných do 4t</t>
  </si>
  <si>
    <t>-805503344</t>
  </si>
  <si>
    <t>168</t>
  </si>
  <si>
    <t>TBS 100-62,5-60/12S</t>
  </si>
  <si>
    <t xml:space="preserve">Kónus TBS 100-62,5-60/12 S, šachtový program, </t>
  </si>
  <si>
    <t>1204714237</t>
  </si>
  <si>
    <t>169</t>
  </si>
  <si>
    <t>TBS 100-62,5-60/9 S</t>
  </si>
  <si>
    <t>Kónus TBS 100/62,5-60/9 S, šachtový program,</t>
  </si>
  <si>
    <t>975950677</t>
  </si>
  <si>
    <t>170</t>
  </si>
  <si>
    <t>TBS 100/70</t>
  </si>
  <si>
    <t xml:space="preserve">Šachtové dno TBS 100/70 DN 1000, </t>
  </si>
  <si>
    <t>585631975</t>
  </si>
  <si>
    <t>171</t>
  </si>
  <si>
    <t>TBS 100/60</t>
  </si>
  <si>
    <t xml:space="preserve">Šachtové dno TBS 100/60 DN 1000, pre DN 300 </t>
  </si>
  <si>
    <t>-333470893</t>
  </si>
  <si>
    <t>3+1</t>
  </si>
  <si>
    <t>172</t>
  </si>
  <si>
    <t>TBH 100-100/12 S</t>
  </si>
  <si>
    <t>Šachtová skruž TBH 100-100/12 S</t>
  </si>
  <si>
    <t>1465856954</t>
  </si>
  <si>
    <t>173</t>
  </si>
  <si>
    <t>TBH 100-100/9 S</t>
  </si>
  <si>
    <t xml:space="preserve">Šachtová skruž TBH 100-100/9 S, </t>
  </si>
  <si>
    <t>1220585461</t>
  </si>
  <si>
    <t>174</t>
  </si>
  <si>
    <t>TBH 100-25/12 S</t>
  </si>
  <si>
    <t xml:space="preserve">Šachtová skruž TBH 100-25/12 S, </t>
  </si>
  <si>
    <t>766607224</t>
  </si>
  <si>
    <t>175</t>
  </si>
  <si>
    <t>TBH 100-25/9 S</t>
  </si>
  <si>
    <t>Šachtová skruž TBH 100-25/9 S</t>
  </si>
  <si>
    <t>1201310015</t>
  </si>
  <si>
    <t>176</t>
  </si>
  <si>
    <t>TBH 100-50/12 S</t>
  </si>
  <si>
    <t xml:space="preserve">Šachtová skruž TBH 100-50/12 S, </t>
  </si>
  <si>
    <t>-1354216358</t>
  </si>
  <si>
    <t>177</t>
  </si>
  <si>
    <t>TBH 100-50/9 S</t>
  </si>
  <si>
    <t xml:space="preserve">Šachtová skruž TBH 100-50/9 S, </t>
  </si>
  <si>
    <t>-1827653198</t>
  </si>
  <si>
    <t>178</t>
  </si>
  <si>
    <t>DN 1000</t>
  </si>
  <si>
    <t>Šachtové tesnenie šachty DN 1000</t>
  </si>
  <si>
    <t>142384938</t>
  </si>
  <si>
    <t>179</t>
  </si>
  <si>
    <t>TBS 62,5/10</t>
  </si>
  <si>
    <t xml:space="preserve">Vyrovnávací prstenec TBS 62,5/10, </t>
  </si>
  <si>
    <t>-2043669730</t>
  </si>
  <si>
    <t>180</t>
  </si>
  <si>
    <t>TBS 62,5/12</t>
  </si>
  <si>
    <t>Vyrovnávací prstenec TBS 62,5/12,</t>
  </si>
  <si>
    <t>1860355742</t>
  </si>
  <si>
    <t>181</t>
  </si>
  <si>
    <t>TBS 62,5/4</t>
  </si>
  <si>
    <t>Vyrovnávací prstenec TBS 62,5/4,</t>
  </si>
  <si>
    <t>-1467140032</t>
  </si>
  <si>
    <t>182</t>
  </si>
  <si>
    <t>TBS 62,5/6</t>
  </si>
  <si>
    <t>Vyrovnávací prstenec TBS 62,5/6,</t>
  </si>
  <si>
    <t>-770876206</t>
  </si>
  <si>
    <t>183</t>
  </si>
  <si>
    <t>TBS 62,5/8</t>
  </si>
  <si>
    <t>Vyrovnávací prstenec TBS 62,5/8,</t>
  </si>
  <si>
    <t>1579521657</t>
  </si>
  <si>
    <t>5+1+1</t>
  </si>
  <si>
    <t>184</t>
  </si>
  <si>
    <t>894431112.S</t>
  </si>
  <si>
    <t>Montáž revíznej šachty z PVC, DN 315/160 (DN šachty/DN potr. vedenia), hĺ. 1100 do 1500 mm</t>
  </si>
  <si>
    <t>-1462312065</t>
  </si>
  <si>
    <t>185</t>
  </si>
  <si>
    <t>ID PR300/6</t>
  </si>
  <si>
    <t xml:space="preserve">RúraDN 300, dĺ. 6 m PP korugovaný kanalizačný systém SN8, </t>
  </si>
  <si>
    <t>-1123024593</t>
  </si>
  <si>
    <t>126,9/6</t>
  </si>
  <si>
    <t>186</t>
  </si>
  <si>
    <t>11754431001</t>
  </si>
  <si>
    <t xml:space="preserve">Šachtové dno GD - priamy prietok, oranžová, prítok/odtok DN/OD 160mm, </t>
  </si>
  <si>
    <t>2035232421</t>
  </si>
  <si>
    <t>187</t>
  </si>
  <si>
    <t>PPSGR315/160L</t>
  </si>
  <si>
    <t xml:space="preserve">Zberné dno ľavé DN 315, vtok/výtok DN 160 (PVC hladká rúra), pre PP revízne šachty, </t>
  </si>
  <si>
    <t>1134666642</t>
  </si>
  <si>
    <t>188</t>
  </si>
  <si>
    <t>PPSGR315/160P</t>
  </si>
  <si>
    <t xml:space="preserve">Zberné dno pravé DN 315, vtok/výtok DN 160 (PVC hladká rúra), pre PP revízne šachty, </t>
  </si>
  <si>
    <t>-1729746667</t>
  </si>
  <si>
    <t>189</t>
  </si>
  <si>
    <t>PPSGR315/160</t>
  </si>
  <si>
    <t xml:space="preserve">Sútokové  dno DN 315, vtok/výtok DN 160 (PVC hladká rúra), pre PP revízne šachty</t>
  </si>
  <si>
    <t>-1533409148</t>
  </si>
  <si>
    <t>190</t>
  </si>
  <si>
    <t>894502202.S</t>
  </si>
  <si>
    <t>Debnenie stien šachiet kanalizačných pravouhlých alebo štvorhraných a viachranných obojstranné</t>
  </si>
  <si>
    <t>1562918258</t>
  </si>
  <si>
    <t>1,1*9</t>
  </si>
  <si>
    <t>191</t>
  </si>
  <si>
    <t>894608122.S</t>
  </si>
  <si>
    <t>Výstuž šachiet kanalizačných z betonárskej ocele B500 (10505)</t>
  </si>
  <si>
    <t>275555884</t>
  </si>
  <si>
    <t>0,03252*9</t>
  </si>
  <si>
    <t>192</t>
  </si>
  <si>
    <t>899101111.S</t>
  </si>
  <si>
    <t>Osadenie poklopu liatinového a oceľového vrátane rámu hmotn. do 50 kg</t>
  </si>
  <si>
    <t>-142244305</t>
  </si>
  <si>
    <t>193</t>
  </si>
  <si>
    <t>IF124000</t>
  </si>
  <si>
    <t xml:space="preserve">Plastový poklop  s tesnením 315</t>
  </si>
  <si>
    <t>-611922434</t>
  </si>
  <si>
    <t>194</t>
  </si>
  <si>
    <t>899103111.S</t>
  </si>
  <si>
    <t>Osadenie poklopu liatinového a oceľového vrátane rámu hmotn. nad 100 do 150 kg</t>
  </si>
  <si>
    <t>1835213623</t>
  </si>
  <si>
    <t>2+4+5+5+1+3+25</t>
  </si>
  <si>
    <t>195</t>
  </si>
  <si>
    <t>552410002300.S</t>
  </si>
  <si>
    <t>Poklop liatinový D400 priemer 600 mm</t>
  </si>
  <si>
    <t>-1575014961</t>
  </si>
  <si>
    <t>196</t>
  </si>
  <si>
    <t>552410002200.S</t>
  </si>
  <si>
    <t>Poklop liatinový B125 priemer 600 mm</t>
  </si>
  <si>
    <t>946021928</t>
  </si>
  <si>
    <t>197</t>
  </si>
  <si>
    <t>899502211.S</t>
  </si>
  <si>
    <t>Stúpadlo do šachty a drobných objektov liatinové zapustené-kapsové osadené do vynechaných otvorov</t>
  </si>
  <si>
    <t>-981612808</t>
  </si>
  <si>
    <t>198</t>
  </si>
  <si>
    <t>899503111.S</t>
  </si>
  <si>
    <t>Stúpadlo do šachiet a drobných objektov poplastované vidlicové osadené pri murovaní a betónovaní</t>
  </si>
  <si>
    <t>1087959910</t>
  </si>
  <si>
    <t>45*5</t>
  </si>
  <si>
    <t>199</t>
  </si>
  <si>
    <t>899912133.S</t>
  </si>
  <si>
    <t xml:space="preserve">Montáž kĺznej dištančnej objímky montovanej  na potrubie DN 200</t>
  </si>
  <si>
    <t>-1084378617</t>
  </si>
  <si>
    <t>200</t>
  </si>
  <si>
    <t>CDD1</t>
  </si>
  <si>
    <t xml:space="preserve">Klzne objímky typ segmentu D15 , </t>
  </si>
  <si>
    <t>-1630883241</t>
  </si>
  <si>
    <t>201</t>
  </si>
  <si>
    <t>899912134.S</t>
  </si>
  <si>
    <t xml:space="preserve">Montáž kĺznej dištančnej objímky montovanej  na potrubie DN 250</t>
  </si>
  <si>
    <t>813307355</t>
  </si>
  <si>
    <t>8+7+14+14+7+6+14+7+7+7+14+6+6+6</t>
  </si>
  <si>
    <t>202</t>
  </si>
  <si>
    <t>CDC</t>
  </si>
  <si>
    <t xml:space="preserve">Klzne objímky typ segmentu C15 , </t>
  </si>
  <si>
    <t>1499032603</t>
  </si>
  <si>
    <t>8+7+7+6+7+7+7+6+6+6</t>
  </si>
  <si>
    <t>203</t>
  </si>
  <si>
    <t>CDM18</t>
  </si>
  <si>
    <t>Klzne objímky typ segmentu M18 ,</t>
  </si>
  <si>
    <t>-186369958</t>
  </si>
  <si>
    <t>14+14+14+14</t>
  </si>
  <si>
    <t>204</t>
  </si>
  <si>
    <t>899912137.S</t>
  </si>
  <si>
    <t xml:space="preserve">Montáž kĺznej dištančnej objímky montovanej  na potrubie DN 400</t>
  </si>
  <si>
    <t>462354986</t>
  </si>
  <si>
    <t>205</t>
  </si>
  <si>
    <t>CDF41</t>
  </si>
  <si>
    <t>Klzne objímky typ segmentu F41 ,</t>
  </si>
  <si>
    <t>682547499</t>
  </si>
  <si>
    <t>206</t>
  </si>
  <si>
    <t>899912138.S</t>
  </si>
  <si>
    <t xml:space="preserve">Montáž kĺznej dištančnej objímky montovanej  na potrubie DN 500</t>
  </si>
  <si>
    <t>-1728141376</t>
  </si>
  <si>
    <t>28+28+44+40</t>
  </si>
  <si>
    <t>207</t>
  </si>
  <si>
    <t>-2108983328</t>
  </si>
  <si>
    <t>208</t>
  </si>
  <si>
    <t>917762111.S</t>
  </si>
  <si>
    <t>Osadenie chodník. obrubníka betónového ležatého do lôžka z betónu prosteho tr. C 12/15 s bočnou oporou</t>
  </si>
  <si>
    <t>1788878442</t>
  </si>
  <si>
    <t>209</t>
  </si>
  <si>
    <t>592170003500.S</t>
  </si>
  <si>
    <t>Obrubník rovný, lxšxv 1000x100x200 mm, prírodný</t>
  </si>
  <si>
    <t>-1672142623</t>
  </si>
  <si>
    <t>426,283*1,01 'Prepočítané koeficientom množstva</t>
  </si>
  <si>
    <t>210</t>
  </si>
  <si>
    <t>919411111.S</t>
  </si>
  <si>
    <t>Čelo priepustu z betónu prostého z rúr DN 300 až DN 500 mm</t>
  </si>
  <si>
    <t>-1625285302</t>
  </si>
  <si>
    <t>1+1+27*2+2+2</t>
  </si>
  <si>
    <t>"AB-5" 2*5</t>
  </si>
  <si>
    <t>"priv. jame" 2+2</t>
  </si>
  <si>
    <t>211</t>
  </si>
  <si>
    <t>919511113.S</t>
  </si>
  <si>
    <t>Zhotovenie priepustu z rúr železobetónových DN 300</t>
  </si>
  <si>
    <t>-1784119131</t>
  </si>
  <si>
    <t>430,51-425,051</t>
  </si>
  <si>
    <t>540,11-534,336</t>
  </si>
  <si>
    <t>212</t>
  </si>
  <si>
    <t>592220000510.S</t>
  </si>
  <si>
    <t>Rúra železobetónová hrdlová pre splaškové odpadové vody DN 300, dĺžky 2500 mm</t>
  </si>
  <si>
    <t>-1529219557</t>
  </si>
  <si>
    <t>11,233/2,5</t>
  </si>
  <si>
    <t>4,493*1,01 'Prepočítané koeficientom množstva</t>
  </si>
  <si>
    <t>213</t>
  </si>
  <si>
    <t>919512112.S</t>
  </si>
  <si>
    <t>Zhotovenie priepustu z rúr železobetónových DN 350-400</t>
  </si>
  <si>
    <t>753117288</t>
  </si>
  <si>
    <t>157,508-147,919</t>
  </si>
  <si>
    <t>160,704-157,508</t>
  </si>
  <si>
    <t>176,675-167,404</t>
  </si>
  <si>
    <t>207,995-201,995</t>
  </si>
  <si>
    <t>229,828-223,825</t>
  </si>
  <si>
    <t>251,114-245,99</t>
  </si>
  <si>
    <t>258,906-254,599</t>
  </si>
  <si>
    <t>269,43-264,414</t>
  </si>
  <si>
    <t>274,93-271,431</t>
  </si>
  <si>
    <t>290,014-280,43</t>
  </si>
  <si>
    <t>299,512-292,503</t>
  </si>
  <si>
    <t>395,04-386,04</t>
  </si>
  <si>
    <t>423,041-406,04</t>
  </si>
  <si>
    <t>444,432-438,149</t>
  </si>
  <si>
    <t>458,091-452,591</t>
  </si>
  <si>
    <t>470,573-465,576</t>
  </si>
  <si>
    <t>490,558-475,983</t>
  </si>
  <si>
    <t>523,84-518,837</t>
  </si>
  <si>
    <t>550,807-546,172</t>
  </si>
  <si>
    <t>565,52-561,518</t>
  </si>
  <si>
    <t>585,363-579,022</t>
  </si>
  <si>
    <t>315,473-309,856</t>
  </si>
  <si>
    <t>331,426-325,426</t>
  </si>
  <si>
    <t>346,95-341,032</t>
  </si>
  <si>
    <t>363,22-357,516</t>
  </si>
  <si>
    <t>507,336-497,048</t>
  </si>
  <si>
    <t>5,5+5,8</t>
  </si>
  <si>
    <t>5+3,43+11,3</t>
  </si>
  <si>
    <t>"AB-5"1,07+4,01+5,61+5,6+5,51</t>
  </si>
  <si>
    <t>214</t>
  </si>
  <si>
    <t>592220000520.S</t>
  </si>
  <si>
    <t>Rúra železobetónová hrdlová pre splaškové odpadové vody DN 400, dĺžky 2500 mm</t>
  </si>
  <si>
    <t>593870917</t>
  </si>
  <si>
    <t>232,292*0,404 'Prepočítané koeficientom množstva</t>
  </si>
  <si>
    <t>215</t>
  </si>
  <si>
    <t>919513112.S</t>
  </si>
  <si>
    <t>neobsadená</t>
  </si>
  <si>
    <t>-1208546975</t>
  </si>
  <si>
    <t>216</t>
  </si>
  <si>
    <t>592220000530.S</t>
  </si>
  <si>
    <t>1007245270</t>
  </si>
  <si>
    <t>0*1,01 'Prepočítané koeficientom množstva</t>
  </si>
  <si>
    <t>217</t>
  </si>
  <si>
    <t>919551111.S</t>
  </si>
  <si>
    <t>Zhotovenie priepustu alebo zjazdu z rúr oceľových do D 400 mm</t>
  </si>
  <si>
    <t>-971503492</t>
  </si>
  <si>
    <t>572,52-567,52</t>
  </si>
  <si>
    <t>218</t>
  </si>
  <si>
    <t>142610000800.S</t>
  </si>
  <si>
    <t>Rúra oceľová bezšvová prírubová DN 300, hr. 10 mm, ozn. 11 353.0</t>
  </si>
  <si>
    <t>-1268482520</t>
  </si>
  <si>
    <t>5*1,01 'Prepočítané koeficientom množstva</t>
  </si>
  <si>
    <t>219</t>
  </si>
  <si>
    <t>919731122.S</t>
  </si>
  <si>
    <t>Zarovnanie styčnej plochy pozdĺž vybúranej časti komunikácie asfaltovej hr. nad 50 do 100 mm</t>
  </si>
  <si>
    <t>473867190</t>
  </si>
  <si>
    <t>220</t>
  </si>
  <si>
    <t>919731123.S</t>
  </si>
  <si>
    <t>Zarovnanie styčnej plochy pozdĺž vybúranej časti komunikácie asfaltovej hr. nad 100 do 200 mm</t>
  </si>
  <si>
    <t>2049988668</t>
  </si>
  <si>
    <t>221</t>
  </si>
  <si>
    <t>919735111.S</t>
  </si>
  <si>
    <t>Rezanie existujúceho asfaltového krytu alebo podkladu hĺbky do 50 mm</t>
  </si>
  <si>
    <t>-2000263889</t>
  </si>
  <si>
    <t>399,336/1</t>
  </si>
  <si>
    <t>222</t>
  </si>
  <si>
    <t>919735113.S</t>
  </si>
  <si>
    <t>Rezanie existujúceho asfaltového krytu alebo podkladu hĺbky nad 100 do 150 mm</t>
  </si>
  <si>
    <t>695981259</t>
  </si>
  <si>
    <t>470,186/1</t>
  </si>
  <si>
    <t>223</t>
  </si>
  <si>
    <t>931994111.Sp</t>
  </si>
  <si>
    <t xml:space="preserve">Tesnenie dn 600 utesnením napučiavacími pásmi-priemer prstenca tesnenia  718 mm v strede tubusu</t>
  </si>
  <si>
    <t>-46009599</t>
  </si>
  <si>
    <t>Na hl. zberači AB</t>
  </si>
  <si>
    <t>"Š 33, 34, 35, 36, 37, 38, 41, 42"</t>
  </si>
  <si>
    <t>(2+3+2+2+1+2+3+3)*2,26</t>
  </si>
  <si>
    <t>"Na zberači AB-3 Š 91"</t>
  </si>
  <si>
    <t>3*2,26</t>
  </si>
  <si>
    <t>Na zberači AB-4 Š 100,101"</t>
  </si>
  <si>
    <t>(2+3)*2,26</t>
  </si>
  <si>
    <t>Na stoke AB-4-1</t>
  </si>
  <si>
    <t>Š 111, 112, 113, 114</t>
  </si>
  <si>
    <t>(2+2+3+3)*2,26</t>
  </si>
  <si>
    <t>Na zberači AB-5-Š118"</t>
  </si>
  <si>
    <t>1*2,26</t>
  </si>
  <si>
    <t>224</t>
  </si>
  <si>
    <t>935111112.S</t>
  </si>
  <si>
    <t>Osadenie priekopového žľabu z betónových dosiek akejkoľvek veľkosti</t>
  </si>
  <si>
    <t>1732770637</t>
  </si>
  <si>
    <t>"vjazd" 4,5*1</t>
  </si>
  <si>
    <t>225</t>
  </si>
  <si>
    <t>359385795</t>
  </si>
  <si>
    <t>620,682*4,04 'Prepočítané koeficientom množstva</t>
  </si>
  <si>
    <t>226</t>
  </si>
  <si>
    <t>965044201.S</t>
  </si>
  <si>
    <t xml:space="preserve">Brúsenie kynety, zbrúsenie  -0,00600t</t>
  </si>
  <si>
    <t>-1082070243</t>
  </si>
  <si>
    <t>"Š27" 0,160</t>
  </si>
  <si>
    <t>227</t>
  </si>
  <si>
    <t>966006123.S</t>
  </si>
  <si>
    <t>Odstránenie , retarder - demontáž, usklladn., montáž	 -0,45000t</t>
  </si>
  <si>
    <t>-1164395633</t>
  </si>
  <si>
    <t>228</t>
  </si>
  <si>
    <t>966006132.S1</t>
  </si>
  <si>
    <t>Odstránenie značky a opätovná montáž , -retarder 2m</t>
  </si>
  <si>
    <t>1737334651</t>
  </si>
  <si>
    <t>229</t>
  </si>
  <si>
    <t>966008111.S</t>
  </si>
  <si>
    <t>Búranie rúrového priepustu, z rúr DN do 300 mm, vrátane čiel -0,75300t</t>
  </si>
  <si>
    <t>259552155</t>
  </si>
  <si>
    <t>269,431-264,415</t>
  </si>
  <si>
    <t>430,076-425,077</t>
  </si>
  <si>
    <t>541,365-534,36</t>
  </si>
  <si>
    <t>572,545-567,545</t>
  </si>
  <si>
    <t>230</t>
  </si>
  <si>
    <t>966008112.S</t>
  </si>
  <si>
    <t xml:space="preserve">Búranie rúrového priepustu, z rúr DN 300 do 500 mm,  -0,98000t (vátane čiel)</t>
  </si>
  <si>
    <t>-468255794</t>
  </si>
  <si>
    <t>251,114-245,6</t>
  </si>
  <si>
    <t>258,907-254,907</t>
  </si>
  <si>
    <t>274,931-271,431</t>
  </si>
  <si>
    <t>290,015-280,431</t>
  </si>
  <si>
    <t>299,512-292,504</t>
  </si>
  <si>
    <t>395,065-386,065</t>
  </si>
  <si>
    <t>423,066-406,065</t>
  </si>
  <si>
    <t>444,456-438,173</t>
  </si>
  <si>
    <t>458,115-452,615</t>
  </si>
  <si>
    <t>470,597-465,6</t>
  </si>
  <si>
    <t>490,582-476,007</t>
  </si>
  <si>
    <t>523,864-518,861</t>
  </si>
  <si>
    <t>551,868-547,368</t>
  </si>
  <si>
    <t>565,545-561,542</t>
  </si>
  <si>
    <t>585,39-572,545</t>
  </si>
  <si>
    <t>315,484-309,857</t>
  </si>
  <si>
    <t>331,427-325,427</t>
  </si>
  <si>
    <t>346,965-341,022</t>
  </si>
  <si>
    <t>363,246-346,965</t>
  </si>
  <si>
    <t>507,361-497,072</t>
  </si>
  <si>
    <t>"AB-4-Dn 400" 5,5+5,8</t>
  </si>
  <si>
    <t>"AB-4-1-Dn 400" (63,573-55,226)+(93,524-88,924)+(111,162-105,875)</t>
  </si>
  <si>
    <t>"AB-5-dn 350" 1,07+(7,056-3,05)</t>
  </si>
  <si>
    <t>"AB-5-dn 400" (19,073-13,461)+(36,766-30,694)+(36,766-30,694)+(54,713-49,213)</t>
  </si>
  <si>
    <t>(73,105-60,217)+(79,383-75,883)</t>
  </si>
  <si>
    <t>"pri jamach" 5+3,43</t>
  </si>
  <si>
    <t>"odbočenia" 11,3</t>
  </si>
  <si>
    <t>231</t>
  </si>
  <si>
    <t>971042341.Sp</t>
  </si>
  <si>
    <t xml:space="preserve">Vybúranie  kynety ,(0,012m3)  -0,05900t</t>
  </si>
  <si>
    <t>1997941667</t>
  </si>
  <si>
    <t>"S27"1</t>
  </si>
  <si>
    <t>232</t>
  </si>
  <si>
    <t>979082111.S</t>
  </si>
  <si>
    <t>Vnútrostavenisková doprava sutiny a vybúraných hmôt do 10 m</t>
  </si>
  <si>
    <t>-195150228</t>
  </si>
  <si>
    <t>233</t>
  </si>
  <si>
    <t>979084214.S</t>
  </si>
  <si>
    <t>Vodorovná doprava vybúraných hmôt po suchu bez naloženia, ale so zložením na vzdialenosť do 2 km</t>
  </si>
  <si>
    <t>1187844366</t>
  </si>
  <si>
    <t>234</t>
  </si>
  <si>
    <t>-51084517</t>
  </si>
  <si>
    <t>253</t>
  </si>
  <si>
    <t>Poplatok za skládku - bitúmenové zmesi, uholný decht, dechtové výrobky (17 03), ostatné</t>
  </si>
  <si>
    <t>649314861</t>
  </si>
  <si>
    <t>49,17+124,089</t>
  </si>
  <si>
    <t>254</t>
  </si>
  <si>
    <t>979089726.S</t>
  </si>
  <si>
    <t>Poplatok za uloženie stavebného odpadu na recykláciu - betón vrátane armovania, veľkosť nad 50 x 50 cm (17 01 01)</t>
  </si>
  <si>
    <t>-1186128857</t>
  </si>
  <si>
    <t>1404,996-173,259-71,078-112,552-110,135</t>
  </si>
  <si>
    <t>235</t>
  </si>
  <si>
    <t>998276101.S</t>
  </si>
  <si>
    <t>Presun hmôt pre rúrové vedenie hĺbené z rúr z plast., hmôt alebo sklolamin. v otvorenom výkope</t>
  </si>
  <si>
    <t>-675405557</t>
  </si>
  <si>
    <t>PSV</t>
  </si>
  <si>
    <t>Práce a dodávky PSV</t>
  </si>
  <si>
    <t>771</t>
  </si>
  <si>
    <t>Podlahy z dlaždíc</t>
  </si>
  <si>
    <t>236</t>
  </si>
  <si>
    <t>771561140.S</t>
  </si>
  <si>
    <t>Montáž podláh z dlaždíc z taveného čadiča ukladaných do malty hladkých hr. 50 mm</t>
  </si>
  <si>
    <t>1158903048</t>
  </si>
  <si>
    <t>"Š33" 0,05</t>
  </si>
  <si>
    <t>237</t>
  </si>
  <si>
    <t>632310000100.S1</t>
  </si>
  <si>
    <t>Dlaždice čadičové pravouhlé hladké, hrúbka 50 mm</t>
  </si>
  <si>
    <t>729754170</t>
  </si>
  <si>
    <t>238</t>
  </si>
  <si>
    <t>998771201.S</t>
  </si>
  <si>
    <t>Presun hmôt pre podlahy z dlaždíc v objektoch výšky do 6m</t>
  </si>
  <si>
    <t>-61473664</t>
  </si>
  <si>
    <t>23-M</t>
  </si>
  <si>
    <t>Montáže potrubia</t>
  </si>
  <si>
    <t>239</t>
  </si>
  <si>
    <t>230200121.S</t>
  </si>
  <si>
    <t>Nasunutie potrubnej sekcie do oceľovej chráničky DN 200</t>
  </si>
  <si>
    <t>-2007827308</t>
  </si>
  <si>
    <t>240</t>
  </si>
  <si>
    <t>230200122.S</t>
  </si>
  <si>
    <t>Nasunutie potrubnej sekcie do oceľovej chráničky DN 250</t>
  </si>
  <si>
    <t>1709911121</t>
  </si>
  <si>
    <t>119+26,03</t>
  </si>
  <si>
    <t>241</t>
  </si>
  <si>
    <t>230200125.S</t>
  </si>
  <si>
    <t>Nasunutie potrubnej sekcie do oceľovej chráničky DN 400</t>
  </si>
  <si>
    <t>700478911</t>
  </si>
  <si>
    <t>242</t>
  </si>
  <si>
    <t>230200126.S</t>
  </si>
  <si>
    <t>Nasunutie potrubnej sekcie do oceľovej chráničky DN 500</t>
  </si>
  <si>
    <t>29121078</t>
  </si>
  <si>
    <t>43,75</t>
  </si>
  <si>
    <t>243</t>
  </si>
  <si>
    <t>921524</t>
  </si>
  <si>
    <t>Tesniaca manžeta "DU-S" rozmer 150x250mm vhodná pre rúru/chráničku 159-168/275mm</t>
  </si>
  <si>
    <t>1561561466</t>
  </si>
  <si>
    <t>2+2+2+2+2+2+2+2+2+2</t>
  </si>
  <si>
    <t>244</t>
  </si>
  <si>
    <t>920818</t>
  </si>
  <si>
    <t xml:space="preserve">Tesniaca manžeta "DU-S" rozmer 80x175mm vhodná pre rúru/chráničku 89/219mm, </t>
  </si>
  <si>
    <t>-1095070578</t>
  </si>
  <si>
    <t>245</t>
  </si>
  <si>
    <t>922950</t>
  </si>
  <si>
    <t xml:space="preserve">Tesniaca manžeta "DU-S" rozmer 300x500mm vhodná pre rúru/chráničku 324/530mm, </t>
  </si>
  <si>
    <t>-516016693</t>
  </si>
  <si>
    <t>2+2+2+2</t>
  </si>
  <si>
    <t>246</t>
  </si>
  <si>
    <t>921930</t>
  </si>
  <si>
    <t xml:space="preserve">Tesniaca manžeta "DU-S" rozmer 200x300mm vhodná pre rúru/chráničku 219/324mm, </t>
  </si>
  <si>
    <t>1864220898</t>
  </si>
  <si>
    <t>247</t>
  </si>
  <si>
    <t>921954</t>
  </si>
  <si>
    <t xml:space="preserve">Tesniaca manžeta "DU-S" rozmer 250x450mm vhodná pre rúru/chráničku 270/530mm, </t>
  </si>
  <si>
    <t>1358439258</t>
  </si>
  <si>
    <t>248</t>
  </si>
  <si>
    <t>MD</t>
  </si>
  <si>
    <t>Mimostavenisková doprava</t>
  </si>
  <si>
    <t>-2101621053</t>
  </si>
  <si>
    <t>249</t>
  </si>
  <si>
    <t>MV</t>
  </si>
  <si>
    <t>Murárske výpomoci</t>
  </si>
  <si>
    <t>-1612906737</t>
  </si>
  <si>
    <t>250</t>
  </si>
  <si>
    <t>PD</t>
  </si>
  <si>
    <t>Presun dodávok</t>
  </si>
  <si>
    <t>2090581553</t>
  </si>
  <si>
    <t>251</t>
  </si>
  <si>
    <t>PPV</t>
  </si>
  <si>
    <t>Podiel pridružených výkonov</t>
  </si>
  <si>
    <t>-1557425995</t>
  </si>
  <si>
    <t>PS - Prevádzkové súbory</t>
  </si>
  <si>
    <t>ps-1 - Čerpacia stanica</t>
  </si>
  <si>
    <t>Úroveň 3:</t>
  </si>
  <si>
    <t>ps1-1 - ČS 2-Strojné vybavenie</t>
  </si>
  <si>
    <t xml:space="preserve">    35-M - Montáž čerpadiel, kompresorov a vodohospodárskych zariadení</t>
  </si>
  <si>
    <t>35-M</t>
  </si>
  <si>
    <t>Montáž čerpadiel, kompresorov a vodohospodárskych zariadení</t>
  </si>
  <si>
    <t>350120001.Spp</t>
  </si>
  <si>
    <t>Mechanická montáž (čerpadiel, armatúr, potrubia, vodiacich tyčí), rezanie, zváranie, kotvenie, nastavenie, uvedenie do prevádzky,zaškolenie obsluhy</t>
  </si>
  <si>
    <t>644651341</t>
  </si>
  <si>
    <t>Montážny materiál, montážne práce:</t>
  </si>
  <si>
    <t>1 x vyťahovací hrablicový kôš; oceľ AISI 304; šírka 500 mm; štrbina 30mm 9 148,00 1 9 148,00</t>
  </si>
  <si>
    <t>1 x výtlačné potrubie DN 80 a DN 100 mm; AISI 304, príruby, tvarovky, spojovací materiál, odvetrávaci potrubie DN50, tesnenie</t>
  </si>
  <si>
    <t>prestupov</t>
  </si>
  <si>
    <t>2 x spätná guľová klapka prírubová DN 80 PN 10/16; pre odpadovú vodu</t>
  </si>
  <si>
    <t>2 x uzáver nožový medziprírubový DN 80 PN 10; pre odpadovú vodu</t>
  </si>
  <si>
    <t>4 x rúra - zváraná 2"; DN 50 (54,0x2,0)mm; 6 m; AISI 304</t>
  </si>
  <si>
    <t>426130001400.S</t>
  </si>
  <si>
    <t>Ponorné kal.čerpadlo s adaptívnym samočistiacim obežným kolesom a špirálnou drážkou pre odvod abrázií a smotorom so zabudovaným frekv.meničom so špec.algoritmom pre čerp.stanicu splašk. a pdp.vôd-2,2kW,3x400V,50Hz,výtlak dn 80</t>
  </si>
  <si>
    <t>489006264</t>
  </si>
  <si>
    <t>popis:</t>
  </si>
  <si>
    <t>krytie motora: IP 68</t>
  </si>
  <si>
    <t>trieda izolácie motora: H (180 oC) / tr. účinnosti motora: IE4 (cos φ≈1)</t>
  </si>
  <si>
    <t>dvojité mechanické tesnenie</t>
  </si>
  <si>
    <t>obežné koleso: samočistiace polootvorené adaptívne</t>
  </si>
  <si>
    <t>ochrana mechanického tesnenia: pomocou Spin-outTM drážky</t>
  </si>
  <si>
    <t>vysoká odolnosť proti abráziám: obežné koleso a spodná časť</t>
  </si>
  <si>
    <t>difúzora z chrómom vysokolegovanej liatiny</t>
  </si>
  <si>
    <t>552520040245.S</t>
  </si>
  <si>
    <t>Prírubové koleno s patkou DN 80 pre 2" vodiace tyče</t>
  </si>
  <si>
    <t>747029485</t>
  </si>
  <si>
    <t>341730001300.Spp</t>
  </si>
  <si>
    <t>sada prírubového vodiaceho držiaku DN 80, pre 2" vod. tyče (N/D 3069, 6020),(vrátane: tesnenie a spojovací materiál pre prírubový držiak)</t>
  </si>
  <si>
    <t>súb.</t>
  </si>
  <si>
    <t>831712799</t>
  </si>
  <si>
    <t>341730001300.Spp1</t>
  </si>
  <si>
    <t>horný držiak vodiacich tyčí 2" - antikorózna oceľ AISI 316</t>
  </si>
  <si>
    <t>-879965293</t>
  </si>
  <si>
    <t>341730001300.Spp12</t>
  </si>
  <si>
    <t>sada mechanických kotiev pätkového kolena DN 65-DN 300 (4x M16x140) pre 1 koleno 1 set</t>
  </si>
  <si>
    <t>363568773</t>
  </si>
  <si>
    <t>341730001300.Spp123</t>
  </si>
  <si>
    <t>sada mech. kotiev horného držiaku vodiacich tyčí 2" (2x M12x100) pre 1 držiak 1 set</t>
  </si>
  <si>
    <t>-1758897181</t>
  </si>
  <si>
    <t>341730001300.Spp1234</t>
  </si>
  <si>
    <t>sieťový záves kábla D(12-25) mm/Polyetylén</t>
  </si>
  <si>
    <t>1375417413</t>
  </si>
  <si>
    <t>341730001300.Spp034</t>
  </si>
  <si>
    <t>dvíhacie oko pre čerpadlo (štandard) - 1.2 t</t>
  </si>
  <si>
    <t>604138714</t>
  </si>
  <si>
    <t>341730001300.Spp0334</t>
  </si>
  <si>
    <t>eťaz s vodiacim nylonovým lankom pre Flygt Pump Lift (reťaz z ocele AISI 316) 0.54t</t>
  </si>
  <si>
    <t>247877428</t>
  </si>
  <si>
    <t>-1485989592</t>
  </si>
  <si>
    <t>-761687212</t>
  </si>
  <si>
    <t>-1893037961</t>
  </si>
  <si>
    <t>-478380281</t>
  </si>
  <si>
    <t>ps1-2 - ČS 2 - Elektročasť</t>
  </si>
  <si>
    <t>KOKŠOV BAKŠA</t>
  </si>
  <si>
    <t>Obec KOKŠOV - BAKŠA	</t>
  </si>
  <si>
    <t>MARS ELEKTRO,s.r.o.Košice		</t>
  </si>
  <si>
    <t>D1 - Elektromontážne práce</t>
  </si>
  <si>
    <t>D3 - Dodávka a montáž technologického zariadenia</t>
  </si>
  <si>
    <t>D1</t>
  </si>
  <si>
    <t>Elektromontážne práce</t>
  </si>
  <si>
    <t>210810013</t>
  </si>
  <si>
    <t>Montáž, kábel Cu 750V voľne uložený CYKY 4x10</t>
  </si>
  <si>
    <t>341203M240</t>
  </si>
  <si>
    <t>Kábel Cu 750V : CYKY-J 4x10</t>
  </si>
  <si>
    <t>D3</t>
  </si>
  <si>
    <t>Dodávka a montáž technologického zariadenia</t>
  </si>
  <si>
    <t>405LK101001</t>
  </si>
  <si>
    <t>Riadiaca jednotka (hlavná riadiaca jednotka ČS)</t>
  </si>
  <si>
    <t>405LK101002</t>
  </si>
  <si>
    <t>Riadiaca jednotka (pomocná riadiaca jednotka ČS)</t>
  </si>
  <si>
    <t>405LK101003</t>
  </si>
  <si>
    <t>Ovládací panel s dotykovým displejom (7" farebný displej)</t>
  </si>
  <si>
    <t>405LK101004</t>
  </si>
  <si>
    <t>Dátový záznamník (programovanie, konfigurácia a nastavenie, prenosy)</t>
  </si>
  <si>
    <t>405LK101005</t>
  </si>
  <si>
    <t>Ponorný visiaci káblový tlakový snímač pre kalovú vodu (h=0-3 m; 4-20 mA; 12 m kábel)</t>
  </si>
  <si>
    <t>405LK101006</t>
  </si>
  <si>
    <t>Plavákový spínač (13m kábel)</t>
  </si>
  <si>
    <t>405LK101007</t>
  </si>
  <si>
    <t>Pilier.motorický rozvádzač pre čerp.stanice, pre istenie, ochranu a spínanie 2 čerpadiel, zvodiče prepätia, prenosy</t>
  </si>
  <si>
    <t>405LK101008</t>
  </si>
  <si>
    <t>Montáž elekrických zariadení, zapojenie, nastavenie, uvedenie do prevádzky, výstupná elektrorevízia</t>
  </si>
  <si>
    <t>Ost-nkl. - Ostatné náklady</t>
  </si>
  <si>
    <t>OST - Ostatné náklady</t>
  </si>
  <si>
    <t>OST</t>
  </si>
  <si>
    <t>000400011.S1</t>
  </si>
  <si>
    <t>Príprava verejnej práce</t>
  </si>
  <si>
    <t>eur</t>
  </si>
  <si>
    <t>262144</t>
  </si>
  <si>
    <t>-1063526805</t>
  </si>
  <si>
    <t>001000011.S</t>
  </si>
  <si>
    <t>Autorský a projektový dozor, koordinácia prác s investorom a zhotoviteľom</t>
  </si>
  <si>
    <t>863407354</t>
  </si>
  <si>
    <t>001000011.S1</t>
  </si>
  <si>
    <t>Prevádzkový poriadok pre skúšobnú pravádzku</t>
  </si>
  <si>
    <t>994397184</t>
  </si>
  <si>
    <t>001000031.S</t>
  </si>
  <si>
    <t>Individuálne skúšky, komplexné skúšky, zaškolenia obsluhy - technológia prevádzky</t>
  </si>
  <si>
    <t>-302541498</t>
  </si>
  <si>
    <t>000400022.S1</t>
  </si>
  <si>
    <t>Dokumentácia skutočného vyhotovenia stavby</t>
  </si>
  <si>
    <t>-120922712</t>
  </si>
  <si>
    <t>000400023.S</t>
  </si>
  <si>
    <t xml:space="preserve">Kompletná dokumentácia  potrebná k odovzdaniu diela, kolaudácii stavby  a uvedeniu do prevádzky </t>
  </si>
  <si>
    <t>-752499666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</si>
</sst>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2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800080"/>
      <name val="Arial CE"/>
    </font>
    <font>
      <sz val="8"/>
      <color rgb="FFFF000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sz val="10"/>
      <color rgb="FF46464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  <fill>
      <patternFill patternType="solid">
        <fgColor rgb="FFFF9086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41" fillId="0" borderId="0" applyNumberFormat="0" applyFill="0" applyBorder="0" applyAlignment="0" applyProtection="0"/>
  </cellStyleXfs>
  <cellXfs count="264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3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6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7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7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164" fontId="18" fillId="0" borderId="0" xfId="0" applyNumberFormat="1" applyFont="1" applyAlignment="1">
      <alignment horizontal="left" vertical="center"/>
    </xf>
    <xf numFmtId="0" fontId="18" fillId="0" borderId="0" xfId="0" applyFont="1" applyAlignment="1">
      <alignment vertical="center"/>
    </xf>
    <xf numFmtId="4" fontId="19" fillId="0" borderId="0" xfId="0" applyNumberFormat="1" applyFont="1" applyAlignment="1">
      <alignment vertical="center"/>
    </xf>
    <xf numFmtId="0" fontId="18" fillId="0" borderId="3" xfId="0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4" fontId="20" fillId="0" borderId="0" xfId="0" applyNumberFormat="1" applyFont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21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3" fillId="0" borderId="14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4" fillId="5" borderId="6" xfId="0" applyFont="1" applyFill="1" applyBorder="1" applyAlignment="1">
      <alignment horizontal="center" vertical="center"/>
    </xf>
    <xf numFmtId="0" fontId="24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24" fillId="5" borderId="7" xfId="0" applyFont="1" applyFill="1" applyBorder="1" applyAlignment="1">
      <alignment horizontal="center" vertical="center"/>
    </xf>
    <xf numFmtId="0" fontId="24" fillId="5" borderId="7" xfId="0" applyFont="1" applyFill="1" applyBorder="1" applyAlignment="1">
      <alignment horizontal="right" vertical="center"/>
    </xf>
    <xf numFmtId="0" fontId="24" fillId="5" borderId="8" xfId="0" applyFont="1" applyFill="1" applyBorder="1" applyAlignment="1">
      <alignment horizontal="left" vertical="center"/>
    </xf>
    <xf numFmtId="0" fontId="24" fillId="5" borderId="0" xfId="0" applyFont="1" applyFill="1" applyAlignment="1">
      <alignment horizontal="center" vertical="center"/>
    </xf>
    <xf numFmtId="0" fontId="25" fillId="0" borderId="16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4" fontId="26" fillId="0" borderId="0" xfId="0" applyNumberFormat="1" applyFont="1" applyAlignment="1">
      <alignment horizontal="right" vertical="center"/>
    </xf>
    <xf numFmtId="4" fontId="26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 wrapText="1"/>
    </xf>
    <xf numFmtId="0" fontId="29" fillId="0" borderId="0" xfId="0" applyFont="1" applyAlignment="1">
      <alignment vertical="center"/>
    </xf>
    <xf numFmtId="4" fontId="29" fillId="0" borderId="0" xfId="0" applyNumberFormat="1" applyFont="1" applyAlignment="1">
      <alignment horizontal="right" vertical="center"/>
    </xf>
    <xf numFmtId="4" fontId="29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30" fillId="0" borderId="14" xfId="0" applyNumberFormat="1" applyFont="1" applyBorder="1" applyAlignment="1">
      <alignment vertical="center"/>
    </xf>
    <xf numFmtId="4" fontId="30" fillId="0" borderId="0" xfId="0" applyNumberFormat="1" applyFont="1" applyBorder="1" applyAlignment="1">
      <alignment vertical="center"/>
    </xf>
    <xf numFmtId="166" fontId="30" fillId="0" borderId="0" xfId="0" applyNumberFormat="1" applyFont="1" applyBorder="1" applyAlignment="1">
      <alignment vertical="center"/>
    </xf>
    <xf numFmtId="4" fontId="30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31" fillId="0" borderId="0" xfId="1" applyFont="1" applyAlignment="1">
      <alignment horizontal="center" vertical="center"/>
    </xf>
    <xf numFmtId="0" fontId="32" fillId="0" borderId="0" xfId="0" applyFont="1" applyAlignment="1">
      <alignment horizontal="left" vertical="center" wrapText="1"/>
    </xf>
    <xf numFmtId="4" fontId="7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4" fontId="1" fillId="0" borderId="14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166" fontId="1" fillId="0" borderId="0" xfId="0" applyNumberFormat="1" applyFont="1" applyBorder="1" applyAlignment="1">
      <alignment vertical="center"/>
    </xf>
    <xf numFmtId="4" fontId="1" fillId="0" borderId="15" xfId="0" applyNumberFormat="1" applyFont="1" applyBorder="1" applyAlignment="1">
      <alignment vertical="center"/>
    </xf>
    <xf numFmtId="4" fontId="7" fillId="0" borderId="0" xfId="0" applyNumberFormat="1" applyFont="1" applyAlignment="1">
      <alignment horizontal="right" vertical="center"/>
    </xf>
    <xf numFmtId="4" fontId="30" fillId="0" borderId="19" xfId="0" applyNumberFormat="1" applyFont="1" applyBorder="1" applyAlignment="1">
      <alignment vertical="center"/>
    </xf>
    <xf numFmtId="4" fontId="30" fillId="0" borderId="20" xfId="0" applyNumberFormat="1" applyFont="1" applyBorder="1" applyAlignment="1">
      <alignment vertical="center"/>
    </xf>
    <xf numFmtId="166" fontId="30" fillId="0" borderId="20" xfId="0" applyNumberFormat="1" applyFont="1" applyBorder="1" applyAlignment="1">
      <alignment vertical="center"/>
    </xf>
    <xf numFmtId="4" fontId="30" fillId="0" borderId="21" xfId="0" applyNumberFormat="1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4" fontId="2" fillId="0" borderId="0" xfId="0" applyNumberFormat="1" applyFont="1" applyAlignment="1">
      <alignment vertical="center"/>
    </xf>
    <xf numFmtId="0" fontId="34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4" fontId="18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164" fontId="18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4" fillId="5" borderId="0" xfId="0" applyFont="1" applyFill="1" applyAlignment="1">
      <alignment horizontal="left" vertical="center"/>
    </xf>
    <xf numFmtId="0" fontId="24" fillId="5" borderId="0" xfId="0" applyFont="1" applyFill="1" applyAlignment="1">
      <alignment horizontal="right" vertical="center"/>
    </xf>
    <xf numFmtId="0" fontId="35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4" fontId="35" fillId="0" borderId="0" xfId="0" applyNumberFormat="1" applyFont="1" applyAlignment="1">
      <alignment vertical="center"/>
    </xf>
    <xf numFmtId="0" fontId="25" fillId="0" borderId="0" xfId="0" applyFont="1" applyAlignment="1">
      <alignment horizontal="center"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7" fillId="3" borderId="0" xfId="0" applyFont="1" applyFill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4" fontId="7" fillId="3" borderId="0" xfId="0" applyNumberFormat="1" applyFont="1" applyFill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26" fillId="5" borderId="0" xfId="0" applyFont="1" applyFill="1" applyAlignment="1">
      <alignment horizontal="left" vertical="center"/>
    </xf>
    <xf numFmtId="4" fontId="26" fillId="5" borderId="0" xfId="0" applyNumberFormat="1" applyFont="1" applyFill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4" fillId="5" borderId="16" xfId="0" applyFont="1" applyFill="1" applyBorder="1" applyAlignment="1">
      <alignment horizontal="center" vertical="center" wrapText="1"/>
    </xf>
    <xf numFmtId="0" fontId="24" fillId="5" borderId="17" xfId="0" applyFont="1" applyFill="1" applyBorder="1" applyAlignment="1">
      <alignment horizontal="center" vertical="center" wrapText="1"/>
    </xf>
    <xf numFmtId="0" fontId="24" fillId="5" borderId="18" xfId="0" applyFont="1" applyFill="1" applyBorder="1" applyAlignment="1">
      <alignment horizontal="center" vertical="center" wrapText="1"/>
    </xf>
    <xf numFmtId="0" fontId="24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6" fillId="0" borderId="0" xfId="0" applyNumberFormat="1" applyFont="1" applyAlignment="1"/>
    <xf numFmtId="166" fontId="36" fillId="0" borderId="12" xfId="0" applyNumberFormat="1" applyFont="1" applyBorder="1" applyAlignment="1"/>
    <xf numFmtId="166" fontId="36" fillId="0" borderId="13" xfId="0" applyNumberFormat="1" applyFont="1" applyBorder="1" applyAlignment="1"/>
    <xf numFmtId="4" fontId="37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24" fillId="0" borderId="22" xfId="0" applyFont="1" applyBorder="1" applyAlignment="1" applyProtection="1">
      <alignment horizontal="center" vertical="center"/>
      <protection locked="0"/>
    </xf>
    <xf numFmtId="49" fontId="24" fillId="0" borderId="22" xfId="0" applyNumberFormat="1" applyFont="1" applyBorder="1" applyAlignment="1" applyProtection="1">
      <alignment horizontal="left" vertical="center" wrapText="1"/>
      <protection locked="0"/>
    </xf>
    <xf numFmtId="0" fontId="24" fillId="0" borderId="22" xfId="0" applyFont="1" applyBorder="1" applyAlignment="1" applyProtection="1">
      <alignment horizontal="left" vertical="center" wrapText="1"/>
      <protection locked="0"/>
    </xf>
    <xf numFmtId="0" fontId="24" fillId="0" borderId="22" xfId="0" applyFont="1" applyBorder="1" applyAlignment="1" applyProtection="1">
      <alignment horizontal="center" vertical="center" wrapText="1"/>
      <protection locked="0"/>
    </xf>
    <xf numFmtId="167" fontId="24" fillId="0" borderId="22" xfId="0" applyNumberFormat="1" applyFont="1" applyBorder="1" applyAlignment="1" applyProtection="1">
      <alignment vertical="center"/>
      <protection locked="0"/>
    </xf>
    <xf numFmtId="4" fontId="24" fillId="3" borderId="22" xfId="0" applyNumberFormat="1" applyFont="1" applyFill="1" applyBorder="1" applyAlignment="1" applyProtection="1">
      <alignment vertical="center"/>
      <protection locked="0"/>
    </xf>
    <xf numFmtId="4" fontId="24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5" fillId="3" borderId="14" xfId="0" applyFont="1" applyFill="1" applyBorder="1" applyAlignment="1" applyProtection="1">
      <alignment horizontal="left" vertical="center"/>
      <protection locked="0"/>
    </xf>
    <xf numFmtId="0" fontId="25" fillId="0" borderId="0" xfId="0" applyFont="1" applyBorder="1" applyAlignment="1">
      <alignment horizontal="center" vertical="center"/>
    </xf>
    <xf numFmtId="166" fontId="25" fillId="0" borderId="0" xfId="0" applyNumberFormat="1" applyFont="1" applyBorder="1" applyAlignment="1">
      <alignment vertical="center"/>
    </xf>
    <xf numFmtId="166" fontId="25" fillId="0" borderId="15" xfId="0" applyNumberFormat="1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>
      <alignment vertical="center"/>
    </xf>
    <xf numFmtId="0" fontId="3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167" fontId="11" fillId="0" borderId="0" xfId="0" applyNumberFormat="1" applyFont="1" applyAlignment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14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39" fillId="0" borderId="22" xfId="0" applyFont="1" applyBorder="1" applyAlignment="1" applyProtection="1">
      <alignment horizontal="center" vertical="center"/>
      <protection locked="0"/>
    </xf>
    <xf numFmtId="49" fontId="39" fillId="0" borderId="22" xfId="0" applyNumberFormat="1" applyFont="1" applyBorder="1" applyAlignment="1" applyProtection="1">
      <alignment horizontal="left" vertical="center" wrapText="1"/>
      <protection locked="0"/>
    </xf>
    <xf numFmtId="0" fontId="39" fillId="0" borderId="22" xfId="0" applyFont="1" applyBorder="1" applyAlignment="1" applyProtection="1">
      <alignment horizontal="left" vertical="center" wrapText="1"/>
      <protection locked="0"/>
    </xf>
    <xf numFmtId="0" fontId="39" fillId="0" borderId="22" xfId="0" applyFont="1" applyBorder="1" applyAlignment="1" applyProtection="1">
      <alignment horizontal="center" vertical="center" wrapText="1"/>
      <protection locked="0"/>
    </xf>
    <xf numFmtId="167" fontId="39" fillId="0" borderId="22" xfId="0" applyNumberFormat="1" applyFont="1" applyBorder="1" applyAlignment="1" applyProtection="1">
      <alignment vertical="center"/>
      <protection locked="0"/>
    </xf>
    <xf numFmtId="4" fontId="39" fillId="3" borderId="22" xfId="0" applyNumberFormat="1" applyFont="1" applyFill="1" applyBorder="1" applyAlignment="1" applyProtection="1">
      <alignment vertical="center"/>
      <protection locked="0"/>
    </xf>
    <xf numFmtId="4" fontId="39" fillId="0" borderId="22" xfId="0" applyNumberFormat="1" applyFont="1" applyBorder="1" applyAlignment="1" applyProtection="1">
      <alignment vertical="center"/>
      <protection locked="0"/>
    </xf>
    <xf numFmtId="0" fontId="40" fillId="0" borderId="22" xfId="0" applyFont="1" applyBorder="1" applyAlignment="1" applyProtection="1">
      <alignment vertical="center"/>
      <protection locked="0"/>
    </xf>
    <xf numFmtId="0" fontId="40" fillId="0" borderId="3" xfId="0" applyFont="1" applyBorder="1" applyAlignment="1">
      <alignment vertical="center"/>
    </xf>
    <xf numFmtId="0" fontId="39" fillId="3" borderId="14" xfId="0" applyFont="1" applyFill="1" applyBorder="1" applyAlignment="1" applyProtection="1">
      <alignment horizontal="left" vertical="center"/>
      <protection locked="0"/>
    </xf>
    <xf numFmtId="0" fontId="39" fillId="0" borderId="0" xfId="0" applyFont="1" applyBorder="1" applyAlignment="1">
      <alignment horizontal="center" vertical="center"/>
    </xf>
    <xf numFmtId="0" fontId="25" fillId="3" borderId="19" xfId="0" applyFont="1" applyFill="1" applyBorder="1" applyAlignment="1" applyProtection="1">
      <alignment horizontal="left" vertical="center"/>
      <protection locked="0"/>
    </xf>
    <xf numFmtId="0" fontId="25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166" fontId="25" fillId="0" borderId="21" xfId="0" applyNumberFormat="1" applyFont="1" applyBorder="1" applyAlignment="1">
      <alignment vertical="center"/>
    </xf>
    <xf numFmtId="167" fontId="24" fillId="3" borderId="22" xfId="0" applyNumberFormat="1" applyFont="1" applyFill="1" applyBorder="1" applyAlignment="1" applyProtection="1">
      <alignment vertical="center"/>
      <protection locked="0"/>
    </xf>
    <xf numFmtId="167" fontId="39" fillId="3" borderId="22" xfId="0" applyNumberFormat="1" applyFont="1" applyFill="1" applyBorder="1" applyAlignment="1" applyProtection="1">
      <alignment vertical="center"/>
      <protection locked="0"/>
    </xf>
    <xf numFmtId="0" fontId="39" fillId="3" borderId="19" xfId="0" applyFont="1" applyFill="1" applyBorder="1" applyAlignment="1" applyProtection="1">
      <alignment horizontal="left" vertical="center"/>
      <protection locked="0"/>
    </xf>
    <xf numFmtId="0" fontId="39" fillId="0" borderId="20" xfId="0" applyFont="1" applyBorder="1" applyAlignment="1">
      <alignment horizontal="center" vertical="center"/>
    </xf>
    <xf numFmtId="0" fontId="39" fillId="6" borderId="22" xfId="0" applyFont="1" applyFill="1" applyBorder="1" applyAlignment="1" applyProtection="1">
      <alignment horizontal="center" vertical="center"/>
      <protection locked="0"/>
    </xf>
    <xf numFmtId="0" fontId="24" fillId="6" borderId="22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styles" Target="styles.xml" /><Relationship Id="rId10" Type="http://schemas.openxmlformats.org/officeDocument/2006/relationships/theme" Target="theme/theme1.xml" /><Relationship Id="rId11" Type="http://schemas.openxmlformats.org/officeDocument/2006/relationships/calcChain" Target="calcChain.xml" /><Relationship Id="rId12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6" t="s">
        <v>0</v>
      </c>
      <c r="AZ1" s="16" t="s">
        <v>1</v>
      </c>
      <c r="BA1" s="16" t="s">
        <v>2</v>
      </c>
      <c r="BB1" s="16" t="s">
        <v>1</v>
      </c>
      <c r="BT1" s="16" t="s">
        <v>3</v>
      </c>
      <c r="BU1" s="16" t="s">
        <v>3</v>
      </c>
      <c r="BV1" s="16" t="s">
        <v>4</v>
      </c>
    </row>
    <row r="2" s="1" customFormat="1" ht="36.96" customHeight="1">
      <c r="AR2" s="17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8" t="s">
        <v>6</v>
      </c>
      <c r="BT2" s="18" t="s">
        <v>7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1"/>
      <c r="BS3" s="18" t="s">
        <v>6</v>
      </c>
      <c r="BT3" s="18" t="s">
        <v>7</v>
      </c>
    </row>
    <row r="4" s="1" customFormat="1" ht="24.96" customHeight="1">
      <c r="B4" s="21"/>
      <c r="D4" s="22" t="s">
        <v>8</v>
      </c>
      <c r="AR4" s="21"/>
      <c r="AS4" s="23" t="s">
        <v>9</v>
      </c>
      <c r="BE4" s="24" t="s">
        <v>10</v>
      </c>
      <c r="BS4" s="18" t="s">
        <v>11</v>
      </c>
    </row>
    <row r="5" s="1" customFormat="1" ht="12" customHeight="1">
      <c r="B5" s="21"/>
      <c r="D5" s="25" t="s">
        <v>12</v>
      </c>
      <c r="K5" s="26" t="s">
        <v>13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21"/>
      <c r="BE5" s="27" t="s">
        <v>14</v>
      </c>
      <c r="BS5" s="18" t="s">
        <v>6</v>
      </c>
    </row>
    <row r="6" s="1" customFormat="1" ht="36.96" customHeight="1">
      <c r="B6" s="21"/>
      <c r="D6" s="28" t="s">
        <v>15</v>
      </c>
      <c r="K6" s="29" t="s">
        <v>16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21"/>
      <c r="BE6" s="30"/>
      <c r="BS6" s="18" t="s">
        <v>6</v>
      </c>
    </row>
    <row r="7" s="1" customFormat="1" ht="12" customHeight="1">
      <c r="B7" s="21"/>
      <c r="D7" s="31" t="s">
        <v>17</v>
      </c>
      <c r="K7" s="26" t="s">
        <v>1</v>
      </c>
      <c r="AK7" s="31" t="s">
        <v>18</v>
      </c>
      <c r="AN7" s="26" t="s">
        <v>19</v>
      </c>
      <c r="AR7" s="21"/>
      <c r="BE7" s="30"/>
      <c r="BS7" s="18" t="s">
        <v>6</v>
      </c>
    </row>
    <row r="8" s="1" customFormat="1" ht="12" customHeight="1">
      <c r="B8" s="21"/>
      <c r="D8" s="31" t="s">
        <v>20</v>
      </c>
      <c r="K8" s="26" t="s">
        <v>21</v>
      </c>
      <c r="AK8" s="31" t="s">
        <v>22</v>
      </c>
      <c r="AN8" s="32" t="s">
        <v>23</v>
      </c>
      <c r="AR8" s="21"/>
      <c r="BE8" s="30"/>
      <c r="BS8" s="18" t="s">
        <v>6</v>
      </c>
    </row>
    <row r="9" s="1" customFormat="1" ht="14.4" customHeight="1">
      <c r="B9" s="21"/>
      <c r="AR9" s="21"/>
      <c r="BE9" s="30"/>
      <c r="BS9" s="18" t="s">
        <v>6</v>
      </c>
    </row>
    <row r="10" s="1" customFormat="1" ht="12" customHeight="1">
      <c r="B10" s="21"/>
      <c r="D10" s="31" t="s">
        <v>24</v>
      </c>
      <c r="AK10" s="31" t="s">
        <v>25</v>
      </c>
      <c r="AN10" s="26" t="s">
        <v>26</v>
      </c>
      <c r="AR10" s="21"/>
      <c r="BE10" s="30"/>
      <c r="BS10" s="18" t="s">
        <v>6</v>
      </c>
    </row>
    <row r="11" s="1" customFormat="1" ht="18.48" customHeight="1">
      <c r="B11" s="21"/>
      <c r="E11" s="26" t="s">
        <v>27</v>
      </c>
      <c r="AK11" s="31" t="s">
        <v>28</v>
      </c>
      <c r="AN11" s="26" t="s">
        <v>29</v>
      </c>
      <c r="AR11" s="21"/>
      <c r="BE11" s="30"/>
      <c r="BS11" s="18" t="s">
        <v>6</v>
      </c>
    </row>
    <row r="12" s="1" customFormat="1" ht="6.96" customHeight="1">
      <c r="B12" s="21"/>
      <c r="AR12" s="21"/>
      <c r="BE12" s="30"/>
      <c r="BS12" s="18" t="s">
        <v>6</v>
      </c>
    </row>
    <row r="13" s="1" customFormat="1" ht="12" customHeight="1">
      <c r="B13" s="21"/>
      <c r="D13" s="31" t="s">
        <v>30</v>
      </c>
      <c r="AK13" s="31" t="s">
        <v>25</v>
      </c>
      <c r="AN13" s="33" t="s">
        <v>31</v>
      </c>
      <c r="AR13" s="21"/>
      <c r="BE13" s="30"/>
      <c r="BS13" s="18" t="s">
        <v>6</v>
      </c>
    </row>
    <row r="14">
      <c r="B14" s="21"/>
      <c r="E14" s="33" t="s">
        <v>31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1" t="s">
        <v>28</v>
      </c>
      <c r="AN14" s="33" t="s">
        <v>31</v>
      </c>
      <c r="AR14" s="21"/>
      <c r="BE14" s="30"/>
      <c r="BS14" s="18" t="s">
        <v>6</v>
      </c>
    </row>
    <row r="15" s="1" customFormat="1" ht="6.96" customHeight="1">
      <c r="B15" s="21"/>
      <c r="AR15" s="21"/>
      <c r="BE15" s="30"/>
      <c r="BS15" s="18" t="s">
        <v>3</v>
      </c>
    </row>
    <row r="16" s="1" customFormat="1" ht="12" customHeight="1">
      <c r="B16" s="21"/>
      <c r="D16" s="31" t="s">
        <v>32</v>
      </c>
      <c r="AK16" s="31" t="s">
        <v>25</v>
      </c>
      <c r="AN16" s="26" t="s">
        <v>33</v>
      </c>
      <c r="AR16" s="21"/>
      <c r="BE16" s="30"/>
      <c r="BS16" s="18" t="s">
        <v>3</v>
      </c>
    </row>
    <row r="17" s="1" customFormat="1" ht="18.48" customHeight="1">
      <c r="B17" s="21"/>
      <c r="E17" s="26" t="s">
        <v>34</v>
      </c>
      <c r="AK17" s="31" t="s">
        <v>28</v>
      </c>
      <c r="AN17" s="26" t="s">
        <v>35</v>
      </c>
      <c r="AR17" s="21"/>
      <c r="BE17" s="30"/>
      <c r="BS17" s="18" t="s">
        <v>36</v>
      </c>
    </row>
    <row r="18" s="1" customFormat="1" ht="6.96" customHeight="1">
      <c r="B18" s="21"/>
      <c r="AR18" s="21"/>
      <c r="BE18" s="30"/>
      <c r="BS18" s="18" t="s">
        <v>6</v>
      </c>
    </row>
    <row r="19" s="1" customFormat="1" ht="12" customHeight="1">
      <c r="B19" s="21"/>
      <c r="D19" s="31" t="s">
        <v>37</v>
      </c>
      <c r="AK19" s="31" t="s">
        <v>25</v>
      </c>
      <c r="AN19" s="26" t="s">
        <v>1</v>
      </c>
      <c r="AR19" s="21"/>
      <c r="BE19" s="30"/>
      <c r="BS19" s="18" t="s">
        <v>6</v>
      </c>
    </row>
    <row r="20" s="1" customFormat="1" ht="18.48" customHeight="1">
      <c r="B20" s="21"/>
      <c r="E20" s="26" t="s">
        <v>38</v>
      </c>
      <c r="AK20" s="31" t="s">
        <v>28</v>
      </c>
      <c r="AN20" s="26" t="s">
        <v>1</v>
      </c>
      <c r="AR20" s="21"/>
      <c r="BE20" s="30"/>
      <c r="BS20" s="18" t="s">
        <v>36</v>
      </c>
    </row>
    <row r="21" s="1" customFormat="1" ht="6.96" customHeight="1">
      <c r="B21" s="21"/>
      <c r="AR21" s="21"/>
      <c r="BE21" s="30"/>
    </row>
    <row r="22" s="1" customFormat="1" ht="12" customHeight="1">
      <c r="B22" s="21"/>
      <c r="D22" s="31" t="s">
        <v>39</v>
      </c>
      <c r="AR22" s="21"/>
      <c r="BE22" s="30"/>
    </row>
    <row r="23" s="1" customFormat="1" ht="16.5" customHeight="1">
      <c r="B23" s="21"/>
      <c r="E23" s="35" t="s">
        <v>1</v>
      </c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R23" s="21"/>
      <c r="BE23" s="30"/>
    </row>
    <row r="24" s="1" customFormat="1" ht="6.96" customHeight="1">
      <c r="B24" s="21"/>
      <c r="AR24" s="21"/>
      <c r="BE24" s="30"/>
    </row>
    <row r="25" s="1" customFormat="1" ht="6.96" customHeight="1">
      <c r="B25" s="21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R25" s="21"/>
      <c r="BE25" s="30"/>
    </row>
    <row r="26" s="2" customFormat="1" ht="25.92" customHeight="1">
      <c r="A26" s="37"/>
      <c r="B26" s="38"/>
      <c r="C26" s="37"/>
      <c r="D26" s="39" t="s">
        <v>40</v>
      </c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1">
        <f>ROUND(AG94,2)</f>
        <v>0</v>
      </c>
      <c r="AL26" s="40"/>
      <c r="AM26" s="40"/>
      <c r="AN26" s="40"/>
      <c r="AO26" s="40"/>
      <c r="AP26" s="37"/>
      <c r="AQ26" s="37"/>
      <c r="AR26" s="38"/>
      <c r="BE26" s="30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8"/>
      <c r="BE27" s="30"/>
    </row>
    <row r="28" s="2" customFormat="1">
      <c r="A28" s="37"/>
      <c r="B28" s="38"/>
      <c r="C28" s="37"/>
      <c r="D28" s="37"/>
      <c r="E28" s="37"/>
      <c r="F28" s="37"/>
      <c r="G28" s="37"/>
      <c r="H28" s="37"/>
      <c r="I28" s="37"/>
      <c r="J28" s="37"/>
      <c r="K28" s="37"/>
      <c r="L28" s="42" t="s">
        <v>41</v>
      </c>
      <c r="M28" s="42"/>
      <c r="N28" s="42"/>
      <c r="O28" s="42"/>
      <c r="P28" s="42"/>
      <c r="Q28" s="37"/>
      <c r="R28" s="37"/>
      <c r="S28" s="37"/>
      <c r="T28" s="37"/>
      <c r="U28" s="37"/>
      <c r="V28" s="37"/>
      <c r="W28" s="42" t="s">
        <v>42</v>
      </c>
      <c r="X28" s="42"/>
      <c r="Y28" s="42"/>
      <c r="Z28" s="42"/>
      <c r="AA28" s="42"/>
      <c r="AB28" s="42"/>
      <c r="AC28" s="42"/>
      <c r="AD28" s="42"/>
      <c r="AE28" s="42"/>
      <c r="AF28" s="37"/>
      <c r="AG28" s="37"/>
      <c r="AH28" s="37"/>
      <c r="AI28" s="37"/>
      <c r="AJ28" s="37"/>
      <c r="AK28" s="42" t="s">
        <v>43</v>
      </c>
      <c r="AL28" s="42"/>
      <c r="AM28" s="42"/>
      <c r="AN28" s="42"/>
      <c r="AO28" s="42"/>
      <c r="AP28" s="37"/>
      <c r="AQ28" s="37"/>
      <c r="AR28" s="38"/>
      <c r="BE28" s="30"/>
    </row>
    <row r="29" s="3" customFormat="1" ht="14.4" customHeight="1">
      <c r="A29" s="3"/>
      <c r="B29" s="43"/>
      <c r="C29" s="3"/>
      <c r="D29" s="31" t="s">
        <v>44</v>
      </c>
      <c r="E29" s="3"/>
      <c r="F29" s="44" t="s">
        <v>45</v>
      </c>
      <c r="G29" s="3"/>
      <c r="H29" s="3"/>
      <c r="I29" s="3"/>
      <c r="J29" s="3"/>
      <c r="K29" s="3"/>
      <c r="L29" s="45">
        <v>0.23000000000000001</v>
      </c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7">
        <f>ROUND(AZ94, 2)</f>
        <v>0</v>
      </c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7">
        <f>ROUND(AV94, 2)</f>
        <v>0</v>
      </c>
      <c r="AL29" s="46"/>
      <c r="AM29" s="46"/>
      <c r="AN29" s="46"/>
      <c r="AO29" s="46"/>
      <c r="AP29" s="46"/>
      <c r="AQ29" s="46"/>
      <c r="AR29" s="48"/>
      <c r="AS29" s="46"/>
      <c r="AT29" s="46"/>
      <c r="AU29" s="46"/>
      <c r="AV29" s="46"/>
      <c r="AW29" s="46"/>
      <c r="AX29" s="46"/>
      <c r="AY29" s="46"/>
      <c r="AZ29" s="46"/>
      <c r="BE29" s="49"/>
    </row>
    <row r="30" s="3" customFormat="1" ht="14.4" customHeight="1">
      <c r="A30" s="3"/>
      <c r="B30" s="43"/>
      <c r="C30" s="3"/>
      <c r="D30" s="3"/>
      <c r="E30" s="3"/>
      <c r="F30" s="44" t="s">
        <v>46</v>
      </c>
      <c r="G30" s="3"/>
      <c r="H30" s="3"/>
      <c r="I30" s="3"/>
      <c r="J30" s="3"/>
      <c r="K30" s="3"/>
      <c r="L30" s="50">
        <v>0.23000000000000001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51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51">
        <f>ROUND(AW94, 2)</f>
        <v>0</v>
      </c>
      <c r="AL30" s="3"/>
      <c r="AM30" s="3"/>
      <c r="AN30" s="3"/>
      <c r="AO30" s="3"/>
      <c r="AP30" s="3"/>
      <c r="AQ30" s="3"/>
      <c r="AR30" s="43"/>
      <c r="BE30" s="49"/>
    </row>
    <row r="31" hidden="1" s="3" customFormat="1" ht="14.4" customHeight="1">
      <c r="A31" s="3"/>
      <c r="B31" s="43"/>
      <c r="C31" s="3"/>
      <c r="D31" s="3"/>
      <c r="E31" s="3"/>
      <c r="F31" s="31" t="s">
        <v>47</v>
      </c>
      <c r="G31" s="3"/>
      <c r="H31" s="3"/>
      <c r="I31" s="3"/>
      <c r="J31" s="3"/>
      <c r="K31" s="3"/>
      <c r="L31" s="50">
        <v>0.23000000000000001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51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51">
        <v>0</v>
      </c>
      <c r="AL31" s="3"/>
      <c r="AM31" s="3"/>
      <c r="AN31" s="3"/>
      <c r="AO31" s="3"/>
      <c r="AP31" s="3"/>
      <c r="AQ31" s="3"/>
      <c r="AR31" s="43"/>
      <c r="BE31" s="49"/>
    </row>
    <row r="32" hidden="1" s="3" customFormat="1" ht="14.4" customHeight="1">
      <c r="A32" s="3"/>
      <c r="B32" s="43"/>
      <c r="C32" s="3"/>
      <c r="D32" s="3"/>
      <c r="E32" s="3"/>
      <c r="F32" s="31" t="s">
        <v>48</v>
      </c>
      <c r="G32" s="3"/>
      <c r="H32" s="3"/>
      <c r="I32" s="3"/>
      <c r="J32" s="3"/>
      <c r="K32" s="3"/>
      <c r="L32" s="50">
        <v>0.23000000000000001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51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51">
        <v>0</v>
      </c>
      <c r="AL32" s="3"/>
      <c r="AM32" s="3"/>
      <c r="AN32" s="3"/>
      <c r="AO32" s="3"/>
      <c r="AP32" s="3"/>
      <c r="AQ32" s="3"/>
      <c r="AR32" s="43"/>
      <c r="BE32" s="49"/>
    </row>
    <row r="33" hidden="1" s="3" customFormat="1" ht="14.4" customHeight="1">
      <c r="A33" s="3"/>
      <c r="B33" s="43"/>
      <c r="C33" s="3"/>
      <c r="D33" s="3"/>
      <c r="E33" s="3"/>
      <c r="F33" s="44" t="s">
        <v>49</v>
      </c>
      <c r="G33" s="3"/>
      <c r="H33" s="3"/>
      <c r="I33" s="3"/>
      <c r="J33" s="3"/>
      <c r="K33" s="3"/>
      <c r="L33" s="45">
        <v>0</v>
      </c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7">
        <f>ROUND(BD94, 2)</f>
        <v>0</v>
      </c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7">
        <v>0</v>
      </c>
      <c r="AL33" s="46"/>
      <c r="AM33" s="46"/>
      <c r="AN33" s="46"/>
      <c r="AO33" s="46"/>
      <c r="AP33" s="46"/>
      <c r="AQ33" s="46"/>
      <c r="AR33" s="48"/>
      <c r="AS33" s="46"/>
      <c r="AT33" s="46"/>
      <c r="AU33" s="46"/>
      <c r="AV33" s="46"/>
      <c r="AW33" s="46"/>
      <c r="AX33" s="46"/>
      <c r="AY33" s="46"/>
      <c r="AZ33" s="46"/>
      <c r="BE33" s="49"/>
    </row>
    <row r="34" s="2" customFormat="1" ht="6.96" customHeight="1">
      <c r="A34" s="37"/>
      <c r="B34" s="38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8"/>
      <c r="BE34" s="30"/>
    </row>
    <row r="35" s="2" customFormat="1" ht="25.92" customHeight="1">
      <c r="A35" s="37"/>
      <c r="B35" s="38"/>
      <c r="C35" s="52"/>
      <c r="D35" s="53" t="s">
        <v>50</v>
      </c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5" t="s">
        <v>51</v>
      </c>
      <c r="U35" s="54"/>
      <c r="V35" s="54"/>
      <c r="W35" s="54"/>
      <c r="X35" s="56" t="s">
        <v>52</v>
      </c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7">
        <f>SUM(AK26:AK33)</f>
        <v>0</v>
      </c>
      <c r="AL35" s="54"/>
      <c r="AM35" s="54"/>
      <c r="AN35" s="54"/>
      <c r="AO35" s="58"/>
      <c r="AP35" s="52"/>
      <c r="AQ35" s="52"/>
      <c r="AR35" s="38"/>
      <c r="BE35" s="37"/>
    </row>
    <row r="36" s="2" customFormat="1" ht="6.96" customHeight="1">
      <c r="A36" s="37"/>
      <c r="B36" s="38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8"/>
      <c r="BE36" s="37"/>
    </row>
    <row r="37" s="2" customFormat="1" ht="14.4" customHeight="1">
      <c r="A37" s="37"/>
      <c r="B37" s="38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8"/>
      <c r="BE37" s="37"/>
    </row>
    <row r="38" s="1" customFormat="1" ht="14.4" customHeight="1">
      <c r="B38" s="21"/>
      <c r="AR38" s="21"/>
    </row>
    <row r="39" s="1" customFormat="1" ht="14.4" customHeight="1">
      <c r="B39" s="21"/>
      <c r="AR39" s="21"/>
    </row>
    <row r="40" s="1" customFormat="1" ht="14.4" customHeight="1">
      <c r="B40" s="21"/>
      <c r="AR40" s="21"/>
    </row>
    <row r="41" s="1" customFormat="1" ht="14.4" customHeight="1">
      <c r="B41" s="21"/>
      <c r="AR41" s="21"/>
    </row>
    <row r="42" s="1" customFormat="1" ht="14.4" customHeight="1">
      <c r="B42" s="21"/>
      <c r="AR42" s="21"/>
    </row>
    <row r="43" s="1" customFormat="1" ht="14.4" customHeight="1">
      <c r="B43" s="21"/>
      <c r="AR43" s="21"/>
    </row>
    <row r="44" s="1" customFormat="1" ht="14.4" customHeight="1">
      <c r="B44" s="21"/>
      <c r="AR44" s="21"/>
    </row>
    <row r="45" s="1" customFormat="1" ht="14.4" customHeight="1">
      <c r="B45" s="21"/>
      <c r="AR45" s="21"/>
    </row>
    <row r="46" s="1" customFormat="1" ht="14.4" customHeight="1">
      <c r="B46" s="21"/>
      <c r="AR46" s="21"/>
    </row>
    <row r="47" s="1" customFormat="1" ht="14.4" customHeight="1">
      <c r="B47" s="21"/>
      <c r="AR47" s="21"/>
    </row>
    <row r="48" s="1" customFormat="1" ht="14.4" customHeight="1">
      <c r="B48" s="21"/>
      <c r="AR48" s="21"/>
    </row>
    <row r="49" s="2" customFormat="1" ht="14.4" customHeight="1">
      <c r="B49" s="59"/>
      <c r="D49" s="60" t="s">
        <v>53</v>
      </c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0" t="s">
        <v>54</v>
      </c>
      <c r="AI49" s="61"/>
      <c r="AJ49" s="61"/>
      <c r="AK49" s="61"/>
      <c r="AL49" s="61"/>
      <c r="AM49" s="61"/>
      <c r="AN49" s="61"/>
      <c r="AO49" s="61"/>
      <c r="AR49" s="59"/>
    </row>
    <row r="50">
      <c r="B50" s="21"/>
      <c r="AR50" s="21"/>
    </row>
    <row r="51">
      <c r="B51" s="21"/>
      <c r="AR51" s="21"/>
    </row>
    <row r="52">
      <c r="B52" s="21"/>
      <c r="AR52" s="21"/>
    </row>
    <row r="53">
      <c r="B53" s="21"/>
      <c r="AR53" s="21"/>
    </row>
    <row r="54">
      <c r="B54" s="21"/>
      <c r="AR54" s="21"/>
    </row>
    <row r="55">
      <c r="B55" s="21"/>
      <c r="AR55" s="21"/>
    </row>
    <row r="56">
      <c r="B56" s="21"/>
      <c r="AR56" s="21"/>
    </row>
    <row r="57">
      <c r="B57" s="21"/>
      <c r="AR57" s="21"/>
    </row>
    <row r="58">
      <c r="B58" s="21"/>
      <c r="AR58" s="21"/>
    </row>
    <row r="59">
      <c r="B59" s="21"/>
      <c r="AR59" s="21"/>
    </row>
    <row r="60" s="2" customFormat="1">
      <c r="A60" s="37"/>
      <c r="B60" s="38"/>
      <c r="C60" s="37"/>
      <c r="D60" s="62" t="s">
        <v>55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62" t="s">
        <v>56</v>
      </c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62" t="s">
        <v>55</v>
      </c>
      <c r="AI60" s="40"/>
      <c r="AJ60" s="40"/>
      <c r="AK60" s="40"/>
      <c r="AL60" s="40"/>
      <c r="AM60" s="62" t="s">
        <v>56</v>
      </c>
      <c r="AN60" s="40"/>
      <c r="AO60" s="40"/>
      <c r="AP60" s="37"/>
      <c r="AQ60" s="37"/>
      <c r="AR60" s="38"/>
      <c r="BE60" s="37"/>
    </row>
    <row r="61">
      <c r="B61" s="21"/>
      <c r="AR61" s="21"/>
    </row>
    <row r="62">
      <c r="B62" s="21"/>
      <c r="AR62" s="21"/>
    </row>
    <row r="63">
      <c r="B63" s="21"/>
      <c r="AR63" s="21"/>
    </row>
    <row r="64" s="2" customFormat="1">
      <c r="A64" s="37"/>
      <c r="B64" s="38"/>
      <c r="C64" s="37"/>
      <c r="D64" s="60" t="s">
        <v>57</v>
      </c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0" t="s">
        <v>58</v>
      </c>
      <c r="AI64" s="63"/>
      <c r="AJ64" s="63"/>
      <c r="AK64" s="63"/>
      <c r="AL64" s="63"/>
      <c r="AM64" s="63"/>
      <c r="AN64" s="63"/>
      <c r="AO64" s="63"/>
      <c r="AP64" s="37"/>
      <c r="AQ64" s="37"/>
      <c r="AR64" s="38"/>
      <c r="BE64" s="37"/>
    </row>
    <row r="65">
      <c r="B65" s="21"/>
      <c r="AR65" s="21"/>
    </row>
    <row r="66">
      <c r="B66" s="21"/>
      <c r="AR66" s="21"/>
    </row>
    <row r="67">
      <c r="B67" s="21"/>
      <c r="AR67" s="21"/>
    </row>
    <row r="68">
      <c r="B68" s="21"/>
      <c r="AR68" s="21"/>
    </row>
    <row r="69">
      <c r="B69" s="21"/>
      <c r="AR69" s="21"/>
    </row>
    <row r="70">
      <c r="B70" s="21"/>
      <c r="AR70" s="21"/>
    </row>
    <row r="71">
      <c r="B71" s="21"/>
      <c r="AR71" s="21"/>
    </row>
    <row r="72">
      <c r="B72" s="21"/>
      <c r="AR72" s="21"/>
    </row>
    <row r="73">
      <c r="B73" s="21"/>
      <c r="AR73" s="21"/>
    </row>
    <row r="74">
      <c r="B74" s="21"/>
      <c r="AR74" s="21"/>
    </row>
    <row r="75" s="2" customFormat="1">
      <c r="A75" s="37"/>
      <c r="B75" s="38"/>
      <c r="C75" s="37"/>
      <c r="D75" s="62" t="s">
        <v>55</v>
      </c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62" t="s">
        <v>56</v>
      </c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62" t="s">
        <v>55</v>
      </c>
      <c r="AI75" s="40"/>
      <c r="AJ75" s="40"/>
      <c r="AK75" s="40"/>
      <c r="AL75" s="40"/>
      <c r="AM75" s="62" t="s">
        <v>56</v>
      </c>
      <c r="AN75" s="40"/>
      <c r="AO75" s="40"/>
      <c r="AP75" s="37"/>
      <c r="AQ75" s="37"/>
      <c r="AR75" s="38"/>
      <c r="BE75" s="37"/>
    </row>
    <row r="76" s="2" customFormat="1">
      <c r="A76" s="37"/>
      <c r="B76" s="38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8"/>
      <c r="BE76" s="37"/>
    </row>
    <row r="77" s="2" customFormat="1" ht="6.96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5"/>
      <c r="AR77" s="38"/>
      <c r="B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38"/>
      <c r="BE81" s="37"/>
    </row>
    <row r="82" s="2" customFormat="1" ht="24.96" customHeight="1">
      <c r="A82" s="37"/>
      <c r="B82" s="38"/>
      <c r="C82" s="22" t="s">
        <v>59</v>
      </c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8"/>
      <c r="B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8"/>
      <c r="BE83" s="37"/>
    </row>
    <row r="84" s="4" customFormat="1" ht="12" customHeight="1">
      <c r="A84" s="4"/>
      <c r="B84" s="68"/>
      <c r="C84" s="31" t="s">
        <v>12</v>
      </c>
      <c r="D84" s="4"/>
      <c r="E84" s="4"/>
      <c r="F84" s="4"/>
      <c r="G84" s="4"/>
      <c r="H84" s="4"/>
      <c r="I84" s="4"/>
      <c r="J84" s="4"/>
      <c r="K84" s="4"/>
      <c r="L84" s="4" t="str">
        <f>K5</f>
        <v>V-411-r1-2025r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8"/>
      <c r="BE84" s="4"/>
    </row>
    <row r="85" s="5" customFormat="1" ht="36.96" customHeight="1">
      <c r="A85" s="5"/>
      <c r="B85" s="69"/>
      <c r="C85" s="70" t="s">
        <v>15</v>
      </c>
      <c r="D85" s="5"/>
      <c r="E85" s="5"/>
      <c r="F85" s="5"/>
      <c r="G85" s="5"/>
      <c r="H85" s="5"/>
      <c r="I85" s="5"/>
      <c r="J85" s="5"/>
      <c r="K85" s="5"/>
      <c r="L85" s="71" t="str">
        <f>K6</f>
        <v xml:space="preserve">KANALIZÁCIA PRE OBEC KOKŠOV - BAKŠA--UČS  č.1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9"/>
      <c r="BE85" s="5"/>
    </row>
    <row r="86" s="2" customFormat="1" ht="6.96" customHeight="1">
      <c r="A86" s="37"/>
      <c r="B86" s="38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8"/>
      <c r="BE86" s="37"/>
    </row>
    <row r="87" s="2" customFormat="1" ht="12" customHeight="1">
      <c r="A87" s="37"/>
      <c r="B87" s="38"/>
      <c r="C87" s="31" t="s">
        <v>20</v>
      </c>
      <c r="D87" s="37"/>
      <c r="E87" s="37"/>
      <c r="F87" s="37"/>
      <c r="G87" s="37"/>
      <c r="H87" s="37"/>
      <c r="I87" s="37"/>
      <c r="J87" s="37"/>
      <c r="K87" s="37"/>
      <c r="L87" s="72" t="str">
        <f>IF(K8="","",K8)</f>
        <v>KOKŠOV - BAKŠA</v>
      </c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1" t="s">
        <v>22</v>
      </c>
      <c r="AJ87" s="37"/>
      <c r="AK87" s="37"/>
      <c r="AL87" s="37"/>
      <c r="AM87" s="73" t="str">
        <f>IF(AN8= "","",AN8)</f>
        <v>27. 10. 2025</v>
      </c>
      <c r="AN87" s="73"/>
      <c r="AO87" s="37"/>
      <c r="AP87" s="37"/>
      <c r="AQ87" s="37"/>
      <c r="AR87" s="38"/>
      <c r="BE87" s="37"/>
    </row>
    <row r="88" s="2" customFormat="1" ht="6.96" customHeight="1">
      <c r="A88" s="37"/>
      <c r="B88" s="38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8"/>
      <c r="BE88" s="37"/>
    </row>
    <row r="89" s="2" customFormat="1" ht="15.15" customHeight="1">
      <c r="A89" s="37"/>
      <c r="B89" s="38"/>
      <c r="C89" s="31" t="s">
        <v>24</v>
      </c>
      <c r="D89" s="37"/>
      <c r="E89" s="37"/>
      <c r="F89" s="37"/>
      <c r="G89" s="37"/>
      <c r="H89" s="37"/>
      <c r="I89" s="37"/>
      <c r="J89" s="37"/>
      <c r="K89" s="37"/>
      <c r="L89" s="4" t="str">
        <f>IF(E11= "","",E11)</f>
        <v>Obec KOKŠOV - BAKŠA</v>
      </c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1" t="s">
        <v>32</v>
      </c>
      <c r="AJ89" s="37"/>
      <c r="AK89" s="37"/>
      <c r="AL89" s="37"/>
      <c r="AM89" s="74" t="str">
        <f>IF(E17="","",E17)</f>
        <v>Hydroprojekt Košice, s.r.o</v>
      </c>
      <c r="AN89" s="4"/>
      <c r="AO89" s="4"/>
      <c r="AP89" s="4"/>
      <c r="AQ89" s="37"/>
      <c r="AR89" s="38"/>
      <c r="AS89" s="75" t="s">
        <v>60</v>
      </c>
      <c r="AT89" s="76"/>
      <c r="AU89" s="77"/>
      <c r="AV89" s="77"/>
      <c r="AW89" s="77"/>
      <c r="AX89" s="77"/>
      <c r="AY89" s="77"/>
      <c r="AZ89" s="77"/>
      <c r="BA89" s="77"/>
      <c r="BB89" s="77"/>
      <c r="BC89" s="77"/>
      <c r="BD89" s="78"/>
      <c r="BE89" s="37"/>
    </row>
    <row r="90" s="2" customFormat="1" ht="15.15" customHeight="1">
      <c r="A90" s="37"/>
      <c r="B90" s="38"/>
      <c r="C90" s="31" t="s">
        <v>30</v>
      </c>
      <c r="D90" s="37"/>
      <c r="E90" s="37"/>
      <c r="F90" s="37"/>
      <c r="G90" s="37"/>
      <c r="H90" s="37"/>
      <c r="I90" s="37"/>
      <c r="J90" s="37"/>
      <c r="K90" s="37"/>
      <c r="L90" s="4" t="str">
        <f>IF(E14= "Vyplň údaj","",E14)</f>
        <v/>
      </c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1" t="s">
        <v>37</v>
      </c>
      <c r="AJ90" s="37"/>
      <c r="AK90" s="37"/>
      <c r="AL90" s="37"/>
      <c r="AM90" s="74" t="str">
        <f>IF(E20="","",E20)</f>
        <v>Ing.Osif</v>
      </c>
      <c r="AN90" s="4"/>
      <c r="AO90" s="4"/>
      <c r="AP90" s="4"/>
      <c r="AQ90" s="37"/>
      <c r="AR90" s="38"/>
      <c r="AS90" s="79"/>
      <c r="AT90" s="80"/>
      <c r="AU90" s="81"/>
      <c r="AV90" s="81"/>
      <c r="AW90" s="81"/>
      <c r="AX90" s="81"/>
      <c r="AY90" s="81"/>
      <c r="AZ90" s="81"/>
      <c r="BA90" s="81"/>
      <c r="BB90" s="81"/>
      <c r="BC90" s="81"/>
      <c r="BD90" s="82"/>
      <c r="BE90" s="37"/>
    </row>
    <row r="91" s="2" customFormat="1" ht="10.8" customHeight="1">
      <c r="A91" s="37"/>
      <c r="B91" s="38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8"/>
      <c r="AS91" s="79"/>
      <c r="AT91" s="80"/>
      <c r="AU91" s="81"/>
      <c r="AV91" s="81"/>
      <c r="AW91" s="81"/>
      <c r="AX91" s="81"/>
      <c r="AY91" s="81"/>
      <c r="AZ91" s="81"/>
      <c r="BA91" s="81"/>
      <c r="BB91" s="81"/>
      <c r="BC91" s="81"/>
      <c r="BD91" s="82"/>
      <c r="BE91" s="37"/>
    </row>
    <row r="92" s="2" customFormat="1" ht="29.28" customHeight="1">
      <c r="A92" s="37"/>
      <c r="B92" s="38"/>
      <c r="C92" s="83" t="s">
        <v>61</v>
      </c>
      <c r="D92" s="84"/>
      <c r="E92" s="84"/>
      <c r="F92" s="84"/>
      <c r="G92" s="84"/>
      <c r="H92" s="85"/>
      <c r="I92" s="86" t="s">
        <v>62</v>
      </c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4"/>
      <c r="X92" s="84"/>
      <c r="Y92" s="84"/>
      <c r="Z92" s="84"/>
      <c r="AA92" s="84"/>
      <c r="AB92" s="84"/>
      <c r="AC92" s="84"/>
      <c r="AD92" s="84"/>
      <c r="AE92" s="84"/>
      <c r="AF92" s="84"/>
      <c r="AG92" s="87" t="s">
        <v>63</v>
      </c>
      <c r="AH92" s="84"/>
      <c r="AI92" s="84"/>
      <c r="AJ92" s="84"/>
      <c r="AK92" s="84"/>
      <c r="AL92" s="84"/>
      <c r="AM92" s="84"/>
      <c r="AN92" s="86" t="s">
        <v>64</v>
      </c>
      <c r="AO92" s="84"/>
      <c r="AP92" s="88"/>
      <c r="AQ92" s="89" t="s">
        <v>65</v>
      </c>
      <c r="AR92" s="38"/>
      <c r="AS92" s="90" t="s">
        <v>66</v>
      </c>
      <c r="AT92" s="91" t="s">
        <v>67</v>
      </c>
      <c r="AU92" s="91" t="s">
        <v>68</v>
      </c>
      <c r="AV92" s="91" t="s">
        <v>69</v>
      </c>
      <c r="AW92" s="91" t="s">
        <v>70</v>
      </c>
      <c r="AX92" s="91" t="s">
        <v>71</v>
      </c>
      <c r="AY92" s="91" t="s">
        <v>72</v>
      </c>
      <c r="AZ92" s="91" t="s">
        <v>73</v>
      </c>
      <c r="BA92" s="91" t="s">
        <v>74</v>
      </c>
      <c r="BB92" s="91" t="s">
        <v>75</v>
      </c>
      <c r="BC92" s="91" t="s">
        <v>76</v>
      </c>
      <c r="BD92" s="92" t="s">
        <v>77</v>
      </c>
      <c r="BE92" s="37"/>
    </row>
    <row r="93" s="2" customFormat="1" ht="10.8" customHeight="1">
      <c r="A93" s="37"/>
      <c r="B93" s="38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8"/>
      <c r="AS93" s="93"/>
      <c r="AT93" s="94"/>
      <c r="AU93" s="94"/>
      <c r="AV93" s="94"/>
      <c r="AW93" s="94"/>
      <c r="AX93" s="94"/>
      <c r="AY93" s="94"/>
      <c r="AZ93" s="94"/>
      <c r="BA93" s="94"/>
      <c r="BB93" s="94"/>
      <c r="BC93" s="94"/>
      <c r="BD93" s="95"/>
      <c r="BE93" s="37"/>
    </row>
    <row r="94" s="6" customFormat="1" ht="32.4" customHeight="1">
      <c r="A94" s="6"/>
      <c r="B94" s="96"/>
      <c r="C94" s="97" t="s">
        <v>78</v>
      </c>
      <c r="D94" s="98"/>
      <c r="E94" s="98"/>
      <c r="F94" s="98"/>
      <c r="G94" s="98"/>
      <c r="H94" s="98"/>
      <c r="I94" s="98"/>
      <c r="J94" s="98"/>
      <c r="K94" s="98"/>
      <c r="L94" s="98"/>
      <c r="M94" s="98"/>
      <c r="N94" s="98"/>
      <c r="O94" s="98"/>
      <c r="P94" s="98"/>
      <c r="Q94" s="98"/>
      <c r="R94" s="98"/>
      <c r="S94" s="98"/>
      <c r="T94" s="98"/>
      <c r="U94" s="98"/>
      <c r="V94" s="98"/>
      <c r="W94" s="98"/>
      <c r="X94" s="98"/>
      <c r="Y94" s="98"/>
      <c r="Z94" s="98"/>
      <c r="AA94" s="98"/>
      <c r="AB94" s="98"/>
      <c r="AC94" s="98"/>
      <c r="AD94" s="98"/>
      <c r="AE94" s="98"/>
      <c r="AF94" s="98"/>
      <c r="AG94" s="99">
        <f>ROUND(AG95+AG99+AG100+AG104,2)</f>
        <v>0</v>
      </c>
      <c r="AH94" s="99"/>
      <c r="AI94" s="99"/>
      <c r="AJ94" s="99"/>
      <c r="AK94" s="99"/>
      <c r="AL94" s="99"/>
      <c r="AM94" s="99"/>
      <c r="AN94" s="100">
        <f>SUM(AG94,AT94)</f>
        <v>0</v>
      </c>
      <c r="AO94" s="100"/>
      <c r="AP94" s="100"/>
      <c r="AQ94" s="101" t="s">
        <v>1</v>
      </c>
      <c r="AR94" s="96"/>
      <c r="AS94" s="102">
        <f>ROUND(AS95+AS99+AS100+AS104,2)</f>
        <v>0</v>
      </c>
      <c r="AT94" s="103">
        <f>ROUND(SUM(AV94:AW94),2)</f>
        <v>0</v>
      </c>
      <c r="AU94" s="104">
        <f>ROUND(AU95+AU99+AU100+AU104,5)</f>
        <v>0</v>
      </c>
      <c r="AV94" s="103">
        <f>ROUND(AZ94*L29,2)</f>
        <v>0</v>
      </c>
      <c r="AW94" s="103">
        <f>ROUND(BA94*L30,2)</f>
        <v>0</v>
      </c>
      <c r="AX94" s="103">
        <f>ROUND(BB94*L29,2)</f>
        <v>0</v>
      </c>
      <c r="AY94" s="103">
        <f>ROUND(BC94*L30,2)</f>
        <v>0</v>
      </c>
      <c r="AZ94" s="103">
        <f>ROUND(AZ95+AZ99+AZ100+AZ104,2)</f>
        <v>0</v>
      </c>
      <c r="BA94" s="103">
        <f>ROUND(BA95+BA99+BA100+BA104,2)</f>
        <v>0</v>
      </c>
      <c r="BB94" s="103">
        <f>ROUND(BB95+BB99+BB100+BB104,2)</f>
        <v>0</v>
      </c>
      <c r="BC94" s="103">
        <f>ROUND(BC95+BC99+BC100+BC104,2)</f>
        <v>0</v>
      </c>
      <c r="BD94" s="105">
        <f>ROUND(BD95+BD99+BD100+BD104,2)</f>
        <v>0</v>
      </c>
      <c r="BE94" s="6"/>
      <c r="BS94" s="106" t="s">
        <v>79</v>
      </c>
      <c r="BT94" s="106" t="s">
        <v>80</v>
      </c>
      <c r="BU94" s="107" t="s">
        <v>81</v>
      </c>
      <c r="BV94" s="106" t="s">
        <v>82</v>
      </c>
      <c r="BW94" s="106" t="s">
        <v>4</v>
      </c>
      <c r="BX94" s="106" t="s">
        <v>83</v>
      </c>
      <c r="CL94" s="106" t="s">
        <v>1</v>
      </c>
    </row>
    <row r="95" s="7" customFormat="1" ht="16.5" customHeight="1">
      <c r="A95" s="7"/>
      <c r="B95" s="108"/>
      <c r="C95" s="109"/>
      <c r="D95" s="110" t="s">
        <v>84</v>
      </c>
      <c r="E95" s="110"/>
      <c r="F95" s="110"/>
      <c r="G95" s="110"/>
      <c r="H95" s="110"/>
      <c r="I95" s="111"/>
      <c r="J95" s="110" t="s">
        <v>85</v>
      </c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2">
        <f>ROUND(SUM(AG96:AG98),2)</f>
        <v>0</v>
      </c>
      <c r="AH95" s="111"/>
      <c r="AI95" s="111"/>
      <c r="AJ95" s="111"/>
      <c r="AK95" s="111"/>
      <c r="AL95" s="111"/>
      <c r="AM95" s="111"/>
      <c r="AN95" s="113">
        <f>SUM(AG95,AT95)</f>
        <v>0</v>
      </c>
      <c r="AO95" s="111"/>
      <c r="AP95" s="111"/>
      <c r="AQ95" s="114" t="s">
        <v>86</v>
      </c>
      <c r="AR95" s="108"/>
      <c r="AS95" s="115">
        <f>ROUND(SUM(AS96:AS98),2)</f>
        <v>0</v>
      </c>
      <c r="AT95" s="116">
        <f>ROUND(SUM(AV95:AW95),2)</f>
        <v>0</v>
      </c>
      <c r="AU95" s="117">
        <f>ROUND(SUM(AU96:AU98),5)</f>
        <v>0</v>
      </c>
      <c r="AV95" s="116">
        <f>ROUND(AZ95*L29,2)</f>
        <v>0</v>
      </c>
      <c r="AW95" s="116">
        <f>ROUND(BA95*L30,2)</f>
        <v>0</v>
      </c>
      <c r="AX95" s="116">
        <f>ROUND(BB95*L29,2)</f>
        <v>0</v>
      </c>
      <c r="AY95" s="116">
        <f>ROUND(BC95*L30,2)</f>
        <v>0</v>
      </c>
      <c r="AZ95" s="116">
        <f>ROUND(SUM(AZ96:AZ98),2)</f>
        <v>0</v>
      </c>
      <c r="BA95" s="116">
        <f>ROUND(SUM(BA96:BA98),2)</f>
        <v>0</v>
      </c>
      <c r="BB95" s="116">
        <f>ROUND(SUM(BB96:BB98),2)</f>
        <v>0</v>
      </c>
      <c r="BC95" s="116">
        <f>ROUND(SUM(BC96:BC98),2)</f>
        <v>0</v>
      </c>
      <c r="BD95" s="118">
        <f>ROUND(SUM(BD96:BD98),2)</f>
        <v>0</v>
      </c>
      <c r="BE95" s="7"/>
      <c r="BS95" s="119" t="s">
        <v>79</v>
      </c>
      <c r="BT95" s="119" t="s">
        <v>87</v>
      </c>
      <c r="BU95" s="119" t="s">
        <v>81</v>
      </c>
      <c r="BV95" s="119" t="s">
        <v>82</v>
      </c>
      <c r="BW95" s="119" t="s">
        <v>88</v>
      </c>
      <c r="BX95" s="119" t="s">
        <v>4</v>
      </c>
      <c r="CL95" s="119" t="s">
        <v>1</v>
      </c>
      <c r="CM95" s="119" t="s">
        <v>80</v>
      </c>
    </row>
    <row r="96" s="4" customFormat="1" ht="16.5" customHeight="1">
      <c r="A96" s="120" t="s">
        <v>89</v>
      </c>
      <c r="B96" s="68"/>
      <c r="C96" s="10"/>
      <c r="D96" s="10"/>
      <c r="E96" s="121" t="s">
        <v>90</v>
      </c>
      <c r="F96" s="121"/>
      <c r="G96" s="121"/>
      <c r="H96" s="121"/>
      <c r="I96" s="121"/>
      <c r="J96" s="10"/>
      <c r="K96" s="121" t="s">
        <v>91</v>
      </c>
      <c r="L96" s="121"/>
      <c r="M96" s="121"/>
      <c r="N96" s="121"/>
      <c r="O96" s="121"/>
      <c r="P96" s="121"/>
      <c r="Q96" s="121"/>
      <c r="R96" s="121"/>
      <c r="S96" s="121"/>
      <c r="T96" s="121"/>
      <c r="U96" s="121"/>
      <c r="V96" s="121"/>
      <c r="W96" s="121"/>
      <c r="X96" s="121"/>
      <c r="Y96" s="121"/>
      <c r="Z96" s="121"/>
      <c r="AA96" s="121"/>
      <c r="AB96" s="121"/>
      <c r="AC96" s="121"/>
      <c r="AD96" s="121"/>
      <c r="AE96" s="121"/>
      <c r="AF96" s="121"/>
      <c r="AG96" s="122">
        <f>'as - Stavebné riešenie '!J34</f>
        <v>0</v>
      </c>
      <c r="AH96" s="10"/>
      <c r="AI96" s="10"/>
      <c r="AJ96" s="10"/>
      <c r="AK96" s="10"/>
      <c r="AL96" s="10"/>
      <c r="AM96" s="10"/>
      <c r="AN96" s="122">
        <f>SUM(AG96,AT96)</f>
        <v>0</v>
      </c>
      <c r="AO96" s="10"/>
      <c r="AP96" s="10"/>
      <c r="AQ96" s="123" t="s">
        <v>92</v>
      </c>
      <c r="AR96" s="68"/>
      <c r="AS96" s="124">
        <v>0</v>
      </c>
      <c r="AT96" s="125">
        <f>ROUND(SUM(AV96:AW96),2)</f>
        <v>0</v>
      </c>
      <c r="AU96" s="126">
        <f>'as - Stavebné riešenie '!P139</f>
        <v>0</v>
      </c>
      <c r="AV96" s="125">
        <f>'as - Stavebné riešenie '!J37</f>
        <v>0</v>
      </c>
      <c r="AW96" s="125">
        <f>'as - Stavebné riešenie '!J38</f>
        <v>0</v>
      </c>
      <c r="AX96" s="125">
        <f>'as - Stavebné riešenie '!J39</f>
        <v>0</v>
      </c>
      <c r="AY96" s="125">
        <f>'as - Stavebné riešenie '!J40</f>
        <v>0</v>
      </c>
      <c r="AZ96" s="125">
        <f>'as - Stavebné riešenie '!F37</f>
        <v>0</v>
      </c>
      <c r="BA96" s="125">
        <f>'as - Stavebné riešenie '!F38</f>
        <v>0</v>
      </c>
      <c r="BB96" s="125">
        <f>'as - Stavebné riešenie '!F39</f>
        <v>0</v>
      </c>
      <c r="BC96" s="125">
        <f>'as - Stavebné riešenie '!F40</f>
        <v>0</v>
      </c>
      <c r="BD96" s="127">
        <f>'as - Stavebné riešenie '!F41</f>
        <v>0</v>
      </c>
      <c r="BE96" s="4"/>
      <c r="BT96" s="26" t="s">
        <v>93</v>
      </c>
      <c r="BV96" s="26" t="s">
        <v>82</v>
      </c>
      <c r="BW96" s="26" t="s">
        <v>94</v>
      </c>
      <c r="BX96" s="26" t="s">
        <v>88</v>
      </c>
      <c r="CL96" s="26" t="s">
        <v>1</v>
      </c>
    </row>
    <row r="97" s="4" customFormat="1" ht="16.5" customHeight="1">
      <c r="A97" s="120" t="s">
        <v>89</v>
      </c>
      <c r="B97" s="68"/>
      <c r="C97" s="10"/>
      <c r="D97" s="10"/>
      <c r="E97" s="121" t="s">
        <v>95</v>
      </c>
      <c r="F97" s="121"/>
      <c r="G97" s="121"/>
      <c r="H97" s="121"/>
      <c r="I97" s="121"/>
      <c r="J97" s="10"/>
      <c r="K97" s="121" t="s">
        <v>96</v>
      </c>
      <c r="L97" s="121"/>
      <c r="M97" s="121"/>
      <c r="N97" s="121"/>
      <c r="O97" s="121"/>
      <c r="P97" s="121"/>
      <c r="Q97" s="121"/>
      <c r="R97" s="121"/>
      <c r="S97" s="121"/>
      <c r="T97" s="121"/>
      <c r="U97" s="121"/>
      <c r="V97" s="121"/>
      <c r="W97" s="121"/>
      <c r="X97" s="121"/>
      <c r="Y97" s="121"/>
      <c r="Z97" s="121"/>
      <c r="AA97" s="121"/>
      <c r="AB97" s="121"/>
      <c r="AC97" s="121"/>
      <c r="AD97" s="121"/>
      <c r="AE97" s="121"/>
      <c r="AF97" s="121"/>
      <c r="AG97" s="122">
        <f>'eo - Napojenie na el. sieť'!J34</f>
        <v>0</v>
      </c>
      <c r="AH97" s="10"/>
      <c r="AI97" s="10"/>
      <c r="AJ97" s="10"/>
      <c r="AK97" s="10"/>
      <c r="AL97" s="10"/>
      <c r="AM97" s="10"/>
      <c r="AN97" s="122">
        <f>SUM(AG97,AT97)</f>
        <v>0</v>
      </c>
      <c r="AO97" s="10"/>
      <c r="AP97" s="10"/>
      <c r="AQ97" s="123" t="s">
        <v>92</v>
      </c>
      <c r="AR97" s="68"/>
      <c r="AS97" s="124">
        <v>0</v>
      </c>
      <c r="AT97" s="125">
        <f>ROUND(SUM(AV97:AW97),2)</f>
        <v>0</v>
      </c>
      <c r="AU97" s="126">
        <f>'eo - Napojenie na el. sieť'!P133</f>
        <v>0</v>
      </c>
      <c r="AV97" s="125">
        <f>'eo - Napojenie na el. sieť'!J37</f>
        <v>0</v>
      </c>
      <c r="AW97" s="125">
        <f>'eo - Napojenie na el. sieť'!J38</f>
        <v>0</v>
      </c>
      <c r="AX97" s="125">
        <f>'eo - Napojenie na el. sieť'!J39</f>
        <v>0</v>
      </c>
      <c r="AY97" s="125">
        <f>'eo - Napojenie na el. sieť'!J40</f>
        <v>0</v>
      </c>
      <c r="AZ97" s="125">
        <f>'eo - Napojenie na el. sieť'!F37</f>
        <v>0</v>
      </c>
      <c r="BA97" s="125">
        <f>'eo - Napojenie na el. sieť'!F38</f>
        <v>0</v>
      </c>
      <c r="BB97" s="125">
        <f>'eo - Napojenie na el. sieť'!F39</f>
        <v>0</v>
      </c>
      <c r="BC97" s="125">
        <f>'eo - Napojenie na el. sieť'!F40</f>
        <v>0</v>
      </c>
      <c r="BD97" s="127">
        <f>'eo - Napojenie na el. sieť'!F41</f>
        <v>0</v>
      </c>
      <c r="BE97" s="4"/>
      <c r="BT97" s="26" t="s">
        <v>93</v>
      </c>
      <c r="BV97" s="26" t="s">
        <v>82</v>
      </c>
      <c r="BW97" s="26" t="s">
        <v>97</v>
      </c>
      <c r="BX97" s="26" t="s">
        <v>88</v>
      </c>
      <c r="CL97" s="26" t="s">
        <v>1</v>
      </c>
    </row>
    <row r="98" s="4" customFormat="1" ht="16.5" customHeight="1">
      <c r="A98" s="120" t="s">
        <v>89</v>
      </c>
      <c r="B98" s="68"/>
      <c r="C98" s="10"/>
      <c r="D98" s="10"/>
      <c r="E98" s="121" t="s">
        <v>98</v>
      </c>
      <c r="F98" s="121"/>
      <c r="G98" s="121"/>
      <c r="H98" s="121"/>
      <c r="I98" s="121"/>
      <c r="J98" s="10"/>
      <c r="K98" s="121" t="s">
        <v>99</v>
      </c>
      <c r="L98" s="121"/>
      <c r="M98" s="121"/>
      <c r="N98" s="121"/>
      <c r="O98" s="121"/>
      <c r="P98" s="121"/>
      <c r="Q98" s="121"/>
      <c r="R98" s="121"/>
      <c r="S98" s="121"/>
      <c r="T98" s="121"/>
      <c r="U98" s="121"/>
      <c r="V98" s="121"/>
      <c r="W98" s="121"/>
      <c r="X98" s="121"/>
      <c r="Y98" s="121"/>
      <c r="Z98" s="121"/>
      <c r="AA98" s="121"/>
      <c r="AB98" s="121"/>
      <c r="AC98" s="121"/>
      <c r="AD98" s="121"/>
      <c r="AE98" s="121"/>
      <c r="AF98" s="121"/>
      <c r="AG98" s="122">
        <f>'prel. - Preložka vedenia ...'!J34</f>
        <v>0</v>
      </c>
      <c r="AH98" s="10"/>
      <c r="AI98" s="10"/>
      <c r="AJ98" s="10"/>
      <c r="AK98" s="10"/>
      <c r="AL98" s="10"/>
      <c r="AM98" s="10"/>
      <c r="AN98" s="122">
        <f>SUM(AG98,AT98)</f>
        <v>0</v>
      </c>
      <c r="AO98" s="10"/>
      <c r="AP98" s="10"/>
      <c r="AQ98" s="123" t="s">
        <v>92</v>
      </c>
      <c r="AR98" s="68"/>
      <c r="AS98" s="124">
        <v>0</v>
      </c>
      <c r="AT98" s="125">
        <f>ROUND(SUM(AV98:AW98),2)</f>
        <v>0</v>
      </c>
      <c r="AU98" s="126">
        <f>'prel. - Preložka vedenia ...'!P133</f>
        <v>0</v>
      </c>
      <c r="AV98" s="125">
        <f>'prel. - Preložka vedenia ...'!J37</f>
        <v>0</v>
      </c>
      <c r="AW98" s="125">
        <f>'prel. - Preložka vedenia ...'!J38</f>
        <v>0</v>
      </c>
      <c r="AX98" s="125">
        <f>'prel. - Preložka vedenia ...'!J39</f>
        <v>0</v>
      </c>
      <c r="AY98" s="125">
        <f>'prel. - Preložka vedenia ...'!J40</f>
        <v>0</v>
      </c>
      <c r="AZ98" s="125">
        <f>'prel. - Preložka vedenia ...'!F37</f>
        <v>0</v>
      </c>
      <c r="BA98" s="125">
        <f>'prel. - Preložka vedenia ...'!F38</f>
        <v>0</v>
      </c>
      <c r="BB98" s="125">
        <f>'prel. - Preložka vedenia ...'!F39</f>
        <v>0</v>
      </c>
      <c r="BC98" s="125">
        <f>'prel. - Preložka vedenia ...'!F40</f>
        <v>0</v>
      </c>
      <c r="BD98" s="127">
        <f>'prel. - Preložka vedenia ...'!F41</f>
        <v>0</v>
      </c>
      <c r="BE98" s="4"/>
      <c r="BT98" s="26" t="s">
        <v>93</v>
      </c>
      <c r="BV98" s="26" t="s">
        <v>82</v>
      </c>
      <c r="BW98" s="26" t="s">
        <v>100</v>
      </c>
      <c r="BX98" s="26" t="s">
        <v>88</v>
      </c>
      <c r="CL98" s="26" t="s">
        <v>1</v>
      </c>
    </row>
    <row r="99" s="7" customFormat="1" ht="16.5" customHeight="1">
      <c r="A99" s="120" t="s">
        <v>89</v>
      </c>
      <c r="B99" s="108"/>
      <c r="C99" s="109"/>
      <c r="D99" s="110" t="s">
        <v>101</v>
      </c>
      <c r="E99" s="110"/>
      <c r="F99" s="110"/>
      <c r="G99" s="110"/>
      <c r="H99" s="110"/>
      <c r="I99" s="111"/>
      <c r="J99" s="110" t="s">
        <v>102</v>
      </c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3">
        <f>'SO 02 - Kanalizácia'!J32</f>
        <v>0</v>
      </c>
      <c r="AH99" s="111"/>
      <c r="AI99" s="111"/>
      <c r="AJ99" s="111"/>
      <c r="AK99" s="111"/>
      <c r="AL99" s="111"/>
      <c r="AM99" s="111"/>
      <c r="AN99" s="113">
        <f>SUM(AG99,AT99)</f>
        <v>0</v>
      </c>
      <c r="AO99" s="111"/>
      <c r="AP99" s="111"/>
      <c r="AQ99" s="114" t="s">
        <v>86</v>
      </c>
      <c r="AR99" s="108"/>
      <c r="AS99" s="115">
        <v>0</v>
      </c>
      <c r="AT99" s="116">
        <f>ROUND(SUM(AV99:AW99),2)</f>
        <v>0</v>
      </c>
      <c r="AU99" s="117">
        <f>'SO 02 - Kanalizácia'!P138</f>
        <v>0</v>
      </c>
      <c r="AV99" s="116">
        <f>'SO 02 - Kanalizácia'!J35</f>
        <v>0</v>
      </c>
      <c r="AW99" s="116">
        <f>'SO 02 - Kanalizácia'!J36</f>
        <v>0</v>
      </c>
      <c r="AX99" s="116">
        <f>'SO 02 - Kanalizácia'!J37</f>
        <v>0</v>
      </c>
      <c r="AY99" s="116">
        <f>'SO 02 - Kanalizácia'!J38</f>
        <v>0</v>
      </c>
      <c r="AZ99" s="116">
        <f>'SO 02 - Kanalizácia'!F35</f>
        <v>0</v>
      </c>
      <c r="BA99" s="116">
        <f>'SO 02 - Kanalizácia'!F36</f>
        <v>0</v>
      </c>
      <c r="BB99" s="116">
        <f>'SO 02 - Kanalizácia'!F37</f>
        <v>0</v>
      </c>
      <c r="BC99" s="116">
        <f>'SO 02 - Kanalizácia'!F38</f>
        <v>0</v>
      </c>
      <c r="BD99" s="118">
        <f>'SO 02 - Kanalizácia'!F39</f>
        <v>0</v>
      </c>
      <c r="BE99" s="7"/>
      <c r="BT99" s="119" t="s">
        <v>87</v>
      </c>
      <c r="BV99" s="119" t="s">
        <v>82</v>
      </c>
      <c r="BW99" s="119" t="s">
        <v>103</v>
      </c>
      <c r="BX99" s="119" t="s">
        <v>4</v>
      </c>
      <c r="CL99" s="119" t="s">
        <v>1</v>
      </c>
      <c r="CM99" s="119" t="s">
        <v>80</v>
      </c>
    </row>
    <row r="100" s="7" customFormat="1" ht="16.5" customHeight="1">
      <c r="A100" s="7"/>
      <c r="B100" s="108"/>
      <c r="C100" s="109"/>
      <c r="D100" s="110" t="s">
        <v>104</v>
      </c>
      <c r="E100" s="110"/>
      <c r="F100" s="110"/>
      <c r="G100" s="110"/>
      <c r="H100" s="110"/>
      <c r="I100" s="111"/>
      <c r="J100" s="110" t="s">
        <v>105</v>
      </c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2">
        <f>ROUND(AG101,2)</f>
        <v>0</v>
      </c>
      <c r="AH100" s="111"/>
      <c r="AI100" s="111"/>
      <c r="AJ100" s="111"/>
      <c r="AK100" s="111"/>
      <c r="AL100" s="111"/>
      <c r="AM100" s="111"/>
      <c r="AN100" s="113">
        <f>SUM(AG100,AT100)</f>
        <v>0</v>
      </c>
      <c r="AO100" s="111"/>
      <c r="AP100" s="111"/>
      <c r="AQ100" s="114" t="s">
        <v>86</v>
      </c>
      <c r="AR100" s="108"/>
      <c r="AS100" s="115">
        <f>ROUND(AS101,2)</f>
        <v>0</v>
      </c>
      <c r="AT100" s="116">
        <f>ROUND(SUM(AV100:AW100),2)</f>
        <v>0</v>
      </c>
      <c r="AU100" s="117">
        <f>ROUND(AU101,5)</f>
        <v>0</v>
      </c>
      <c r="AV100" s="116">
        <f>ROUND(AZ100*L29,2)</f>
        <v>0</v>
      </c>
      <c r="AW100" s="116">
        <f>ROUND(BA100*L30,2)</f>
        <v>0</v>
      </c>
      <c r="AX100" s="116">
        <f>ROUND(BB100*L29,2)</f>
        <v>0</v>
      </c>
      <c r="AY100" s="116">
        <f>ROUND(BC100*L30,2)</f>
        <v>0</v>
      </c>
      <c r="AZ100" s="116">
        <f>ROUND(AZ101,2)</f>
        <v>0</v>
      </c>
      <c r="BA100" s="116">
        <f>ROUND(BA101,2)</f>
        <v>0</v>
      </c>
      <c r="BB100" s="116">
        <f>ROUND(BB101,2)</f>
        <v>0</v>
      </c>
      <c r="BC100" s="116">
        <f>ROUND(BC101,2)</f>
        <v>0</v>
      </c>
      <c r="BD100" s="118">
        <f>ROUND(BD101,2)</f>
        <v>0</v>
      </c>
      <c r="BE100" s="7"/>
      <c r="BS100" s="119" t="s">
        <v>79</v>
      </c>
      <c r="BT100" s="119" t="s">
        <v>87</v>
      </c>
      <c r="BU100" s="119" t="s">
        <v>81</v>
      </c>
      <c r="BV100" s="119" t="s">
        <v>82</v>
      </c>
      <c r="BW100" s="119" t="s">
        <v>106</v>
      </c>
      <c r="BX100" s="119" t="s">
        <v>4</v>
      </c>
      <c r="CL100" s="119" t="s">
        <v>1</v>
      </c>
      <c r="CM100" s="119" t="s">
        <v>80</v>
      </c>
    </row>
    <row r="101" s="4" customFormat="1" ht="16.5" customHeight="1">
      <c r="A101" s="4"/>
      <c r="B101" s="68"/>
      <c r="C101" s="10"/>
      <c r="D101" s="10"/>
      <c r="E101" s="121" t="s">
        <v>107</v>
      </c>
      <c r="F101" s="121"/>
      <c r="G101" s="121"/>
      <c r="H101" s="121"/>
      <c r="I101" s="121"/>
      <c r="J101" s="10"/>
      <c r="K101" s="121" t="s">
        <v>108</v>
      </c>
      <c r="L101" s="121"/>
      <c r="M101" s="121"/>
      <c r="N101" s="121"/>
      <c r="O101" s="121"/>
      <c r="P101" s="121"/>
      <c r="Q101" s="121"/>
      <c r="R101" s="121"/>
      <c r="S101" s="121"/>
      <c r="T101" s="121"/>
      <c r="U101" s="121"/>
      <c r="V101" s="121"/>
      <c r="W101" s="121"/>
      <c r="X101" s="121"/>
      <c r="Y101" s="121"/>
      <c r="Z101" s="121"/>
      <c r="AA101" s="121"/>
      <c r="AB101" s="121"/>
      <c r="AC101" s="121"/>
      <c r="AD101" s="121"/>
      <c r="AE101" s="121"/>
      <c r="AF101" s="121"/>
      <c r="AG101" s="128">
        <f>ROUND(SUM(AG102:AG103),2)</f>
        <v>0</v>
      </c>
      <c r="AH101" s="10"/>
      <c r="AI101" s="10"/>
      <c r="AJ101" s="10"/>
      <c r="AK101" s="10"/>
      <c r="AL101" s="10"/>
      <c r="AM101" s="10"/>
      <c r="AN101" s="122">
        <f>SUM(AG101,AT101)</f>
        <v>0</v>
      </c>
      <c r="AO101" s="10"/>
      <c r="AP101" s="10"/>
      <c r="AQ101" s="123" t="s">
        <v>92</v>
      </c>
      <c r="AR101" s="68"/>
      <c r="AS101" s="124">
        <f>ROUND(SUM(AS102:AS103),2)</f>
        <v>0</v>
      </c>
      <c r="AT101" s="125">
        <f>ROUND(SUM(AV101:AW101),2)</f>
        <v>0</v>
      </c>
      <c r="AU101" s="126">
        <f>ROUND(SUM(AU102:AU103),5)</f>
        <v>0</v>
      </c>
      <c r="AV101" s="125">
        <f>ROUND(AZ101*L29,2)</f>
        <v>0</v>
      </c>
      <c r="AW101" s="125">
        <f>ROUND(BA101*L30,2)</f>
        <v>0</v>
      </c>
      <c r="AX101" s="125">
        <f>ROUND(BB101*L29,2)</f>
        <v>0</v>
      </c>
      <c r="AY101" s="125">
        <f>ROUND(BC101*L30,2)</f>
        <v>0</v>
      </c>
      <c r="AZ101" s="125">
        <f>ROUND(SUM(AZ102:AZ103),2)</f>
        <v>0</v>
      </c>
      <c r="BA101" s="125">
        <f>ROUND(SUM(BA102:BA103),2)</f>
        <v>0</v>
      </c>
      <c r="BB101" s="125">
        <f>ROUND(SUM(BB102:BB103),2)</f>
        <v>0</v>
      </c>
      <c r="BC101" s="125">
        <f>ROUND(SUM(BC102:BC103),2)</f>
        <v>0</v>
      </c>
      <c r="BD101" s="127">
        <f>ROUND(SUM(BD102:BD103),2)</f>
        <v>0</v>
      </c>
      <c r="BE101" s="4"/>
      <c r="BS101" s="26" t="s">
        <v>79</v>
      </c>
      <c r="BT101" s="26" t="s">
        <v>93</v>
      </c>
      <c r="BU101" s="26" t="s">
        <v>81</v>
      </c>
      <c r="BV101" s="26" t="s">
        <v>82</v>
      </c>
      <c r="BW101" s="26" t="s">
        <v>109</v>
      </c>
      <c r="BX101" s="26" t="s">
        <v>106</v>
      </c>
      <c r="CL101" s="26" t="s">
        <v>1</v>
      </c>
    </row>
    <row r="102" s="4" customFormat="1" ht="16.5" customHeight="1">
      <c r="A102" s="120" t="s">
        <v>89</v>
      </c>
      <c r="B102" s="68"/>
      <c r="C102" s="10"/>
      <c r="D102" s="10"/>
      <c r="E102" s="10"/>
      <c r="F102" s="121" t="s">
        <v>110</v>
      </c>
      <c r="G102" s="121"/>
      <c r="H102" s="121"/>
      <c r="I102" s="121"/>
      <c r="J102" s="121"/>
      <c r="K102" s="10"/>
      <c r="L102" s="121" t="s">
        <v>111</v>
      </c>
      <c r="M102" s="121"/>
      <c r="N102" s="121"/>
      <c r="O102" s="121"/>
      <c r="P102" s="121"/>
      <c r="Q102" s="121"/>
      <c r="R102" s="121"/>
      <c r="S102" s="121"/>
      <c r="T102" s="121"/>
      <c r="U102" s="121"/>
      <c r="V102" s="121"/>
      <c r="W102" s="121"/>
      <c r="X102" s="121"/>
      <c r="Y102" s="121"/>
      <c r="Z102" s="121"/>
      <c r="AA102" s="121"/>
      <c r="AB102" s="121"/>
      <c r="AC102" s="121"/>
      <c r="AD102" s="121"/>
      <c r="AE102" s="121"/>
      <c r="AF102" s="121"/>
      <c r="AG102" s="122">
        <f>'ps1-1 - ČS 2-Strojné vyba...'!J36</f>
        <v>0</v>
      </c>
      <c r="AH102" s="10"/>
      <c r="AI102" s="10"/>
      <c r="AJ102" s="10"/>
      <c r="AK102" s="10"/>
      <c r="AL102" s="10"/>
      <c r="AM102" s="10"/>
      <c r="AN102" s="122">
        <f>SUM(AG102,AT102)</f>
        <v>0</v>
      </c>
      <c r="AO102" s="10"/>
      <c r="AP102" s="10"/>
      <c r="AQ102" s="123" t="s">
        <v>92</v>
      </c>
      <c r="AR102" s="68"/>
      <c r="AS102" s="124">
        <v>0</v>
      </c>
      <c r="AT102" s="125">
        <f>ROUND(SUM(AV102:AW102),2)</f>
        <v>0</v>
      </c>
      <c r="AU102" s="126">
        <f>'ps1-1 - ČS 2-Strojné vyba...'!P136</f>
        <v>0</v>
      </c>
      <c r="AV102" s="125">
        <f>'ps1-1 - ČS 2-Strojné vyba...'!J39</f>
        <v>0</v>
      </c>
      <c r="AW102" s="125">
        <f>'ps1-1 - ČS 2-Strojné vyba...'!J40</f>
        <v>0</v>
      </c>
      <c r="AX102" s="125">
        <f>'ps1-1 - ČS 2-Strojné vyba...'!J41</f>
        <v>0</v>
      </c>
      <c r="AY102" s="125">
        <f>'ps1-1 - ČS 2-Strojné vyba...'!J42</f>
        <v>0</v>
      </c>
      <c r="AZ102" s="125">
        <f>'ps1-1 - ČS 2-Strojné vyba...'!F39</f>
        <v>0</v>
      </c>
      <c r="BA102" s="125">
        <f>'ps1-1 - ČS 2-Strojné vyba...'!F40</f>
        <v>0</v>
      </c>
      <c r="BB102" s="125">
        <f>'ps1-1 - ČS 2-Strojné vyba...'!F41</f>
        <v>0</v>
      </c>
      <c r="BC102" s="125">
        <f>'ps1-1 - ČS 2-Strojné vyba...'!F42</f>
        <v>0</v>
      </c>
      <c r="BD102" s="127">
        <f>'ps1-1 - ČS 2-Strojné vyba...'!F43</f>
        <v>0</v>
      </c>
      <c r="BE102" s="4"/>
      <c r="BT102" s="26" t="s">
        <v>112</v>
      </c>
      <c r="BV102" s="26" t="s">
        <v>82</v>
      </c>
      <c r="BW102" s="26" t="s">
        <v>113</v>
      </c>
      <c r="BX102" s="26" t="s">
        <v>109</v>
      </c>
      <c r="CL102" s="26" t="s">
        <v>1</v>
      </c>
    </row>
    <row r="103" s="4" customFormat="1" ht="16.5" customHeight="1">
      <c r="A103" s="120" t="s">
        <v>89</v>
      </c>
      <c r="B103" s="68"/>
      <c r="C103" s="10"/>
      <c r="D103" s="10"/>
      <c r="E103" s="10"/>
      <c r="F103" s="121" t="s">
        <v>114</v>
      </c>
      <c r="G103" s="121"/>
      <c r="H103" s="121"/>
      <c r="I103" s="121"/>
      <c r="J103" s="121"/>
      <c r="K103" s="10"/>
      <c r="L103" s="121" t="s">
        <v>115</v>
      </c>
      <c r="M103" s="121"/>
      <c r="N103" s="121"/>
      <c r="O103" s="121"/>
      <c r="P103" s="121"/>
      <c r="Q103" s="121"/>
      <c r="R103" s="121"/>
      <c r="S103" s="121"/>
      <c r="T103" s="121"/>
      <c r="U103" s="121"/>
      <c r="V103" s="121"/>
      <c r="W103" s="121"/>
      <c r="X103" s="121"/>
      <c r="Y103" s="121"/>
      <c r="Z103" s="121"/>
      <c r="AA103" s="121"/>
      <c r="AB103" s="121"/>
      <c r="AC103" s="121"/>
      <c r="AD103" s="121"/>
      <c r="AE103" s="121"/>
      <c r="AF103" s="121"/>
      <c r="AG103" s="122">
        <f>'ps1-2 - ČS 2 - Elektročasť'!J36</f>
        <v>0</v>
      </c>
      <c r="AH103" s="10"/>
      <c r="AI103" s="10"/>
      <c r="AJ103" s="10"/>
      <c r="AK103" s="10"/>
      <c r="AL103" s="10"/>
      <c r="AM103" s="10"/>
      <c r="AN103" s="122">
        <f>SUM(AG103,AT103)</f>
        <v>0</v>
      </c>
      <c r="AO103" s="10"/>
      <c r="AP103" s="10"/>
      <c r="AQ103" s="123" t="s">
        <v>92</v>
      </c>
      <c r="AR103" s="68"/>
      <c r="AS103" s="124">
        <v>0</v>
      </c>
      <c r="AT103" s="125">
        <f>ROUND(SUM(AV103:AW103),2)</f>
        <v>0</v>
      </c>
      <c r="AU103" s="126">
        <f>'ps1-2 - ČS 2 - Elektročasť'!P137</f>
        <v>0</v>
      </c>
      <c r="AV103" s="125">
        <f>'ps1-2 - ČS 2 - Elektročasť'!J39</f>
        <v>0</v>
      </c>
      <c r="AW103" s="125">
        <f>'ps1-2 - ČS 2 - Elektročasť'!J40</f>
        <v>0</v>
      </c>
      <c r="AX103" s="125">
        <f>'ps1-2 - ČS 2 - Elektročasť'!J41</f>
        <v>0</v>
      </c>
      <c r="AY103" s="125">
        <f>'ps1-2 - ČS 2 - Elektročasť'!J42</f>
        <v>0</v>
      </c>
      <c r="AZ103" s="125">
        <f>'ps1-2 - ČS 2 - Elektročasť'!F39</f>
        <v>0</v>
      </c>
      <c r="BA103" s="125">
        <f>'ps1-2 - ČS 2 - Elektročasť'!F40</f>
        <v>0</v>
      </c>
      <c r="BB103" s="125">
        <f>'ps1-2 - ČS 2 - Elektročasť'!F41</f>
        <v>0</v>
      </c>
      <c r="BC103" s="125">
        <f>'ps1-2 - ČS 2 - Elektročasť'!F42</f>
        <v>0</v>
      </c>
      <c r="BD103" s="127">
        <f>'ps1-2 - ČS 2 - Elektročasť'!F43</f>
        <v>0</v>
      </c>
      <c r="BE103" s="4"/>
      <c r="BT103" s="26" t="s">
        <v>112</v>
      </c>
      <c r="BV103" s="26" t="s">
        <v>82</v>
      </c>
      <c r="BW103" s="26" t="s">
        <v>116</v>
      </c>
      <c r="BX103" s="26" t="s">
        <v>109</v>
      </c>
      <c r="CL103" s="26" t="s">
        <v>1</v>
      </c>
    </row>
    <row r="104" s="7" customFormat="1" ht="16.5" customHeight="1">
      <c r="A104" s="120" t="s">
        <v>89</v>
      </c>
      <c r="B104" s="108"/>
      <c r="C104" s="109"/>
      <c r="D104" s="110" t="s">
        <v>117</v>
      </c>
      <c r="E104" s="110"/>
      <c r="F104" s="110"/>
      <c r="G104" s="110"/>
      <c r="H104" s="110"/>
      <c r="I104" s="111"/>
      <c r="J104" s="110" t="s">
        <v>118</v>
      </c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3">
        <f>'Ost-nkl. - Ostatné náklady'!J32</f>
        <v>0</v>
      </c>
      <c r="AH104" s="111"/>
      <c r="AI104" s="111"/>
      <c r="AJ104" s="111"/>
      <c r="AK104" s="111"/>
      <c r="AL104" s="111"/>
      <c r="AM104" s="111"/>
      <c r="AN104" s="113">
        <f>SUM(AG104,AT104)</f>
        <v>0</v>
      </c>
      <c r="AO104" s="111"/>
      <c r="AP104" s="111"/>
      <c r="AQ104" s="114" t="s">
        <v>86</v>
      </c>
      <c r="AR104" s="108"/>
      <c r="AS104" s="129">
        <v>0</v>
      </c>
      <c r="AT104" s="130">
        <f>ROUND(SUM(AV104:AW104),2)</f>
        <v>0</v>
      </c>
      <c r="AU104" s="131">
        <f>'Ost-nkl. - Ostatné náklady'!P127</f>
        <v>0</v>
      </c>
      <c r="AV104" s="130">
        <f>'Ost-nkl. - Ostatné náklady'!J35</f>
        <v>0</v>
      </c>
      <c r="AW104" s="130">
        <f>'Ost-nkl. - Ostatné náklady'!J36</f>
        <v>0</v>
      </c>
      <c r="AX104" s="130">
        <f>'Ost-nkl. - Ostatné náklady'!J37</f>
        <v>0</v>
      </c>
      <c r="AY104" s="130">
        <f>'Ost-nkl. - Ostatné náklady'!J38</f>
        <v>0</v>
      </c>
      <c r="AZ104" s="130">
        <f>'Ost-nkl. - Ostatné náklady'!F35</f>
        <v>0</v>
      </c>
      <c r="BA104" s="130">
        <f>'Ost-nkl. - Ostatné náklady'!F36</f>
        <v>0</v>
      </c>
      <c r="BB104" s="130">
        <f>'Ost-nkl. - Ostatné náklady'!F37</f>
        <v>0</v>
      </c>
      <c r="BC104" s="130">
        <f>'Ost-nkl. - Ostatné náklady'!F38</f>
        <v>0</v>
      </c>
      <c r="BD104" s="132">
        <f>'Ost-nkl. - Ostatné náklady'!F39</f>
        <v>0</v>
      </c>
      <c r="BE104" s="7"/>
      <c r="BT104" s="119" t="s">
        <v>87</v>
      </c>
      <c r="BV104" s="119" t="s">
        <v>82</v>
      </c>
      <c r="BW104" s="119" t="s">
        <v>119</v>
      </c>
      <c r="BX104" s="119" t="s">
        <v>4</v>
      </c>
      <c r="CL104" s="119" t="s">
        <v>1</v>
      </c>
      <c r="CM104" s="119" t="s">
        <v>80</v>
      </c>
    </row>
    <row r="105" s="2" customFormat="1" ht="30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8"/>
      <c r="AS105" s="37"/>
      <c r="AT105" s="37"/>
      <c r="AU105" s="37"/>
      <c r="AV105" s="37"/>
      <c r="AW105" s="37"/>
      <c r="AX105" s="37"/>
      <c r="AY105" s="37"/>
      <c r="AZ105" s="37"/>
      <c r="BA105" s="37"/>
      <c r="BB105" s="37"/>
      <c r="BC105" s="37"/>
      <c r="BD105" s="37"/>
      <c r="BE105" s="37"/>
    </row>
    <row r="106" s="2" customFormat="1" ht="6.96" customHeight="1">
      <c r="A106" s="37"/>
      <c r="B106" s="64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5"/>
      <c r="Z106" s="65"/>
      <c r="AA106" s="65"/>
      <c r="AB106" s="65"/>
      <c r="AC106" s="65"/>
      <c r="AD106" s="65"/>
      <c r="AE106" s="65"/>
      <c r="AF106" s="65"/>
      <c r="AG106" s="65"/>
      <c r="AH106" s="65"/>
      <c r="AI106" s="65"/>
      <c r="AJ106" s="65"/>
      <c r="AK106" s="65"/>
      <c r="AL106" s="65"/>
      <c r="AM106" s="65"/>
      <c r="AN106" s="65"/>
      <c r="AO106" s="65"/>
      <c r="AP106" s="65"/>
      <c r="AQ106" s="65"/>
      <c r="AR106" s="38"/>
      <c r="AS106" s="37"/>
      <c r="AT106" s="37"/>
      <c r="AU106" s="37"/>
      <c r="AV106" s="37"/>
      <c r="AW106" s="37"/>
      <c r="AX106" s="37"/>
      <c r="AY106" s="37"/>
      <c r="AZ106" s="37"/>
      <c r="BA106" s="37"/>
      <c r="BB106" s="37"/>
      <c r="BC106" s="37"/>
      <c r="BD106" s="37"/>
      <c r="BE106" s="37"/>
    </row>
  </sheetData>
  <mergeCells count="78">
    <mergeCell ref="C92:G92"/>
    <mergeCell ref="D104:H104"/>
    <mergeCell ref="D99:H99"/>
    <mergeCell ref="D100:H100"/>
    <mergeCell ref="D95:H95"/>
    <mergeCell ref="E97:I97"/>
    <mergeCell ref="E101:I101"/>
    <mergeCell ref="E96:I96"/>
    <mergeCell ref="E98:I98"/>
    <mergeCell ref="F103:J103"/>
    <mergeCell ref="F102:J102"/>
    <mergeCell ref="I92:AF92"/>
    <mergeCell ref="J95:AF95"/>
    <mergeCell ref="J104:AF104"/>
    <mergeCell ref="J100:AF100"/>
    <mergeCell ref="J99:AF99"/>
    <mergeCell ref="K96:AF96"/>
    <mergeCell ref="K97:AF97"/>
    <mergeCell ref="K98:AF98"/>
    <mergeCell ref="K101:AF101"/>
    <mergeCell ref="L102:AF102"/>
    <mergeCell ref="L103:AF103"/>
    <mergeCell ref="L85:AO85"/>
    <mergeCell ref="AG94:AM94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W30:AE30"/>
    <mergeCell ref="AK30:AO30"/>
    <mergeCell ref="L30:P30"/>
    <mergeCell ref="AK31:AO31"/>
    <mergeCell ref="W31:AE31"/>
    <mergeCell ref="L31:P31"/>
    <mergeCell ref="L32:P32"/>
    <mergeCell ref="W32:AE32"/>
    <mergeCell ref="AK32:AO32"/>
    <mergeCell ref="L33:P33"/>
    <mergeCell ref="AK33:AO33"/>
    <mergeCell ref="W33:AE33"/>
    <mergeCell ref="AK35:AO35"/>
    <mergeCell ref="X35:AB35"/>
    <mergeCell ref="AR2:BE2"/>
    <mergeCell ref="AG101:AM101"/>
    <mergeCell ref="AG102:AM102"/>
    <mergeCell ref="AG100:AM100"/>
    <mergeCell ref="AG103:AM103"/>
    <mergeCell ref="AG104:AM104"/>
    <mergeCell ref="AG98:AM98"/>
    <mergeCell ref="AG97:AM97"/>
    <mergeCell ref="AG96:AM96"/>
    <mergeCell ref="AG92:AM92"/>
    <mergeCell ref="AG95:AM95"/>
    <mergeCell ref="AG99:AM99"/>
    <mergeCell ref="AM87:AN87"/>
    <mergeCell ref="AM89:AP89"/>
    <mergeCell ref="AM90:AP90"/>
    <mergeCell ref="AN99:AP99"/>
    <mergeCell ref="AN92:AP92"/>
    <mergeCell ref="AN103:AP103"/>
    <mergeCell ref="AN102:AP102"/>
    <mergeCell ref="AN95:AP95"/>
    <mergeCell ref="AN96:AP96"/>
    <mergeCell ref="AN101:AP101"/>
    <mergeCell ref="AN100:AP100"/>
    <mergeCell ref="AN97:AP97"/>
    <mergeCell ref="AN98:AP98"/>
    <mergeCell ref="AN104:AP104"/>
    <mergeCell ref="AS89:AT91"/>
    <mergeCell ref="AN94:AP94"/>
  </mergeCells>
  <hyperlinks>
    <hyperlink ref="A96" location="'as - Stavebné riešenie '!C2" display="/"/>
    <hyperlink ref="A97" location="'eo - Napojenie na el. sieť'!C2" display="/"/>
    <hyperlink ref="A98" location="'prel. - Preložka vedenia ...'!C2" display="/"/>
    <hyperlink ref="A99" location="'SO 02 - Kanalizácia'!C2" display="/"/>
    <hyperlink ref="A102" location="'ps1-1 - ČS 2-Strojné vyba...'!C2" display="/"/>
    <hyperlink ref="A103" location="'ps1-2 - ČS 2 - Elektročasť'!C2" display="/"/>
    <hyperlink ref="A104" location="'Ost-nkl. - Ostatné náklady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94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80</v>
      </c>
    </row>
    <row r="4" s="1" customFormat="1" ht="24.96" customHeight="1">
      <c r="B4" s="21"/>
      <c r="D4" s="22" t="s">
        <v>120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16.5" customHeight="1">
      <c r="B7" s="21"/>
      <c r="E7" s="134" t="str">
        <f>'Rekapitulácia stavby'!K6</f>
        <v xml:space="preserve">KANALIZÁCIA PRE OBEC KOKŠOV - BAKŠA--UČS  č.1</v>
      </c>
      <c r="F7" s="31"/>
      <c r="G7" s="31"/>
      <c r="H7" s="31"/>
      <c r="L7" s="21"/>
    </row>
    <row r="8" s="1" customFormat="1" ht="12" customHeight="1">
      <c r="B8" s="21"/>
      <c r="D8" s="31" t="s">
        <v>121</v>
      </c>
      <c r="L8" s="21"/>
    </row>
    <row r="9" s="2" customFormat="1" ht="16.5" customHeight="1">
      <c r="A9" s="37"/>
      <c r="B9" s="38"/>
      <c r="C9" s="37"/>
      <c r="D9" s="37"/>
      <c r="E9" s="134" t="s">
        <v>122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123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124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20</v>
      </c>
      <c r="E14" s="37"/>
      <c r="F14" s="26" t="s">
        <v>21</v>
      </c>
      <c r="G14" s="37"/>
      <c r="H14" s="37"/>
      <c r="I14" s="31" t="s">
        <v>22</v>
      </c>
      <c r="J14" s="73" t="str">
        <f>'Rekapitulácia stavby'!AN8</f>
        <v>27. 10. 2025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24</v>
      </c>
      <c r="E16" s="37"/>
      <c r="F16" s="37"/>
      <c r="G16" s="37"/>
      <c r="H16" s="37"/>
      <c r="I16" s="31" t="s">
        <v>25</v>
      </c>
      <c r="J16" s="26" t="s">
        <v>26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">
        <v>27</v>
      </c>
      <c r="F17" s="37"/>
      <c r="G17" s="37"/>
      <c r="H17" s="37"/>
      <c r="I17" s="31" t="s">
        <v>28</v>
      </c>
      <c r="J17" s="26" t="s">
        <v>125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30</v>
      </c>
      <c r="E19" s="37"/>
      <c r="F19" s="37"/>
      <c r="G19" s="37"/>
      <c r="H19" s="37"/>
      <c r="I19" s="31" t="s">
        <v>25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28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32</v>
      </c>
      <c r="E22" s="37"/>
      <c r="F22" s="37"/>
      <c r="G22" s="37"/>
      <c r="H22" s="37"/>
      <c r="I22" s="31" t="s">
        <v>25</v>
      </c>
      <c r="J22" s="26" t="s">
        <v>33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34</v>
      </c>
      <c r="F23" s="37"/>
      <c r="G23" s="37"/>
      <c r="H23" s="37"/>
      <c r="I23" s="31" t="s">
        <v>28</v>
      </c>
      <c r="J23" s="26" t="s">
        <v>126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37</v>
      </c>
      <c r="E25" s="37"/>
      <c r="F25" s="37"/>
      <c r="G25" s="37"/>
      <c r="H25" s="37"/>
      <c r="I25" s="31" t="s">
        <v>25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">
        <v>38</v>
      </c>
      <c r="F26" s="37"/>
      <c r="G26" s="37"/>
      <c r="H26" s="37"/>
      <c r="I26" s="31" t="s">
        <v>28</v>
      </c>
      <c r="J26" s="26" t="s">
        <v>1</v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39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5"/>
      <c r="B29" s="136"/>
      <c r="C29" s="135"/>
      <c r="D29" s="135"/>
      <c r="E29" s="35" t="s">
        <v>1</v>
      </c>
      <c r="F29" s="35"/>
      <c r="G29" s="35"/>
      <c r="H29" s="35"/>
      <c r="I29" s="135"/>
      <c r="J29" s="135"/>
      <c r="K29" s="135"/>
      <c r="L29" s="137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127</v>
      </c>
      <c r="E32" s="37"/>
      <c r="F32" s="37"/>
      <c r="G32" s="37"/>
      <c r="H32" s="37"/>
      <c r="I32" s="37"/>
      <c r="J32" s="138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39" t="s">
        <v>118</v>
      </c>
      <c r="E33" s="37"/>
      <c r="F33" s="37"/>
      <c r="G33" s="37"/>
      <c r="H33" s="37"/>
      <c r="I33" s="37"/>
      <c r="J33" s="138">
        <f>J110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0" t="s">
        <v>40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42</v>
      </c>
      <c r="G36" s="37"/>
      <c r="H36" s="37"/>
      <c r="I36" s="42" t="s">
        <v>41</v>
      </c>
      <c r="J36" s="42" t="s">
        <v>43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41" t="s">
        <v>44</v>
      </c>
      <c r="E37" s="44" t="s">
        <v>45</v>
      </c>
      <c r="F37" s="142">
        <f>ROUND((SUM(BE110:BE117) + SUM(BE139:BE240)),  2)</f>
        <v>0</v>
      </c>
      <c r="G37" s="143"/>
      <c r="H37" s="143"/>
      <c r="I37" s="144">
        <v>0.23000000000000001</v>
      </c>
      <c r="J37" s="142">
        <f>ROUND(((SUM(BE110:BE117) + SUM(BE139:BE240))*I37),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46</v>
      </c>
      <c r="F38" s="145">
        <f>ROUND((SUM(BF110:BF117) + SUM(BF139:BF240)),  2)</f>
        <v>0</v>
      </c>
      <c r="G38" s="37"/>
      <c r="H38" s="37"/>
      <c r="I38" s="146">
        <v>0.23000000000000001</v>
      </c>
      <c r="J38" s="145">
        <f>ROUND(((SUM(BF110:BF117) + SUM(BF139:BF240))*I38),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47</v>
      </c>
      <c r="F39" s="145">
        <f>ROUND((SUM(BG110:BG117) + SUM(BG139:BG240)),  2)</f>
        <v>0</v>
      </c>
      <c r="G39" s="37"/>
      <c r="H39" s="37"/>
      <c r="I39" s="146">
        <v>0.23000000000000001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48</v>
      </c>
      <c r="F40" s="145">
        <f>ROUND((SUM(BH110:BH117) + SUM(BH139:BH240)),  2)</f>
        <v>0</v>
      </c>
      <c r="G40" s="37"/>
      <c r="H40" s="37"/>
      <c r="I40" s="146">
        <v>0.23000000000000001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49</v>
      </c>
      <c r="F41" s="142">
        <f>ROUND((SUM(BI110:BI117) + SUM(BI139:BI240)),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50</v>
      </c>
      <c r="E43" s="85"/>
      <c r="F43" s="85"/>
      <c r="G43" s="149" t="s">
        <v>51</v>
      </c>
      <c r="H43" s="150" t="s">
        <v>52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53</v>
      </c>
      <c r="E50" s="61"/>
      <c r="F50" s="61"/>
      <c r="G50" s="60" t="s">
        <v>54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55</v>
      </c>
      <c r="E61" s="40"/>
      <c r="F61" s="153" t="s">
        <v>56</v>
      </c>
      <c r="G61" s="62" t="s">
        <v>55</v>
      </c>
      <c r="H61" s="40"/>
      <c r="I61" s="40"/>
      <c r="J61" s="154" t="s">
        <v>56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57</v>
      </c>
      <c r="E65" s="63"/>
      <c r="F65" s="63"/>
      <c r="G65" s="60" t="s">
        <v>58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55</v>
      </c>
      <c r="E76" s="40"/>
      <c r="F76" s="153" t="s">
        <v>56</v>
      </c>
      <c r="G76" s="62" t="s">
        <v>55</v>
      </c>
      <c r="H76" s="40"/>
      <c r="I76" s="40"/>
      <c r="J76" s="154" t="s">
        <v>56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128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7"/>
      <c r="D85" s="37"/>
      <c r="E85" s="134" t="str">
        <f>E7</f>
        <v xml:space="preserve">KANALIZÁCIA PRE OBEC KOKŠOV - BAKŠA--UČS  č.1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121</v>
      </c>
      <c r="L86" s="21"/>
    </row>
    <row r="87" s="2" customFormat="1" ht="16.5" customHeight="1">
      <c r="A87" s="37"/>
      <c r="B87" s="38"/>
      <c r="C87" s="37"/>
      <c r="D87" s="37"/>
      <c r="E87" s="134" t="s">
        <v>122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123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 xml:space="preserve">as - Stavebné riešenie 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20</v>
      </c>
      <c r="D91" s="37"/>
      <c r="E91" s="37"/>
      <c r="F91" s="26" t="str">
        <f>F14</f>
        <v>KOKŠOV - BAKŠA</v>
      </c>
      <c r="G91" s="37"/>
      <c r="H91" s="37"/>
      <c r="I91" s="31" t="s">
        <v>22</v>
      </c>
      <c r="J91" s="73" t="str">
        <f>IF(J14="","",J14)</f>
        <v>27. 10. 2025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25.65" customHeight="1">
      <c r="A93" s="37"/>
      <c r="B93" s="38"/>
      <c r="C93" s="31" t="s">
        <v>24</v>
      </c>
      <c r="D93" s="37"/>
      <c r="E93" s="37"/>
      <c r="F93" s="26" t="str">
        <f>E17</f>
        <v>Obec KOKŠOV - BAKŠA</v>
      </c>
      <c r="G93" s="37"/>
      <c r="H93" s="37"/>
      <c r="I93" s="31" t="s">
        <v>32</v>
      </c>
      <c r="J93" s="35" t="str">
        <f>E23</f>
        <v>Hydroprojekt Košice, s.r.o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30</v>
      </c>
      <c r="D94" s="37"/>
      <c r="E94" s="37"/>
      <c r="F94" s="26" t="str">
        <f>IF(E20="","",E20)</f>
        <v>Vyplň údaj</v>
      </c>
      <c r="G94" s="37"/>
      <c r="H94" s="37"/>
      <c r="I94" s="31" t="s">
        <v>37</v>
      </c>
      <c r="J94" s="35" t="str">
        <f>E26</f>
        <v>Ing.Osif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129</v>
      </c>
      <c r="D96" s="147"/>
      <c r="E96" s="147"/>
      <c r="F96" s="147"/>
      <c r="G96" s="147"/>
      <c r="H96" s="147"/>
      <c r="I96" s="147"/>
      <c r="J96" s="156" t="s">
        <v>130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131</v>
      </c>
      <c r="D98" s="37"/>
      <c r="E98" s="37"/>
      <c r="F98" s="37"/>
      <c r="G98" s="37"/>
      <c r="H98" s="37"/>
      <c r="I98" s="37"/>
      <c r="J98" s="100">
        <f>J139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132</v>
      </c>
    </row>
    <row r="99" s="9" customFormat="1" ht="24.96" customHeight="1">
      <c r="A99" s="9"/>
      <c r="B99" s="158"/>
      <c r="C99" s="9"/>
      <c r="D99" s="159" t="s">
        <v>133</v>
      </c>
      <c r="E99" s="160"/>
      <c r="F99" s="160"/>
      <c r="G99" s="160"/>
      <c r="H99" s="160"/>
      <c r="I99" s="160"/>
      <c r="J99" s="161">
        <f>J140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134</v>
      </c>
      <c r="E100" s="164"/>
      <c r="F100" s="164"/>
      <c r="G100" s="164"/>
      <c r="H100" s="164"/>
      <c r="I100" s="164"/>
      <c r="J100" s="165">
        <f>J141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62"/>
      <c r="C101" s="10"/>
      <c r="D101" s="163" t="s">
        <v>135</v>
      </c>
      <c r="E101" s="164"/>
      <c r="F101" s="164"/>
      <c r="G101" s="164"/>
      <c r="H101" s="164"/>
      <c r="I101" s="164"/>
      <c r="J101" s="165">
        <f>J183</f>
        <v>0</v>
      </c>
      <c r="K101" s="10"/>
      <c r="L101" s="16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62"/>
      <c r="C102" s="10"/>
      <c r="D102" s="163" t="s">
        <v>136</v>
      </c>
      <c r="E102" s="164"/>
      <c r="F102" s="164"/>
      <c r="G102" s="164"/>
      <c r="H102" s="164"/>
      <c r="I102" s="164"/>
      <c r="J102" s="165">
        <f>J194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137</v>
      </c>
      <c r="E103" s="164"/>
      <c r="F103" s="164"/>
      <c r="G103" s="164"/>
      <c r="H103" s="164"/>
      <c r="I103" s="164"/>
      <c r="J103" s="165">
        <f>J201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62"/>
      <c r="C104" s="10"/>
      <c r="D104" s="163" t="s">
        <v>138</v>
      </c>
      <c r="E104" s="164"/>
      <c r="F104" s="164"/>
      <c r="G104" s="164"/>
      <c r="H104" s="164"/>
      <c r="I104" s="164"/>
      <c r="J104" s="165">
        <f>J208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139</v>
      </c>
      <c r="E105" s="164"/>
      <c r="F105" s="164"/>
      <c r="G105" s="164"/>
      <c r="H105" s="164"/>
      <c r="I105" s="164"/>
      <c r="J105" s="165">
        <f>J210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140</v>
      </c>
      <c r="E106" s="164"/>
      <c r="F106" s="164"/>
      <c r="G106" s="164"/>
      <c r="H106" s="164"/>
      <c r="I106" s="164"/>
      <c r="J106" s="165">
        <f>J220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62"/>
      <c r="C107" s="10"/>
      <c r="D107" s="163" t="s">
        <v>141</v>
      </c>
      <c r="E107" s="164"/>
      <c r="F107" s="164"/>
      <c r="G107" s="164"/>
      <c r="H107" s="164"/>
      <c r="I107" s="164"/>
      <c r="J107" s="165">
        <f>J239</f>
        <v>0</v>
      </c>
      <c r="K107" s="10"/>
      <c r="L107" s="16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2" customFormat="1" ht="21.84" customHeight="1">
      <c r="A108" s="37"/>
      <c r="B108" s="38"/>
      <c r="C108" s="37"/>
      <c r="D108" s="37"/>
      <c r="E108" s="37"/>
      <c r="F108" s="37"/>
      <c r="G108" s="37"/>
      <c r="H108" s="37"/>
      <c r="I108" s="37"/>
      <c r="J108" s="37"/>
      <c r="K108" s="37"/>
      <c r="L108" s="59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6.96" customHeight="1">
      <c r="A109" s="37"/>
      <c r="B109" s="38"/>
      <c r="C109" s="37"/>
      <c r="D109" s="37"/>
      <c r="E109" s="37"/>
      <c r="F109" s="37"/>
      <c r="G109" s="37"/>
      <c r="H109" s="37"/>
      <c r="I109" s="37"/>
      <c r="J109" s="37"/>
      <c r="K109" s="37"/>
      <c r="L109" s="59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29.28" customHeight="1">
      <c r="A110" s="37"/>
      <c r="B110" s="38"/>
      <c r="C110" s="157" t="s">
        <v>142</v>
      </c>
      <c r="D110" s="37"/>
      <c r="E110" s="37"/>
      <c r="F110" s="37"/>
      <c r="G110" s="37"/>
      <c r="H110" s="37"/>
      <c r="I110" s="37"/>
      <c r="J110" s="166">
        <f>ROUND(J111 + J112 + J113 + J114 + J115 + J116,2)</f>
        <v>0</v>
      </c>
      <c r="K110" s="37"/>
      <c r="L110" s="59"/>
      <c r="N110" s="167" t="s">
        <v>44</v>
      </c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18" customHeight="1">
      <c r="A111" s="37"/>
      <c r="B111" s="168"/>
      <c r="C111" s="169"/>
      <c r="D111" s="170" t="s">
        <v>143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46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144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93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0" t="s">
        <v>145</v>
      </c>
      <c r="E112" s="171"/>
      <c r="F112" s="171"/>
      <c r="G112" s="169"/>
      <c r="H112" s="169"/>
      <c r="I112" s="169"/>
      <c r="J112" s="172">
        <v>0</v>
      </c>
      <c r="K112" s="169"/>
      <c r="L112" s="173"/>
      <c r="M112" s="174"/>
      <c r="N112" s="175" t="s">
        <v>46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144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93</v>
      </c>
      <c r="BK112" s="174"/>
      <c r="BL112" s="174"/>
      <c r="BM112" s="174"/>
    </row>
    <row r="113" s="2" customFormat="1" ht="18" customHeight="1">
      <c r="A113" s="37"/>
      <c r="B113" s="168"/>
      <c r="C113" s="169"/>
      <c r="D113" s="170" t="s">
        <v>146</v>
      </c>
      <c r="E113" s="171"/>
      <c r="F113" s="171"/>
      <c r="G113" s="169"/>
      <c r="H113" s="169"/>
      <c r="I113" s="169"/>
      <c r="J113" s="172">
        <v>0</v>
      </c>
      <c r="K113" s="169"/>
      <c r="L113" s="173"/>
      <c r="M113" s="174"/>
      <c r="N113" s="175" t="s">
        <v>46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144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93</v>
      </c>
      <c r="BK113" s="174"/>
      <c r="BL113" s="174"/>
      <c r="BM113" s="174"/>
    </row>
    <row r="114" s="2" customFormat="1" ht="18" customHeight="1">
      <c r="A114" s="37"/>
      <c r="B114" s="168"/>
      <c r="C114" s="169"/>
      <c r="D114" s="170" t="s">
        <v>147</v>
      </c>
      <c r="E114" s="171"/>
      <c r="F114" s="171"/>
      <c r="G114" s="169"/>
      <c r="H114" s="169"/>
      <c r="I114" s="169"/>
      <c r="J114" s="172">
        <v>0</v>
      </c>
      <c r="K114" s="169"/>
      <c r="L114" s="173"/>
      <c r="M114" s="174"/>
      <c r="N114" s="175" t="s">
        <v>46</v>
      </c>
      <c r="O114" s="174"/>
      <c r="P114" s="174"/>
      <c r="Q114" s="174"/>
      <c r="R114" s="174"/>
      <c r="S114" s="169"/>
      <c r="T114" s="169"/>
      <c r="U114" s="169"/>
      <c r="V114" s="169"/>
      <c r="W114" s="169"/>
      <c r="X114" s="169"/>
      <c r="Y114" s="169"/>
      <c r="Z114" s="169"/>
      <c r="AA114" s="169"/>
      <c r="AB114" s="169"/>
      <c r="AC114" s="169"/>
      <c r="AD114" s="169"/>
      <c r="AE114" s="169"/>
      <c r="AF114" s="174"/>
      <c r="AG114" s="174"/>
      <c r="AH114" s="174"/>
      <c r="AI114" s="174"/>
      <c r="AJ114" s="174"/>
      <c r="AK114" s="174"/>
      <c r="AL114" s="174"/>
      <c r="AM114" s="174"/>
      <c r="AN114" s="174"/>
      <c r="AO114" s="174"/>
      <c r="AP114" s="174"/>
      <c r="AQ114" s="174"/>
      <c r="AR114" s="174"/>
      <c r="AS114" s="174"/>
      <c r="AT114" s="174"/>
      <c r="AU114" s="174"/>
      <c r="AV114" s="174"/>
      <c r="AW114" s="174"/>
      <c r="AX114" s="174"/>
      <c r="AY114" s="176" t="s">
        <v>144</v>
      </c>
      <c r="AZ114" s="174"/>
      <c r="BA114" s="174"/>
      <c r="BB114" s="174"/>
      <c r="BC114" s="174"/>
      <c r="BD114" s="174"/>
      <c r="BE114" s="177">
        <f>IF(N114="základná",J114,0)</f>
        <v>0</v>
      </c>
      <c r="BF114" s="177">
        <f>IF(N114="znížená",J114,0)</f>
        <v>0</v>
      </c>
      <c r="BG114" s="177">
        <f>IF(N114="zákl. prenesená",J114,0)</f>
        <v>0</v>
      </c>
      <c r="BH114" s="177">
        <f>IF(N114="zníž. prenesená",J114,0)</f>
        <v>0</v>
      </c>
      <c r="BI114" s="177">
        <f>IF(N114="nulová",J114,0)</f>
        <v>0</v>
      </c>
      <c r="BJ114" s="176" t="s">
        <v>93</v>
      </c>
      <c r="BK114" s="174"/>
      <c r="BL114" s="174"/>
      <c r="BM114" s="174"/>
    </row>
    <row r="115" s="2" customFormat="1" ht="18" customHeight="1">
      <c r="A115" s="37"/>
      <c r="B115" s="168"/>
      <c r="C115" s="169"/>
      <c r="D115" s="170" t="s">
        <v>148</v>
      </c>
      <c r="E115" s="171"/>
      <c r="F115" s="171"/>
      <c r="G115" s="169"/>
      <c r="H115" s="169"/>
      <c r="I115" s="169"/>
      <c r="J115" s="172">
        <v>0</v>
      </c>
      <c r="K115" s="169"/>
      <c r="L115" s="173"/>
      <c r="M115" s="174"/>
      <c r="N115" s="175" t="s">
        <v>46</v>
      </c>
      <c r="O115" s="174"/>
      <c r="P115" s="174"/>
      <c r="Q115" s="174"/>
      <c r="R115" s="174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  <c r="AF115" s="174"/>
      <c r="AG115" s="174"/>
      <c r="AH115" s="174"/>
      <c r="AI115" s="174"/>
      <c r="AJ115" s="174"/>
      <c r="AK115" s="174"/>
      <c r="AL115" s="174"/>
      <c r="AM115" s="174"/>
      <c r="AN115" s="174"/>
      <c r="AO115" s="174"/>
      <c r="AP115" s="174"/>
      <c r="AQ115" s="174"/>
      <c r="AR115" s="174"/>
      <c r="AS115" s="174"/>
      <c r="AT115" s="174"/>
      <c r="AU115" s="174"/>
      <c r="AV115" s="174"/>
      <c r="AW115" s="174"/>
      <c r="AX115" s="174"/>
      <c r="AY115" s="176" t="s">
        <v>144</v>
      </c>
      <c r="AZ115" s="174"/>
      <c r="BA115" s="174"/>
      <c r="BB115" s="174"/>
      <c r="BC115" s="174"/>
      <c r="BD115" s="174"/>
      <c r="BE115" s="177">
        <f>IF(N115="základná",J115,0)</f>
        <v>0</v>
      </c>
      <c r="BF115" s="177">
        <f>IF(N115="znížená",J115,0)</f>
        <v>0</v>
      </c>
      <c r="BG115" s="177">
        <f>IF(N115="zákl. prenesená",J115,0)</f>
        <v>0</v>
      </c>
      <c r="BH115" s="177">
        <f>IF(N115="zníž. prenesená",J115,0)</f>
        <v>0</v>
      </c>
      <c r="BI115" s="177">
        <f>IF(N115="nulová",J115,0)</f>
        <v>0</v>
      </c>
      <c r="BJ115" s="176" t="s">
        <v>93</v>
      </c>
      <c r="BK115" s="174"/>
      <c r="BL115" s="174"/>
      <c r="BM115" s="174"/>
    </row>
    <row r="116" s="2" customFormat="1" ht="18" customHeight="1">
      <c r="A116" s="37"/>
      <c r="B116" s="168"/>
      <c r="C116" s="169"/>
      <c r="D116" s="171" t="s">
        <v>149</v>
      </c>
      <c r="E116" s="169"/>
      <c r="F116" s="169"/>
      <c r="G116" s="169"/>
      <c r="H116" s="169"/>
      <c r="I116" s="169"/>
      <c r="J116" s="172">
        <f>ROUND(J32*T116,2)</f>
        <v>0</v>
      </c>
      <c r="K116" s="169"/>
      <c r="L116" s="173"/>
      <c r="M116" s="174"/>
      <c r="N116" s="175" t="s">
        <v>46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150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93</v>
      </c>
      <c r="BK116" s="174"/>
      <c r="BL116" s="174"/>
      <c r="BM116" s="174"/>
    </row>
    <row r="117" s="2" customFormat="1">
      <c r="A117" s="37"/>
      <c r="B117" s="38"/>
      <c r="C117" s="37"/>
      <c r="D117" s="37"/>
      <c r="E117" s="37"/>
      <c r="F117" s="37"/>
      <c r="G117" s="37"/>
      <c r="H117" s="37"/>
      <c r="I117" s="37"/>
      <c r="J117" s="37"/>
      <c r="K117" s="3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29.28" customHeight="1">
      <c r="A118" s="37"/>
      <c r="B118" s="38"/>
      <c r="C118" s="178" t="s">
        <v>151</v>
      </c>
      <c r="D118" s="147"/>
      <c r="E118" s="147"/>
      <c r="F118" s="147"/>
      <c r="G118" s="147"/>
      <c r="H118" s="147"/>
      <c r="I118" s="147"/>
      <c r="J118" s="179">
        <f>ROUND(J98+J110,2)</f>
        <v>0</v>
      </c>
      <c r="K118" s="14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6.96" customHeight="1">
      <c r="A119" s="37"/>
      <c r="B119" s="64"/>
      <c r="C119" s="65"/>
      <c r="D119" s="65"/>
      <c r="E119" s="65"/>
      <c r="F119" s="65"/>
      <c r="G119" s="65"/>
      <c r="H119" s="65"/>
      <c r="I119" s="65"/>
      <c r="J119" s="65"/>
      <c r="K119" s="65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3" s="2" customFormat="1" ht="6.96" customHeight="1">
      <c r="A123" s="37"/>
      <c r="B123" s="66"/>
      <c r="C123" s="67"/>
      <c r="D123" s="67"/>
      <c r="E123" s="67"/>
      <c r="F123" s="67"/>
      <c r="G123" s="67"/>
      <c r="H123" s="67"/>
      <c r="I123" s="67"/>
      <c r="J123" s="67"/>
      <c r="K123" s="6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24.96" customHeight="1">
      <c r="A124" s="37"/>
      <c r="B124" s="38"/>
      <c r="C124" s="22" t="s">
        <v>152</v>
      </c>
      <c r="D124" s="37"/>
      <c r="E124" s="37"/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6.96" customHeight="1">
      <c r="A125" s="37"/>
      <c r="B125" s="38"/>
      <c r="C125" s="37"/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2" customHeight="1">
      <c r="A126" s="37"/>
      <c r="B126" s="38"/>
      <c r="C126" s="31" t="s">
        <v>15</v>
      </c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16.5" customHeight="1">
      <c r="A127" s="37"/>
      <c r="B127" s="38"/>
      <c r="C127" s="37"/>
      <c r="D127" s="37"/>
      <c r="E127" s="134" t="str">
        <f>E7</f>
        <v xml:space="preserve">KANALIZÁCIA PRE OBEC KOKŠOV - BAKŠA--UČS  č.1</v>
      </c>
      <c r="F127" s="31"/>
      <c r="G127" s="31"/>
      <c r="H127" s="31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1" customFormat="1" ht="12" customHeight="1">
      <c r="B128" s="21"/>
      <c r="C128" s="31" t="s">
        <v>121</v>
      </c>
      <c r="L128" s="21"/>
    </row>
    <row r="129" s="2" customFormat="1" ht="16.5" customHeight="1">
      <c r="A129" s="37"/>
      <c r="B129" s="38"/>
      <c r="C129" s="37"/>
      <c r="D129" s="37"/>
      <c r="E129" s="134" t="s">
        <v>122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2" customHeight="1">
      <c r="A130" s="37"/>
      <c r="B130" s="38"/>
      <c r="C130" s="31" t="s">
        <v>123</v>
      </c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6.5" customHeight="1">
      <c r="A131" s="37"/>
      <c r="B131" s="38"/>
      <c r="C131" s="37"/>
      <c r="D131" s="37"/>
      <c r="E131" s="71" t="str">
        <f>E11</f>
        <v xml:space="preserve">as - Stavebné riešenie </v>
      </c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2" customHeight="1">
      <c r="A133" s="37"/>
      <c r="B133" s="38"/>
      <c r="C133" s="31" t="s">
        <v>20</v>
      </c>
      <c r="D133" s="37"/>
      <c r="E133" s="37"/>
      <c r="F133" s="26" t="str">
        <f>F14</f>
        <v>KOKŠOV - BAKŠA</v>
      </c>
      <c r="G133" s="37"/>
      <c r="H133" s="37"/>
      <c r="I133" s="31" t="s">
        <v>22</v>
      </c>
      <c r="J133" s="73" t="str">
        <f>IF(J14="","",J14)</f>
        <v>27. 10. 2025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6.96" customHeight="1">
      <c r="A134" s="37"/>
      <c r="B134" s="38"/>
      <c r="C134" s="37"/>
      <c r="D134" s="37"/>
      <c r="E134" s="37"/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25.65" customHeight="1">
      <c r="A135" s="37"/>
      <c r="B135" s="38"/>
      <c r="C135" s="31" t="s">
        <v>24</v>
      </c>
      <c r="D135" s="37"/>
      <c r="E135" s="37"/>
      <c r="F135" s="26" t="str">
        <f>E17</f>
        <v>Obec KOKŠOV - BAKŠA</v>
      </c>
      <c r="G135" s="37"/>
      <c r="H135" s="37"/>
      <c r="I135" s="31" t="s">
        <v>32</v>
      </c>
      <c r="J135" s="35" t="str">
        <f>E23</f>
        <v>Hydroprojekt Košice, s.r.o</v>
      </c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5.15" customHeight="1">
      <c r="A136" s="37"/>
      <c r="B136" s="38"/>
      <c r="C136" s="31" t="s">
        <v>30</v>
      </c>
      <c r="D136" s="37"/>
      <c r="E136" s="37"/>
      <c r="F136" s="26" t="str">
        <f>IF(E20="","",E20)</f>
        <v>Vyplň údaj</v>
      </c>
      <c r="G136" s="37"/>
      <c r="H136" s="37"/>
      <c r="I136" s="31" t="s">
        <v>37</v>
      </c>
      <c r="J136" s="35" t="str">
        <f>E26</f>
        <v>Ing.Osif</v>
      </c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10.32" customHeight="1">
      <c r="A137" s="37"/>
      <c r="B137" s="38"/>
      <c r="C137" s="37"/>
      <c r="D137" s="37"/>
      <c r="E137" s="37"/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11" customFormat="1" ht="29.28" customHeight="1">
      <c r="A138" s="180"/>
      <c r="B138" s="181"/>
      <c r="C138" s="182" t="s">
        <v>153</v>
      </c>
      <c r="D138" s="183" t="s">
        <v>65</v>
      </c>
      <c r="E138" s="183" t="s">
        <v>61</v>
      </c>
      <c r="F138" s="183" t="s">
        <v>62</v>
      </c>
      <c r="G138" s="183" t="s">
        <v>154</v>
      </c>
      <c r="H138" s="183" t="s">
        <v>155</v>
      </c>
      <c r="I138" s="183" t="s">
        <v>156</v>
      </c>
      <c r="J138" s="184" t="s">
        <v>130</v>
      </c>
      <c r="K138" s="185" t="s">
        <v>157</v>
      </c>
      <c r="L138" s="186"/>
      <c r="M138" s="90" t="s">
        <v>1</v>
      </c>
      <c r="N138" s="91" t="s">
        <v>44</v>
      </c>
      <c r="O138" s="91" t="s">
        <v>158</v>
      </c>
      <c r="P138" s="91" t="s">
        <v>159</v>
      </c>
      <c r="Q138" s="91" t="s">
        <v>160</v>
      </c>
      <c r="R138" s="91" t="s">
        <v>161</v>
      </c>
      <c r="S138" s="91" t="s">
        <v>162</v>
      </c>
      <c r="T138" s="92" t="s">
        <v>163</v>
      </c>
      <c r="U138" s="180"/>
      <c r="V138" s="180"/>
      <c r="W138" s="180"/>
      <c r="X138" s="180"/>
      <c r="Y138" s="180"/>
      <c r="Z138" s="180"/>
      <c r="AA138" s="180"/>
      <c r="AB138" s="180"/>
      <c r="AC138" s="180"/>
      <c r="AD138" s="180"/>
      <c r="AE138" s="180"/>
    </row>
    <row r="139" s="2" customFormat="1" ht="22.8" customHeight="1">
      <c r="A139" s="37"/>
      <c r="B139" s="38"/>
      <c r="C139" s="97" t="s">
        <v>127</v>
      </c>
      <c r="D139" s="37"/>
      <c r="E139" s="37"/>
      <c r="F139" s="37"/>
      <c r="G139" s="37"/>
      <c r="H139" s="37"/>
      <c r="I139" s="37"/>
      <c r="J139" s="187">
        <f>BK139</f>
        <v>0</v>
      </c>
      <c r="K139" s="37"/>
      <c r="L139" s="38"/>
      <c r="M139" s="93"/>
      <c r="N139" s="77"/>
      <c r="O139" s="94"/>
      <c r="P139" s="188">
        <f>P140</f>
        <v>0</v>
      </c>
      <c r="Q139" s="94"/>
      <c r="R139" s="188">
        <f>R140</f>
        <v>26.078186335030001</v>
      </c>
      <c r="S139" s="94"/>
      <c r="T139" s="189">
        <f>T140</f>
        <v>5.8581599999999998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T139" s="18" t="s">
        <v>79</v>
      </c>
      <c r="AU139" s="18" t="s">
        <v>132</v>
      </c>
      <c r="BK139" s="190">
        <f>BK140</f>
        <v>0</v>
      </c>
    </row>
    <row r="140" s="12" customFormat="1" ht="25.92" customHeight="1">
      <c r="A140" s="12"/>
      <c r="B140" s="191"/>
      <c r="C140" s="12"/>
      <c r="D140" s="192" t="s">
        <v>79</v>
      </c>
      <c r="E140" s="193" t="s">
        <v>164</v>
      </c>
      <c r="F140" s="193" t="s">
        <v>165</v>
      </c>
      <c r="G140" s="12"/>
      <c r="H140" s="12"/>
      <c r="I140" s="194"/>
      <c r="J140" s="195">
        <f>BK140</f>
        <v>0</v>
      </c>
      <c r="K140" s="12"/>
      <c r="L140" s="191"/>
      <c r="M140" s="196"/>
      <c r="N140" s="197"/>
      <c r="O140" s="197"/>
      <c r="P140" s="198">
        <f>P141+P183+P194+P201+P208+P210+P220+P239</f>
        <v>0</v>
      </c>
      <c r="Q140" s="197"/>
      <c r="R140" s="198">
        <f>R141+R183+R194+R201+R208+R210+R220+R239</f>
        <v>26.078186335030001</v>
      </c>
      <c r="S140" s="197"/>
      <c r="T140" s="199">
        <f>T141+T183+T194+T201+T208+T210+T220+T239</f>
        <v>5.8581599999999998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192" t="s">
        <v>87</v>
      </c>
      <c r="AT140" s="200" t="s">
        <v>79</v>
      </c>
      <c r="AU140" s="200" t="s">
        <v>80</v>
      </c>
      <c r="AY140" s="192" t="s">
        <v>166</v>
      </c>
      <c r="BK140" s="201">
        <f>BK141+BK183+BK194+BK201+BK208+BK210+BK220+BK239</f>
        <v>0</v>
      </c>
    </row>
    <row r="141" s="12" customFormat="1" ht="22.8" customHeight="1">
      <c r="A141" s="12"/>
      <c r="B141" s="191"/>
      <c r="C141" s="12"/>
      <c r="D141" s="192" t="s">
        <v>79</v>
      </c>
      <c r="E141" s="202" t="s">
        <v>87</v>
      </c>
      <c r="F141" s="202" t="s">
        <v>167</v>
      </c>
      <c r="G141" s="12"/>
      <c r="H141" s="12"/>
      <c r="I141" s="194"/>
      <c r="J141" s="203">
        <f>BK141</f>
        <v>0</v>
      </c>
      <c r="K141" s="12"/>
      <c r="L141" s="191"/>
      <c r="M141" s="196"/>
      <c r="N141" s="197"/>
      <c r="O141" s="197"/>
      <c r="P141" s="198">
        <f>SUM(P142:P182)</f>
        <v>0</v>
      </c>
      <c r="Q141" s="197"/>
      <c r="R141" s="198">
        <f>SUM(R142:R182)</f>
        <v>0.00331526</v>
      </c>
      <c r="S141" s="197"/>
      <c r="T141" s="199">
        <f>SUM(T142:T182)</f>
        <v>5.8289999999999997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192" t="s">
        <v>87</v>
      </c>
      <c r="AT141" s="200" t="s">
        <v>79</v>
      </c>
      <c r="AU141" s="200" t="s">
        <v>87</v>
      </c>
      <c r="AY141" s="192" t="s">
        <v>166</v>
      </c>
      <c r="BK141" s="201">
        <f>SUM(BK142:BK182)</f>
        <v>0</v>
      </c>
    </row>
    <row r="142" s="2" customFormat="1" ht="33" customHeight="1">
      <c r="A142" s="37"/>
      <c r="B142" s="168"/>
      <c r="C142" s="204" t="s">
        <v>87</v>
      </c>
      <c r="D142" s="204" t="s">
        <v>168</v>
      </c>
      <c r="E142" s="205" t="s">
        <v>169</v>
      </c>
      <c r="F142" s="206" t="s">
        <v>170</v>
      </c>
      <c r="G142" s="207" t="s">
        <v>171</v>
      </c>
      <c r="H142" s="208">
        <v>1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46</v>
      </c>
      <c r="O142" s="81"/>
      <c r="P142" s="214">
        <f>O142*H142</f>
        <v>0</v>
      </c>
      <c r="Q142" s="214">
        <v>0.00317906</v>
      </c>
      <c r="R142" s="214">
        <f>Q142*H142</f>
        <v>0.00317906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172</v>
      </c>
      <c r="AT142" s="216" t="s">
        <v>168</v>
      </c>
      <c r="AU142" s="216" t="s">
        <v>93</v>
      </c>
      <c r="AY142" s="18" t="s">
        <v>166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93</v>
      </c>
      <c r="BK142" s="217">
        <f>ROUND(I142*H142,2)</f>
        <v>0</v>
      </c>
      <c r="BL142" s="18" t="s">
        <v>172</v>
      </c>
      <c r="BM142" s="216" t="s">
        <v>173</v>
      </c>
    </row>
    <row r="143" s="2" customFormat="1" ht="24.15" customHeight="1">
      <c r="A143" s="37"/>
      <c r="B143" s="168"/>
      <c r="C143" s="204" t="s">
        <v>93</v>
      </c>
      <c r="D143" s="204" t="s">
        <v>168</v>
      </c>
      <c r="E143" s="205" t="s">
        <v>174</v>
      </c>
      <c r="F143" s="206" t="s">
        <v>175</v>
      </c>
      <c r="G143" s="207" t="s">
        <v>171</v>
      </c>
      <c r="H143" s="208">
        <v>1</v>
      </c>
      <c r="I143" s="209"/>
      <c r="J143" s="210">
        <f>ROUND(I143*H143,2)</f>
        <v>0</v>
      </c>
      <c r="K143" s="211"/>
      <c r="L143" s="38"/>
      <c r="M143" s="212" t="s">
        <v>1</v>
      </c>
      <c r="N143" s="213" t="s">
        <v>46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172</v>
      </c>
      <c r="AT143" s="216" t="s">
        <v>168</v>
      </c>
      <c r="AU143" s="216" t="s">
        <v>93</v>
      </c>
      <c r="AY143" s="18" t="s">
        <v>166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93</v>
      </c>
      <c r="BK143" s="217">
        <f>ROUND(I143*H143,2)</f>
        <v>0</v>
      </c>
      <c r="BL143" s="18" t="s">
        <v>172</v>
      </c>
      <c r="BM143" s="216" t="s">
        <v>176</v>
      </c>
    </row>
    <row r="144" s="2" customFormat="1" ht="24.15" customHeight="1">
      <c r="A144" s="37"/>
      <c r="B144" s="168"/>
      <c r="C144" s="204" t="s">
        <v>112</v>
      </c>
      <c r="D144" s="204" t="s">
        <v>168</v>
      </c>
      <c r="E144" s="205" t="s">
        <v>177</v>
      </c>
      <c r="F144" s="206" t="s">
        <v>178</v>
      </c>
      <c r="G144" s="207" t="s">
        <v>171</v>
      </c>
      <c r="H144" s="208">
        <v>1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46</v>
      </c>
      <c r="O144" s="81"/>
      <c r="P144" s="214">
        <f>O144*H144</f>
        <v>0</v>
      </c>
      <c r="Q144" s="214">
        <v>1.52E-05</v>
      </c>
      <c r="R144" s="214">
        <f>Q144*H144</f>
        <v>1.52E-05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172</v>
      </c>
      <c r="AT144" s="216" t="s">
        <v>168</v>
      </c>
      <c r="AU144" s="216" t="s">
        <v>93</v>
      </c>
      <c r="AY144" s="18" t="s">
        <v>166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93</v>
      </c>
      <c r="BK144" s="217">
        <f>ROUND(I144*H144,2)</f>
        <v>0</v>
      </c>
      <c r="BL144" s="18" t="s">
        <v>172</v>
      </c>
      <c r="BM144" s="216" t="s">
        <v>179</v>
      </c>
    </row>
    <row r="145" s="2" customFormat="1" ht="24.15" customHeight="1">
      <c r="A145" s="37"/>
      <c r="B145" s="168"/>
      <c r="C145" s="204" t="s">
        <v>172</v>
      </c>
      <c r="D145" s="204" t="s">
        <v>168</v>
      </c>
      <c r="E145" s="205" t="s">
        <v>180</v>
      </c>
      <c r="F145" s="206" t="s">
        <v>181</v>
      </c>
      <c r="G145" s="207" t="s">
        <v>182</v>
      </c>
      <c r="H145" s="208">
        <v>10.5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46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0.13800000000000001</v>
      </c>
      <c r="T145" s="215">
        <f>S145*H145</f>
        <v>1.4490000000000001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172</v>
      </c>
      <c r="AT145" s="216" t="s">
        <v>168</v>
      </c>
      <c r="AU145" s="216" t="s">
        <v>93</v>
      </c>
      <c r="AY145" s="18" t="s">
        <v>166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93</v>
      </c>
      <c r="BK145" s="217">
        <f>ROUND(I145*H145,2)</f>
        <v>0</v>
      </c>
      <c r="BL145" s="18" t="s">
        <v>172</v>
      </c>
      <c r="BM145" s="216" t="s">
        <v>183</v>
      </c>
    </row>
    <row r="146" s="13" customFormat="1">
      <c r="A146" s="13"/>
      <c r="B146" s="218"/>
      <c r="C146" s="13"/>
      <c r="D146" s="219" t="s">
        <v>184</v>
      </c>
      <c r="E146" s="220" t="s">
        <v>1</v>
      </c>
      <c r="F146" s="221" t="s">
        <v>185</v>
      </c>
      <c r="G146" s="13"/>
      <c r="H146" s="222">
        <v>10.5</v>
      </c>
      <c r="I146" s="223"/>
      <c r="J146" s="13"/>
      <c r="K146" s="13"/>
      <c r="L146" s="218"/>
      <c r="M146" s="224"/>
      <c r="N146" s="225"/>
      <c r="O146" s="225"/>
      <c r="P146" s="225"/>
      <c r="Q146" s="225"/>
      <c r="R146" s="225"/>
      <c r="S146" s="225"/>
      <c r="T146" s="226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20" t="s">
        <v>184</v>
      </c>
      <c r="AU146" s="220" t="s">
        <v>93</v>
      </c>
      <c r="AV146" s="13" t="s">
        <v>93</v>
      </c>
      <c r="AW146" s="13" t="s">
        <v>36</v>
      </c>
      <c r="AX146" s="13" t="s">
        <v>87</v>
      </c>
      <c r="AY146" s="220" t="s">
        <v>166</v>
      </c>
    </row>
    <row r="147" s="2" customFormat="1" ht="33" customHeight="1">
      <c r="A147" s="37"/>
      <c r="B147" s="168"/>
      <c r="C147" s="204" t="s">
        <v>186</v>
      </c>
      <c r="D147" s="204" t="s">
        <v>168</v>
      </c>
      <c r="E147" s="205" t="s">
        <v>187</v>
      </c>
      <c r="F147" s="206" t="s">
        <v>188</v>
      </c>
      <c r="G147" s="207" t="s">
        <v>182</v>
      </c>
      <c r="H147" s="208">
        <v>4</v>
      </c>
      <c r="I147" s="209"/>
      <c r="J147" s="210">
        <f>ROUND(I147*H147,2)</f>
        <v>0</v>
      </c>
      <c r="K147" s="211"/>
      <c r="L147" s="38"/>
      <c r="M147" s="212" t="s">
        <v>1</v>
      </c>
      <c r="N147" s="213" t="s">
        <v>46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0.71999999999999997</v>
      </c>
      <c r="T147" s="215">
        <f>S147*H147</f>
        <v>2.8799999999999999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172</v>
      </c>
      <c r="AT147" s="216" t="s">
        <v>168</v>
      </c>
      <c r="AU147" s="216" t="s">
        <v>93</v>
      </c>
      <c r="AY147" s="18" t="s">
        <v>166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93</v>
      </c>
      <c r="BK147" s="217">
        <f>ROUND(I147*H147,2)</f>
        <v>0</v>
      </c>
      <c r="BL147" s="18" t="s">
        <v>172</v>
      </c>
      <c r="BM147" s="216" t="s">
        <v>189</v>
      </c>
    </row>
    <row r="148" s="2" customFormat="1" ht="24.15" customHeight="1">
      <c r="A148" s="37"/>
      <c r="B148" s="168"/>
      <c r="C148" s="204" t="s">
        <v>190</v>
      </c>
      <c r="D148" s="204" t="s">
        <v>168</v>
      </c>
      <c r="E148" s="205" t="s">
        <v>191</v>
      </c>
      <c r="F148" s="206" t="s">
        <v>192</v>
      </c>
      <c r="G148" s="207" t="s">
        <v>182</v>
      </c>
      <c r="H148" s="208">
        <v>4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46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0.375</v>
      </c>
      <c r="T148" s="215">
        <f>S148*H148</f>
        <v>1.5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172</v>
      </c>
      <c r="AT148" s="216" t="s">
        <v>168</v>
      </c>
      <c r="AU148" s="216" t="s">
        <v>93</v>
      </c>
      <c r="AY148" s="18" t="s">
        <v>166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93</v>
      </c>
      <c r="BK148" s="217">
        <f>ROUND(I148*H148,2)</f>
        <v>0</v>
      </c>
      <c r="BL148" s="18" t="s">
        <v>172</v>
      </c>
      <c r="BM148" s="216" t="s">
        <v>193</v>
      </c>
    </row>
    <row r="149" s="2" customFormat="1" ht="33" customHeight="1">
      <c r="A149" s="37"/>
      <c r="B149" s="168"/>
      <c r="C149" s="204" t="s">
        <v>194</v>
      </c>
      <c r="D149" s="204" t="s">
        <v>168</v>
      </c>
      <c r="E149" s="205" t="s">
        <v>195</v>
      </c>
      <c r="F149" s="206" t="s">
        <v>196</v>
      </c>
      <c r="G149" s="207" t="s">
        <v>197</v>
      </c>
      <c r="H149" s="208">
        <v>336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46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172</v>
      </c>
      <c r="AT149" s="216" t="s">
        <v>168</v>
      </c>
      <c r="AU149" s="216" t="s">
        <v>93</v>
      </c>
      <c r="AY149" s="18" t="s">
        <v>166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93</v>
      </c>
      <c r="BK149" s="217">
        <f>ROUND(I149*H149,2)</f>
        <v>0</v>
      </c>
      <c r="BL149" s="18" t="s">
        <v>172</v>
      </c>
      <c r="BM149" s="216" t="s">
        <v>198</v>
      </c>
    </row>
    <row r="150" s="13" customFormat="1">
      <c r="A150" s="13"/>
      <c r="B150" s="218"/>
      <c r="C150" s="13"/>
      <c r="D150" s="219" t="s">
        <v>184</v>
      </c>
      <c r="E150" s="220" t="s">
        <v>1</v>
      </c>
      <c r="F150" s="221" t="s">
        <v>199</v>
      </c>
      <c r="G150" s="13"/>
      <c r="H150" s="222">
        <v>336</v>
      </c>
      <c r="I150" s="223"/>
      <c r="J150" s="13"/>
      <c r="K150" s="13"/>
      <c r="L150" s="218"/>
      <c r="M150" s="224"/>
      <c r="N150" s="225"/>
      <c r="O150" s="225"/>
      <c r="P150" s="225"/>
      <c r="Q150" s="225"/>
      <c r="R150" s="225"/>
      <c r="S150" s="225"/>
      <c r="T150" s="226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20" t="s">
        <v>184</v>
      </c>
      <c r="AU150" s="220" t="s">
        <v>93</v>
      </c>
      <c r="AV150" s="13" t="s">
        <v>93</v>
      </c>
      <c r="AW150" s="13" t="s">
        <v>36</v>
      </c>
      <c r="AX150" s="13" t="s">
        <v>87</v>
      </c>
      <c r="AY150" s="220" t="s">
        <v>166</v>
      </c>
    </row>
    <row r="151" s="2" customFormat="1" ht="33" customHeight="1">
      <c r="A151" s="37"/>
      <c r="B151" s="168"/>
      <c r="C151" s="204" t="s">
        <v>200</v>
      </c>
      <c r="D151" s="204" t="s">
        <v>168</v>
      </c>
      <c r="E151" s="205" t="s">
        <v>201</v>
      </c>
      <c r="F151" s="206" t="s">
        <v>202</v>
      </c>
      <c r="G151" s="207" t="s">
        <v>203</v>
      </c>
      <c r="H151" s="208">
        <v>14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46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172</v>
      </c>
      <c r="AT151" s="216" t="s">
        <v>168</v>
      </c>
      <c r="AU151" s="216" t="s">
        <v>93</v>
      </c>
      <c r="AY151" s="18" t="s">
        <v>166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93</v>
      </c>
      <c r="BK151" s="217">
        <f>ROUND(I151*H151,2)</f>
        <v>0</v>
      </c>
      <c r="BL151" s="18" t="s">
        <v>172</v>
      </c>
      <c r="BM151" s="216" t="s">
        <v>204</v>
      </c>
    </row>
    <row r="152" s="2" customFormat="1" ht="33" customHeight="1">
      <c r="A152" s="37"/>
      <c r="B152" s="168"/>
      <c r="C152" s="204" t="s">
        <v>205</v>
      </c>
      <c r="D152" s="204" t="s">
        <v>168</v>
      </c>
      <c r="E152" s="205" t="s">
        <v>206</v>
      </c>
      <c r="F152" s="206" t="s">
        <v>207</v>
      </c>
      <c r="G152" s="207" t="s">
        <v>208</v>
      </c>
      <c r="H152" s="208">
        <v>5.8970000000000002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46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172</v>
      </c>
      <c r="AT152" s="216" t="s">
        <v>168</v>
      </c>
      <c r="AU152" s="216" t="s">
        <v>93</v>
      </c>
      <c r="AY152" s="18" t="s">
        <v>166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93</v>
      </c>
      <c r="BK152" s="217">
        <f>ROUND(I152*H152,2)</f>
        <v>0</v>
      </c>
      <c r="BL152" s="18" t="s">
        <v>172</v>
      </c>
      <c r="BM152" s="216" t="s">
        <v>209</v>
      </c>
    </row>
    <row r="153" s="13" customFormat="1">
      <c r="A153" s="13"/>
      <c r="B153" s="218"/>
      <c r="C153" s="13"/>
      <c r="D153" s="219" t="s">
        <v>184</v>
      </c>
      <c r="E153" s="220" t="s">
        <v>1</v>
      </c>
      <c r="F153" s="221" t="s">
        <v>210</v>
      </c>
      <c r="G153" s="13"/>
      <c r="H153" s="222">
        <v>5.8970000000000002</v>
      </c>
      <c r="I153" s="223"/>
      <c r="J153" s="13"/>
      <c r="K153" s="13"/>
      <c r="L153" s="218"/>
      <c r="M153" s="224"/>
      <c r="N153" s="225"/>
      <c r="O153" s="225"/>
      <c r="P153" s="225"/>
      <c r="Q153" s="225"/>
      <c r="R153" s="225"/>
      <c r="S153" s="225"/>
      <c r="T153" s="226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20" t="s">
        <v>184</v>
      </c>
      <c r="AU153" s="220" t="s">
        <v>93</v>
      </c>
      <c r="AV153" s="13" t="s">
        <v>93</v>
      </c>
      <c r="AW153" s="13" t="s">
        <v>36</v>
      </c>
      <c r="AX153" s="13" t="s">
        <v>87</v>
      </c>
      <c r="AY153" s="220" t="s">
        <v>166</v>
      </c>
    </row>
    <row r="154" s="2" customFormat="1" ht="21.75" customHeight="1">
      <c r="A154" s="37"/>
      <c r="B154" s="168"/>
      <c r="C154" s="204" t="s">
        <v>211</v>
      </c>
      <c r="D154" s="204" t="s">
        <v>168</v>
      </c>
      <c r="E154" s="205" t="s">
        <v>212</v>
      </c>
      <c r="F154" s="206" t="s">
        <v>213</v>
      </c>
      <c r="G154" s="207" t="s">
        <v>208</v>
      </c>
      <c r="H154" s="208">
        <v>10.460000000000001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46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172</v>
      </c>
      <c r="AT154" s="216" t="s">
        <v>168</v>
      </c>
      <c r="AU154" s="216" t="s">
        <v>93</v>
      </c>
      <c r="AY154" s="18" t="s">
        <v>166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93</v>
      </c>
      <c r="BK154" s="217">
        <f>ROUND(I154*H154,2)</f>
        <v>0</v>
      </c>
      <c r="BL154" s="18" t="s">
        <v>172</v>
      </c>
      <c r="BM154" s="216" t="s">
        <v>214</v>
      </c>
    </row>
    <row r="155" s="13" customFormat="1">
      <c r="A155" s="13"/>
      <c r="B155" s="218"/>
      <c r="C155" s="13"/>
      <c r="D155" s="219" t="s">
        <v>184</v>
      </c>
      <c r="E155" s="220" t="s">
        <v>1</v>
      </c>
      <c r="F155" s="221" t="s">
        <v>215</v>
      </c>
      <c r="G155" s="13"/>
      <c r="H155" s="222">
        <v>10.460000000000001</v>
      </c>
      <c r="I155" s="223"/>
      <c r="J155" s="13"/>
      <c r="K155" s="13"/>
      <c r="L155" s="218"/>
      <c r="M155" s="224"/>
      <c r="N155" s="225"/>
      <c r="O155" s="225"/>
      <c r="P155" s="225"/>
      <c r="Q155" s="225"/>
      <c r="R155" s="225"/>
      <c r="S155" s="225"/>
      <c r="T155" s="226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20" t="s">
        <v>184</v>
      </c>
      <c r="AU155" s="220" t="s">
        <v>93</v>
      </c>
      <c r="AV155" s="13" t="s">
        <v>93</v>
      </c>
      <c r="AW155" s="13" t="s">
        <v>36</v>
      </c>
      <c r="AX155" s="13" t="s">
        <v>87</v>
      </c>
      <c r="AY155" s="220" t="s">
        <v>166</v>
      </c>
    </row>
    <row r="156" s="2" customFormat="1" ht="16.5" customHeight="1">
      <c r="A156" s="37"/>
      <c r="B156" s="168"/>
      <c r="C156" s="204" t="s">
        <v>216</v>
      </c>
      <c r="D156" s="204" t="s">
        <v>168</v>
      </c>
      <c r="E156" s="205" t="s">
        <v>217</v>
      </c>
      <c r="F156" s="206" t="s">
        <v>218</v>
      </c>
      <c r="G156" s="207" t="s">
        <v>208</v>
      </c>
      <c r="H156" s="208">
        <v>51.223999999999997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46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172</v>
      </c>
      <c r="AT156" s="216" t="s">
        <v>168</v>
      </c>
      <c r="AU156" s="216" t="s">
        <v>93</v>
      </c>
      <c r="AY156" s="18" t="s">
        <v>166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93</v>
      </c>
      <c r="BK156" s="217">
        <f>ROUND(I156*H156,2)</f>
        <v>0</v>
      </c>
      <c r="BL156" s="18" t="s">
        <v>172</v>
      </c>
      <c r="BM156" s="216" t="s">
        <v>219</v>
      </c>
    </row>
    <row r="157" s="13" customFormat="1">
      <c r="A157" s="13"/>
      <c r="B157" s="218"/>
      <c r="C157" s="13"/>
      <c r="D157" s="219" t="s">
        <v>184</v>
      </c>
      <c r="E157" s="220" t="s">
        <v>1</v>
      </c>
      <c r="F157" s="221" t="s">
        <v>220</v>
      </c>
      <c r="G157" s="13"/>
      <c r="H157" s="222">
        <v>51.223999999999997</v>
      </c>
      <c r="I157" s="223"/>
      <c r="J157" s="13"/>
      <c r="K157" s="13"/>
      <c r="L157" s="218"/>
      <c r="M157" s="224"/>
      <c r="N157" s="225"/>
      <c r="O157" s="225"/>
      <c r="P157" s="225"/>
      <c r="Q157" s="225"/>
      <c r="R157" s="225"/>
      <c r="S157" s="225"/>
      <c r="T157" s="226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20" t="s">
        <v>184</v>
      </c>
      <c r="AU157" s="220" t="s">
        <v>93</v>
      </c>
      <c r="AV157" s="13" t="s">
        <v>93</v>
      </c>
      <c r="AW157" s="13" t="s">
        <v>36</v>
      </c>
      <c r="AX157" s="13" t="s">
        <v>87</v>
      </c>
      <c r="AY157" s="220" t="s">
        <v>166</v>
      </c>
    </row>
    <row r="158" s="2" customFormat="1" ht="24.15" customHeight="1">
      <c r="A158" s="37"/>
      <c r="B158" s="168"/>
      <c r="C158" s="204" t="s">
        <v>221</v>
      </c>
      <c r="D158" s="204" t="s">
        <v>168</v>
      </c>
      <c r="E158" s="205" t="s">
        <v>222</v>
      </c>
      <c r="F158" s="206" t="s">
        <v>223</v>
      </c>
      <c r="G158" s="207" t="s">
        <v>208</v>
      </c>
      <c r="H158" s="208">
        <v>51.223999999999997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46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172</v>
      </c>
      <c r="AT158" s="216" t="s">
        <v>168</v>
      </c>
      <c r="AU158" s="216" t="s">
        <v>93</v>
      </c>
      <c r="AY158" s="18" t="s">
        <v>166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93</v>
      </c>
      <c r="BK158" s="217">
        <f>ROUND(I158*H158,2)</f>
        <v>0</v>
      </c>
      <c r="BL158" s="18" t="s">
        <v>172</v>
      </c>
      <c r="BM158" s="216" t="s">
        <v>224</v>
      </c>
    </row>
    <row r="159" s="2" customFormat="1" ht="16.5" customHeight="1">
      <c r="A159" s="37"/>
      <c r="B159" s="168"/>
      <c r="C159" s="204" t="s">
        <v>225</v>
      </c>
      <c r="D159" s="204" t="s">
        <v>168</v>
      </c>
      <c r="E159" s="205" t="s">
        <v>226</v>
      </c>
      <c r="F159" s="206" t="s">
        <v>227</v>
      </c>
      <c r="G159" s="207" t="s">
        <v>208</v>
      </c>
      <c r="H159" s="208">
        <v>29.271000000000001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46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172</v>
      </c>
      <c r="AT159" s="216" t="s">
        <v>168</v>
      </c>
      <c r="AU159" s="216" t="s">
        <v>93</v>
      </c>
      <c r="AY159" s="18" t="s">
        <v>166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93</v>
      </c>
      <c r="BK159" s="217">
        <f>ROUND(I159*H159,2)</f>
        <v>0</v>
      </c>
      <c r="BL159" s="18" t="s">
        <v>172</v>
      </c>
      <c r="BM159" s="216" t="s">
        <v>228</v>
      </c>
    </row>
    <row r="160" s="13" customFormat="1">
      <c r="A160" s="13"/>
      <c r="B160" s="218"/>
      <c r="C160" s="13"/>
      <c r="D160" s="219" t="s">
        <v>184</v>
      </c>
      <c r="E160" s="220" t="s">
        <v>1</v>
      </c>
      <c r="F160" s="221" t="s">
        <v>229</v>
      </c>
      <c r="G160" s="13"/>
      <c r="H160" s="222">
        <v>29.271000000000001</v>
      </c>
      <c r="I160" s="223"/>
      <c r="J160" s="13"/>
      <c r="K160" s="13"/>
      <c r="L160" s="218"/>
      <c r="M160" s="224"/>
      <c r="N160" s="225"/>
      <c r="O160" s="225"/>
      <c r="P160" s="225"/>
      <c r="Q160" s="225"/>
      <c r="R160" s="225"/>
      <c r="S160" s="225"/>
      <c r="T160" s="226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20" t="s">
        <v>184</v>
      </c>
      <c r="AU160" s="220" t="s">
        <v>93</v>
      </c>
      <c r="AV160" s="13" t="s">
        <v>93</v>
      </c>
      <c r="AW160" s="13" t="s">
        <v>36</v>
      </c>
      <c r="AX160" s="13" t="s">
        <v>87</v>
      </c>
      <c r="AY160" s="220" t="s">
        <v>166</v>
      </c>
    </row>
    <row r="161" s="2" customFormat="1" ht="24.15" customHeight="1">
      <c r="A161" s="37"/>
      <c r="B161" s="168"/>
      <c r="C161" s="204" t="s">
        <v>230</v>
      </c>
      <c r="D161" s="204" t="s">
        <v>168</v>
      </c>
      <c r="E161" s="205" t="s">
        <v>231</v>
      </c>
      <c r="F161" s="206" t="s">
        <v>232</v>
      </c>
      <c r="G161" s="207" t="s">
        <v>208</v>
      </c>
      <c r="H161" s="208">
        <v>29.271000000000001</v>
      </c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46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172</v>
      </c>
      <c r="AT161" s="216" t="s">
        <v>168</v>
      </c>
      <c r="AU161" s="216" t="s">
        <v>93</v>
      </c>
      <c r="AY161" s="18" t="s">
        <v>166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93</v>
      </c>
      <c r="BK161" s="217">
        <f>ROUND(I161*H161,2)</f>
        <v>0</v>
      </c>
      <c r="BL161" s="18" t="s">
        <v>172</v>
      </c>
      <c r="BM161" s="216" t="s">
        <v>233</v>
      </c>
    </row>
    <row r="162" s="2" customFormat="1" ht="33" customHeight="1">
      <c r="A162" s="37"/>
      <c r="B162" s="168"/>
      <c r="C162" s="204" t="s">
        <v>234</v>
      </c>
      <c r="D162" s="204" t="s">
        <v>168</v>
      </c>
      <c r="E162" s="205" t="s">
        <v>235</v>
      </c>
      <c r="F162" s="206" t="s">
        <v>236</v>
      </c>
      <c r="G162" s="207" t="s">
        <v>208</v>
      </c>
      <c r="H162" s="208">
        <v>62.463999999999999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46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172</v>
      </c>
      <c r="AT162" s="216" t="s">
        <v>168</v>
      </c>
      <c r="AU162" s="216" t="s">
        <v>93</v>
      </c>
      <c r="AY162" s="18" t="s">
        <v>166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93</v>
      </c>
      <c r="BK162" s="217">
        <f>ROUND(I162*H162,2)</f>
        <v>0</v>
      </c>
      <c r="BL162" s="18" t="s">
        <v>172</v>
      </c>
      <c r="BM162" s="216" t="s">
        <v>237</v>
      </c>
    </row>
    <row r="163" s="13" customFormat="1">
      <c r="A163" s="13"/>
      <c r="B163" s="218"/>
      <c r="C163" s="13"/>
      <c r="D163" s="219" t="s">
        <v>184</v>
      </c>
      <c r="E163" s="220" t="s">
        <v>1</v>
      </c>
      <c r="F163" s="221" t="s">
        <v>238</v>
      </c>
      <c r="G163" s="13"/>
      <c r="H163" s="222">
        <v>57.121000000000002</v>
      </c>
      <c r="I163" s="223"/>
      <c r="J163" s="13"/>
      <c r="K163" s="13"/>
      <c r="L163" s="218"/>
      <c r="M163" s="224"/>
      <c r="N163" s="225"/>
      <c r="O163" s="225"/>
      <c r="P163" s="225"/>
      <c r="Q163" s="225"/>
      <c r="R163" s="225"/>
      <c r="S163" s="225"/>
      <c r="T163" s="226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20" t="s">
        <v>184</v>
      </c>
      <c r="AU163" s="220" t="s">
        <v>93</v>
      </c>
      <c r="AV163" s="13" t="s">
        <v>93</v>
      </c>
      <c r="AW163" s="13" t="s">
        <v>36</v>
      </c>
      <c r="AX163" s="13" t="s">
        <v>80</v>
      </c>
      <c r="AY163" s="220" t="s">
        <v>166</v>
      </c>
    </row>
    <row r="164" s="14" customFormat="1">
      <c r="A164" s="14"/>
      <c r="B164" s="227"/>
      <c r="C164" s="14"/>
      <c r="D164" s="219" t="s">
        <v>184</v>
      </c>
      <c r="E164" s="228" t="s">
        <v>1</v>
      </c>
      <c r="F164" s="229" t="s">
        <v>239</v>
      </c>
      <c r="G164" s="14"/>
      <c r="H164" s="228" t="s">
        <v>1</v>
      </c>
      <c r="I164" s="230"/>
      <c r="J164" s="14"/>
      <c r="K164" s="14"/>
      <c r="L164" s="227"/>
      <c r="M164" s="231"/>
      <c r="N164" s="232"/>
      <c r="O164" s="232"/>
      <c r="P164" s="232"/>
      <c r="Q164" s="232"/>
      <c r="R164" s="232"/>
      <c r="S164" s="232"/>
      <c r="T164" s="233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T164" s="228" t="s">
        <v>184</v>
      </c>
      <c r="AU164" s="228" t="s">
        <v>93</v>
      </c>
      <c r="AV164" s="14" t="s">
        <v>87</v>
      </c>
      <c r="AW164" s="14" t="s">
        <v>36</v>
      </c>
      <c r="AX164" s="14" t="s">
        <v>80</v>
      </c>
      <c r="AY164" s="228" t="s">
        <v>166</v>
      </c>
    </row>
    <row r="165" s="13" customFormat="1">
      <c r="A165" s="13"/>
      <c r="B165" s="218"/>
      <c r="C165" s="13"/>
      <c r="D165" s="219" t="s">
        <v>184</v>
      </c>
      <c r="E165" s="220" t="s">
        <v>1</v>
      </c>
      <c r="F165" s="221" t="s">
        <v>240</v>
      </c>
      <c r="G165" s="13"/>
      <c r="H165" s="222">
        <v>5.343</v>
      </c>
      <c r="I165" s="223"/>
      <c r="J165" s="13"/>
      <c r="K165" s="13"/>
      <c r="L165" s="218"/>
      <c r="M165" s="224"/>
      <c r="N165" s="225"/>
      <c r="O165" s="225"/>
      <c r="P165" s="225"/>
      <c r="Q165" s="225"/>
      <c r="R165" s="225"/>
      <c r="S165" s="225"/>
      <c r="T165" s="226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20" t="s">
        <v>184</v>
      </c>
      <c r="AU165" s="220" t="s">
        <v>93</v>
      </c>
      <c r="AV165" s="13" t="s">
        <v>93</v>
      </c>
      <c r="AW165" s="13" t="s">
        <v>36</v>
      </c>
      <c r="AX165" s="13" t="s">
        <v>80</v>
      </c>
      <c r="AY165" s="220" t="s">
        <v>166</v>
      </c>
    </row>
    <row r="166" s="15" customFormat="1">
      <c r="A166" s="15"/>
      <c r="B166" s="234"/>
      <c r="C166" s="15"/>
      <c r="D166" s="219" t="s">
        <v>184</v>
      </c>
      <c r="E166" s="235" t="s">
        <v>1</v>
      </c>
      <c r="F166" s="236" t="s">
        <v>241</v>
      </c>
      <c r="G166" s="15"/>
      <c r="H166" s="237">
        <v>62.463999999999999</v>
      </c>
      <c r="I166" s="238"/>
      <c r="J166" s="15"/>
      <c r="K166" s="15"/>
      <c r="L166" s="234"/>
      <c r="M166" s="239"/>
      <c r="N166" s="240"/>
      <c r="O166" s="240"/>
      <c r="P166" s="240"/>
      <c r="Q166" s="240"/>
      <c r="R166" s="240"/>
      <c r="S166" s="240"/>
      <c r="T166" s="241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T166" s="235" t="s">
        <v>184</v>
      </c>
      <c r="AU166" s="235" t="s">
        <v>93</v>
      </c>
      <c r="AV166" s="15" t="s">
        <v>172</v>
      </c>
      <c r="AW166" s="15" t="s">
        <v>36</v>
      </c>
      <c r="AX166" s="15" t="s">
        <v>87</v>
      </c>
      <c r="AY166" s="235" t="s">
        <v>166</v>
      </c>
    </row>
    <row r="167" s="2" customFormat="1" ht="24.15" customHeight="1">
      <c r="A167" s="37"/>
      <c r="B167" s="168"/>
      <c r="C167" s="204" t="s">
        <v>242</v>
      </c>
      <c r="D167" s="204" t="s">
        <v>168</v>
      </c>
      <c r="E167" s="205" t="s">
        <v>243</v>
      </c>
      <c r="F167" s="206" t="s">
        <v>244</v>
      </c>
      <c r="G167" s="207" t="s">
        <v>171</v>
      </c>
      <c r="H167" s="208">
        <v>1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46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172</v>
      </c>
      <c r="AT167" s="216" t="s">
        <v>168</v>
      </c>
      <c r="AU167" s="216" t="s">
        <v>93</v>
      </c>
      <c r="AY167" s="18" t="s">
        <v>166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93</v>
      </c>
      <c r="BK167" s="217">
        <f>ROUND(I167*H167,2)</f>
        <v>0</v>
      </c>
      <c r="BL167" s="18" t="s">
        <v>172</v>
      </c>
      <c r="BM167" s="216" t="s">
        <v>245</v>
      </c>
    </row>
    <row r="168" s="2" customFormat="1" ht="24.15" customHeight="1">
      <c r="A168" s="37"/>
      <c r="B168" s="168"/>
      <c r="C168" s="204" t="s">
        <v>246</v>
      </c>
      <c r="D168" s="204" t="s">
        <v>168</v>
      </c>
      <c r="E168" s="205" t="s">
        <v>247</v>
      </c>
      <c r="F168" s="206" t="s">
        <v>248</v>
      </c>
      <c r="G168" s="207" t="s">
        <v>171</v>
      </c>
      <c r="H168" s="208">
        <v>1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46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172</v>
      </c>
      <c r="AT168" s="216" t="s">
        <v>168</v>
      </c>
      <c r="AU168" s="216" t="s">
        <v>93</v>
      </c>
      <c r="AY168" s="18" t="s">
        <v>166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93</v>
      </c>
      <c r="BK168" s="217">
        <f>ROUND(I168*H168,2)</f>
        <v>0</v>
      </c>
      <c r="BL168" s="18" t="s">
        <v>172</v>
      </c>
      <c r="BM168" s="216" t="s">
        <v>249</v>
      </c>
    </row>
    <row r="169" s="2" customFormat="1" ht="24.15" customHeight="1">
      <c r="A169" s="37"/>
      <c r="B169" s="168"/>
      <c r="C169" s="204" t="s">
        <v>250</v>
      </c>
      <c r="D169" s="204" t="s">
        <v>168</v>
      </c>
      <c r="E169" s="205" t="s">
        <v>251</v>
      </c>
      <c r="F169" s="206" t="s">
        <v>252</v>
      </c>
      <c r="G169" s="207" t="s">
        <v>171</v>
      </c>
      <c r="H169" s="208">
        <v>1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46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172</v>
      </c>
      <c r="AT169" s="216" t="s">
        <v>168</v>
      </c>
      <c r="AU169" s="216" t="s">
        <v>93</v>
      </c>
      <c r="AY169" s="18" t="s">
        <v>166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93</v>
      </c>
      <c r="BK169" s="217">
        <f>ROUND(I169*H169,2)</f>
        <v>0</v>
      </c>
      <c r="BL169" s="18" t="s">
        <v>172</v>
      </c>
      <c r="BM169" s="216" t="s">
        <v>253</v>
      </c>
    </row>
    <row r="170" s="2" customFormat="1" ht="24.15" customHeight="1">
      <c r="A170" s="37"/>
      <c r="B170" s="168"/>
      <c r="C170" s="204" t="s">
        <v>254</v>
      </c>
      <c r="D170" s="204" t="s">
        <v>168</v>
      </c>
      <c r="E170" s="205" t="s">
        <v>255</v>
      </c>
      <c r="F170" s="206" t="s">
        <v>256</v>
      </c>
      <c r="G170" s="207" t="s">
        <v>208</v>
      </c>
      <c r="H170" s="208">
        <v>5.8970000000000002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46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172</v>
      </c>
      <c r="AT170" s="216" t="s">
        <v>168</v>
      </c>
      <c r="AU170" s="216" t="s">
        <v>93</v>
      </c>
      <c r="AY170" s="18" t="s">
        <v>166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93</v>
      </c>
      <c r="BK170" s="217">
        <f>ROUND(I170*H170,2)</f>
        <v>0</v>
      </c>
      <c r="BL170" s="18" t="s">
        <v>172</v>
      </c>
      <c r="BM170" s="216" t="s">
        <v>257</v>
      </c>
    </row>
    <row r="171" s="2" customFormat="1" ht="16.5" customHeight="1">
      <c r="A171" s="37"/>
      <c r="B171" s="168"/>
      <c r="C171" s="204" t="s">
        <v>258</v>
      </c>
      <c r="D171" s="204" t="s">
        <v>168</v>
      </c>
      <c r="E171" s="205" t="s">
        <v>259</v>
      </c>
      <c r="F171" s="206" t="s">
        <v>260</v>
      </c>
      <c r="G171" s="207" t="s">
        <v>208</v>
      </c>
      <c r="H171" s="208">
        <v>57.121000000000002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46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172</v>
      </c>
      <c r="AT171" s="216" t="s">
        <v>168</v>
      </c>
      <c r="AU171" s="216" t="s">
        <v>93</v>
      </c>
      <c r="AY171" s="18" t="s">
        <v>166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93</v>
      </c>
      <c r="BK171" s="217">
        <f>ROUND(I171*H171,2)</f>
        <v>0</v>
      </c>
      <c r="BL171" s="18" t="s">
        <v>172</v>
      </c>
      <c r="BM171" s="216" t="s">
        <v>261</v>
      </c>
    </row>
    <row r="172" s="13" customFormat="1">
      <c r="A172" s="13"/>
      <c r="B172" s="218"/>
      <c r="C172" s="13"/>
      <c r="D172" s="219" t="s">
        <v>184</v>
      </c>
      <c r="E172" s="220" t="s">
        <v>1</v>
      </c>
      <c r="F172" s="221" t="s">
        <v>238</v>
      </c>
      <c r="G172" s="13"/>
      <c r="H172" s="222">
        <v>57.121000000000002</v>
      </c>
      <c r="I172" s="223"/>
      <c r="J172" s="13"/>
      <c r="K172" s="13"/>
      <c r="L172" s="218"/>
      <c r="M172" s="224"/>
      <c r="N172" s="225"/>
      <c r="O172" s="225"/>
      <c r="P172" s="225"/>
      <c r="Q172" s="225"/>
      <c r="R172" s="225"/>
      <c r="S172" s="225"/>
      <c r="T172" s="226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20" t="s">
        <v>184</v>
      </c>
      <c r="AU172" s="220" t="s">
        <v>93</v>
      </c>
      <c r="AV172" s="13" t="s">
        <v>93</v>
      </c>
      <c r="AW172" s="13" t="s">
        <v>36</v>
      </c>
      <c r="AX172" s="13" t="s">
        <v>87</v>
      </c>
      <c r="AY172" s="220" t="s">
        <v>166</v>
      </c>
    </row>
    <row r="173" s="2" customFormat="1" ht="24.15" customHeight="1">
      <c r="A173" s="37"/>
      <c r="B173" s="168"/>
      <c r="C173" s="204" t="s">
        <v>262</v>
      </c>
      <c r="D173" s="204" t="s">
        <v>168</v>
      </c>
      <c r="E173" s="205" t="s">
        <v>263</v>
      </c>
      <c r="F173" s="206" t="s">
        <v>264</v>
      </c>
      <c r="G173" s="207" t="s">
        <v>208</v>
      </c>
      <c r="H173" s="208">
        <v>4.5629999999999997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46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172</v>
      </c>
      <c r="AT173" s="216" t="s">
        <v>168</v>
      </c>
      <c r="AU173" s="216" t="s">
        <v>93</v>
      </c>
      <c r="AY173" s="18" t="s">
        <v>166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93</v>
      </c>
      <c r="BK173" s="217">
        <f>ROUND(I173*H173,2)</f>
        <v>0</v>
      </c>
      <c r="BL173" s="18" t="s">
        <v>172</v>
      </c>
      <c r="BM173" s="216" t="s">
        <v>265</v>
      </c>
    </row>
    <row r="174" s="13" customFormat="1">
      <c r="A174" s="13"/>
      <c r="B174" s="218"/>
      <c r="C174" s="13"/>
      <c r="D174" s="219" t="s">
        <v>184</v>
      </c>
      <c r="E174" s="220" t="s">
        <v>1</v>
      </c>
      <c r="F174" s="221" t="s">
        <v>266</v>
      </c>
      <c r="G174" s="13"/>
      <c r="H174" s="222">
        <v>4.5629999999999997</v>
      </c>
      <c r="I174" s="223"/>
      <c r="J174" s="13"/>
      <c r="K174" s="13"/>
      <c r="L174" s="218"/>
      <c r="M174" s="224"/>
      <c r="N174" s="225"/>
      <c r="O174" s="225"/>
      <c r="P174" s="225"/>
      <c r="Q174" s="225"/>
      <c r="R174" s="225"/>
      <c r="S174" s="225"/>
      <c r="T174" s="226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20" t="s">
        <v>184</v>
      </c>
      <c r="AU174" s="220" t="s">
        <v>93</v>
      </c>
      <c r="AV174" s="13" t="s">
        <v>93</v>
      </c>
      <c r="AW174" s="13" t="s">
        <v>36</v>
      </c>
      <c r="AX174" s="13" t="s">
        <v>87</v>
      </c>
      <c r="AY174" s="220" t="s">
        <v>166</v>
      </c>
    </row>
    <row r="175" s="2" customFormat="1" ht="21.75" customHeight="1">
      <c r="A175" s="37"/>
      <c r="B175" s="168"/>
      <c r="C175" s="204" t="s">
        <v>267</v>
      </c>
      <c r="D175" s="204" t="s">
        <v>168</v>
      </c>
      <c r="E175" s="205" t="s">
        <v>268</v>
      </c>
      <c r="F175" s="206" t="s">
        <v>269</v>
      </c>
      <c r="G175" s="207" t="s">
        <v>182</v>
      </c>
      <c r="H175" s="208">
        <v>3.8999999999999999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46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172</v>
      </c>
      <c r="AT175" s="216" t="s">
        <v>168</v>
      </c>
      <c r="AU175" s="216" t="s">
        <v>93</v>
      </c>
      <c r="AY175" s="18" t="s">
        <v>166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93</v>
      </c>
      <c r="BK175" s="217">
        <f>ROUND(I175*H175,2)</f>
        <v>0</v>
      </c>
      <c r="BL175" s="18" t="s">
        <v>172</v>
      </c>
      <c r="BM175" s="216" t="s">
        <v>270</v>
      </c>
    </row>
    <row r="176" s="2" customFormat="1" ht="16.5" customHeight="1">
      <c r="A176" s="37"/>
      <c r="B176" s="168"/>
      <c r="C176" s="242" t="s">
        <v>7</v>
      </c>
      <c r="D176" s="242" t="s">
        <v>271</v>
      </c>
      <c r="E176" s="243" t="s">
        <v>272</v>
      </c>
      <c r="F176" s="244" t="s">
        <v>273</v>
      </c>
      <c r="G176" s="245" t="s">
        <v>274</v>
      </c>
      <c r="H176" s="246">
        <v>0.121</v>
      </c>
      <c r="I176" s="247"/>
      <c r="J176" s="248">
        <f>ROUND(I176*H176,2)</f>
        <v>0</v>
      </c>
      <c r="K176" s="249"/>
      <c r="L176" s="250"/>
      <c r="M176" s="251" t="s">
        <v>1</v>
      </c>
      <c r="N176" s="252" t="s">
        <v>46</v>
      </c>
      <c r="O176" s="81"/>
      <c r="P176" s="214">
        <f>O176*H176</f>
        <v>0</v>
      </c>
      <c r="Q176" s="214">
        <v>0.001</v>
      </c>
      <c r="R176" s="214">
        <f>Q176*H176</f>
        <v>0.000121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200</v>
      </c>
      <c r="AT176" s="216" t="s">
        <v>271</v>
      </c>
      <c r="AU176" s="216" t="s">
        <v>93</v>
      </c>
      <c r="AY176" s="18" t="s">
        <v>166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93</v>
      </c>
      <c r="BK176" s="217">
        <f>ROUND(I176*H176,2)</f>
        <v>0</v>
      </c>
      <c r="BL176" s="18" t="s">
        <v>172</v>
      </c>
      <c r="BM176" s="216" t="s">
        <v>275</v>
      </c>
    </row>
    <row r="177" s="13" customFormat="1">
      <c r="A177" s="13"/>
      <c r="B177" s="218"/>
      <c r="C177" s="13"/>
      <c r="D177" s="219" t="s">
        <v>184</v>
      </c>
      <c r="E177" s="13"/>
      <c r="F177" s="221" t="s">
        <v>276</v>
      </c>
      <c r="G177" s="13"/>
      <c r="H177" s="222">
        <v>0.121</v>
      </c>
      <c r="I177" s="223"/>
      <c r="J177" s="13"/>
      <c r="K177" s="13"/>
      <c r="L177" s="218"/>
      <c r="M177" s="224"/>
      <c r="N177" s="225"/>
      <c r="O177" s="225"/>
      <c r="P177" s="225"/>
      <c r="Q177" s="225"/>
      <c r="R177" s="225"/>
      <c r="S177" s="225"/>
      <c r="T177" s="226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20" t="s">
        <v>184</v>
      </c>
      <c r="AU177" s="220" t="s">
        <v>93</v>
      </c>
      <c r="AV177" s="13" t="s">
        <v>93</v>
      </c>
      <c r="AW177" s="13" t="s">
        <v>3</v>
      </c>
      <c r="AX177" s="13" t="s">
        <v>87</v>
      </c>
      <c r="AY177" s="220" t="s">
        <v>166</v>
      </c>
    </row>
    <row r="178" s="2" customFormat="1" ht="21.75" customHeight="1">
      <c r="A178" s="37"/>
      <c r="B178" s="168"/>
      <c r="C178" s="204" t="s">
        <v>277</v>
      </c>
      <c r="D178" s="204" t="s">
        <v>168</v>
      </c>
      <c r="E178" s="205" t="s">
        <v>278</v>
      </c>
      <c r="F178" s="206" t="s">
        <v>279</v>
      </c>
      <c r="G178" s="207" t="s">
        <v>182</v>
      </c>
      <c r="H178" s="208">
        <v>3.8999999999999999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46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172</v>
      </c>
      <c r="AT178" s="216" t="s">
        <v>168</v>
      </c>
      <c r="AU178" s="216" t="s">
        <v>93</v>
      </c>
      <c r="AY178" s="18" t="s">
        <v>166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93</v>
      </c>
      <c r="BK178" s="217">
        <f>ROUND(I178*H178,2)</f>
        <v>0</v>
      </c>
      <c r="BL178" s="18" t="s">
        <v>172</v>
      </c>
      <c r="BM178" s="216" t="s">
        <v>280</v>
      </c>
    </row>
    <row r="179" s="2" customFormat="1" ht="21.75" customHeight="1">
      <c r="A179" s="37"/>
      <c r="B179" s="168"/>
      <c r="C179" s="204" t="s">
        <v>281</v>
      </c>
      <c r="D179" s="204" t="s">
        <v>168</v>
      </c>
      <c r="E179" s="205" t="s">
        <v>282</v>
      </c>
      <c r="F179" s="206" t="s">
        <v>283</v>
      </c>
      <c r="G179" s="207" t="s">
        <v>182</v>
      </c>
      <c r="H179" s="208">
        <v>4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46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172</v>
      </c>
      <c r="AT179" s="216" t="s">
        <v>168</v>
      </c>
      <c r="AU179" s="216" t="s">
        <v>93</v>
      </c>
      <c r="AY179" s="18" t="s">
        <v>166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93</v>
      </c>
      <c r="BK179" s="217">
        <f>ROUND(I179*H179,2)</f>
        <v>0</v>
      </c>
      <c r="BL179" s="18" t="s">
        <v>172</v>
      </c>
      <c r="BM179" s="216" t="s">
        <v>284</v>
      </c>
    </row>
    <row r="180" s="2" customFormat="1" ht="24.15" customHeight="1">
      <c r="A180" s="37"/>
      <c r="B180" s="168"/>
      <c r="C180" s="204" t="s">
        <v>285</v>
      </c>
      <c r="D180" s="204" t="s">
        <v>168</v>
      </c>
      <c r="E180" s="205" t="s">
        <v>286</v>
      </c>
      <c r="F180" s="206" t="s">
        <v>287</v>
      </c>
      <c r="G180" s="207" t="s">
        <v>182</v>
      </c>
      <c r="H180" s="208">
        <v>3.8999999999999999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46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172</v>
      </c>
      <c r="AT180" s="216" t="s">
        <v>168</v>
      </c>
      <c r="AU180" s="216" t="s">
        <v>93</v>
      </c>
      <c r="AY180" s="18" t="s">
        <v>166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93</v>
      </c>
      <c r="BK180" s="217">
        <f>ROUND(I180*H180,2)</f>
        <v>0</v>
      </c>
      <c r="BL180" s="18" t="s">
        <v>172</v>
      </c>
      <c r="BM180" s="216" t="s">
        <v>288</v>
      </c>
    </row>
    <row r="181" s="13" customFormat="1">
      <c r="A181" s="13"/>
      <c r="B181" s="218"/>
      <c r="C181" s="13"/>
      <c r="D181" s="219" t="s">
        <v>184</v>
      </c>
      <c r="E181" s="220" t="s">
        <v>1</v>
      </c>
      <c r="F181" s="221" t="s">
        <v>289</v>
      </c>
      <c r="G181" s="13"/>
      <c r="H181" s="222">
        <v>3.8999999999999999</v>
      </c>
      <c r="I181" s="223"/>
      <c r="J181" s="13"/>
      <c r="K181" s="13"/>
      <c r="L181" s="218"/>
      <c r="M181" s="224"/>
      <c r="N181" s="225"/>
      <c r="O181" s="225"/>
      <c r="P181" s="225"/>
      <c r="Q181" s="225"/>
      <c r="R181" s="225"/>
      <c r="S181" s="225"/>
      <c r="T181" s="226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20" t="s">
        <v>184</v>
      </c>
      <c r="AU181" s="220" t="s">
        <v>93</v>
      </c>
      <c r="AV181" s="13" t="s">
        <v>93</v>
      </c>
      <c r="AW181" s="13" t="s">
        <v>36</v>
      </c>
      <c r="AX181" s="13" t="s">
        <v>87</v>
      </c>
      <c r="AY181" s="220" t="s">
        <v>166</v>
      </c>
    </row>
    <row r="182" s="2" customFormat="1" ht="24.15" customHeight="1">
      <c r="A182" s="37"/>
      <c r="B182" s="168"/>
      <c r="C182" s="204" t="s">
        <v>290</v>
      </c>
      <c r="D182" s="204" t="s">
        <v>168</v>
      </c>
      <c r="E182" s="205" t="s">
        <v>291</v>
      </c>
      <c r="F182" s="206" t="s">
        <v>292</v>
      </c>
      <c r="G182" s="207" t="s">
        <v>182</v>
      </c>
      <c r="H182" s="208">
        <v>3.8999999999999999</v>
      </c>
      <c r="I182" s="209"/>
      <c r="J182" s="210">
        <f>ROUND(I182*H182,2)</f>
        <v>0</v>
      </c>
      <c r="K182" s="211"/>
      <c r="L182" s="38"/>
      <c r="M182" s="212" t="s">
        <v>1</v>
      </c>
      <c r="N182" s="213" t="s">
        <v>46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172</v>
      </c>
      <c r="AT182" s="216" t="s">
        <v>168</v>
      </c>
      <c r="AU182" s="216" t="s">
        <v>93</v>
      </c>
      <c r="AY182" s="18" t="s">
        <v>166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93</v>
      </c>
      <c r="BK182" s="217">
        <f>ROUND(I182*H182,2)</f>
        <v>0</v>
      </c>
      <c r="BL182" s="18" t="s">
        <v>172</v>
      </c>
      <c r="BM182" s="216" t="s">
        <v>293</v>
      </c>
    </row>
    <row r="183" s="12" customFormat="1" ht="22.8" customHeight="1">
      <c r="A183" s="12"/>
      <c r="B183" s="191"/>
      <c r="C183" s="12"/>
      <c r="D183" s="192" t="s">
        <v>79</v>
      </c>
      <c r="E183" s="202" t="s">
        <v>93</v>
      </c>
      <c r="F183" s="202" t="s">
        <v>294</v>
      </c>
      <c r="G183" s="12"/>
      <c r="H183" s="12"/>
      <c r="I183" s="194"/>
      <c r="J183" s="203">
        <f>BK183</f>
        <v>0</v>
      </c>
      <c r="K183" s="12"/>
      <c r="L183" s="191"/>
      <c r="M183" s="196"/>
      <c r="N183" s="197"/>
      <c r="O183" s="197"/>
      <c r="P183" s="198">
        <f>SUM(P184:P193)</f>
        <v>0</v>
      </c>
      <c r="Q183" s="197"/>
      <c r="R183" s="198">
        <f>SUM(R184:R193)</f>
        <v>13.82942057</v>
      </c>
      <c r="S183" s="197"/>
      <c r="T183" s="199">
        <f>SUM(T184:T193)</f>
        <v>0</v>
      </c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R183" s="192" t="s">
        <v>87</v>
      </c>
      <c r="AT183" s="200" t="s">
        <v>79</v>
      </c>
      <c r="AU183" s="200" t="s">
        <v>87</v>
      </c>
      <c r="AY183" s="192" t="s">
        <v>166</v>
      </c>
      <c r="BK183" s="201">
        <f>SUM(BK184:BK193)</f>
        <v>0</v>
      </c>
    </row>
    <row r="184" s="2" customFormat="1" ht="16.5" customHeight="1">
      <c r="A184" s="37"/>
      <c r="B184" s="168"/>
      <c r="C184" s="204" t="s">
        <v>295</v>
      </c>
      <c r="D184" s="204" t="s">
        <v>168</v>
      </c>
      <c r="E184" s="205" t="s">
        <v>296</v>
      </c>
      <c r="F184" s="206" t="s">
        <v>297</v>
      </c>
      <c r="G184" s="207" t="s">
        <v>298</v>
      </c>
      <c r="H184" s="208">
        <v>13.720000000000001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46</v>
      </c>
      <c r="O184" s="81"/>
      <c r="P184" s="214">
        <f>O184*H184</f>
        <v>0</v>
      </c>
      <c r="Q184" s="214">
        <v>0.246831</v>
      </c>
      <c r="R184" s="214">
        <f>Q184*H184</f>
        <v>3.3865213199999999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172</v>
      </c>
      <c r="AT184" s="216" t="s">
        <v>168</v>
      </c>
      <c r="AU184" s="216" t="s">
        <v>93</v>
      </c>
      <c r="AY184" s="18" t="s">
        <v>166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93</v>
      </c>
      <c r="BK184" s="217">
        <f>ROUND(I184*H184,2)</f>
        <v>0</v>
      </c>
      <c r="BL184" s="18" t="s">
        <v>172</v>
      </c>
      <c r="BM184" s="216" t="s">
        <v>299</v>
      </c>
    </row>
    <row r="185" s="13" customFormat="1">
      <c r="A185" s="13"/>
      <c r="B185" s="218"/>
      <c r="C185" s="13"/>
      <c r="D185" s="219" t="s">
        <v>184</v>
      </c>
      <c r="E185" s="220" t="s">
        <v>1</v>
      </c>
      <c r="F185" s="221" t="s">
        <v>300</v>
      </c>
      <c r="G185" s="13"/>
      <c r="H185" s="222">
        <v>13.720000000000001</v>
      </c>
      <c r="I185" s="223"/>
      <c r="J185" s="13"/>
      <c r="K185" s="13"/>
      <c r="L185" s="218"/>
      <c r="M185" s="224"/>
      <c r="N185" s="225"/>
      <c r="O185" s="225"/>
      <c r="P185" s="225"/>
      <c r="Q185" s="225"/>
      <c r="R185" s="225"/>
      <c r="S185" s="225"/>
      <c r="T185" s="226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20" t="s">
        <v>184</v>
      </c>
      <c r="AU185" s="220" t="s">
        <v>93</v>
      </c>
      <c r="AV185" s="13" t="s">
        <v>93</v>
      </c>
      <c r="AW185" s="13" t="s">
        <v>36</v>
      </c>
      <c r="AX185" s="13" t="s">
        <v>87</v>
      </c>
      <c r="AY185" s="220" t="s">
        <v>166</v>
      </c>
    </row>
    <row r="186" s="2" customFormat="1" ht="37.8" customHeight="1">
      <c r="A186" s="37"/>
      <c r="B186" s="168"/>
      <c r="C186" s="204" t="s">
        <v>301</v>
      </c>
      <c r="D186" s="204" t="s">
        <v>168</v>
      </c>
      <c r="E186" s="205" t="s">
        <v>302</v>
      </c>
      <c r="F186" s="206" t="s">
        <v>303</v>
      </c>
      <c r="G186" s="207" t="s">
        <v>182</v>
      </c>
      <c r="H186" s="208">
        <v>123.48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46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172</v>
      </c>
      <c r="AT186" s="216" t="s">
        <v>168</v>
      </c>
      <c r="AU186" s="216" t="s">
        <v>93</v>
      </c>
      <c r="AY186" s="18" t="s">
        <v>166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93</v>
      </c>
      <c r="BK186" s="217">
        <f>ROUND(I186*H186,2)</f>
        <v>0</v>
      </c>
      <c r="BL186" s="18" t="s">
        <v>172</v>
      </c>
      <c r="BM186" s="216" t="s">
        <v>304</v>
      </c>
    </row>
    <row r="187" s="13" customFormat="1">
      <c r="A187" s="13"/>
      <c r="B187" s="218"/>
      <c r="C187" s="13"/>
      <c r="D187" s="219" t="s">
        <v>184</v>
      </c>
      <c r="E187" s="220" t="s">
        <v>1</v>
      </c>
      <c r="F187" s="221" t="s">
        <v>305</v>
      </c>
      <c r="G187" s="13"/>
      <c r="H187" s="222">
        <v>123.48</v>
      </c>
      <c r="I187" s="223"/>
      <c r="J187" s="13"/>
      <c r="K187" s="13"/>
      <c r="L187" s="218"/>
      <c r="M187" s="224"/>
      <c r="N187" s="225"/>
      <c r="O187" s="225"/>
      <c r="P187" s="225"/>
      <c r="Q187" s="225"/>
      <c r="R187" s="225"/>
      <c r="S187" s="225"/>
      <c r="T187" s="226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T187" s="220" t="s">
        <v>184</v>
      </c>
      <c r="AU187" s="220" t="s">
        <v>93</v>
      </c>
      <c r="AV187" s="13" t="s">
        <v>93</v>
      </c>
      <c r="AW187" s="13" t="s">
        <v>36</v>
      </c>
      <c r="AX187" s="13" t="s">
        <v>87</v>
      </c>
      <c r="AY187" s="220" t="s">
        <v>166</v>
      </c>
    </row>
    <row r="188" s="2" customFormat="1" ht="24.15" customHeight="1">
      <c r="A188" s="37"/>
      <c r="B188" s="168"/>
      <c r="C188" s="242" t="s">
        <v>306</v>
      </c>
      <c r="D188" s="242" t="s">
        <v>271</v>
      </c>
      <c r="E188" s="243" t="s">
        <v>307</v>
      </c>
      <c r="F188" s="244" t="s">
        <v>308</v>
      </c>
      <c r="G188" s="245" t="s">
        <v>309</v>
      </c>
      <c r="H188" s="246">
        <v>9.5700000000000003</v>
      </c>
      <c r="I188" s="247"/>
      <c r="J188" s="248">
        <f>ROUND(I188*H188,2)</f>
        <v>0</v>
      </c>
      <c r="K188" s="249"/>
      <c r="L188" s="250"/>
      <c r="M188" s="251" t="s">
        <v>1</v>
      </c>
      <c r="N188" s="252" t="s">
        <v>46</v>
      </c>
      <c r="O188" s="81"/>
      <c r="P188" s="214">
        <f>O188*H188</f>
        <v>0</v>
      </c>
      <c r="Q188" s="214">
        <v>1</v>
      </c>
      <c r="R188" s="214">
        <f>Q188*H188</f>
        <v>9.5700000000000003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200</v>
      </c>
      <c r="AT188" s="216" t="s">
        <v>271</v>
      </c>
      <c r="AU188" s="216" t="s">
        <v>93</v>
      </c>
      <c r="AY188" s="18" t="s">
        <v>166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93</v>
      </c>
      <c r="BK188" s="217">
        <f>ROUND(I188*H188,2)</f>
        <v>0</v>
      </c>
      <c r="BL188" s="18" t="s">
        <v>172</v>
      </c>
      <c r="BM188" s="216" t="s">
        <v>310</v>
      </c>
    </row>
    <row r="189" s="13" customFormat="1">
      <c r="A189" s="13"/>
      <c r="B189" s="218"/>
      <c r="C189" s="13"/>
      <c r="D189" s="219" t="s">
        <v>184</v>
      </c>
      <c r="E189" s="220" t="s">
        <v>1</v>
      </c>
      <c r="F189" s="221" t="s">
        <v>311</v>
      </c>
      <c r="G189" s="13"/>
      <c r="H189" s="222">
        <v>9.5700000000000003</v>
      </c>
      <c r="I189" s="223"/>
      <c r="J189" s="13"/>
      <c r="K189" s="13"/>
      <c r="L189" s="218"/>
      <c r="M189" s="224"/>
      <c r="N189" s="225"/>
      <c r="O189" s="225"/>
      <c r="P189" s="225"/>
      <c r="Q189" s="225"/>
      <c r="R189" s="225"/>
      <c r="S189" s="225"/>
      <c r="T189" s="226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20" t="s">
        <v>184</v>
      </c>
      <c r="AU189" s="220" t="s">
        <v>93</v>
      </c>
      <c r="AV189" s="13" t="s">
        <v>93</v>
      </c>
      <c r="AW189" s="13" t="s">
        <v>36</v>
      </c>
      <c r="AX189" s="13" t="s">
        <v>87</v>
      </c>
      <c r="AY189" s="220" t="s">
        <v>166</v>
      </c>
    </row>
    <row r="190" s="2" customFormat="1" ht="33" customHeight="1">
      <c r="A190" s="37"/>
      <c r="B190" s="168"/>
      <c r="C190" s="204" t="s">
        <v>312</v>
      </c>
      <c r="D190" s="204" t="s">
        <v>168</v>
      </c>
      <c r="E190" s="205" t="s">
        <v>313</v>
      </c>
      <c r="F190" s="206" t="s">
        <v>314</v>
      </c>
      <c r="G190" s="207" t="s">
        <v>309</v>
      </c>
      <c r="H190" s="208">
        <v>19.138999999999999</v>
      </c>
      <c r="I190" s="209"/>
      <c r="J190" s="210">
        <f>ROUND(I190*H190,2)</f>
        <v>0</v>
      </c>
      <c r="K190" s="211"/>
      <c r="L190" s="38"/>
      <c r="M190" s="212" t="s">
        <v>1</v>
      </c>
      <c r="N190" s="213" t="s">
        <v>46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172</v>
      </c>
      <c r="AT190" s="216" t="s">
        <v>168</v>
      </c>
      <c r="AU190" s="216" t="s">
        <v>93</v>
      </c>
      <c r="AY190" s="18" t="s">
        <v>166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93</v>
      </c>
      <c r="BK190" s="217">
        <f>ROUND(I190*H190,2)</f>
        <v>0</v>
      </c>
      <c r="BL190" s="18" t="s">
        <v>172</v>
      </c>
      <c r="BM190" s="216" t="s">
        <v>315</v>
      </c>
    </row>
    <row r="191" s="2" customFormat="1" ht="24.15" customHeight="1">
      <c r="A191" s="37"/>
      <c r="B191" s="168"/>
      <c r="C191" s="204" t="s">
        <v>316</v>
      </c>
      <c r="D191" s="204" t="s">
        <v>168</v>
      </c>
      <c r="E191" s="205" t="s">
        <v>317</v>
      </c>
      <c r="F191" s="206" t="s">
        <v>318</v>
      </c>
      <c r="G191" s="207" t="s">
        <v>182</v>
      </c>
      <c r="H191" s="208">
        <v>123.48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46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172</v>
      </c>
      <c r="AT191" s="216" t="s">
        <v>168</v>
      </c>
      <c r="AU191" s="216" t="s">
        <v>93</v>
      </c>
      <c r="AY191" s="18" t="s">
        <v>166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93</v>
      </c>
      <c r="BK191" s="217">
        <f>ROUND(I191*H191,2)</f>
        <v>0</v>
      </c>
      <c r="BL191" s="18" t="s">
        <v>172</v>
      </c>
      <c r="BM191" s="216" t="s">
        <v>319</v>
      </c>
    </row>
    <row r="192" s="2" customFormat="1" ht="24.15" customHeight="1">
      <c r="A192" s="37"/>
      <c r="B192" s="168"/>
      <c r="C192" s="204" t="s">
        <v>320</v>
      </c>
      <c r="D192" s="204" t="s">
        <v>168</v>
      </c>
      <c r="E192" s="205" t="s">
        <v>321</v>
      </c>
      <c r="F192" s="206" t="s">
        <v>322</v>
      </c>
      <c r="G192" s="207" t="s">
        <v>298</v>
      </c>
      <c r="H192" s="208">
        <v>0.75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46</v>
      </c>
      <c r="O192" s="81"/>
      <c r="P192" s="214">
        <f>O192*H192</f>
        <v>0</v>
      </c>
      <c r="Q192" s="214">
        <v>0.017198999999999999</v>
      </c>
      <c r="R192" s="214">
        <f>Q192*H192</f>
        <v>0.012899249999999999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172</v>
      </c>
      <c r="AT192" s="216" t="s">
        <v>168</v>
      </c>
      <c r="AU192" s="216" t="s">
        <v>93</v>
      </c>
      <c r="AY192" s="18" t="s">
        <v>166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93</v>
      </c>
      <c r="BK192" s="217">
        <f>ROUND(I192*H192,2)</f>
        <v>0</v>
      </c>
      <c r="BL192" s="18" t="s">
        <v>172</v>
      </c>
      <c r="BM192" s="216" t="s">
        <v>323</v>
      </c>
    </row>
    <row r="193" s="2" customFormat="1" ht="24.15" customHeight="1">
      <c r="A193" s="37"/>
      <c r="B193" s="168"/>
      <c r="C193" s="242" t="s">
        <v>324</v>
      </c>
      <c r="D193" s="242" t="s">
        <v>271</v>
      </c>
      <c r="E193" s="243" t="s">
        <v>325</v>
      </c>
      <c r="F193" s="244" t="s">
        <v>326</v>
      </c>
      <c r="G193" s="245" t="s">
        <v>171</v>
      </c>
      <c r="H193" s="246">
        <v>1</v>
      </c>
      <c r="I193" s="247"/>
      <c r="J193" s="248">
        <f>ROUND(I193*H193,2)</f>
        <v>0</v>
      </c>
      <c r="K193" s="249"/>
      <c r="L193" s="250"/>
      <c r="M193" s="251" t="s">
        <v>1</v>
      </c>
      <c r="N193" s="252" t="s">
        <v>46</v>
      </c>
      <c r="O193" s="81"/>
      <c r="P193" s="214">
        <f>O193*H193</f>
        <v>0</v>
      </c>
      <c r="Q193" s="214">
        <v>0.85999999999999999</v>
      </c>
      <c r="R193" s="214">
        <f>Q193*H193</f>
        <v>0.85999999999999999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200</v>
      </c>
      <c r="AT193" s="216" t="s">
        <v>271</v>
      </c>
      <c r="AU193" s="216" t="s">
        <v>93</v>
      </c>
      <c r="AY193" s="18" t="s">
        <v>166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93</v>
      </c>
      <c r="BK193" s="217">
        <f>ROUND(I193*H193,2)</f>
        <v>0</v>
      </c>
      <c r="BL193" s="18" t="s">
        <v>172</v>
      </c>
      <c r="BM193" s="216" t="s">
        <v>327</v>
      </c>
    </row>
    <row r="194" s="12" customFormat="1" ht="22.8" customHeight="1">
      <c r="A194" s="12"/>
      <c r="B194" s="191"/>
      <c r="C194" s="12"/>
      <c r="D194" s="192" t="s">
        <v>79</v>
      </c>
      <c r="E194" s="202" t="s">
        <v>172</v>
      </c>
      <c r="F194" s="202" t="s">
        <v>328</v>
      </c>
      <c r="G194" s="12"/>
      <c r="H194" s="12"/>
      <c r="I194" s="194"/>
      <c r="J194" s="203">
        <f>BK194</f>
        <v>0</v>
      </c>
      <c r="K194" s="12"/>
      <c r="L194" s="191"/>
      <c r="M194" s="196"/>
      <c r="N194" s="197"/>
      <c r="O194" s="197"/>
      <c r="P194" s="198">
        <f>SUM(P195:P200)</f>
        <v>0</v>
      </c>
      <c r="Q194" s="197"/>
      <c r="R194" s="198">
        <f>SUM(R195:R200)</f>
        <v>2.1518896890299999</v>
      </c>
      <c r="S194" s="197"/>
      <c r="T194" s="199">
        <f>SUM(T195:T200)</f>
        <v>0</v>
      </c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R194" s="192" t="s">
        <v>87</v>
      </c>
      <c r="AT194" s="200" t="s">
        <v>79</v>
      </c>
      <c r="AU194" s="200" t="s">
        <v>87</v>
      </c>
      <c r="AY194" s="192" t="s">
        <v>166</v>
      </c>
      <c r="BK194" s="201">
        <f>SUM(BK195:BK200)</f>
        <v>0</v>
      </c>
    </row>
    <row r="195" s="2" customFormat="1" ht="33" customHeight="1">
      <c r="A195" s="37"/>
      <c r="B195" s="168"/>
      <c r="C195" s="204" t="s">
        <v>329</v>
      </c>
      <c r="D195" s="204" t="s">
        <v>168</v>
      </c>
      <c r="E195" s="205" t="s">
        <v>330</v>
      </c>
      <c r="F195" s="206" t="s">
        <v>331</v>
      </c>
      <c r="G195" s="207" t="s">
        <v>208</v>
      </c>
      <c r="H195" s="208">
        <v>0.70099999999999996</v>
      </c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46</v>
      </c>
      <c r="O195" s="81"/>
      <c r="P195" s="214">
        <f>O195*H195</f>
        <v>0</v>
      </c>
      <c r="Q195" s="214">
        <v>1.8907799999999999</v>
      </c>
      <c r="R195" s="214">
        <f>Q195*H195</f>
        <v>1.3254367799999998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172</v>
      </c>
      <c r="AT195" s="216" t="s">
        <v>168</v>
      </c>
      <c r="AU195" s="216" t="s">
        <v>93</v>
      </c>
      <c r="AY195" s="18" t="s">
        <v>166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93</v>
      </c>
      <c r="BK195" s="217">
        <f>ROUND(I195*H195,2)</f>
        <v>0</v>
      </c>
      <c r="BL195" s="18" t="s">
        <v>172</v>
      </c>
      <c r="BM195" s="216" t="s">
        <v>332</v>
      </c>
    </row>
    <row r="196" s="13" customFormat="1">
      <c r="A196" s="13"/>
      <c r="B196" s="218"/>
      <c r="C196" s="13"/>
      <c r="D196" s="219" t="s">
        <v>184</v>
      </c>
      <c r="E196" s="220" t="s">
        <v>1</v>
      </c>
      <c r="F196" s="221" t="s">
        <v>333</v>
      </c>
      <c r="G196" s="13"/>
      <c r="H196" s="222">
        <v>0.70099999999999996</v>
      </c>
      <c r="I196" s="223"/>
      <c r="J196" s="13"/>
      <c r="K196" s="13"/>
      <c r="L196" s="218"/>
      <c r="M196" s="224"/>
      <c r="N196" s="225"/>
      <c r="O196" s="225"/>
      <c r="P196" s="225"/>
      <c r="Q196" s="225"/>
      <c r="R196" s="225"/>
      <c r="S196" s="225"/>
      <c r="T196" s="226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20" t="s">
        <v>184</v>
      </c>
      <c r="AU196" s="220" t="s">
        <v>93</v>
      </c>
      <c r="AV196" s="13" t="s">
        <v>93</v>
      </c>
      <c r="AW196" s="13" t="s">
        <v>36</v>
      </c>
      <c r="AX196" s="13" t="s">
        <v>87</v>
      </c>
      <c r="AY196" s="220" t="s">
        <v>166</v>
      </c>
    </row>
    <row r="197" s="2" customFormat="1" ht="24.15" customHeight="1">
      <c r="A197" s="37"/>
      <c r="B197" s="168"/>
      <c r="C197" s="204" t="s">
        <v>334</v>
      </c>
      <c r="D197" s="204" t="s">
        <v>168</v>
      </c>
      <c r="E197" s="205" t="s">
        <v>335</v>
      </c>
      <c r="F197" s="206" t="s">
        <v>336</v>
      </c>
      <c r="G197" s="207" t="s">
        <v>208</v>
      </c>
      <c r="H197" s="208">
        <v>0.374</v>
      </c>
      <c r="I197" s="209"/>
      <c r="J197" s="210">
        <f>ROUND(I197*H197,2)</f>
        <v>0</v>
      </c>
      <c r="K197" s="211"/>
      <c r="L197" s="38"/>
      <c r="M197" s="212" t="s">
        <v>1</v>
      </c>
      <c r="N197" s="213" t="s">
        <v>46</v>
      </c>
      <c r="O197" s="81"/>
      <c r="P197" s="214">
        <f>O197*H197</f>
        <v>0</v>
      </c>
      <c r="Q197" s="214">
        <v>2.2031399999999999</v>
      </c>
      <c r="R197" s="214">
        <f>Q197*H197</f>
        <v>0.82397435999999991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172</v>
      </c>
      <c r="AT197" s="216" t="s">
        <v>168</v>
      </c>
      <c r="AU197" s="216" t="s">
        <v>93</v>
      </c>
      <c r="AY197" s="18" t="s">
        <v>166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93</v>
      </c>
      <c r="BK197" s="217">
        <f>ROUND(I197*H197,2)</f>
        <v>0</v>
      </c>
      <c r="BL197" s="18" t="s">
        <v>172</v>
      </c>
      <c r="BM197" s="216" t="s">
        <v>337</v>
      </c>
    </row>
    <row r="198" s="13" customFormat="1">
      <c r="A198" s="13"/>
      <c r="B198" s="218"/>
      <c r="C198" s="13"/>
      <c r="D198" s="219" t="s">
        <v>184</v>
      </c>
      <c r="E198" s="220" t="s">
        <v>1</v>
      </c>
      <c r="F198" s="221" t="s">
        <v>338</v>
      </c>
      <c r="G198" s="13"/>
      <c r="H198" s="222">
        <v>0.374</v>
      </c>
      <c r="I198" s="223"/>
      <c r="J198" s="13"/>
      <c r="K198" s="13"/>
      <c r="L198" s="218"/>
      <c r="M198" s="224"/>
      <c r="N198" s="225"/>
      <c r="O198" s="225"/>
      <c r="P198" s="225"/>
      <c r="Q198" s="225"/>
      <c r="R198" s="225"/>
      <c r="S198" s="225"/>
      <c r="T198" s="226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20" t="s">
        <v>184</v>
      </c>
      <c r="AU198" s="220" t="s">
        <v>93</v>
      </c>
      <c r="AV198" s="13" t="s">
        <v>93</v>
      </c>
      <c r="AW198" s="13" t="s">
        <v>36</v>
      </c>
      <c r="AX198" s="13" t="s">
        <v>87</v>
      </c>
      <c r="AY198" s="220" t="s">
        <v>166</v>
      </c>
    </row>
    <row r="199" s="2" customFormat="1" ht="33" customHeight="1">
      <c r="A199" s="37"/>
      <c r="B199" s="168"/>
      <c r="C199" s="204" t="s">
        <v>339</v>
      </c>
      <c r="D199" s="204" t="s">
        <v>168</v>
      </c>
      <c r="E199" s="205" t="s">
        <v>340</v>
      </c>
      <c r="F199" s="206" t="s">
        <v>341</v>
      </c>
      <c r="G199" s="207" t="s">
        <v>182</v>
      </c>
      <c r="H199" s="208">
        <v>0.61299999999999999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46</v>
      </c>
      <c r="O199" s="81"/>
      <c r="P199" s="214">
        <f>O199*H199</f>
        <v>0</v>
      </c>
      <c r="Q199" s="214">
        <v>0.0040433099999999996</v>
      </c>
      <c r="R199" s="214">
        <f>Q199*H199</f>
        <v>0.0024785490299999999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172</v>
      </c>
      <c r="AT199" s="216" t="s">
        <v>168</v>
      </c>
      <c r="AU199" s="216" t="s">
        <v>93</v>
      </c>
      <c r="AY199" s="18" t="s">
        <v>166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93</v>
      </c>
      <c r="BK199" s="217">
        <f>ROUND(I199*H199,2)</f>
        <v>0</v>
      </c>
      <c r="BL199" s="18" t="s">
        <v>172</v>
      </c>
      <c r="BM199" s="216" t="s">
        <v>342</v>
      </c>
    </row>
    <row r="200" s="13" customFormat="1">
      <c r="A200" s="13"/>
      <c r="B200" s="218"/>
      <c r="C200" s="13"/>
      <c r="D200" s="219" t="s">
        <v>184</v>
      </c>
      <c r="E200" s="220" t="s">
        <v>1</v>
      </c>
      <c r="F200" s="221" t="s">
        <v>343</v>
      </c>
      <c r="G200" s="13"/>
      <c r="H200" s="222">
        <v>0.61299999999999999</v>
      </c>
      <c r="I200" s="223"/>
      <c r="J200" s="13"/>
      <c r="K200" s="13"/>
      <c r="L200" s="218"/>
      <c r="M200" s="224"/>
      <c r="N200" s="225"/>
      <c r="O200" s="225"/>
      <c r="P200" s="225"/>
      <c r="Q200" s="225"/>
      <c r="R200" s="225"/>
      <c r="S200" s="225"/>
      <c r="T200" s="226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20" t="s">
        <v>184</v>
      </c>
      <c r="AU200" s="220" t="s">
        <v>93</v>
      </c>
      <c r="AV200" s="13" t="s">
        <v>93</v>
      </c>
      <c r="AW200" s="13" t="s">
        <v>36</v>
      </c>
      <c r="AX200" s="13" t="s">
        <v>87</v>
      </c>
      <c r="AY200" s="220" t="s">
        <v>166</v>
      </c>
    </row>
    <row r="201" s="12" customFormat="1" ht="22.8" customHeight="1">
      <c r="A201" s="12"/>
      <c r="B201" s="191"/>
      <c r="C201" s="12"/>
      <c r="D201" s="192" t="s">
        <v>79</v>
      </c>
      <c r="E201" s="202" t="s">
        <v>186</v>
      </c>
      <c r="F201" s="202" t="s">
        <v>344</v>
      </c>
      <c r="G201" s="12"/>
      <c r="H201" s="12"/>
      <c r="I201" s="194"/>
      <c r="J201" s="203">
        <f>BK201</f>
        <v>0</v>
      </c>
      <c r="K201" s="12"/>
      <c r="L201" s="191"/>
      <c r="M201" s="196"/>
      <c r="N201" s="197"/>
      <c r="O201" s="197"/>
      <c r="P201" s="198">
        <f>SUM(P202:P207)</f>
        <v>0</v>
      </c>
      <c r="Q201" s="197"/>
      <c r="R201" s="198">
        <f>SUM(R202:R207)</f>
        <v>4.2105600000000001</v>
      </c>
      <c r="S201" s="197"/>
      <c r="T201" s="199">
        <f>SUM(T202:T207)</f>
        <v>0</v>
      </c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R201" s="192" t="s">
        <v>87</v>
      </c>
      <c r="AT201" s="200" t="s">
        <v>79</v>
      </c>
      <c r="AU201" s="200" t="s">
        <v>87</v>
      </c>
      <c r="AY201" s="192" t="s">
        <v>166</v>
      </c>
      <c r="BK201" s="201">
        <f>SUM(BK202:BK207)</f>
        <v>0</v>
      </c>
    </row>
    <row r="202" s="2" customFormat="1" ht="33" customHeight="1">
      <c r="A202" s="37"/>
      <c r="B202" s="168"/>
      <c r="C202" s="204" t="s">
        <v>345</v>
      </c>
      <c r="D202" s="204" t="s">
        <v>168</v>
      </c>
      <c r="E202" s="205" t="s">
        <v>346</v>
      </c>
      <c r="F202" s="206" t="s">
        <v>347</v>
      </c>
      <c r="G202" s="207" t="s">
        <v>182</v>
      </c>
      <c r="H202" s="208">
        <v>4</v>
      </c>
      <c r="I202" s="209"/>
      <c r="J202" s="210">
        <f>ROUND(I202*H202,2)</f>
        <v>0</v>
      </c>
      <c r="K202" s="211"/>
      <c r="L202" s="38"/>
      <c r="M202" s="212" t="s">
        <v>1</v>
      </c>
      <c r="N202" s="213" t="s">
        <v>46</v>
      </c>
      <c r="O202" s="81"/>
      <c r="P202" s="214">
        <f>O202*H202</f>
        <v>0</v>
      </c>
      <c r="Q202" s="214">
        <v>0.36432999999999999</v>
      </c>
      <c r="R202" s="214">
        <f>Q202*H202</f>
        <v>1.45732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172</v>
      </c>
      <c r="AT202" s="216" t="s">
        <v>168</v>
      </c>
      <c r="AU202" s="216" t="s">
        <v>93</v>
      </c>
      <c r="AY202" s="18" t="s">
        <v>166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93</v>
      </c>
      <c r="BK202" s="217">
        <f>ROUND(I202*H202,2)</f>
        <v>0</v>
      </c>
      <c r="BL202" s="18" t="s">
        <v>172</v>
      </c>
      <c r="BM202" s="216" t="s">
        <v>348</v>
      </c>
    </row>
    <row r="203" s="2" customFormat="1" ht="24.15" customHeight="1">
      <c r="A203" s="37"/>
      <c r="B203" s="168"/>
      <c r="C203" s="204" t="s">
        <v>349</v>
      </c>
      <c r="D203" s="204" t="s">
        <v>168</v>
      </c>
      <c r="E203" s="205" t="s">
        <v>350</v>
      </c>
      <c r="F203" s="206" t="s">
        <v>351</v>
      </c>
      <c r="G203" s="207" t="s">
        <v>182</v>
      </c>
      <c r="H203" s="208">
        <v>4</v>
      </c>
      <c r="I203" s="209"/>
      <c r="J203" s="210">
        <f>ROUND(I203*H203,2)</f>
        <v>0</v>
      </c>
      <c r="K203" s="211"/>
      <c r="L203" s="38"/>
      <c r="M203" s="212" t="s">
        <v>1</v>
      </c>
      <c r="N203" s="213" t="s">
        <v>46</v>
      </c>
      <c r="O203" s="81"/>
      <c r="P203" s="214">
        <f>O203*H203</f>
        <v>0</v>
      </c>
      <c r="Q203" s="214">
        <v>0.37080000000000002</v>
      </c>
      <c r="R203" s="214">
        <f>Q203*H203</f>
        <v>1.4832000000000001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172</v>
      </c>
      <c r="AT203" s="216" t="s">
        <v>168</v>
      </c>
      <c r="AU203" s="216" t="s">
        <v>93</v>
      </c>
      <c r="AY203" s="18" t="s">
        <v>166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93</v>
      </c>
      <c r="BK203" s="217">
        <f>ROUND(I203*H203,2)</f>
        <v>0</v>
      </c>
      <c r="BL203" s="18" t="s">
        <v>172</v>
      </c>
      <c r="BM203" s="216" t="s">
        <v>352</v>
      </c>
    </row>
    <row r="204" s="2" customFormat="1" ht="33" customHeight="1">
      <c r="A204" s="37"/>
      <c r="B204" s="168"/>
      <c r="C204" s="204" t="s">
        <v>353</v>
      </c>
      <c r="D204" s="204" t="s">
        <v>168</v>
      </c>
      <c r="E204" s="205" t="s">
        <v>354</v>
      </c>
      <c r="F204" s="206" t="s">
        <v>355</v>
      </c>
      <c r="G204" s="207" t="s">
        <v>182</v>
      </c>
      <c r="H204" s="208">
        <v>4</v>
      </c>
      <c r="I204" s="209"/>
      <c r="J204" s="210">
        <f>ROUND(I204*H204,2)</f>
        <v>0</v>
      </c>
      <c r="K204" s="211"/>
      <c r="L204" s="38"/>
      <c r="M204" s="212" t="s">
        <v>1</v>
      </c>
      <c r="N204" s="213" t="s">
        <v>46</v>
      </c>
      <c r="O204" s="81"/>
      <c r="P204" s="214">
        <f>O204*H204</f>
        <v>0</v>
      </c>
      <c r="Q204" s="214">
        <v>0.0058100000000000001</v>
      </c>
      <c r="R204" s="214">
        <f>Q204*H204</f>
        <v>0.02324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172</v>
      </c>
      <c r="AT204" s="216" t="s">
        <v>168</v>
      </c>
      <c r="AU204" s="216" t="s">
        <v>93</v>
      </c>
      <c r="AY204" s="18" t="s">
        <v>166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93</v>
      </c>
      <c r="BK204" s="217">
        <f>ROUND(I204*H204,2)</f>
        <v>0</v>
      </c>
      <c r="BL204" s="18" t="s">
        <v>172</v>
      </c>
      <c r="BM204" s="216" t="s">
        <v>356</v>
      </c>
    </row>
    <row r="205" s="2" customFormat="1" ht="33" customHeight="1">
      <c r="A205" s="37"/>
      <c r="B205" s="168"/>
      <c r="C205" s="204" t="s">
        <v>357</v>
      </c>
      <c r="D205" s="204" t="s">
        <v>168</v>
      </c>
      <c r="E205" s="205" t="s">
        <v>358</v>
      </c>
      <c r="F205" s="206" t="s">
        <v>359</v>
      </c>
      <c r="G205" s="207" t="s">
        <v>182</v>
      </c>
      <c r="H205" s="208">
        <v>4</v>
      </c>
      <c r="I205" s="209"/>
      <c r="J205" s="210">
        <f>ROUND(I205*H205,2)</f>
        <v>0</v>
      </c>
      <c r="K205" s="211"/>
      <c r="L205" s="38"/>
      <c r="M205" s="212" t="s">
        <v>1</v>
      </c>
      <c r="N205" s="213" t="s">
        <v>46</v>
      </c>
      <c r="O205" s="81"/>
      <c r="P205" s="214">
        <f>O205*H205</f>
        <v>0</v>
      </c>
      <c r="Q205" s="214">
        <v>0.00051000000000000004</v>
      </c>
      <c r="R205" s="214">
        <f>Q205*H205</f>
        <v>0.0020400000000000001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172</v>
      </c>
      <c r="AT205" s="216" t="s">
        <v>168</v>
      </c>
      <c r="AU205" s="216" t="s">
        <v>93</v>
      </c>
      <c r="AY205" s="18" t="s">
        <v>166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93</v>
      </c>
      <c r="BK205" s="217">
        <f>ROUND(I205*H205,2)</f>
        <v>0</v>
      </c>
      <c r="BL205" s="18" t="s">
        <v>172</v>
      </c>
      <c r="BM205" s="216" t="s">
        <v>360</v>
      </c>
    </row>
    <row r="206" s="2" customFormat="1" ht="33" customHeight="1">
      <c r="A206" s="37"/>
      <c r="B206" s="168"/>
      <c r="C206" s="204" t="s">
        <v>361</v>
      </c>
      <c r="D206" s="204" t="s">
        <v>168</v>
      </c>
      <c r="E206" s="205" t="s">
        <v>362</v>
      </c>
      <c r="F206" s="206" t="s">
        <v>363</v>
      </c>
      <c r="G206" s="207" t="s">
        <v>182</v>
      </c>
      <c r="H206" s="208">
        <v>4</v>
      </c>
      <c r="I206" s="209"/>
      <c r="J206" s="210">
        <f>ROUND(I206*H206,2)</f>
        <v>0</v>
      </c>
      <c r="K206" s="211"/>
      <c r="L206" s="38"/>
      <c r="M206" s="212" t="s">
        <v>1</v>
      </c>
      <c r="N206" s="213" t="s">
        <v>46</v>
      </c>
      <c r="O206" s="81"/>
      <c r="P206" s="214">
        <f>O206*H206</f>
        <v>0</v>
      </c>
      <c r="Q206" s="214">
        <v>0.10373</v>
      </c>
      <c r="R206" s="214">
        <f>Q206*H206</f>
        <v>0.41492000000000001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172</v>
      </c>
      <c r="AT206" s="216" t="s">
        <v>168</v>
      </c>
      <c r="AU206" s="216" t="s">
        <v>93</v>
      </c>
      <c r="AY206" s="18" t="s">
        <v>166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93</v>
      </c>
      <c r="BK206" s="217">
        <f>ROUND(I206*H206,2)</f>
        <v>0</v>
      </c>
      <c r="BL206" s="18" t="s">
        <v>172</v>
      </c>
      <c r="BM206" s="216" t="s">
        <v>364</v>
      </c>
    </row>
    <row r="207" s="2" customFormat="1" ht="33" customHeight="1">
      <c r="A207" s="37"/>
      <c r="B207" s="168"/>
      <c r="C207" s="204" t="s">
        <v>365</v>
      </c>
      <c r="D207" s="204" t="s">
        <v>168</v>
      </c>
      <c r="E207" s="205" t="s">
        <v>366</v>
      </c>
      <c r="F207" s="206" t="s">
        <v>367</v>
      </c>
      <c r="G207" s="207" t="s">
        <v>182</v>
      </c>
      <c r="H207" s="208">
        <v>4</v>
      </c>
      <c r="I207" s="209"/>
      <c r="J207" s="210">
        <f>ROUND(I207*H207,2)</f>
        <v>0</v>
      </c>
      <c r="K207" s="211"/>
      <c r="L207" s="38"/>
      <c r="M207" s="212" t="s">
        <v>1</v>
      </c>
      <c r="N207" s="213" t="s">
        <v>46</v>
      </c>
      <c r="O207" s="81"/>
      <c r="P207" s="214">
        <f>O207*H207</f>
        <v>0</v>
      </c>
      <c r="Q207" s="214">
        <v>0.20746000000000001</v>
      </c>
      <c r="R207" s="214">
        <f>Q207*H207</f>
        <v>0.82984000000000002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172</v>
      </c>
      <c r="AT207" s="216" t="s">
        <v>168</v>
      </c>
      <c r="AU207" s="216" t="s">
        <v>93</v>
      </c>
      <c r="AY207" s="18" t="s">
        <v>166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93</v>
      </c>
      <c r="BK207" s="217">
        <f>ROUND(I207*H207,2)</f>
        <v>0</v>
      </c>
      <c r="BL207" s="18" t="s">
        <v>172</v>
      </c>
      <c r="BM207" s="216" t="s">
        <v>368</v>
      </c>
    </row>
    <row r="208" s="12" customFormat="1" ht="22.8" customHeight="1">
      <c r="A208" s="12"/>
      <c r="B208" s="191"/>
      <c r="C208" s="12"/>
      <c r="D208" s="192" t="s">
        <v>79</v>
      </c>
      <c r="E208" s="202" t="s">
        <v>190</v>
      </c>
      <c r="F208" s="202" t="s">
        <v>369</v>
      </c>
      <c r="G208" s="12"/>
      <c r="H208" s="12"/>
      <c r="I208" s="194"/>
      <c r="J208" s="203">
        <f>BK208</f>
        <v>0</v>
      </c>
      <c r="K208" s="12"/>
      <c r="L208" s="191"/>
      <c r="M208" s="196"/>
      <c r="N208" s="197"/>
      <c r="O208" s="197"/>
      <c r="P208" s="198">
        <f>P209</f>
        <v>0</v>
      </c>
      <c r="Q208" s="197"/>
      <c r="R208" s="198">
        <f>R209</f>
        <v>1.6662913260000001</v>
      </c>
      <c r="S208" s="197"/>
      <c r="T208" s="199">
        <f>T209</f>
        <v>0</v>
      </c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R208" s="192" t="s">
        <v>87</v>
      </c>
      <c r="AT208" s="200" t="s">
        <v>79</v>
      </c>
      <c r="AU208" s="200" t="s">
        <v>87</v>
      </c>
      <c r="AY208" s="192" t="s">
        <v>166</v>
      </c>
      <c r="BK208" s="201">
        <f>BK209</f>
        <v>0</v>
      </c>
    </row>
    <row r="209" s="2" customFormat="1" ht="33" customHeight="1">
      <c r="A209" s="37"/>
      <c r="B209" s="168"/>
      <c r="C209" s="204" t="s">
        <v>370</v>
      </c>
      <c r="D209" s="204" t="s">
        <v>168</v>
      </c>
      <c r="E209" s="205" t="s">
        <v>371</v>
      </c>
      <c r="F209" s="206" t="s">
        <v>372</v>
      </c>
      <c r="G209" s="207" t="s">
        <v>208</v>
      </c>
      <c r="H209" s="208">
        <v>0.59999999999999998</v>
      </c>
      <c r="I209" s="209"/>
      <c r="J209" s="210">
        <f>ROUND(I209*H209,2)</f>
        <v>0</v>
      </c>
      <c r="K209" s="211"/>
      <c r="L209" s="38"/>
      <c r="M209" s="212" t="s">
        <v>1</v>
      </c>
      <c r="N209" s="213" t="s">
        <v>46</v>
      </c>
      <c r="O209" s="81"/>
      <c r="P209" s="214">
        <f>O209*H209</f>
        <v>0</v>
      </c>
      <c r="Q209" s="214">
        <v>2.7771522100000001</v>
      </c>
      <c r="R209" s="214">
        <f>Q209*H209</f>
        <v>1.6662913260000001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172</v>
      </c>
      <c r="AT209" s="216" t="s">
        <v>168</v>
      </c>
      <c r="AU209" s="216" t="s">
        <v>93</v>
      </c>
      <c r="AY209" s="18" t="s">
        <v>166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93</v>
      </c>
      <c r="BK209" s="217">
        <f>ROUND(I209*H209,2)</f>
        <v>0</v>
      </c>
      <c r="BL209" s="18" t="s">
        <v>172</v>
      </c>
      <c r="BM209" s="216" t="s">
        <v>373</v>
      </c>
    </row>
    <row r="210" s="12" customFormat="1" ht="22.8" customHeight="1">
      <c r="A210" s="12"/>
      <c r="B210" s="191"/>
      <c r="C210" s="12"/>
      <c r="D210" s="192" t="s">
        <v>79</v>
      </c>
      <c r="E210" s="202" t="s">
        <v>200</v>
      </c>
      <c r="F210" s="202" t="s">
        <v>374</v>
      </c>
      <c r="G210" s="12"/>
      <c r="H210" s="12"/>
      <c r="I210" s="194"/>
      <c r="J210" s="203">
        <f>BK210</f>
        <v>0</v>
      </c>
      <c r="K210" s="12"/>
      <c r="L210" s="191"/>
      <c r="M210" s="196"/>
      <c r="N210" s="197"/>
      <c r="O210" s="197"/>
      <c r="P210" s="198">
        <f>SUM(P211:P219)</f>
        <v>0</v>
      </c>
      <c r="Q210" s="197"/>
      <c r="R210" s="198">
        <f>SUM(R211:R219)</f>
        <v>0.00141</v>
      </c>
      <c r="S210" s="197"/>
      <c r="T210" s="199">
        <f>SUM(T211:T219)</f>
        <v>0</v>
      </c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R210" s="192" t="s">
        <v>87</v>
      </c>
      <c r="AT210" s="200" t="s">
        <v>79</v>
      </c>
      <c r="AU210" s="200" t="s">
        <v>87</v>
      </c>
      <c r="AY210" s="192" t="s">
        <v>166</v>
      </c>
      <c r="BK210" s="201">
        <f>SUM(BK211:BK219)</f>
        <v>0</v>
      </c>
    </row>
    <row r="211" s="2" customFormat="1" ht="16.5" customHeight="1">
      <c r="A211" s="37"/>
      <c r="B211" s="168"/>
      <c r="C211" s="204" t="s">
        <v>375</v>
      </c>
      <c r="D211" s="204" t="s">
        <v>168</v>
      </c>
      <c r="E211" s="205" t="s">
        <v>376</v>
      </c>
      <c r="F211" s="206" t="s">
        <v>377</v>
      </c>
      <c r="G211" s="207" t="s">
        <v>171</v>
      </c>
      <c r="H211" s="208">
        <v>1</v>
      </c>
      <c r="I211" s="209"/>
      <c r="J211" s="210">
        <f>ROUND(I211*H211,2)</f>
        <v>0</v>
      </c>
      <c r="K211" s="211"/>
      <c r="L211" s="38"/>
      <c r="M211" s="212" t="s">
        <v>1</v>
      </c>
      <c r="N211" s="213" t="s">
        <v>46</v>
      </c>
      <c r="O211" s="81"/>
      <c r="P211" s="214">
        <f>O211*H211</f>
        <v>0</v>
      </c>
      <c r="Q211" s="214">
        <v>0.00010000000000000001</v>
      </c>
      <c r="R211" s="214">
        <f>Q211*H211</f>
        <v>0.00010000000000000001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172</v>
      </c>
      <c r="AT211" s="216" t="s">
        <v>168</v>
      </c>
      <c r="AU211" s="216" t="s">
        <v>93</v>
      </c>
      <c r="AY211" s="18" t="s">
        <v>166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93</v>
      </c>
      <c r="BK211" s="217">
        <f>ROUND(I211*H211,2)</f>
        <v>0</v>
      </c>
      <c r="BL211" s="18" t="s">
        <v>172</v>
      </c>
      <c r="BM211" s="216" t="s">
        <v>378</v>
      </c>
    </row>
    <row r="212" s="2" customFormat="1" ht="16.5" customHeight="1">
      <c r="A212" s="37"/>
      <c r="B212" s="168"/>
      <c r="C212" s="242" t="s">
        <v>379</v>
      </c>
      <c r="D212" s="242" t="s">
        <v>271</v>
      </c>
      <c r="E212" s="243" t="s">
        <v>380</v>
      </c>
      <c r="F212" s="244" t="s">
        <v>381</v>
      </c>
      <c r="G212" s="245" t="s">
        <v>171</v>
      </c>
      <c r="H212" s="246">
        <v>1</v>
      </c>
      <c r="I212" s="247"/>
      <c r="J212" s="248">
        <f>ROUND(I212*H212,2)</f>
        <v>0</v>
      </c>
      <c r="K212" s="249"/>
      <c r="L212" s="250"/>
      <c r="M212" s="251" t="s">
        <v>1</v>
      </c>
      <c r="N212" s="252" t="s">
        <v>46</v>
      </c>
      <c r="O212" s="81"/>
      <c r="P212" s="214">
        <f>O212*H212</f>
        <v>0</v>
      </c>
      <c r="Q212" s="214">
        <v>0.00131</v>
      </c>
      <c r="R212" s="214">
        <f>Q212*H212</f>
        <v>0.00131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200</v>
      </c>
      <c r="AT212" s="216" t="s">
        <v>271</v>
      </c>
      <c r="AU212" s="216" t="s">
        <v>93</v>
      </c>
      <c r="AY212" s="18" t="s">
        <v>166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93</v>
      </c>
      <c r="BK212" s="217">
        <f>ROUND(I212*H212,2)</f>
        <v>0</v>
      </c>
      <c r="BL212" s="18" t="s">
        <v>172</v>
      </c>
      <c r="BM212" s="216" t="s">
        <v>382</v>
      </c>
    </row>
    <row r="213" s="2" customFormat="1" ht="33" customHeight="1">
      <c r="A213" s="37"/>
      <c r="B213" s="168"/>
      <c r="C213" s="204" t="s">
        <v>383</v>
      </c>
      <c r="D213" s="204" t="s">
        <v>168</v>
      </c>
      <c r="E213" s="205" t="s">
        <v>384</v>
      </c>
      <c r="F213" s="206" t="s">
        <v>385</v>
      </c>
      <c r="G213" s="207" t="s">
        <v>386</v>
      </c>
      <c r="H213" s="208">
        <v>1</v>
      </c>
      <c r="I213" s="209"/>
      <c r="J213" s="210">
        <f>ROUND(I213*H213,2)</f>
        <v>0</v>
      </c>
      <c r="K213" s="211"/>
      <c r="L213" s="38"/>
      <c r="M213" s="212" t="s">
        <v>1</v>
      </c>
      <c r="N213" s="213" t="s">
        <v>46</v>
      </c>
      <c r="O213" s="81"/>
      <c r="P213" s="214">
        <f>O213*H213</f>
        <v>0</v>
      </c>
      <c r="Q213" s="214">
        <v>0</v>
      </c>
      <c r="R213" s="214">
        <f>Q213*H213</f>
        <v>0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172</v>
      </c>
      <c r="AT213" s="216" t="s">
        <v>168</v>
      </c>
      <c r="AU213" s="216" t="s">
        <v>93</v>
      </c>
      <c r="AY213" s="18" t="s">
        <v>166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93</v>
      </c>
      <c r="BK213" s="217">
        <f>ROUND(I213*H213,2)</f>
        <v>0</v>
      </c>
      <c r="BL213" s="18" t="s">
        <v>172</v>
      </c>
      <c r="BM213" s="216" t="s">
        <v>387</v>
      </c>
    </row>
    <row r="214" s="13" customFormat="1">
      <c r="A214" s="13"/>
      <c r="B214" s="218"/>
      <c r="C214" s="13"/>
      <c r="D214" s="219" t="s">
        <v>184</v>
      </c>
      <c r="E214" s="220" t="s">
        <v>1</v>
      </c>
      <c r="F214" s="221" t="s">
        <v>87</v>
      </c>
      <c r="G214" s="13"/>
      <c r="H214" s="222">
        <v>1</v>
      </c>
      <c r="I214" s="223"/>
      <c r="J214" s="13"/>
      <c r="K214" s="13"/>
      <c r="L214" s="218"/>
      <c r="M214" s="224"/>
      <c r="N214" s="225"/>
      <c r="O214" s="225"/>
      <c r="P214" s="225"/>
      <c r="Q214" s="225"/>
      <c r="R214" s="225"/>
      <c r="S214" s="225"/>
      <c r="T214" s="226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T214" s="220" t="s">
        <v>184</v>
      </c>
      <c r="AU214" s="220" t="s">
        <v>93</v>
      </c>
      <c r="AV214" s="13" t="s">
        <v>93</v>
      </c>
      <c r="AW214" s="13" t="s">
        <v>36</v>
      </c>
      <c r="AX214" s="13" t="s">
        <v>87</v>
      </c>
      <c r="AY214" s="220" t="s">
        <v>166</v>
      </c>
    </row>
    <row r="215" s="14" customFormat="1">
      <c r="A215" s="14"/>
      <c r="B215" s="227"/>
      <c r="C215" s="14"/>
      <c r="D215" s="219" t="s">
        <v>184</v>
      </c>
      <c r="E215" s="228" t="s">
        <v>1</v>
      </c>
      <c r="F215" s="229" t="s">
        <v>388</v>
      </c>
      <c r="G215" s="14"/>
      <c r="H215" s="228" t="s">
        <v>1</v>
      </c>
      <c r="I215" s="230"/>
      <c r="J215" s="14"/>
      <c r="K215" s="14"/>
      <c r="L215" s="227"/>
      <c r="M215" s="231"/>
      <c r="N215" s="232"/>
      <c r="O215" s="232"/>
      <c r="P215" s="232"/>
      <c r="Q215" s="232"/>
      <c r="R215" s="232"/>
      <c r="S215" s="232"/>
      <c r="T215" s="233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T215" s="228" t="s">
        <v>184</v>
      </c>
      <c r="AU215" s="228" t="s">
        <v>93</v>
      </c>
      <c r="AV215" s="14" t="s">
        <v>87</v>
      </c>
      <c r="AW215" s="14" t="s">
        <v>36</v>
      </c>
      <c r="AX215" s="14" t="s">
        <v>80</v>
      </c>
      <c r="AY215" s="228" t="s">
        <v>166</v>
      </c>
    </row>
    <row r="216" s="14" customFormat="1">
      <c r="A216" s="14"/>
      <c r="B216" s="227"/>
      <c r="C216" s="14"/>
      <c r="D216" s="219" t="s">
        <v>184</v>
      </c>
      <c r="E216" s="228" t="s">
        <v>1</v>
      </c>
      <c r="F216" s="229" t="s">
        <v>389</v>
      </c>
      <c r="G216" s="14"/>
      <c r="H216" s="228" t="s">
        <v>1</v>
      </c>
      <c r="I216" s="230"/>
      <c r="J216" s="14"/>
      <c r="K216" s="14"/>
      <c r="L216" s="227"/>
      <c r="M216" s="231"/>
      <c r="N216" s="232"/>
      <c r="O216" s="232"/>
      <c r="P216" s="232"/>
      <c r="Q216" s="232"/>
      <c r="R216" s="232"/>
      <c r="S216" s="232"/>
      <c r="T216" s="233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T216" s="228" t="s">
        <v>184</v>
      </c>
      <c r="AU216" s="228" t="s">
        <v>93</v>
      </c>
      <c r="AV216" s="14" t="s">
        <v>87</v>
      </c>
      <c r="AW216" s="14" t="s">
        <v>36</v>
      </c>
      <c r="AX216" s="14" t="s">
        <v>80</v>
      </c>
      <c r="AY216" s="228" t="s">
        <v>166</v>
      </c>
    </row>
    <row r="217" s="14" customFormat="1">
      <c r="A217" s="14"/>
      <c r="B217" s="227"/>
      <c r="C217" s="14"/>
      <c r="D217" s="219" t="s">
        <v>184</v>
      </c>
      <c r="E217" s="228" t="s">
        <v>1</v>
      </c>
      <c r="F217" s="229" t="s">
        <v>390</v>
      </c>
      <c r="G217" s="14"/>
      <c r="H217" s="228" t="s">
        <v>1</v>
      </c>
      <c r="I217" s="230"/>
      <c r="J217" s="14"/>
      <c r="K217" s="14"/>
      <c r="L217" s="227"/>
      <c r="M217" s="231"/>
      <c r="N217" s="232"/>
      <c r="O217" s="232"/>
      <c r="P217" s="232"/>
      <c r="Q217" s="232"/>
      <c r="R217" s="232"/>
      <c r="S217" s="232"/>
      <c r="T217" s="233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T217" s="228" t="s">
        <v>184</v>
      </c>
      <c r="AU217" s="228" t="s">
        <v>93</v>
      </c>
      <c r="AV217" s="14" t="s">
        <v>87</v>
      </c>
      <c r="AW217" s="14" t="s">
        <v>36</v>
      </c>
      <c r="AX217" s="14" t="s">
        <v>80</v>
      </c>
      <c r="AY217" s="228" t="s">
        <v>166</v>
      </c>
    </row>
    <row r="218" s="14" customFormat="1">
      <c r="A218" s="14"/>
      <c r="B218" s="227"/>
      <c r="C218" s="14"/>
      <c r="D218" s="219" t="s">
        <v>184</v>
      </c>
      <c r="E218" s="228" t="s">
        <v>1</v>
      </c>
      <c r="F218" s="229" t="s">
        <v>391</v>
      </c>
      <c r="G218" s="14"/>
      <c r="H218" s="228" t="s">
        <v>1</v>
      </c>
      <c r="I218" s="230"/>
      <c r="J218" s="14"/>
      <c r="K218" s="14"/>
      <c r="L218" s="227"/>
      <c r="M218" s="231"/>
      <c r="N218" s="232"/>
      <c r="O218" s="232"/>
      <c r="P218" s="232"/>
      <c r="Q218" s="232"/>
      <c r="R218" s="232"/>
      <c r="S218" s="232"/>
      <c r="T218" s="233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T218" s="228" t="s">
        <v>184</v>
      </c>
      <c r="AU218" s="228" t="s">
        <v>93</v>
      </c>
      <c r="AV218" s="14" t="s">
        <v>87</v>
      </c>
      <c r="AW218" s="14" t="s">
        <v>36</v>
      </c>
      <c r="AX218" s="14" t="s">
        <v>80</v>
      </c>
      <c r="AY218" s="228" t="s">
        <v>166</v>
      </c>
    </row>
    <row r="219" s="14" customFormat="1">
      <c r="A219" s="14"/>
      <c r="B219" s="227"/>
      <c r="C219" s="14"/>
      <c r="D219" s="219" t="s">
        <v>184</v>
      </c>
      <c r="E219" s="228" t="s">
        <v>1</v>
      </c>
      <c r="F219" s="229" t="s">
        <v>392</v>
      </c>
      <c r="G219" s="14"/>
      <c r="H219" s="228" t="s">
        <v>1</v>
      </c>
      <c r="I219" s="230"/>
      <c r="J219" s="14"/>
      <c r="K219" s="14"/>
      <c r="L219" s="227"/>
      <c r="M219" s="231"/>
      <c r="N219" s="232"/>
      <c r="O219" s="232"/>
      <c r="P219" s="232"/>
      <c r="Q219" s="232"/>
      <c r="R219" s="232"/>
      <c r="S219" s="232"/>
      <c r="T219" s="233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T219" s="228" t="s">
        <v>184</v>
      </c>
      <c r="AU219" s="228" t="s">
        <v>93</v>
      </c>
      <c r="AV219" s="14" t="s">
        <v>87</v>
      </c>
      <c r="AW219" s="14" t="s">
        <v>36</v>
      </c>
      <c r="AX219" s="14" t="s">
        <v>80</v>
      </c>
      <c r="AY219" s="228" t="s">
        <v>166</v>
      </c>
    </row>
    <row r="220" s="12" customFormat="1" ht="22.8" customHeight="1">
      <c r="A220" s="12"/>
      <c r="B220" s="191"/>
      <c r="C220" s="12"/>
      <c r="D220" s="192" t="s">
        <v>79</v>
      </c>
      <c r="E220" s="202" t="s">
        <v>205</v>
      </c>
      <c r="F220" s="202" t="s">
        <v>393</v>
      </c>
      <c r="G220" s="12"/>
      <c r="H220" s="12"/>
      <c r="I220" s="194"/>
      <c r="J220" s="203">
        <f>BK220</f>
        <v>0</v>
      </c>
      <c r="K220" s="12"/>
      <c r="L220" s="191"/>
      <c r="M220" s="196"/>
      <c r="N220" s="197"/>
      <c r="O220" s="197"/>
      <c r="P220" s="198">
        <f>SUM(P221:P238)</f>
        <v>0</v>
      </c>
      <c r="Q220" s="197"/>
      <c r="R220" s="198">
        <f>SUM(R221:R238)</f>
        <v>4.2152994900000005</v>
      </c>
      <c r="S220" s="197"/>
      <c r="T220" s="199">
        <f>SUM(T221:T238)</f>
        <v>0.029159999999999998</v>
      </c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R220" s="192" t="s">
        <v>87</v>
      </c>
      <c r="AT220" s="200" t="s">
        <v>79</v>
      </c>
      <c r="AU220" s="200" t="s">
        <v>87</v>
      </c>
      <c r="AY220" s="192" t="s">
        <v>166</v>
      </c>
      <c r="BK220" s="201">
        <f>SUM(BK221:BK238)</f>
        <v>0</v>
      </c>
    </row>
    <row r="221" s="2" customFormat="1" ht="33" customHeight="1">
      <c r="A221" s="37"/>
      <c r="B221" s="168"/>
      <c r="C221" s="204" t="s">
        <v>394</v>
      </c>
      <c r="D221" s="204" t="s">
        <v>168</v>
      </c>
      <c r="E221" s="205" t="s">
        <v>395</v>
      </c>
      <c r="F221" s="206" t="s">
        <v>396</v>
      </c>
      <c r="G221" s="207" t="s">
        <v>298</v>
      </c>
      <c r="H221" s="208">
        <v>8.75</v>
      </c>
      <c r="I221" s="209"/>
      <c r="J221" s="210">
        <f>ROUND(I221*H221,2)</f>
        <v>0</v>
      </c>
      <c r="K221" s="211"/>
      <c r="L221" s="38"/>
      <c r="M221" s="212" t="s">
        <v>1</v>
      </c>
      <c r="N221" s="213" t="s">
        <v>46</v>
      </c>
      <c r="O221" s="81"/>
      <c r="P221" s="214">
        <f>O221*H221</f>
        <v>0</v>
      </c>
      <c r="Q221" s="214">
        <v>0.19843116</v>
      </c>
      <c r="R221" s="214">
        <f>Q221*H221</f>
        <v>1.7362726499999999</v>
      </c>
      <c r="S221" s="214">
        <v>0</v>
      </c>
      <c r="T221" s="215">
        <f>S221*H221</f>
        <v>0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R221" s="216" t="s">
        <v>172</v>
      </c>
      <c r="AT221" s="216" t="s">
        <v>168</v>
      </c>
      <c r="AU221" s="216" t="s">
        <v>93</v>
      </c>
      <c r="AY221" s="18" t="s">
        <v>166</v>
      </c>
      <c r="BE221" s="217">
        <f>IF(N221="základná",J221,0)</f>
        <v>0</v>
      </c>
      <c r="BF221" s="217">
        <f>IF(N221="znížená",J221,0)</f>
        <v>0</v>
      </c>
      <c r="BG221" s="217">
        <f>IF(N221="zákl. prenesená",J221,0)</f>
        <v>0</v>
      </c>
      <c r="BH221" s="217">
        <f>IF(N221="zníž. prenesená",J221,0)</f>
        <v>0</v>
      </c>
      <c r="BI221" s="217">
        <f>IF(N221="nulová",J221,0)</f>
        <v>0</v>
      </c>
      <c r="BJ221" s="18" t="s">
        <v>93</v>
      </c>
      <c r="BK221" s="217">
        <f>ROUND(I221*H221,2)</f>
        <v>0</v>
      </c>
      <c r="BL221" s="18" t="s">
        <v>172</v>
      </c>
      <c r="BM221" s="216" t="s">
        <v>397</v>
      </c>
    </row>
    <row r="222" s="2" customFormat="1" ht="16.5" customHeight="1">
      <c r="A222" s="37"/>
      <c r="B222" s="168"/>
      <c r="C222" s="242" t="s">
        <v>398</v>
      </c>
      <c r="D222" s="242" t="s">
        <v>271</v>
      </c>
      <c r="E222" s="243" t="s">
        <v>399</v>
      </c>
      <c r="F222" s="244" t="s">
        <v>400</v>
      </c>
      <c r="G222" s="245" t="s">
        <v>171</v>
      </c>
      <c r="H222" s="246">
        <v>8.8379999999999992</v>
      </c>
      <c r="I222" s="247"/>
      <c r="J222" s="248">
        <f>ROUND(I222*H222,2)</f>
        <v>0</v>
      </c>
      <c r="K222" s="249"/>
      <c r="L222" s="250"/>
      <c r="M222" s="251" t="s">
        <v>1</v>
      </c>
      <c r="N222" s="252" t="s">
        <v>46</v>
      </c>
      <c r="O222" s="81"/>
      <c r="P222" s="214">
        <f>O222*H222</f>
        <v>0</v>
      </c>
      <c r="Q222" s="214">
        <v>0.085000000000000006</v>
      </c>
      <c r="R222" s="214">
        <f>Q222*H222</f>
        <v>0.75122999999999995</v>
      </c>
      <c r="S222" s="214">
        <v>0</v>
      </c>
      <c r="T222" s="215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216" t="s">
        <v>200</v>
      </c>
      <c r="AT222" s="216" t="s">
        <v>271</v>
      </c>
      <c r="AU222" s="216" t="s">
        <v>93</v>
      </c>
      <c r="AY222" s="18" t="s">
        <v>166</v>
      </c>
      <c r="BE222" s="217">
        <f>IF(N222="základná",J222,0)</f>
        <v>0</v>
      </c>
      <c r="BF222" s="217">
        <f>IF(N222="znížená",J222,0)</f>
        <v>0</v>
      </c>
      <c r="BG222" s="217">
        <f>IF(N222="zákl. prenesená",J222,0)</f>
        <v>0</v>
      </c>
      <c r="BH222" s="217">
        <f>IF(N222="zníž. prenesená",J222,0)</f>
        <v>0</v>
      </c>
      <c r="BI222" s="217">
        <f>IF(N222="nulová",J222,0)</f>
        <v>0</v>
      </c>
      <c r="BJ222" s="18" t="s">
        <v>93</v>
      </c>
      <c r="BK222" s="217">
        <f>ROUND(I222*H222,2)</f>
        <v>0</v>
      </c>
      <c r="BL222" s="18" t="s">
        <v>172</v>
      </c>
      <c r="BM222" s="216" t="s">
        <v>401</v>
      </c>
    </row>
    <row r="223" s="13" customFormat="1">
      <c r="A223" s="13"/>
      <c r="B223" s="218"/>
      <c r="C223" s="13"/>
      <c r="D223" s="219" t="s">
        <v>184</v>
      </c>
      <c r="E223" s="13"/>
      <c r="F223" s="221" t="s">
        <v>402</v>
      </c>
      <c r="G223" s="13"/>
      <c r="H223" s="222">
        <v>8.8379999999999992</v>
      </c>
      <c r="I223" s="223"/>
      <c r="J223" s="13"/>
      <c r="K223" s="13"/>
      <c r="L223" s="218"/>
      <c r="M223" s="224"/>
      <c r="N223" s="225"/>
      <c r="O223" s="225"/>
      <c r="P223" s="225"/>
      <c r="Q223" s="225"/>
      <c r="R223" s="225"/>
      <c r="S223" s="225"/>
      <c r="T223" s="226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20" t="s">
        <v>184</v>
      </c>
      <c r="AU223" s="220" t="s">
        <v>93</v>
      </c>
      <c r="AV223" s="13" t="s">
        <v>93</v>
      </c>
      <c r="AW223" s="13" t="s">
        <v>3</v>
      </c>
      <c r="AX223" s="13" t="s">
        <v>87</v>
      </c>
      <c r="AY223" s="220" t="s">
        <v>166</v>
      </c>
    </row>
    <row r="224" s="2" customFormat="1" ht="33" customHeight="1">
      <c r="A224" s="37"/>
      <c r="B224" s="168"/>
      <c r="C224" s="204" t="s">
        <v>403</v>
      </c>
      <c r="D224" s="204" t="s">
        <v>168</v>
      </c>
      <c r="E224" s="205" t="s">
        <v>404</v>
      </c>
      <c r="F224" s="206" t="s">
        <v>405</v>
      </c>
      <c r="G224" s="207" t="s">
        <v>298</v>
      </c>
      <c r="H224" s="208">
        <v>7</v>
      </c>
      <c r="I224" s="209"/>
      <c r="J224" s="210">
        <f>ROUND(I224*H224,2)</f>
        <v>0</v>
      </c>
      <c r="K224" s="211"/>
      <c r="L224" s="38"/>
      <c r="M224" s="212" t="s">
        <v>1</v>
      </c>
      <c r="N224" s="213" t="s">
        <v>46</v>
      </c>
      <c r="O224" s="81"/>
      <c r="P224" s="214">
        <f>O224*H224</f>
        <v>0</v>
      </c>
      <c r="Q224" s="214">
        <v>0.11742800000000001</v>
      </c>
      <c r="R224" s="214">
        <f>Q224*H224</f>
        <v>0.82199600000000006</v>
      </c>
      <c r="S224" s="214">
        <v>0</v>
      </c>
      <c r="T224" s="215">
        <f>S224*H224</f>
        <v>0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R224" s="216" t="s">
        <v>172</v>
      </c>
      <c r="AT224" s="216" t="s">
        <v>168</v>
      </c>
      <c r="AU224" s="216" t="s">
        <v>93</v>
      </c>
      <c r="AY224" s="18" t="s">
        <v>166</v>
      </c>
      <c r="BE224" s="217">
        <f>IF(N224="základná",J224,0)</f>
        <v>0</v>
      </c>
      <c r="BF224" s="217">
        <f>IF(N224="znížená",J224,0)</f>
        <v>0</v>
      </c>
      <c r="BG224" s="217">
        <f>IF(N224="zákl. prenesená",J224,0)</f>
        <v>0</v>
      </c>
      <c r="BH224" s="217">
        <f>IF(N224="zníž. prenesená",J224,0)</f>
        <v>0</v>
      </c>
      <c r="BI224" s="217">
        <f>IF(N224="nulová",J224,0)</f>
        <v>0</v>
      </c>
      <c r="BJ224" s="18" t="s">
        <v>93</v>
      </c>
      <c r="BK224" s="217">
        <f>ROUND(I224*H224,2)</f>
        <v>0</v>
      </c>
      <c r="BL224" s="18" t="s">
        <v>172</v>
      </c>
      <c r="BM224" s="216" t="s">
        <v>406</v>
      </c>
    </row>
    <row r="225" s="2" customFormat="1" ht="24.15" customHeight="1">
      <c r="A225" s="37"/>
      <c r="B225" s="168"/>
      <c r="C225" s="242" t="s">
        <v>407</v>
      </c>
      <c r="D225" s="242" t="s">
        <v>271</v>
      </c>
      <c r="E225" s="243" t="s">
        <v>408</v>
      </c>
      <c r="F225" s="244" t="s">
        <v>409</v>
      </c>
      <c r="G225" s="245" t="s">
        <v>171</v>
      </c>
      <c r="H225" s="246">
        <v>28.280000000000001</v>
      </c>
      <c r="I225" s="247"/>
      <c r="J225" s="248">
        <f>ROUND(I225*H225,2)</f>
        <v>0</v>
      </c>
      <c r="K225" s="249"/>
      <c r="L225" s="250"/>
      <c r="M225" s="251" t="s">
        <v>1</v>
      </c>
      <c r="N225" s="252" t="s">
        <v>46</v>
      </c>
      <c r="O225" s="81"/>
      <c r="P225" s="214">
        <f>O225*H225</f>
        <v>0</v>
      </c>
      <c r="Q225" s="214">
        <v>0.032000000000000001</v>
      </c>
      <c r="R225" s="214">
        <f>Q225*H225</f>
        <v>0.9049600000000001</v>
      </c>
      <c r="S225" s="214">
        <v>0</v>
      </c>
      <c r="T225" s="215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16" t="s">
        <v>200</v>
      </c>
      <c r="AT225" s="216" t="s">
        <v>271</v>
      </c>
      <c r="AU225" s="216" t="s">
        <v>93</v>
      </c>
      <c r="AY225" s="18" t="s">
        <v>166</v>
      </c>
      <c r="BE225" s="217">
        <f>IF(N225="základná",J225,0)</f>
        <v>0</v>
      </c>
      <c r="BF225" s="217">
        <f>IF(N225="znížená",J225,0)</f>
        <v>0</v>
      </c>
      <c r="BG225" s="217">
        <f>IF(N225="zákl. prenesená",J225,0)</f>
        <v>0</v>
      </c>
      <c r="BH225" s="217">
        <f>IF(N225="zníž. prenesená",J225,0)</f>
        <v>0</v>
      </c>
      <c r="BI225" s="217">
        <f>IF(N225="nulová",J225,0)</f>
        <v>0</v>
      </c>
      <c r="BJ225" s="18" t="s">
        <v>93</v>
      </c>
      <c r="BK225" s="217">
        <f>ROUND(I225*H225,2)</f>
        <v>0</v>
      </c>
      <c r="BL225" s="18" t="s">
        <v>172</v>
      </c>
      <c r="BM225" s="216" t="s">
        <v>410</v>
      </c>
    </row>
    <row r="226" s="13" customFormat="1">
      <c r="A226" s="13"/>
      <c r="B226" s="218"/>
      <c r="C226" s="13"/>
      <c r="D226" s="219" t="s">
        <v>184</v>
      </c>
      <c r="E226" s="13"/>
      <c r="F226" s="221" t="s">
        <v>411</v>
      </c>
      <c r="G226" s="13"/>
      <c r="H226" s="222">
        <v>28.280000000000001</v>
      </c>
      <c r="I226" s="223"/>
      <c r="J226" s="13"/>
      <c r="K226" s="13"/>
      <c r="L226" s="218"/>
      <c r="M226" s="224"/>
      <c r="N226" s="225"/>
      <c r="O226" s="225"/>
      <c r="P226" s="225"/>
      <c r="Q226" s="225"/>
      <c r="R226" s="225"/>
      <c r="S226" s="225"/>
      <c r="T226" s="226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T226" s="220" t="s">
        <v>184</v>
      </c>
      <c r="AU226" s="220" t="s">
        <v>93</v>
      </c>
      <c r="AV226" s="13" t="s">
        <v>93</v>
      </c>
      <c r="AW226" s="13" t="s">
        <v>3</v>
      </c>
      <c r="AX226" s="13" t="s">
        <v>87</v>
      </c>
      <c r="AY226" s="220" t="s">
        <v>166</v>
      </c>
    </row>
    <row r="227" s="2" customFormat="1" ht="24.15" customHeight="1">
      <c r="A227" s="37"/>
      <c r="B227" s="168"/>
      <c r="C227" s="204" t="s">
        <v>412</v>
      </c>
      <c r="D227" s="204" t="s">
        <v>168</v>
      </c>
      <c r="E227" s="205" t="s">
        <v>413</v>
      </c>
      <c r="F227" s="206" t="s">
        <v>414</v>
      </c>
      <c r="G227" s="207" t="s">
        <v>415</v>
      </c>
      <c r="H227" s="208">
        <v>12</v>
      </c>
      <c r="I227" s="209"/>
      <c r="J227" s="210">
        <f>ROUND(I227*H227,2)</f>
        <v>0</v>
      </c>
      <c r="K227" s="211"/>
      <c r="L227" s="38"/>
      <c r="M227" s="212" t="s">
        <v>1</v>
      </c>
      <c r="N227" s="213" t="s">
        <v>46</v>
      </c>
      <c r="O227" s="81"/>
      <c r="P227" s="214">
        <f>O227*H227</f>
        <v>0</v>
      </c>
      <c r="Q227" s="214">
        <v>7.5499999999999997E-06</v>
      </c>
      <c r="R227" s="214">
        <f>Q227*H227</f>
        <v>9.0599999999999993E-05</v>
      </c>
      <c r="S227" s="214">
        <v>9.0000000000000006E-05</v>
      </c>
      <c r="T227" s="215">
        <f>S227*H227</f>
        <v>0.00108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216" t="s">
        <v>172</v>
      </c>
      <c r="AT227" s="216" t="s">
        <v>168</v>
      </c>
      <c r="AU227" s="216" t="s">
        <v>93</v>
      </c>
      <c r="AY227" s="18" t="s">
        <v>166</v>
      </c>
      <c r="BE227" s="217">
        <f>IF(N227="základná",J227,0)</f>
        <v>0</v>
      </c>
      <c r="BF227" s="217">
        <f>IF(N227="znížená",J227,0)</f>
        <v>0</v>
      </c>
      <c r="BG227" s="217">
        <f>IF(N227="zákl. prenesená",J227,0)</f>
        <v>0</v>
      </c>
      <c r="BH227" s="217">
        <f>IF(N227="zníž. prenesená",J227,0)</f>
        <v>0</v>
      </c>
      <c r="BI227" s="217">
        <f>IF(N227="nulová",J227,0)</f>
        <v>0</v>
      </c>
      <c r="BJ227" s="18" t="s">
        <v>93</v>
      </c>
      <c r="BK227" s="217">
        <f>ROUND(I227*H227,2)</f>
        <v>0</v>
      </c>
      <c r="BL227" s="18" t="s">
        <v>172</v>
      </c>
      <c r="BM227" s="216" t="s">
        <v>416</v>
      </c>
    </row>
    <row r="228" s="13" customFormat="1">
      <c r="A228" s="13"/>
      <c r="B228" s="218"/>
      <c r="C228" s="13"/>
      <c r="D228" s="219" t="s">
        <v>184</v>
      </c>
      <c r="E228" s="220" t="s">
        <v>1</v>
      </c>
      <c r="F228" s="221" t="s">
        <v>417</v>
      </c>
      <c r="G228" s="13"/>
      <c r="H228" s="222">
        <v>12</v>
      </c>
      <c r="I228" s="223"/>
      <c r="J228" s="13"/>
      <c r="K228" s="13"/>
      <c r="L228" s="218"/>
      <c r="M228" s="224"/>
      <c r="N228" s="225"/>
      <c r="O228" s="225"/>
      <c r="P228" s="225"/>
      <c r="Q228" s="225"/>
      <c r="R228" s="225"/>
      <c r="S228" s="225"/>
      <c r="T228" s="226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T228" s="220" t="s">
        <v>184</v>
      </c>
      <c r="AU228" s="220" t="s">
        <v>93</v>
      </c>
      <c r="AV228" s="13" t="s">
        <v>93</v>
      </c>
      <c r="AW228" s="13" t="s">
        <v>36</v>
      </c>
      <c r="AX228" s="13" t="s">
        <v>87</v>
      </c>
      <c r="AY228" s="220" t="s">
        <v>166</v>
      </c>
    </row>
    <row r="229" s="2" customFormat="1" ht="24.15" customHeight="1">
      <c r="A229" s="37"/>
      <c r="B229" s="168"/>
      <c r="C229" s="204" t="s">
        <v>418</v>
      </c>
      <c r="D229" s="204" t="s">
        <v>168</v>
      </c>
      <c r="E229" s="205" t="s">
        <v>419</v>
      </c>
      <c r="F229" s="206" t="s">
        <v>420</v>
      </c>
      <c r="G229" s="207" t="s">
        <v>415</v>
      </c>
      <c r="H229" s="208">
        <v>24</v>
      </c>
      <c r="I229" s="209"/>
      <c r="J229" s="210">
        <f>ROUND(I229*H229,2)</f>
        <v>0</v>
      </c>
      <c r="K229" s="211"/>
      <c r="L229" s="38"/>
      <c r="M229" s="212" t="s">
        <v>1</v>
      </c>
      <c r="N229" s="213" t="s">
        <v>46</v>
      </c>
      <c r="O229" s="81"/>
      <c r="P229" s="214">
        <f>O229*H229</f>
        <v>0</v>
      </c>
      <c r="Q229" s="214">
        <v>1.112E-05</v>
      </c>
      <c r="R229" s="214">
        <f>Q229*H229</f>
        <v>0.00026687999999999999</v>
      </c>
      <c r="S229" s="214">
        <v>0.00032000000000000003</v>
      </c>
      <c r="T229" s="215">
        <f>S229*H229</f>
        <v>0.0076800000000000011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216" t="s">
        <v>172</v>
      </c>
      <c r="AT229" s="216" t="s">
        <v>168</v>
      </c>
      <c r="AU229" s="216" t="s">
        <v>93</v>
      </c>
      <c r="AY229" s="18" t="s">
        <v>166</v>
      </c>
      <c r="BE229" s="217">
        <f>IF(N229="základná",J229,0)</f>
        <v>0</v>
      </c>
      <c r="BF229" s="217">
        <f>IF(N229="znížená",J229,0)</f>
        <v>0</v>
      </c>
      <c r="BG229" s="217">
        <f>IF(N229="zákl. prenesená",J229,0)</f>
        <v>0</v>
      </c>
      <c r="BH229" s="217">
        <f>IF(N229="zníž. prenesená",J229,0)</f>
        <v>0</v>
      </c>
      <c r="BI229" s="217">
        <f>IF(N229="nulová",J229,0)</f>
        <v>0</v>
      </c>
      <c r="BJ229" s="18" t="s">
        <v>93</v>
      </c>
      <c r="BK229" s="217">
        <f>ROUND(I229*H229,2)</f>
        <v>0</v>
      </c>
      <c r="BL229" s="18" t="s">
        <v>172</v>
      </c>
      <c r="BM229" s="216" t="s">
        <v>421</v>
      </c>
    </row>
    <row r="230" s="13" customFormat="1">
      <c r="A230" s="13"/>
      <c r="B230" s="218"/>
      <c r="C230" s="13"/>
      <c r="D230" s="219" t="s">
        <v>184</v>
      </c>
      <c r="E230" s="220" t="s">
        <v>1</v>
      </c>
      <c r="F230" s="221" t="s">
        <v>422</v>
      </c>
      <c r="G230" s="13"/>
      <c r="H230" s="222">
        <v>24</v>
      </c>
      <c r="I230" s="223"/>
      <c r="J230" s="13"/>
      <c r="K230" s="13"/>
      <c r="L230" s="218"/>
      <c r="M230" s="224"/>
      <c r="N230" s="225"/>
      <c r="O230" s="225"/>
      <c r="P230" s="225"/>
      <c r="Q230" s="225"/>
      <c r="R230" s="225"/>
      <c r="S230" s="225"/>
      <c r="T230" s="226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T230" s="220" t="s">
        <v>184</v>
      </c>
      <c r="AU230" s="220" t="s">
        <v>93</v>
      </c>
      <c r="AV230" s="13" t="s">
        <v>93</v>
      </c>
      <c r="AW230" s="13" t="s">
        <v>36</v>
      </c>
      <c r="AX230" s="13" t="s">
        <v>87</v>
      </c>
      <c r="AY230" s="220" t="s">
        <v>166</v>
      </c>
    </row>
    <row r="231" s="2" customFormat="1" ht="24.15" customHeight="1">
      <c r="A231" s="37"/>
      <c r="B231" s="168"/>
      <c r="C231" s="204" t="s">
        <v>423</v>
      </c>
      <c r="D231" s="204" t="s">
        <v>168</v>
      </c>
      <c r="E231" s="205" t="s">
        <v>424</v>
      </c>
      <c r="F231" s="206" t="s">
        <v>425</v>
      </c>
      <c r="G231" s="207" t="s">
        <v>415</v>
      </c>
      <c r="H231" s="208">
        <v>12</v>
      </c>
      <c r="I231" s="209"/>
      <c r="J231" s="210">
        <f>ROUND(I231*H231,2)</f>
        <v>0</v>
      </c>
      <c r="K231" s="211"/>
      <c r="L231" s="38"/>
      <c r="M231" s="212" t="s">
        <v>1</v>
      </c>
      <c r="N231" s="213" t="s">
        <v>46</v>
      </c>
      <c r="O231" s="81"/>
      <c r="P231" s="214">
        <f>O231*H231</f>
        <v>0</v>
      </c>
      <c r="Q231" s="214">
        <v>4.0280000000000001E-05</v>
      </c>
      <c r="R231" s="214">
        <f>Q231*H231</f>
        <v>0.00048336000000000001</v>
      </c>
      <c r="S231" s="214">
        <v>0.0016999999999999999</v>
      </c>
      <c r="T231" s="215">
        <f>S231*H231</f>
        <v>0.020399999999999998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216" t="s">
        <v>172</v>
      </c>
      <c r="AT231" s="216" t="s">
        <v>168</v>
      </c>
      <c r="AU231" s="216" t="s">
        <v>93</v>
      </c>
      <c r="AY231" s="18" t="s">
        <v>166</v>
      </c>
      <c r="BE231" s="217">
        <f>IF(N231="základná",J231,0)</f>
        <v>0</v>
      </c>
      <c r="BF231" s="217">
        <f>IF(N231="znížená",J231,0)</f>
        <v>0</v>
      </c>
      <c r="BG231" s="217">
        <f>IF(N231="zákl. prenesená",J231,0)</f>
        <v>0</v>
      </c>
      <c r="BH231" s="217">
        <f>IF(N231="zníž. prenesená",J231,0)</f>
        <v>0</v>
      </c>
      <c r="BI231" s="217">
        <f>IF(N231="nulová",J231,0)</f>
        <v>0</v>
      </c>
      <c r="BJ231" s="18" t="s">
        <v>93</v>
      </c>
      <c r="BK231" s="217">
        <f>ROUND(I231*H231,2)</f>
        <v>0</v>
      </c>
      <c r="BL231" s="18" t="s">
        <v>172</v>
      </c>
      <c r="BM231" s="216" t="s">
        <v>426</v>
      </c>
    </row>
    <row r="232" s="2" customFormat="1" ht="24.15" customHeight="1">
      <c r="A232" s="37"/>
      <c r="B232" s="168"/>
      <c r="C232" s="204" t="s">
        <v>427</v>
      </c>
      <c r="D232" s="204" t="s">
        <v>168</v>
      </c>
      <c r="E232" s="205" t="s">
        <v>428</v>
      </c>
      <c r="F232" s="206" t="s">
        <v>429</v>
      </c>
      <c r="G232" s="207" t="s">
        <v>309</v>
      </c>
      <c r="H232" s="208">
        <v>5.8579999999999997</v>
      </c>
      <c r="I232" s="209"/>
      <c r="J232" s="210">
        <f>ROUND(I232*H232,2)</f>
        <v>0</v>
      </c>
      <c r="K232" s="211"/>
      <c r="L232" s="38"/>
      <c r="M232" s="212" t="s">
        <v>1</v>
      </c>
      <c r="N232" s="213" t="s">
        <v>46</v>
      </c>
      <c r="O232" s="81"/>
      <c r="P232" s="214">
        <f>O232*H232</f>
        <v>0</v>
      </c>
      <c r="Q232" s="214">
        <v>0</v>
      </c>
      <c r="R232" s="214">
        <f>Q232*H232</f>
        <v>0</v>
      </c>
      <c r="S232" s="214">
        <v>0</v>
      </c>
      <c r="T232" s="215">
        <f>S232*H232</f>
        <v>0</v>
      </c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R232" s="216" t="s">
        <v>172</v>
      </c>
      <c r="AT232" s="216" t="s">
        <v>168</v>
      </c>
      <c r="AU232" s="216" t="s">
        <v>93</v>
      </c>
      <c r="AY232" s="18" t="s">
        <v>166</v>
      </c>
      <c r="BE232" s="217">
        <f>IF(N232="základná",J232,0)</f>
        <v>0</v>
      </c>
      <c r="BF232" s="217">
        <f>IF(N232="znížená",J232,0)</f>
        <v>0</v>
      </c>
      <c r="BG232" s="217">
        <f>IF(N232="zákl. prenesená",J232,0)</f>
        <v>0</v>
      </c>
      <c r="BH232" s="217">
        <f>IF(N232="zníž. prenesená",J232,0)</f>
        <v>0</v>
      </c>
      <c r="BI232" s="217">
        <f>IF(N232="nulová",J232,0)</f>
        <v>0</v>
      </c>
      <c r="BJ232" s="18" t="s">
        <v>93</v>
      </c>
      <c r="BK232" s="217">
        <f>ROUND(I232*H232,2)</f>
        <v>0</v>
      </c>
      <c r="BL232" s="18" t="s">
        <v>172</v>
      </c>
      <c r="BM232" s="216" t="s">
        <v>430</v>
      </c>
    </row>
    <row r="233" s="2" customFormat="1" ht="24.15" customHeight="1">
      <c r="A233" s="37"/>
      <c r="B233" s="168"/>
      <c r="C233" s="204" t="s">
        <v>431</v>
      </c>
      <c r="D233" s="204" t="s">
        <v>168</v>
      </c>
      <c r="E233" s="205" t="s">
        <v>432</v>
      </c>
      <c r="F233" s="206" t="s">
        <v>433</v>
      </c>
      <c r="G233" s="207" t="s">
        <v>309</v>
      </c>
      <c r="H233" s="208">
        <v>52.722000000000001</v>
      </c>
      <c r="I233" s="209"/>
      <c r="J233" s="210">
        <f>ROUND(I233*H233,2)</f>
        <v>0</v>
      </c>
      <c r="K233" s="211"/>
      <c r="L233" s="38"/>
      <c r="M233" s="212" t="s">
        <v>1</v>
      </c>
      <c r="N233" s="213" t="s">
        <v>46</v>
      </c>
      <c r="O233" s="81"/>
      <c r="P233" s="214">
        <f>O233*H233</f>
        <v>0</v>
      </c>
      <c r="Q233" s="214">
        <v>0</v>
      </c>
      <c r="R233" s="214">
        <f>Q233*H233</f>
        <v>0</v>
      </c>
      <c r="S233" s="214">
        <v>0</v>
      </c>
      <c r="T233" s="215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16" t="s">
        <v>172</v>
      </c>
      <c r="AT233" s="216" t="s">
        <v>168</v>
      </c>
      <c r="AU233" s="216" t="s">
        <v>93</v>
      </c>
      <c r="AY233" s="18" t="s">
        <v>166</v>
      </c>
      <c r="BE233" s="217">
        <f>IF(N233="základná",J233,0)</f>
        <v>0</v>
      </c>
      <c r="BF233" s="217">
        <f>IF(N233="znížená",J233,0)</f>
        <v>0</v>
      </c>
      <c r="BG233" s="217">
        <f>IF(N233="zákl. prenesená",J233,0)</f>
        <v>0</v>
      </c>
      <c r="BH233" s="217">
        <f>IF(N233="zníž. prenesená",J233,0)</f>
        <v>0</v>
      </c>
      <c r="BI233" s="217">
        <f>IF(N233="nulová",J233,0)</f>
        <v>0</v>
      </c>
      <c r="BJ233" s="18" t="s">
        <v>93</v>
      </c>
      <c r="BK233" s="217">
        <f>ROUND(I233*H233,2)</f>
        <v>0</v>
      </c>
      <c r="BL233" s="18" t="s">
        <v>172</v>
      </c>
      <c r="BM233" s="216" t="s">
        <v>434</v>
      </c>
    </row>
    <row r="234" s="13" customFormat="1">
      <c r="A234" s="13"/>
      <c r="B234" s="218"/>
      <c r="C234" s="13"/>
      <c r="D234" s="219" t="s">
        <v>184</v>
      </c>
      <c r="E234" s="13"/>
      <c r="F234" s="221" t="s">
        <v>435</v>
      </c>
      <c r="G234" s="13"/>
      <c r="H234" s="222">
        <v>52.722000000000001</v>
      </c>
      <c r="I234" s="223"/>
      <c r="J234" s="13"/>
      <c r="K234" s="13"/>
      <c r="L234" s="218"/>
      <c r="M234" s="224"/>
      <c r="N234" s="225"/>
      <c r="O234" s="225"/>
      <c r="P234" s="225"/>
      <c r="Q234" s="225"/>
      <c r="R234" s="225"/>
      <c r="S234" s="225"/>
      <c r="T234" s="226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T234" s="220" t="s">
        <v>184</v>
      </c>
      <c r="AU234" s="220" t="s">
        <v>93</v>
      </c>
      <c r="AV234" s="13" t="s">
        <v>93</v>
      </c>
      <c r="AW234" s="13" t="s">
        <v>3</v>
      </c>
      <c r="AX234" s="13" t="s">
        <v>87</v>
      </c>
      <c r="AY234" s="220" t="s">
        <v>166</v>
      </c>
    </row>
    <row r="235" s="2" customFormat="1" ht="24.15" customHeight="1">
      <c r="A235" s="37"/>
      <c r="B235" s="168"/>
      <c r="C235" s="204" t="s">
        <v>436</v>
      </c>
      <c r="D235" s="204" t="s">
        <v>168</v>
      </c>
      <c r="E235" s="205" t="s">
        <v>437</v>
      </c>
      <c r="F235" s="206" t="s">
        <v>438</v>
      </c>
      <c r="G235" s="207" t="s">
        <v>309</v>
      </c>
      <c r="H235" s="208">
        <v>5.8579999999999997</v>
      </c>
      <c r="I235" s="209"/>
      <c r="J235" s="210">
        <f>ROUND(I235*H235,2)</f>
        <v>0</v>
      </c>
      <c r="K235" s="211"/>
      <c r="L235" s="38"/>
      <c r="M235" s="212" t="s">
        <v>1</v>
      </c>
      <c r="N235" s="213" t="s">
        <v>46</v>
      </c>
      <c r="O235" s="81"/>
      <c r="P235" s="214">
        <f>O235*H235</f>
        <v>0</v>
      </c>
      <c r="Q235" s="214">
        <v>0</v>
      </c>
      <c r="R235" s="214">
        <f>Q235*H235</f>
        <v>0</v>
      </c>
      <c r="S235" s="214">
        <v>0</v>
      </c>
      <c r="T235" s="215">
        <f>S235*H235</f>
        <v>0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R235" s="216" t="s">
        <v>172</v>
      </c>
      <c r="AT235" s="216" t="s">
        <v>168</v>
      </c>
      <c r="AU235" s="216" t="s">
        <v>93</v>
      </c>
      <c r="AY235" s="18" t="s">
        <v>166</v>
      </c>
      <c r="BE235" s="217">
        <f>IF(N235="základná",J235,0)</f>
        <v>0</v>
      </c>
      <c r="BF235" s="217">
        <f>IF(N235="znížená",J235,0)</f>
        <v>0</v>
      </c>
      <c r="BG235" s="217">
        <f>IF(N235="zákl. prenesená",J235,0)</f>
        <v>0</v>
      </c>
      <c r="BH235" s="217">
        <f>IF(N235="zníž. prenesená",J235,0)</f>
        <v>0</v>
      </c>
      <c r="BI235" s="217">
        <f>IF(N235="nulová",J235,0)</f>
        <v>0</v>
      </c>
      <c r="BJ235" s="18" t="s">
        <v>93</v>
      </c>
      <c r="BK235" s="217">
        <f>ROUND(I235*H235,2)</f>
        <v>0</v>
      </c>
      <c r="BL235" s="18" t="s">
        <v>172</v>
      </c>
      <c r="BM235" s="216" t="s">
        <v>439</v>
      </c>
    </row>
    <row r="236" s="2" customFormat="1" ht="24.15" customHeight="1">
      <c r="A236" s="37"/>
      <c r="B236" s="168"/>
      <c r="C236" s="204" t="s">
        <v>440</v>
      </c>
      <c r="D236" s="204" t="s">
        <v>168</v>
      </c>
      <c r="E236" s="205" t="s">
        <v>441</v>
      </c>
      <c r="F236" s="206" t="s">
        <v>442</v>
      </c>
      <c r="G236" s="207" t="s">
        <v>309</v>
      </c>
      <c r="H236" s="208">
        <v>4.3579999999999997</v>
      </c>
      <c r="I236" s="209"/>
      <c r="J236" s="210">
        <f>ROUND(I236*H236,2)</f>
        <v>0</v>
      </c>
      <c r="K236" s="211"/>
      <c r="L236" s="38"/>
      <c r="M236" s="212" t="s">
        <v>1</v>
      </c>
      <c r="N236" s="213" t="s">
        <v>46</v>
      </c>
      <c r="O236" s="81"/>
      <c r="P236" s="214">
        <f>O236*H236</f>
        <v>0</v>
      </c>
      <c r="Q236" s="214">
        <v>0</v>
      </c>
      <c r="R236" s="214">
        <f>Q236*H236</f>
        <v>0</v>
      </c>
      <c r="S236" s="214">
        <v>0</v>
      </c>
      <c r="T236" s="215">
        <f>S236*H236</f>
        <v>0</v>
      </c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R236" s="216" t="s">
        <v>172</v>
      </c>
      <c r="AT236" s="216" t="s">
        <v>168</v>
      </c>
      <c r="AU236" s="216" t="s">
        <v>93</v>
      </c>
      <c r="AY236" s="18" t="s">
        <v>166</v>
      </c>
      <c r="BE236" s="217">
        <f>IF(N236="základná",J236,0)</f>
        <v>0</v>
      </c>
      <c r="BF236" s="217">
        <f>IF(N236="znížená",J236,0)</f>
        <v>0</v>
      </c>
      <c r="BG236" s="217">
        <f>IF(N236="zákl. prenesená",J236,0)</f>
        <v>0</v>
      </c>
      <c r="BH236" s="217">
        <f>IF(N236="zníž. prenesená",J236,0)</f>
        <v>0</v>
      </c>
      <c r="BI236" s="217">
        <f>IF(N236="nulová",J236,0)</f>
        <v>0</v>
      </c>
      <c r="BJ236" s="18" t="s">
        <v>93</v>
      </c>
      <c r="BK236" s="217">
        <f>ROUND(I236*H236,2)</f>
        <v>0</v>
      </c>
      <c r="BL236" s="18" t="s">
        <v>172</v>
      </c>
      <c r="BM236" s="216" t="s">
        <v>443</v>
      </c>
    </row>
    <row r="237" s="13" customFormat="1">
      <c r="A237" s="13"/>
      <c r="B237" s="218"/>
      <c r="C237" s="13"/>
      <c r="D237" s="219" t="s">
        <v>184</v>
      </c>
      <c r="E237" s="220" t="s">
        <v>1</v>
      </c>
      <c r="F237" s="221" t="s">
        <v>444</v>
      </c>
      <c r="G237" s="13"/>
      <c r="H237" s="222">
        <v>4.3579999999999997</v>
      </c>
      <c r="I237" s="223"/>
      <c r="J237" s="13"/>
      <c r="K237" s="13"/>
      <c r="L237" s="218"/>
      <c r="M237" s="224"/>
      <c r="N237" s="225"/>
      <c r="O237" s="225"/>
      <c r="P237" s="225"/>
      <c r="Q237" s="225"/>
      <c r="R237" s="225"/>
      <c r="S237" s="225"/>
      <c r="T237" s="226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T237" s="220" t="s">
        <v>184</v>
      </c>
      <c r="AU237" s="220" t="s">
        <v>93</v>
      </c>
      <c r="AV237" s="13" t="s">
        <v>93</v>
      </c>
      <c r="AW237" s="13" t="s">
        <v>36</v>
      </c>
      <c r="AX237" s="13" t="s">
        <v>87</v>
      </c>
      <c r="AY237" s="220" t="s">
        <v>166</v>
      </c>
    </row>
    <row r="238" s="2" customFormat="1" ht="24.15" customHeight="1">
      <c r="A238" s="37"/>
      <c r="B238" s="168"/>
      <c r="C238" s="204" t="s">
        <v>445</v>
      </c>
      <c r="D238" s="204" t="s">
        <v>168</v>
      </c>
      <c r="E238" s="205" t="s">
        <v>446</v>
      </c>
      <c r="F238" s="206" t="s">
        <v>447</v>
      </c>
      <c r="G238" s="207" t="s">
        <v>309</v>
      </c>
      <c r="H238" s="208">
        <v>1.5</v>
      </c>
      <c r="I238" s="209"/>
      <c r="J238" s="210">
        <f>ROUND(I238*H238,2)</f>
        <v>0</v>
      </c>
      <c r="K238" s="211"/>
      <c r="L238" s="38"/>
      <c r="M238" s="212" t="s">
        <v>1</v>
      </c>
      <c r="N238" s="213" t="s">
        <v>46</v>
      </c>
      <c r="O238" s="81"/>
      <c r="P238" s="214">
        <f>O238*H238</f>
        <v>0</v>
      </c>
      <c r="Q238" s="214">
        <v>0</v>
      </c>
      <c r="R238" s="214">
        <f>Q238*H238</f>
        <v>0</v>
      </c>
      <c r="S238" s="214">
        <v>0</v>
      </c>
      <c r="T238" s="215">
        <f>S238*H238</f>
        <v>0</v>
      </c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R238" s="216" t="s">
        <v>172</v>
      </c>
      <c r="AT238" s="216" t="s">
        <v>168</v>
      </c>
      <c r="AU238" s="216" t="s">
        <v>93</v>
      </c>
      <c r="AY238" s="18" t="s">
        <v>166</v>
      </c>
      <c r="BE238" s="217">
        <f>IF(N238="základná",J238,0)</f>
        <v>0</v>
      </c>
      <c r="BF238" s="217">
        <f>IF(N238="znížená",J238,0)</f>
        <v>0</v>
      </c>
      <c r="BG238" s="217">
        <f>IF(N238="zákl. prenesená",J238,0)</f>
        <v>0</v>
      </c>
      <c r="BH238" s="217">
        <f>IF(N238="zníž. prenesená",J238,0)</f>
        <v>0</v>
      </c>
      <c r="BI238" s="217">
        <f>IF(N238="nulová",J238,0)</f>
        <v>0</v>
      </c>
      <c r="BJ238" s="18" t="s">
        <v>93</v>
      </c>
      <c r="BK238" s="217">
        <f>ROUND(I238*H238,2)</f>
        <v>0</v>
      </c>
      <c r="BL238" s="18" t="s">
        <v>172</v>
      </c>
      <c r="BM238" s="216" t="s">
        <v>448</v>
      </c>
    </row>
    <row r="239" s="12" customFormat="1" ht="22.8" customHeight="1">
      <c r="A239" s="12"/>
      <c r="B239" s="191"/>
      <c r="C239" s="12"/>
      <c r="D239" s="192" t="s">
        <v>79</v>
      </c>
      <c r="E239" s="202" t="s">
        <v>449</v>
      </c>
      <c r="F239" s="202" t="s">
        <v>450</v>
      </c>
      <c r="G239" s="12"/>
      <c r="H239" s="12"/>
      <c r="I239" s="194"/>
      <c r="J239" s="203">
        <f>BK239</f>
        <v>0</v>
      </c>
      <c r="K239" s="12"/>
      <c r="L239" s="191"/>
      <c r="M239" s="196"/>
      <c r="N239" s="197"/>
      <c r="O239" s="197"/>
      <c r="P239" s="198">
        <f>P240</f>
        <v>0</v>
      </c>
      <c r="Q239" s="197"/>
      <c r="R239" s="198">
        <f>R240</f>
        <v>0</v>
      </c>
      <c r="S239" s="197"/>
      <c r="T239" s="199">
        <f>T240</f>
        <v>0</v>
      </c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R239" s="192" t="s">
        <v>87</v>
      </c>
      <c r="AT239" s="200" t="s">
        <v>79</v>
      </c>
      <c r="AU239" s="200" t="s">
        <v>87</v>
      </c>
      <c r="AY239" s="192" t="s">
        <v>166</v>
      </c>
      <c r="BK239" s="201">
        <f>BK240</f>
        <v>0</v>
      </c>
    </row>
    <row r="240" s="2" customFormat="1" ht="24.15" customHeight="1">
      <c r="A240" s="37"/>
      <c r="B240" s="168"/>
      <c r="C240" s="204" t="s">
        <v>451</v>
      </c>
      <c r="D240" s="204" t="s">
        <v>168</v>
      </c>
      <c r="E240" s="205" t="s">
        <v>452</v>
      </c>
      <c r="F240" s="206" t="s">
        <v>453</v>
      </c>
      <c r="G240" s="207" t="s">
        <v>309</v>
      </c>
      <c r="H240" s="208">
        <v>26.077999999999999</v>
      </c>
      <c r="I240" s="209"/>
      <c r="J240" s="210">
        <f>ROUND(I240*H240,2)</f>
        <v>0</v>
      </c>
      <c r="K240" s="211"/>
      <c r="L240" s="38"/>
      <c r="M240" s="253" t="s">
        <v>1</v>
      </c>
      <c r="N240" s="254" t="s">
        <v>46</v>
      </c>
      <c r="O240" s="255"/>
      <c r="P240" s="256">
        <f>O240*H240</f>
        <v>0</v>
      </c>
      <c r="Q240" s="256">
        <v>0</v>
      </c>
      <c r="R240" s="256">
        <f>Q240*H240</f>
        <v>0</v>
      </c>
      <c r="S240" s="256">
        <v>0</v>
      </c>
      <c r="T240" s="257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16" t="s">
        <v>172</v>
      </c>
      <c r="AT240" s="216" t="s">
        <v>168</v>
      </c>
      <c r="AU240" s="216" t="s">
        <v>93</v>
      </c>
      <c r="AY240" s="18" t="s">
        <v>166</v>
      </c>
      <c r="BE240" s="217">
        <f>IF(N240="základná",J240,0)</f>
        <v>0</v>
      </c>
      <c r="BF240" s="217">
        <f>IF(N240="znížená",J240,0)</f>
        <v>0</v>
      </c>
      <c r="BG240" s="217">
        <f>IF(N240="zákl. prenesená",J240,0)</f>
        <v>0</v>
      </c>
      <c r="BH240" s="217">
        <f>IF(N240="zníž. prenesená",J240,0)</f>
        <v>0</v>
      </c>
      <c r="BI240" s="217">
        <f>IF(N240="nulová",J240,0)</f>
        <v>0</v>
      </c>
      <c r="BJ240" s="18" t="s">
        <v>93</v>
      </c>
      <c r="BK240" s="217">
        <f>ROUND(I240*H240,2)</f>
        <v>0</v>
      </c>
      <c r="BL240" s="18" t="s">
        <v>172</v>
      </c>
      <c r="BM240" s="216" t="s">
        <v>454</v>
      </c>
    </row>
    <row r="241" s="2" customFormat="1" ht="6.96" customHeight="1">
      <c r="A241" s="37"/>
      <c r="B241" s="64"/>
      <c r="C241" s="65"/>
      <c r="D241" s="65"/>
      <c r="E241" s="65"/>
      <c r="F241" s="65"/>
      <c r="G241" s="65"/>
      <c r="H241" s="65"/>
      <c r="I241" s="65"/>
      <c r="J241" s="65"/>
      <c r="K241" s="65"/>
      <c r="L241" s="38"/>
      <c r="M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</row>
  </sheetData>
  <autoFilter ref="C138:K240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11:F111"/>
    <mergeCell ref="D112:F112"/>
    <mergeCell ref="D113:F113"/>
    <mergeCell ref="D114:F114"/>
    <mergeCell ref="D115:F115"/>
    <mergeCell ref="E127:H127"/>
    <mergeCell ref="E129:H129"/>
    <mergeCell ref="E131:H13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97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80</v>
      </c>
    </row>
    <row r="4" s="1" customFormat="1" ht="24.96" customHeight="1">
      <c r="B4" s="21"/>
      <c r="D4" s="22" t="s">
        <v>120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16.5" customHeight="1">
      <c r="B7" s="21"/>
      <c r="E7" s="134" t="str">
        <f>'Rekapitulácia stavby'!K6</f>
        <v xml:space="preserve">KANALIZÁCIA PRE OBEC KOKŠOV - BAKŠA--UČS  č.1</v>
      </c>
      <c r="F7" s="31"/>
      <c r="G7" s="31"/>
      <c r="H7" s="31"/>
      <c r="L7" s="21"/>
    </row>
    <row r="8" s="1" customFormat="1" ht="12" customHeight="1">
      <c r="B8" s="21"/>
      <c r="D8" s="31" t="s">
        <v>121</v>
      </c>
      <c r="L8" s="21"/>
    </row>
    <row r="9" s="2" customFormat="1" ht="16.5" customHeight="1">
      <c r="A9" s="37"/>
      <c r="B9" s="38"/>
      <c r="C9" s="37"/>
      <c r="D9" s="37"/>
      <c r="E9" s="134" t="s">
        <v>122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123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455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20</v>
      </c>
      <c r="E14" s="37"/>
      <c r="F14" s="26" t="s">
        <v>456</v>
      </c>
      <c r="G14" s="37"/>
      <c r="H14" s="37"/>
      <c r="I14" s="31" t="s">
        <v>22</v>
      </c>
      <c r="J14" s="73" t="str">
        <f>'Rekapitulácia stavby'!AN8</f>
        <v>27. 10. 2025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24</v>
      </c>
      <c r="E16" s="37"/>
      <c r="F16" s="37"/>
      <c r="G16" s="37"/>
      <c r="H16" s="37"/>
      <c r="I16" s="31" t="s">
        <v>25</v>
      </c>
      <c r="J16" s="26" t="s">
        <v>26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">
        <v>457</v>
      </c>
      <c r="F17" s="37"/>
      <c r="G17" s="37"/>
      <c r="H17" s="37"/>
      <c r="I17" s="31" t="s">
        <v>28</v>
      </c>
      <c r="J17" s="26" t="s">
        <v>1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30</v>
      </c>
      <c r="E19" s="37"/>
      <c r="F19" s="37"/>
      <c r="G19" s="37"/>
      <c r="H19" s="37"/>
      <c r="I19" s="31" t="s">
        <v>25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28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32</v>
      </c>
      <c r="E22" s="37"/>
      <c r="F22" s="37"/>
      <c r="G22" s="37"/>
      <c r="H22" s="37"/>
      <c r="I22" s="31" t="s">
        <v>25</v>
      </c>
      <c r="J22" s="26" t="s">
        <v>458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459</v>
      </c>
      <c r="F23" s="37"/>
      <c r="G23" s="37"/>
      <c r="H23" s="37"/>
      <c r="I23" s="31" t="s">
        <v>28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37</v>
      </c>
      <c r="E25" s="37"/>
      <c r="F25" s="37"/>
      <c r="G25" s="37"/>
      <c r="H25" s="37"/>
      <c r="I25" s="31" t="s">
        <v>25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">
        <v>460</v>
      </c>
      <c r="F26" s="37"/>
      <c r="G26" s="37"/>
      <c r="H26" s="37"/>
      <c r="I26" s="31" t="s">
        <v>28</v>
      </c>
      <c r="J26" s="26" t="s">
        <v>1</v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39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5"/>
      <c r="B29" s="136"/>
      <c r="C29" s="135"/>
      <c r="D29" s="135"/>
      <c r="E29" s="35" t="s">
        <v>1</v>
      </c>
      <c r="F29" s="35"/>
      <c r="G29" s="35"/>
      <c r="H29" s="35"/>
      <c r="I29" s="135"/>
      <c r="J29" s="135"/>
      <c r="K29" s="135"/>
      <c r="L29" s="137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127</v>
      </c>
      <c r="E32" s="37"/>
      <c r="F32" s="37"/>
      <c r="G32" s="37"/>
      <c r="H32" s="37"/>
      <c r="I32" s="37"/>
      <c r="J32" s="138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39" t="s">
        <v>118</v>
      </c>
      <c r="E33" s="37"/>
      <c r="F33" s="37"/>
      <c r="G33" s="37"/>
      <c r="H33" s="37"/>
      <c r="I33" s="37"/>
      <c r="J33" s="138">
        <f>J104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0" t="s">
        <v>40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42</v>
      </c>
      <c r="G36" s="37"/>
      <c r="H36" s="37"/>
      <c r="I36" s="42" t="s">
        <v>41</v>
      </c>
      <c r="J36" s="42" t="s">
        <v>43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41" t="s">
        <v>44</v>
      </c>
      <c r="E37" s="44" t="s">
        <v>45</v>
      </c>
      <c r="F37" s="142">
        <f>ROUND((SUM(BE104:BE111) + SUM(BE133:BE165)),  2)</f>
        <v>0</v>
      </c>
      <c r="G37" s="143"/>
      <c r="H37" s="143"/>
      <c r="I37" s="144">
        <v>0.23000000000000001</v>
      </c>
      <c r="J37" s="142">
        <f>ROUND(((SUM(BE104:BE111) + SUM(BE133:BE165))*I37),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46</v>
      </c>
      <c r="F38" s="145">
        <f>ROUND((SUM(BF104:BF111) + SUM(BF133:BF165)),  2)</f>
        <v>0</v>
      </c>
      <c r="G38" s="37"/>
      <c r="H38" s="37"/>
      <c r="I38" s="146">
        <v>0.23000000000000001</v>
      </c>
      <c r="J38" s="145">
        <f>ROUND(((SUM(BF104:BF111) + SUM(BF133:BF165))*I38),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47</v>
      </c>
      <c r="F39" s="145">
        <f>ROUND((SUM(BG104:BG111) + SUM(BG133:BG165)),  2)</f>
        <v>0</v>
      </c>
      <c r="G39" s="37"/>
      <c r="H39" s="37"/>
      <c r="I39" s="146">
        <v>0.23000000000000001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48</v>
      </c>
      <c r="F40" s="145">
        <f>ROUND((SUM(BH104:BH111) + SUM(BH133:BH165)),  2)</f>
        <v>0</v>
      </c>
      <c r="G40" s="37"/>
      <c r="H40" s="37"/>
      <c r="I40" s="146">
        <v>0.23000000000000001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49</v>
      </c>
      <c r="F41" s="142">
        <f>ROUND((SUM(BI104:BI111) + SUM(BI133:BI165)),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50</v>
      </c>
      <c r="E43" s="85"/>
      <c r="F43" s="85"/>
      <c r="G43" s="149" t="s">
        <v>51</v>
      </c>
      <c r="H43" s="150" t="s">
        <v>52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53</v>
      </c>
      <c r="E50" s="61"/>
      <c r="F50" s="61"/>
      <c r="G50" s="60" t="s">
        <v>54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55</v>
      </c>
      <c r="E61" s="40"/>
      <c r="F61" s="153" t="s">
        <v>56</v>
      </c>
      <c r="G61" s="62" t="s">
        <v>55</v>
      </c>
      <c r="H61" s="40"/>
      <c r="I61" s="40"/>
      <c r="J61" s="154" t="s">
        <v>56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57</v>
      </c>
      <c r="E65" s="63"/>
      <c r="F65" s="63"/>
      <c r="G65" s="60" t="s">
        <v>58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55</v>
      </c>
      <c r="E76" s="40"/>
      <c r="F76" s="153" t="s">
        <v>56</v>
      </c>
      <c r="G76" s="62" t="s">
        <v>55</v>
      </c>
      <c r="H76" s="40"/>
      <c r="I76" s="40"/>
      <c r="J76" s="154" t="s">
        <v>56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128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7"/>
      <c r="D85" s="37"/>
      <c r="E85" s="134" t="str">
        <f>E7</f>
        <v xml:space="preserve">KANALIZÁCIA PRE OBEC KOKŠOV - BAKŠA--UČS  č.1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121</v>
      </c>
      <c r="L86" s="21"/>
    </row>
    <row r="87" s="2" customFormat="1" ht="16.5" customHeight="1">
      <c r="A87" s="37"/>
      <c r="B87" s="38"/>
      <c r="C87" s="37"/>
      <c r="D87" s="37"/>
      <c r="E87" s="134" t="s">
        <v>122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123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eo - Napojenie na el. sieť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20</v>
      </c>
      <c r="D91" s="37"/>
      <c r="E91" s="37"/>
      <c r="F91" s="26" t="str">
        <f>F14</f>
        <v>KOKŠOV - BAKŠA_x0009__x0009__x0009__x0009_</v>
      </c>
      <c r="G91" s="37"/>
      <c r="H91" s="37"/>
      <c r="I91" s="31" t="s">
        <v>22</v>
      </c>
      <c r="J91" s="73" t="str">
        <f>IF(J14="","",J14)</f>
        <v>27. 10. 2025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40.05" customHeight="1">
      <c r="A93" s="37"/>
      <c r="B93" s="38"/>
      <c r="C93" s="31" t="s">
        <v>24</v>
      </c>
      <c r="D93" s="37"/>
      <c r="E93" s="37"/>
      <c r="F93" s="26" t="str">
        <f>E17</f>
        <v>Obec KOKŠOV - BAKŠA_x0009__x0009__x0009__x0009__x0009__x0009__x0009_</v>
      </c>
      <c r="G93" s="37"/>
      <c r="H93" s="37"/>
      <c r="I93" s="31" t="s">
        <v>32</v>
      </c>
      <c r="J93" s="35" t="str">
        <f>E23</f>
        <v>MARS ELEKTRO,s.r.o.Košice_x0009_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30</v>
      </c>
      <c r="D94" s="37"/>
      <c r="E94" s="37"/>
      <c r="F94" s="26" t="str">
        <f>IF(E20="","",E20)</f>
        <v>Vyplň údaj</v>
      </c>
      <c r="G94" s="37"/>
      <c r="H94" s="37"/>
      <c r="I94" s="31" t="s">
        <v>37</v>
      </c>
      <c r="J94" s="35" t="str">
        <f>E26</f>
        <v>Ing.Július Furmaník_x0009_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129</v>
      </c>
      <c r="D96" s="147"/>
      <c r="E96" s="147"/>
      <c r="F96" s="147"/>
      <c r="G96" s="147"/>
      <c r="H96" s="147"/>
      <c r="I96" s="147"/>
      <c r="J96" s="156" t="s">
        <v>130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131</v>
      </c>
      <c r="D98" s="37"/>
      <c r="E98" s="37"/>
      <c r="F98" s="37"/>
      <c r="G98" s="37"/>
      <c r="H98" s="37"/>
      <c r="I98" s="37"/>
      <c r="J98" s="100">
        <f>J133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132</v>
      </c>
    </row>
    <row r="99" s="9" customFormat="1" ht="24.96" customHeight="1">
      <c r="A99" s="9"/>
      <c r="B99" s="158"/>
      <c r="C99" s="9"/>
      <c r="D99" s="159" t="s">
        <v>461</v>
      </c>
      <c r="E99" s="160"/>
      <c r="F99" s="160"/>
      <c r="G99" s="160"/>
      <c r="H99" s="160"/>
      <c r="I99" s="160"/>
      <c r="J99" s="161">
        <f>J134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462</v>
      </c>
      <c r="E100" s="164"/>
      <c r="F100" s="164"/>
      <c r="G100" s="164"/>
      <c r="H100" s="164"/>
      <c r="I100" s="164"/>
      <c r="J100" s="165">
        <f>J151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9" customFormat="1" ht="24.96" customHeight="1">
      <c r="A101" s="9"/>
      <c r="B101" s="158"/>
      <c r="C101" s="9"/>
      <c r="D101" s="159" t="s">
        <v>463</v>
      </c>
      <c r="E101" s="160"/>
      <c r="F101" s="160"/>
      <c r="G101" s="160"/>
      <c r="H101" s="160"/>
      <c r="I101" s="160"/>
      <c r="J101" s="161">
        <f>J164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2" customFormat="1" ht="21.84" customHeight="1">
      <c r="A102" s="37"/>
      <c r="B102" s="38"/>
      <c r="C102" s="37"/>
      <c r="D102" s="37"/>
      <c r="E102" s="37"/>
      <c r="F102" s="37"/>
      <c r="G102" s="37"/>
      <c r="H102" s="37"/>
      <c r="I102" s="37"/>
      <c r="J102" s="37"/>
      <c r="K102" s="37"/>
      <c r="L102" s="59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3" s="2" customFormat="1" ht="6.96" customHeight="1">
      <c r="A103" s="37"/>
      <c r="B103" s="38"/>
      <c r="C103" s="37"/>
      <c r="D103" s="37"/>
      <c r="E103" s="37"/>
      <c r="F103" s="37"/>
      <c r="G103" s="37"/>
      <c r="H103" s="37"/>
      <c r="I103" s="37"/>
      <c r="J103" s="37"/>
      <c r="K103" s="37"/>
      <c r="L103" s="59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29.28" customHeight="1">
      <c r="A104" s="37"/>
      <c r="B104" s="38"/>
      <c r="C104" s="157" t="s">
        <v>142</v>
      </c>
      <c r="D104" s="37"/>
      <c r="E104" s="37"/>
      <c r="F104" s="37"/>
      <c r="G104" s="37"/>
      <c r="H104" s="37"/>
      <c r="I104" s="37"/>
      <c r="J104" s="166">
        <f>ROUND(J105 + J106 + J107 + J108 + J109 + J110,2)</f>
        <v>0</v>
      </c>
      <c r="K104" s="37"/>
      <c r="L104" s="59"/>
      <c r="N104" s="167" t="s">
        <v>44</v>
      </c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18" customHeight="1">
      <c r="A105" s="37"/>
      <c r="B105" s="168"/>
      <c r="C105" s="169"/>
      <c r="D105" s="170" t="s">
        <v>143</v>
      </c>
      <c r="E105" s="171"/>
      <c r="F105" s="171"/>
      <c r="G105" s="169"/>
      <c r="H105" s="169"/>
      <c r="I105" s="169"/>
      <c r="J105" s="172">
        <v>0</v>
      </c>
      <c r="K105" s="169"/>
      <c r="L105" s="173"/>
      <c r="M105" s="174"/>
      <c r="N105" s="175" t="s">
        <v>46</v>
      </c>
      <c r="O105" s="174"/>
      <c r="P105" s="174"/>
      <c r="Q105" s="174"/>
      <c r="R105" s="174"/>
      <c r="S105" s="169"/>
      <c r="T105" s="169"/>
      <c r="U105" s="169"/>
      <c r="V105" s="169"/>
      <c r="W105" s="169"/>
      <c r="X105" s="169"/>
      <c r="Y105" s="169"/>
      <c r="Z105" s="169"/>
      <c r="AA105" s="169"/>
      <c r="AB105" s="169"/>
      <c r="AC105" s="169"/>
      <c r="AD105" s="169"/>
      <c r="AE105" s="169"/>
      <c r="AF105" s="174"/>
      <c r="AG105" s="174"/>
      <c r="AH105" s="174"/>
      <c r="AI105" s="174"/>
      <c r="AJ105" s="174"/>
      <c r="AK105" s="174"/>
      <c r="AL105" s="174"/>
      <c r="AM105" s="174"/>
      <c r="AN105" s="174"/>
      <c r="AO105" s="174"/>
      <c r="AP105" s="174"/>
      <c r="AQ105" s="174"/>
      <c r="AR105" s="174"/>
      <c r="AS105" s="174"/>
      <c r="AT105" s="174"/>
      <c r="AU105" s="174"/>
      <c r="AV105" s="174"/>
      <c r="AW105" s="174"/>
      <c r="AX105" s="174"/>
      <c r="AY105" s="176" t="s">
        <v>144</v>
      </c>
      <c r="AZ105" s="174"/>
      <c r="BA105" s="174"/>
      <c r="BB105" s="174"/>
      <c r="BC105" s="174"/>
      <c r="BD105" s="174"/>
      <c r="BE105" s="177">
        <f>IF(N105="základná",J105,0)</f>
        <v>0</v>
      </c>
      <c r="BF105" s="177">
        <f>IF(N105="znížená",J105,0)</f>
        <v>0</v>
      </c>
      <c r="BG105" s="177">
        <f>IF(N105="zákl. prenesená",J105,0)</f>
        <v>0</v>
      </c>
      <c r="BH105" s="177">
        <f>IF(N105="zníž. prenesená",J105,0)</f>
        <v>0</v>
      </c>
      <c r="BI105" s="177">
        <f>IF(N105="nulová",J105,0)</f>
        <v>0</v>
      </c>
      <c r="BJ105" s="176" t="s">
        <v>93</v>
      </c>
      <c r="BK105" s="174"/>
      <c r="BL105" s="174"/>
      <c r="BM105" s="174"/>
    </row>
    <row r="106" s="2" customFormat="1" ht="18" customHeight="1">
      <c r="A106" s="37"/>
      <c r="B106" s="168"/>
      <c r="C106" s="169"/>
      <c r="D106" s="170" t="s">
        <v>145</v>
      </c>
      <c r="E106" s="171"/>
      <c r="F106" s="171"/>
      <c r="G106" s="169"/>
      <c r="H106" s="169"/>
      <c r="I106" s="169"/>
      <c r="J106" s="172">
        <v>0</v>
      </c>
      <c r="K106" s="169"/>
      <c r="L106" s="173"/>
      <c r="M106" s="174"/>
      <c r="N106" s="175" t="s">
        <v>46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144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93</v>
      </c>
      <c r="BK106" s="174"/>
      <c r="BL106" s="174"/>
      <c r="BM106" s="174"/>
    </row>
    <row r="107" s="2" customFormat="1" ht="18" customHeight="1">
      <c r="A107" s="37"/>
      <c r="B107" s="168"/>
      <c r="C107" s="169"/>
      <c r="D107" s="170" t="s">
        <v>146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46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144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93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147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46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144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93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148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46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144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93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1" t="s">
        <v>149</v>
      </c>
      <c r="E110" s="169"/>
      <c r="F110" s="169"/>
      <c r="G110" s="169"/>
      <c r="H110" s="169"/>
      <c r="I110" s="169"/>
      <c r="J110" s="172">
        <f>ROUND(J32*T110,2)</f>
        <v>0</v>
      </c>
      <c r="K110" s="169"/>
      <c r="L110" s="173"/>
      <c r="M110" s="174"/>
      <c r="N110" s="175" t="s">
        <v>46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150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93</v>
      </c>
      <c r="BK110" s="174"/>
      <c r="BL110" s="174"/>
      <c r="BM110" s="174"/>
    </row>
    <row r="111" s="2" customFormat="1">
      <c r="A111" s="37"/>
      <c r="B111" s="38"/>
      <c r="C111" s="37"/>
      <c r="D111" s="37"/>
      <c r="E111" s="37"/>
      <c r="F111" s="37"/>
      <c r="G111" s="37"/>
      <c r="H111" s="37"/>
      <c r="I111" s="37"/>
      <c r="J111" s="37"/>
      <c r="K111" s="37"/>
      <c r="L111" s="59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29.28" customHeight="1">
      <c r="A112" s="37"/>
      <c r="B112" s="38"/>
      <c r="C112" s="178" t="s">
        <v>151</v>
      </c>
      <c r="D112" s="147"/>
      <c r="E112" s="147"/>
      <c r="F112" s="147"/>
      <c r="G112" s="147"/>
      <c r="H112" s="147"/>
      <c r="I112" s="147"/>
      <c r="J112" s="179">
        <f>ROUND(J98+J104,2)</f>
        <v>0</v>
      </c>
      <c r="K112" s="147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6.96" customHeight="1">
      <c r="A113" s="37"/>
      <c r="B113" s="64"/>
      <c r="C113" s="65"/>
      <c r="D113" s="65"/>
      <c r="E113" s="65"/>
      <c r="F113" s="65"/>
      <c r="G113" s="65"/>
      <c r="H113" s="65"/>
      <c r="I113" s="65"/>
      <c r="J113" s="65"/>
      <c r="K113" s="65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7" s="2" customFormat="1" ht="6.96" customHeight="1">
      <c r="A117" s="37"/>
      <c r="B117" s="66"/>
      <c r="C117" s="67"/>
      <c r="D117" s="67"/>
      <c r="E117" s="67"/>
      <c r="F117" s="67"/>
      <c r="G117" s="67"/>
      <c r="H117" s="67"/>
      <c r="I117" s="67"/>
      <c r="J117" s="67"/>
      <c r="K117" s="6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24.96" customHeight="1">
      <c r="A118" s="37"/>
      <c r="B118" s="38"/>
      <c r="C118" s="22" t="s">
        <v>152</v>
      </c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6.96" customHeight="1">
      <c r="A119" s="37"/>
      <c r="B119" s="38"/>
      <c r="C119" s="37"/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12" customHeight="1">
      <c r="A120" s="37"/>
      <c r="B120" s="38"/>
      <c r="C120" s="31" t="s">
        <v>15</v>
      </c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16.5" customHeight="1">
      <c r="A121" s="37"/>
      <c r="B121" s="38"/>
      <c r="C121" s="37"/>
      <c r="D121" s="37"/>
      <c r="E121" s="134" t="str">
        <f>E7</f>
        <v xml:space="preserve">KANALIZÁCIA PRE OBEC KOKŠOV - BAKŠA--UČS  č.1</v>
      </c>
      <c r="F121" s="31"/>
      <c r="G121" s="31"/>
      <c r="H121" s="31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1" customFormat="1" ht="12" customHeight="1">
      <c r="B122" s="21"/>
      <c r="C122" s="31" t="s">
        <v>121</v>
      </c>
      <c r="L122" s="21"/>
    </row>
    <row r="123" s="2" customFormat="1" ht="16.5" customHeight="1">
      <c r="A123" s="37"/>
      <c r="B123" s="38"/>
      <c r="C123" s="37"/>
      <c r="D123" s="37"/>
      <c r="E123" s="134" t="s">
        <v>122</v>
      </c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12" customHeight="1">
      <c r="A124" s="37"/>
      <c r="B124" s="38"/>
      <c r="C124" s="31" t="s">
        <v>123</v>
      </c>
      <c r="D124" s="37"/>
      <c r="E124" s="37"/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16.5" customHeight="1">
      <c r="A125" s="37"/>
      <c r="B125" s="38"/>
      <c r="C125" s="37"/>
      <c r="D125" s="37"/>
      <c r="E125" s="71" t="str">
        <f>E11</f>
        <v>eo - Napojenie na el. sieť</v>
      </c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6.96" customHeight="1">
      <c r="A126" s="37"/>
      <c r="B126" s="38"/>
      <c r="C126" s="37"/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12" customHeight="1">
      <c r="A127" s="37"/>
      <c r="B127" s="38"/>
      <c r="C127" s="31" t="s">
        <v>20</v>
      </c>
      <c r="D127" s="37"/>
      <c r="E127" s="37"/>
      <c r="F127" s="26" t="str">
        <f>F14</f>
        <v>KOKŠOV - BAKŠA_x0009__x0009__x0009__x0009_</v>
      </c>
      <c r="G127" s="37"/>
      <c r="H127" s="37"/>
      <c r="I127" s="31" t="s">
        <v>22</v>
      </c>
      <c r="J127" s="73" t="str">
        <f>IF(J14="","",J14)</f>
        <v>27. 10. 2025</v>
      </c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6.96" customHeight="1">
      <c r="A128" s="37"/>
      <c r="B128" s="38"/>
      <c r="C128" s="37"/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40.05" customHeight="1">
      <c r="A129" s="37"/>
      <c r="B129" s="38"/>
      <c r="C129" s="31" t="s">
        <v>24</v>
      </c>
      <c r="D129" s="37"/>
      <c r="E129" s="37"/>
      <c r="F129" s="26" t="str">
        <f>E17</f>
        <v>Obec KOKŠOV - BAKŠA_x0009__x0009__x0009__x0009__x0009__x0009__x0009_</v>
      </c>
      <c r="G129" s="37"/>
      <c r="H129" s="37"/>
      <c r="I129" s="31" t="s">
        <v>32</v>
      </c>
      <c r="J129" s="35" t="str">
        <f>E23</f>
        <v>MARS ELEKTRO,s.r.o.Košice_x0009_</v>
      </c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5.15" customHeight="1">
      <c r="A130" s="37"/>
      <c r="B130" s="38"/>
      <c r="C130" s="31" t="s">
        <v>30</v>
      </c>
      <c r="D130" s="37"/>
      <c r="E130" s="37"/>
      <c r="F130" s="26" t="str">
        <f>IF(E20="","",E20)</f>
        <v>Vyplň údaj</v>
      </c>
      <c r="G130" s="37"/>
      <c r="H130" s="37"/>
      <c r="I130" s="31" t="s">
        <v>37</v>
      </c>
      <c r="J130" s="35" t="str">
        <f>E26</f>
        <v>Ing.Július Furmaník_x0009_</v>
      </c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0.32" customHeight="1">
      <c r="A131" s="37"/>
      <c r="B131" s="38"/>
      <c r="C131" s="37"/>
      <c r="D131" s="37"/>
      <c r="E131" s="37"/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11" customFormat="1" ht="29.28" customHeight="1">
      <c r="A132" s="180"/>
      <c r="B132" s="181"/>
      <c r="C132" s="182" t="s">
        <v>153</v>
      </c>
      <c r="D132" s="183" t="s">
        <v>65</v>
      </c>
      <c r="E132" s="183" t="s">
        <v>61</v>
      </c>
      <c r="F132" s="183" t="s">
        <v>62</v>
      </c>
      <c r="G132" s="183" t="s">
        <v>154</v>
      </c>
      <c r="H132" s="183" t="s">
        <v>155</v>
      </c>
      <c r="I132" s="183" t="s">
        <v>156</v>
      </c>
      <c r="J132" s="184" t="s">
        <v>130</v>
      </c>
      <c r="K132" s="185" t="s">
        <v>157</v>
      </c>
      <c r="L132" s="186"/>
      <c r="M132" s="90" t="s">
        <v>1</v>
      </c>
      <c r="N132" s="91" t="s">
        <v>44</v>
      </c>
      <c r="O132" s="91" t="s">
        <v>158</v>
      </c>
      <c r="P132" s="91" t="s">
        <v>159</v>
      </c>
      <c r="Q132" s="91" t="s">
        <v>160</v>
      </c>
      <c r="R132" s="91" t="s">
        <v>161</v>
      </c>
      <c r="S132" s="91" t="s">
        <v>162</v>
      </c>
      <c r="T132" s="92" t="s">
        <v>163</v>
      </c>
      <c r="U132" s="180"/>
      <c r="V132" s="180"/>
      <c r="W132" s="180"/>
      <c r="X132" s="180"/>
      <c r="Y132" s="180"/>
      <c r="Z132" s="180"/>
      <c r="AA132" s="180"/>
      <c r="AB132" s="180"/>
      <c r="AC132" s="180"/>
      <c r="AD132" s="180"/>
      <c r="AE132" s="180"/>
    </row>
    <row r="133" s="2" customFormat="1" ht="22.8" customHeight="1">
      <c r="A133" s="37"/>
      <c r="B133" s="38"/>
      <c r="C133" s="97" t="s">
        <v>127</v>
      </c>
      <c r="D133" s="37"/>
      <c r="E133" s="37"/>
      <c r="F133" s="37"/>
      <c r="G133" s="37"/>
      <c r="H133" s="37"/>
      <c r="I133" s="37"/>
      <c r="J133" s="187">
        <f>BK133</f>
        <v>0</v>
      </c>
      <c r="K133" s="37"/>
      <c r="L133" s="38"/>
      <c r="M133" s="93"/>
      <c r="N133" s="77"/>
      <c r="O133" s="94"/>
      <c r="P133" s="188">
        <f>P134+P164</f>
        <v>0</v>
      </c>
      <c r="Q133" s="94"/>
      <c r="R133" s="188">
        <f>R134+R164</f>
        <v>1.2714099999999999</v>
      </c>
      <c r="S133" s="94"/>
      <c r="T133" s="189">
        <f>T134+T164</f>
        <v>0</v>
      </c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T133" s="18" t="s">
        <v>79</v>
      </c>
      <c r="AU133" s="18" t="s">
        <v>132</v>
      </c>
      <c r="BK133" s="190">
        <f>BK134+BK164</f>
        <v>0</v>
      </c>
    </row>
    <row r="134" s="12" customFormat="1" ht="25.92" customHeight="1">
      <c r="A134" s="12"/>
      <c r="B134" s="191"/>
      <c r="C134" s="12"/>
      <c r="D134" s="192" t="s">
        <v>79</v>
      </c>
      <c r="E134" s="193" t="s">
        <v>464</v>
      </c>
      <c r="F134" s="193" t="s">
        <v>464</v>
      </c>
      <c r="G134" s="12"/>
      <c r="H134" s="12"/>
      <c r="I134" s="194"/>
      <c r="J134" s="195">
        <f>BK134</f>
        <v>0</v>
      </c>
      <c r="K134" s="12"/>
      <c r="L134" s="191"/>
      <c r="M134" s="196"/>
      <c r="N134" s="197"/>
      <c r="O134" s="197"/>
      <c r="P134" s="198">
        <f>P135+SUM(P136:P151)</f>
        <v>0</v>
      </c>
      <c r="Q134" s="197"/>
      <c r="R134" s="198">
        <f>R135+SUM(R136:R151)</f>
        <v>1.2714099999999999</v>
      </c>
      <c r="S134" s="197"/>
      <c r="T134" s="199">
        <f>T135+SUM(T136:T151)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92" t="s">
        <v>87</v>
      </c>
      <c r="AT134" s="200" t="s">
        <v>79</v>
      </c>
      <c r="AU134" s="200" t="s">
        <v>80</v>
      </c>
      <c r="AY134" s="192" t="s">
        <v>166</v>
      </c>
      <c r="BK134" s="201">
        <f>BK135+SUM(BK136:BK151)</f>
        <v>0</v>
      </c>
    </row>
    <row r="135" s="2" customFormat="1" ht="24.15" customHeight="1">
      <c r="A135" s="37"/>
      <c r="B135" s="168"/>
      <c r="C135" s="204" t="s">
        <v>87</v>
      </c>
      <c r="D135" s="204" t="s">
        <v>168</v>
      </c>
      <c r="E135" s="205" t="s">
        <v>465</v>
      </c>
      <c r="F135" s="206" t="s">
        <v>466</v>
      </c>
      <c r="G135" s="207" t="s">
        <v>298</v>
      </c>
      <c r="H135" s="208">
        <v>3</v>
      </c>
      <c r="I135" s="209"/>
      <c r="J135" s="210">
        <f>ROUND(I135*H135,2)</f>
        <v>0</v>
      </c>
      <c r="K135" s="211"/>
      <c r="L135" s="38"/>
      <c r="M135" s="212" t="s">
        <v>1</v>
      </c>
      <c r="N135" s="213" t="s">
        <v>46</v>
      </c>
      <c r="O135" s="81"/>
      <c r="P135" s="214">
        <f>O135*H135</f>
        <v>0</v>
      </c>
      <c r="Q135" s="214">
        <v>0</v>
      </c>
      <c r="R135" s="214">
        <f>Q135*H135</f>
        <v>0</v>
      </c>
      <c r="S135" s="214">
        <v>0</v>
      </c>
      <c r="T135" s="215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16" t="s">
        <v>467</v>
      </c>
      <c r="AT135" s="216" t="s">
        <v>168</v>
      </c>
      <c r="AU135" s="216" t="s">
        <v>87</v>
      </c>
      <c r="AY135" s="18" t="s">
        <v>166</v>
      </c>
      <c r="BE135" s="217">
        <f>IF(N135="základná",J135,0)</f>
        <v>0</v>
      </c>
      <c r="BF135" s="217">
        <f>IF(N135="znížená",J135,0)</f>
        <v>0</v>
      </c>
      <c r="BG135" s="217">
        <f>IF(N135="zákl. prenesená",J135,0)</f>
        <v>0</v>
      </c>
      <c r="BH135" s="217">
        <f>IF(N135="zníž. prenesená",J135,0)</f>
        <v>0</v>
      </c>
      <c r="BI135" s="217">
        <f>IF(N135="nulová",J135,0)</f>
        <v>0</v>
      </c>
      <c r="BJ135" s="18" t="s">
        <v>93</v>
      </c>
      <c r="BK135" s="217">
        <f>ROUND(I135*H135,2)</f>
        <v>0</v>
      </c>
      <c r="BL135" s="18" t="s">
        <v>467</v>
      </c>
      <c r="BM135" s="216" t="s">
        <v>93</v>
      </c>
    </row>
    <row r="136" s="2" customFormat="1" ht="37.8" customHeight="1">
      <c r="A136" s="37"/>
      <c r="B136" s="168"/>
      <c r="C136" s="242" t="s">
        <v>93</v>
      </c>
      <c r="D136" s="242" t="s">
        <v>271</v>
      </c>
      <c r="E136" s="243" t="s">
        <v>468</v>
      </c>
      <c r="F136" s="244" t="s">
        <v>469</v>
      </c>
      <c r="G136" s="245" t="s">
        <v>298</v>
      </c>
      <c r="H136" s="246">
        <v>3</v>
      </c>
      <c r="I136" s="247"/>
      <c r="J136" s="248">
        <f>ROUND(I136*H136,2)</f>
        <v>0</v>
      </c>
      <c r="K136" s="249"/>
      <c r="L136" s="250"/>
      <c r="M136" s="251" t="s">
        <v>1</v>
      </c>
      <c r="N136" s="252" t="s">
        <v>46</v>
      </c>
      <c r="O136" s="81"/>
      <c r="P136" s="214">
        <f>O136*H136</f>
        <v>0</v>
      </c>
      <c r="Q136" s="214">
        <v>0</v>
      </c>
      <c r="R136" s="214">
        <f>Q136*H136</f>
        <v>0</v>
      </c>
      <c r="S136" s="214">
        <v>0</v>
      </c>
      <c r="T136" s="215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16" t="s">
        <v>470</v>
      </c>
      <c r="AT136" s="216" t="s">
        <v>271</v>
      </c>
      <c r="AU136" s="216" t="s">
        <v>87</v>
      </c>
      <c r="AY136" s="18" t="s">
        <v>166</v>
      </c>
      <c r="BE136" s="217">
        <f>IF(N136="základná",J136,0)</f>
        <v>0</v>
      </c>
      <c r="BF136" s="217">
        <f>IF(N136="znížená",J136,0)</f>
        <v>0</v>
      </c>
      <c r="BG136" s="217">
        <f>IF(N136="zákl. prenesená",J136,0)</f>
        <v>0</v>
      </c>
      <c r="BH136" s="217">
        <f>IF(N136="zníž. prenesená",J136,0)</f>
        <v>0</v>
      </c>
      <c r="BI136" s="217">
        <f>IF(N136="nulová",J136,0)</f>
        <v>0</v>
      </c>
      <c r="BJ136" s="18" t="s">
        <v>93</v>
      </c>
      <c r="BK136" s="217">
        <f>ROUND(I136*H136,2)</f>
        <v>0</v>
      </c>
      <c r="BL136" s="18" t="s">
        <v>467</v>
      </c>
      <c r="BM136" s="216" t="s">
        <v>172</v>
      </c>
    </row>
    <row r="137" s="2" customFormat="1" ht="24.15" customHeight="1">
      <c r="A137" s="37"/>
      <c r="B137" s="168"/>
      <c r="C137" s="204" t="s">
        <v>112</v>
      </c>
      <c r="D137" s="204" t="s">
        <v>168</v>
      </c>
      <c r="E137" s="205" t="s">
        <v>471</v>
      </c>
      <c r="F137" s="206" t="s">
        <v>472</v>
      </c>
      <c r="G137" s="207" t="s">
        <v>473</v>
      </c>
      <c r="H137" s="208">
        <v>2</v>
      </c>
      <c r="I137" s="209"/>
      <c r="J137" s="210">
        <f>ROUND(I137*H137,2)</f>
        <v>0</v>
      </c>
      <c r="K137" s="211"/>
      <c r="L137" s="38"/>
      <c r="M137" s="212" t="s">
        <v>1</v>
      </c>
      <c r="N137" s="213" t="s">
        <v>46</v>
      </c>
      <c r="O137" s="81"/>
      <c r="P137" s="214">
        <f>O137*H137</f>
        <v>0</v>
      </c>
      <c r="Q137" s="214">
        <v>0</v>
      </c>
      <c r="R137" s="214">
        <f>Q137*H137</f>
        <v>0</v>
      </c>
      <c r="S137" s="214">
        <v>0</v>
      </c>
      <c r="T137" s="215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16" t="s">
        <v>467</v>
      </c>
      <c r="AT137" s="216" t="s">
        <v>168</v>
      </c>
      <c r="AU137" s="216" t="s">
        <v>87</v>
      </c>
      <c r="AY137" s="18" t="s">
        <v>166</v>
      </c>
      <c r="BE137" s="217">
        <f>IF(N137="základná",J137,0)</f>
        <v>0</v>
      </c>
      <c r="BF137" s="217">
        <f>IF(N137="znížená",J137,0)</f>
        <v>0</v>
      </c>
      <c r="BG137" s="217">
        <f>IF(N137="zákl. prenesená",J137,0)</f>
        <v>0</v>
      </c>
      <c r="BH137" s="217">
        <f>IF(N137="zníž. prenesená",J137,0)</f>
        <v>0</v>
      </c>
      <c r="BI137" s="217">
        <f>IF(N137="nulová",J137,0)</f>
        <v>0</v>
      </c>
      <c r="BJ137" s="18" t="s">
        <v>93</v>
      </c>
      <c r="BK137" s="217">
        <f>ROUND(I137*H137,2)</f>
        <v>0</v>
      </c>
      <c r="BL137" s="18" t="s">
        <v>467</v>
      </c>
      <c r="BM137" s="216" t="s">
        <v>190</v>
      </c>
    </row>
    <row r="138" s="2" customFormat="1" ht="16.5" customHeight="1">
      <c r="A138" s="37"/>
      <c r="B138" s="168"/>
      <c r="C138" s="204" t="s">
        <v>172</v>
      </c>
      <c r="D138" s="204" t="s">
        <v>168</v>
      </c>
      <c r="E138" s="205" t="s">
        <v>474</v>
      </c>
      <c r="F138" s="206" t="s">
        <v>475</v>
      </c>
      <c r="G138" s="207" t="s">
        <v>473</v>
      </c>
      <c r="H138" s="208">
        <v>1</v>
      </c>
      <c r="I138" s="209"/>
      <c r="J138" s="210">
        <f>ROUND(I138*H138,2)</f>
        <v>0</v>
      </c>
      <c r="K138" s="211"/>
      <c r="L138" s="38"/>
      <c r="M138" s="212" t="s">
        <v>1</v>
      </c>
      <c r="N138" s="213" t="s">
        <v>46</v>
      </c>
      <c r="O138" s="81"/>
      <c r="P138" s="214">
        <f>O138*H138</f>
        <v>0</v>
      </c>
      <c r="Q138" s="214">
        <v>0</v>
      </c>
      <c r="R138" s="214">
        <f>Q138*H138</f>
        <v>0</v>
      </c>
      <c r="S138" s="214">
        <v>0</v>
      </c>
      <c r="T138" s="215">
        <f>S138*H138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R138" s="216" t="s">
        <v>467</v>
      </c>
      <c r="AT138" s="216" t="s">
        <v>168</v>
      </c>
      <c r="AU138" s="216" t="s">
        <v>87</v>
      </c>
      <c r="AY138" s="18" t="s">
        <v>166</v>
      </c>
      <c r="BE138" s="217">
        <f>IF(N138="základná",J138,0)</f>
        <v>0</v>
      </c>
      <c r="BF138" s="217">
        <f>IF(N138="znížená",J138,0)</f>
        <v>0</v>
      </c>
      <c r="BG138" s="217">
        <f>IF(N138="zákl. prenesená",J138,0)</f>
        <v>0</v>
      </c>
      <c r="BH138" s="217">
        <f>IF(N138="zníž. prenesená",J138,0)</f>
        <v>0</v>
      </c>
      <c r="BI138" s="217">
        <f>IF(N138="nulová",J138,0)</f>
        <v>0</v>
      </c>
      <c r="BJ138" s="18" t="s">
        <v>93</v>
      </c>
      <c r="BK138" s="217">
        <f>ROUND(I138*H138,2)</f>
        <v>0</v>
      </c>
      <c r="BL138" s="18" t="s">
        <v>467</v>
      </c>
      <c r="BM138" s="216" t="s">
        <v>200</v>
      </c>
    </row>
    <row r="139" s="2" customFormat="1" ht="33" customHeight="1">
      <c r="A139" s="37"/>
      <c r="B139" s="168"/>
      <c r="C139" s="242" t="s">
        <v>186</v>
      </c>
      <c r="D139" s="242" t="s">
        <v>271</v>
      </c>
      <c r="E139" s="243" t="s">
        <v>476</v>
      </c>
      <c r="F139" s="244" t="s">
        <v>477</v>
      </c>
      <c r="G139" s="245" t="s">
        <v>473</v>
      </c>
      <c r="H139" s="246">
        <v>1</v>
      </c>
      <c r="I139" s="247"/>
      <c r="J139" s="248">
        <f>ROUND(I139*H139,2)</f>
        <v>0</v>
      </c>
      <c r="K139" s="249"/>
      <c r="L139" s="250"/>
      <c r="M139" s="251" t="s">
        <v>1</v>
      </c>
      <c r="N139" s="252" t="s">
        <v>46</v>
      </c>
      <c r="O139" s="81"/>
      <c r="P139" s="214">
        <f>O139*H139</f>
        <v>0</v>
      </c>
      <c r="Q139" s="214">
        <v>0</v>
      </c>
      <c r="R139" s="214">
        <f>Q139*H139</f>
        <v>0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470</v>
      </c>
      <c r="AT139" s="216" t="s">
        <v>271</v>
      </c>
      <c r="AU139" s="216" t="s">
        <v>87</v>
      </c>
      <c r="AY139" s="18" t="s">
        <v>166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93</v>
      </c>
      <c r="BK139" s="217">
        <f>ROUND(I139*H139,2)</f>
        <v>0</v>
      </c>
      <c r="BL139" s="18" t="s">
        <v>467</v>
      </c>
      <c r="BM139" s="216" t="s">
        <v>211</v>
      </c>
    </row>
    <row r="140" s="2" customFormat="1" ht="24.15" customHeight="1">
      <c r="A140" s="37"/>
      <c r="B140" s="168"/>
      <c r="C140" s="204" t="s">
        <v>190</v>
      </c>
      <c r="D140" s="204" t="s">
        <v>168</v>
      </c>
      <c r="E140" s="205" t="s">
        <v>478</v>
      </c>
      <c r="F140" s="206" t="s">
        <v>479</v>
      </c>
      <c r="G140" s="207" t="s">
        <v>298</v>
      </c>
      <c r="H140" s="208">
        <v>2</v>
      </c>
      <c r="I140" s="209"/>
      <c r="J140" s="210">
        <f>ROUND(I140*H140,2)</f>
        <v>0</v>
      </c>
      <c r="K140" s="211"/>
      <c r="L140" s="38"/>
      <c r="M140" s="212" t="s">
        <v>1</v>
      </c>
      <c r="N140" s="213" t="s">
        <v>46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467</v>
      </c>
      <c r="AT140" s="216" t="s">
        <v>168</v>
      </c>
      <c r="AU140" s="216" t="s">
        <v>87</v>
      </c>
      <c r="AY140" s="18" t="s">
        <v>166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93</v>
      </c>
      <c r="BK140" s="217">
        <f>ROUND(I140*H140,2)</f>
        <v>0</v>
      </c>
      <c r="BL140" s="18" t="s">
        <v>467</v>
      </c>
      <c r="BM140" s="216" t="s">
        <v>221</v>
      </c>
    </row>
    <row r="141" s="2" customFormat="1" ht="24.15" customHeight="1">
      <c r="A141" s="37"/>
      <c r="B141" s="168"/>
      <c r="C141" s="242" t="s">
        <v>194</v>
      </c>
      <c r="D141" s="242" t="s">
        <v>271</v>
      </c>
      <c r="E141" s="243" t="s">
        <v>480</v>
      </c>
      <c r="F141" s="244" t="s">
        <v>481</v>
      </c>
      <c r="G141" s="245" t="s">
        <v>274</v>
      </c>
      <c r="H141" s="246">
        <v>2</v>
      </c>
      <c r="I141" s="247"/>
      <c r="J141" s="248">
        <f>ROUND(I141*H141,2)</f>
        <v>0</v>
      </c>
      <c r="K141" s="249"/>
      <c r="L141" s="250"/>
      <c r="M141" s="251" t="s">
        <v>1</v>
      </c>
      <c r="N141" s="252" t="s">
        <v>46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470</v>
      </c>
      <c r="AT141" s="216" t="s">
        <v>271</v>
      </c>
      <c r="AU141" s="216" t="s">
        <v>87</v>
      </c>
      <c r="AY141" s="18" t="s">
        <v>166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93</v>
      </c>
      <c r="BK141" s="217">
        <f>ROUND(I141*H141,2)</f>
        <v>0</v>
      </c>
      <c r="BL141" s="18" t="s">
        <v>467</v>
      </c>
      <c r="BM141" s="216" t="s">
        <v>230</v>
      </c>
    </row>
    <row r="142" s="2" customFormat="1" ht="24.15" customHeight="1">
      <c r="A142" s="37"/>
      <c r="B142" s="168"/>
      <c r="C142" s="204" t="s">
        <v>200</v>
      </c>
      <c r="D142" s="204" t="s">
        <v>168</v>
      </c>
      <c r="E142" s="205" t="s">
        <v>482</v>
      </c>
      <c r="F142" s="206" t="s">
        <v>483</v>
      </c>
      <c r="G142" s="207" t="s">
        <v>298</v>
      </c>
      <c r="H142" s="208">
        <v>10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46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467</v>
      </c>
      <c r="AT142" s="216" t="s">
        <v>168</v>
      </c>
      <c r="AU142" s="216" t="s">
        <v>87</v>
      </c>
      <c r="AY142" s="18" t="s">
        <v>166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93</v>
      </c>
      <c r="BK142" s="217">
        <f>ROUND(I142*H142,2)</f>
        <v>0</v>
      </c>
      <c r="BL142" s="18" t="s">
        <v>467</v>
      </c>
      <c r="BM142" s="216" t="s">
        <v>242</v>
      </c>
    </row>
    <row r="143" s="2" customFormat="1" ht="21.75" customHeight="1">
      <c r="A143" s="37"/>
      <c r="B143" s="168"/>
      <c r="C143" s="242" t="s">
        <v>205</v>
      </c>
      <c r="D143" s="242" t="s">
        <v>271</v>
      </c>
      <c r="E143" s="243" t="s">
        <v>484</v>
      </c>
      <c r="F143" s="244" t="s">
        <v>485</v>
      </c>
      <c r="G143" s="245" t="s">
        <v>274</v>
      </c>
      <c r="H143" s="246">
        <v>9.5</v>
      </c>
      <c r="I143" s="247"/>
      <c r="J143" s="248">
        <f>ROUND(I143*H143,2)</f>
        <v>0</v>
      </c>
      <c r="K143" s="249"/>
      <c r="L143" s="250"/>
      <c r="M143" s="251" t="s">
        <v>1</v>
      </c>
      <c r="N143" s="252" t="s">
        <v>46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470</v>
      </c>
      <c r="AT143" s="216" t="s">
        <v>271</v>
      </c>
      <c r="AU143" s="216" t="s">
        <v>87</v>
      </c>
      <c r="AY143" s="18" t="s">
        <v>166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93</v>
      </c>
      <c r="BK143" s="217">
        <f>ROUND(I143*H143,2)</f>
        <v>0</v>
      </c>
      <c r="BL143" s="18" t="s">
        <v>467</v>
      </c>
      <c r="BM143" s="216" t="s">
        <v>250</v>
      </c>
    </row>
    <row r="144" s="2" customFormat="1" ht="24.15" customHeight="1">
      <c r="A144" s="37"/>
      <c r="B144" s="168"/>
      <c r="C144" s="204" t="s">
        <v>211</v>
      </c>
      <c r="D144" s="204" t="s">
        <v>168</v>
      </c>
      <c r="E144" s="205" t="s">
        <v>486</v>
      </c>
      <c r="F144" s="206" t="s">
        <v>487</v>
      </c>
      <c r="G144" s="207" t="s">
        <v>473</v>
      </c>
      <c r="H144" s="208">
        <v>1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46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467</v>
      </c>
      <c r="AT144" s="216" t="s">
        <v>168</v>
      </c>
      <c r="AU144" s="216" t="s">
        <v>87</v>
      </c>
      <c r="AY144" s="18" t="s">
        <v>166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93</v>
      </c>
      <c r="BK144" s="217">
        <f>ROUND(I144*H144,2)</f>
        <v>0</v>
      </c>
      <c r="BL144" s="18" t="s">
        <v>467</v>
      </c>
      <c r="BM144" s="216" t="s">
        <v>258</v>
      </c>
    </row>
    <row r="145" s="2" customFormat="1" ht="33" customHeight="1">
      <c r="A145" s="37"/>
      <c r="B145" s="168"/>
      <c r="C145" s="242" t="s">
        <v>216</v>
      </c>
      <c r="D145" s="242" t="s">
        <v>271</v>
      </c>
      <c r="E145" s="243" t="s">
        <v>488</v>
      </c>
      <c r="F145" s="244" t="s">
        <v>489</v>
      </c>
      <c r="G145" s="245" t="s">
        <v>473</v>
      </c>
      <c r="H145" s="246">
        <v>1</v>
      </c>
      <c r="I145" s="247"/>
      <c r="J145" s="248">
        <f>ROUND(I145*H145,2)</f>
        <v>0</v>
      </c>
      <c r="K145" s="249"/>
      <c r="L145" s="250"/>
      <c r="M145" s="251" t="s">
        <v>1</v>
      </c>
      <c r="N145" s="252" t="s">
        <v>46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470</v>
      </c>
      <c r="AT145" s="216" t="s">
        <v>271</v>
      </c>
      <c r="AU145" s="216" t="s">
        <v>87</v>
      </c>
      <c r="AY145" s="18" t="s">
        <v>166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93</v>
      </c>
      <c r="BK145" s="217">
        <f>ROUND(I145*H145,2)</f>
        <v>0</v>
      </c>
      <c r="BL145" s="18" t="s">
        <v>467</v>
      </c>
      <c r="BM145" s="216" t="s">
        <v>267</v>
      </c>
    </row>
    <row r="146" s="2" customFormat="1" ht="16.5" customHeight="1">
      <c r="A146" s="37"/>
      <c r="B146" s="168"/>
      <c r="C146" s="204" t="s">
        <v>221</v>
      </c>
      <c r="D146" s="204" t="s">
        <v>168</v>
      </c>
      <c r="E146" s="205" t="s">
        <v>490</v>
      </c>
      <c r="F146" s="206" t="s">
        <v>491</v>
      </c>
      <c r="G146" s="207" t="s">
        <v>298</v>
      </c>
      <c r="H146" s="208">
        <v>20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46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467</v>
      </c>
      <c r="AT146" s="216" t="s">
        <v>168</v>
      </c>
      <c r="AU146" s="216" t="s">
        <v>87</v>
      </c>
      <c r="AY146" s="18" t="s">
        <v>166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93</v>
      </c>
      <c r="BK146" s="217">
        <f>ROUND(I146*H146,2)</f>
        <v>0</v>
      </c>
      <c r="BL146" s="18" t="s">
        <v>467</v>
      </c>
      <c r="BM146" s="216" t="s">
        <v>277</v>
      </c>
    </row>
    <row r="147" s="2" customFormat="1" ht="16.5" customHeight="1">
      <c r="A147" s="37"/>
      <c r="B147" s="168"/>
      <c r="C147" s="242" t="s">
        <v>225</v>
      </c>
      <c r="D147" s="242" t="s">
        <v>271</v>
      </c>
      <c r="E147" s="243" t="s">
        <v>492</v>
      </c>
      <c r="F147" s="244" t="s">
        <v>493</v>
      </c>
      <c r="G147" s="245" t="s">
        <v>298</v>
      </c>
      <c r="H147" s="246">
        <v>20</v>
      </c>
      <c r="I147" s="247"/>
      <c r="J147" s="248">
        <f>ROUND(I147*H147,2)</f>
        <v>0</v>
      </c>
      <c r="K147" s="249"/>
      <c r="L147" s="250"/>
      <c r="M147" s="251" t="s">
        <v>1</v>
      </c>
      <c r="N147" s="252" t="s">
        <v>46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470</v>
      </c>
      <c r="AT147" s="216" t="s">
        <v>271</v>
      </c>
      <c r="AU147" s="216" t="s">
        <v>87</v>
      </c>
      <c r="AY147" s="18" t="s">
        <v>166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93</v>
      </c>
      <c r="BK147" s="217">
        <f>ROUND(I147*H147,2)</f>
        <v>0</v>
      </c>
      <c r="BL147" s="18" t="s">
        <v>467</v>
      </c>
      <c r="BM147" s="216" t="s">
        <v>285</v>
      </c>
    </row>
    <row r="148" s="2" customFormat="1" ht="24.15" customHeight="1">
      <c r="A148" s="37"/>
      <c r="B148" s="168"/>
      <c r="C148" s="204" t="s">
        <v>230</v>
      </c>
      <c r="D148" s="204" t="s">
        <v>168</v>
      </c>
      <c r="E148" s="205" t="s">
        <v>494</v>
      </c>
      <c r="F148" s="206" t="s">
        <v>495</v>
      </c>
      <c r="G148" s="207" t="s">
        <v>473</v>
      </c>
      <c r="H148" s="208">
        <v>1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46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467</v>
      </c>
      <c r="AT148" s="216" t="s">
        <v>168</v>
      </c>
      <c r="AU148" s="216" t="s">
        <v>87</v>
      </c>
      <c r="AY148" s="18" t="s">
        <v>166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93</v>
      </c>
      <c r="BK148" s="217">
        <f>ROUND(I148*H148,2)</f>
        <v>0</v>
      </c>
      <c r="BL148" s="18" t="s">
        <v>467</v>
      </c>
      <c r="BM148" s="216" t="s">
        <v>295</v>
      </c>
    </row>
    <row r="149" s="2" customFormat="1" ht="24.15" customHeight="1">
      <c r="A149" s="37"/>
      <c r="B149" s="168"/>
      <c r="C149" s="204" t="s">
        <v>234</v>
      </c>
      <c r="D149" s="204" t="s">
        <v>168</v>
      </c>
      <c r="E149" s="205" t="s">
        <v>496</v>
      </c>
      <c r="F149" s="206" t="s">
        <v>497</v>
      </c>
      <c r="G149" s="207" t="s">
        <v>473</v>
      </c>
      <c r="H149" s="208">
        <v>1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46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467</v>
      </c>
      <c r="AT149" s="216" t="s">
        <v>168</v>
      </c>
      <c r="AU149" s="216" t="s">
        <v>87</v>
      </c>
      <c r="AY149" s="18" t="s">
        <v>166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93</v>
      </c>
      <c r="BK149" s="217">
        <f>ROUND(I149*H149,2)</f>
        <v>0</v>
      </c>
      <c r="BL149" s="18" t="s">
        <v>467</v>
      </c>
      <c r="BM149" s="216" t="s">
        <v>306</v>
      </c>
    </row>
    <row r="150" s="2" customFormat="1" ht="37.8" customHeight="1">
      <c r="A150" s="37"/>
      <c r="B150" s="168"/>
      <c r="C150" s="242" t="s">
        <v>242</v>
      </c>
      <c r="D150" s="242" t="s">
        <v>271</v>
      </c>
      <c r="E150" s="243" t="s">
        <v>498</v>
      </c>
      <c r="F150" s="244" t="s">
        <v>499</v>
      </c>
      <c r="G150" s="245" t="s">
        <v>473</v>
      </c>
      <c r="H150" s="246">
        <v>1</v>
      </c>
      <c r="I150" s="247"/>
      <c r="J150" s="248">
        <f>ROUND(I150*H150,2)</f>
        <v>0</v>
      </c>
      <c r="K150" s="249"/>
      <c r="L150" s="250"/>
      <c r="M150" s="251" t="s">
        <v>1</v>
      </c>
      <c r="N150" s="252" t="s">
        <v>46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470</v>
      </c>
      <c r="AT150" s="216" t="s">
        <v>271</v>
      </c>
      <c r="AU150" s="216" t="s">
        <v>87</v>
      </c>
      <c r="AY150" s="18" t="s">
        <v>166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93</v>
      </c>
      <c r="BK150" s="217">
        <f>ROUND(I150*H150,2)</f>
        <v>0</v>
      </c>
      <c r="BL150" s="18" t="s">
        <v>467</v>
      </c>
      <c r="BM150" s="216" t="s">
        <v>316</v>
      </c>
    </row>
    <row r="151" s="12" customFormat="1" ht="22.8" customHeight="1">
      <c r="A151" s="12"/>
      <c r="B151" s="191"/>
      <c r="C151" s="12"/>
      <c r="D151" s="192" t="s">
        <v>79</v>
      </c>
      <c r="E151" s="202" t="s">
        <v>500</v>
      </c>
      <c r="F151" s="202" t="s">
        <v>167</v>
      </c>
      <c r="G151" s="12"/>
      <c r="H151" s="12"/>
      <c r="I151" s="194"/>
      <c r="J151" s="203">
        <f>BK151</f>
        <v>0</v>
      </c>
      <c r="K151" s="12"/>
      <c r="L151" s="191"/>
      <c r="M151" s="196"/>
      <c r="N151" s="197"/>
      <c r="O151" s="197"/>
      <c r="P151" s="198">
        <f>SUM(P152:P163)</f>
        <v>0</v>
      </c>
      <c r="Q151" s="197"/>
      <c r="R151" s="198">
        <f>SUM(R152:R163)</f>
        <v>1.2714099999999999</v>
      </c>
      <c r="S151" s="197"/>
      <c r="T151" s="199">
        <f>SUM(T152:T163)</f>
        <v>0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192" t="s">
        <v>87</v>
      </c>
      <c r="AT151" s="200" t="s">
        <v>79</v>
      </c>
      <c r="AU151" s="200" t="s">
        <v>87</v>
      </c>
      <c r="AY151" s="192" t="s">
        <v>166</v>
      </c>
      <c r="BK151" s="201">
        <f>SUM(BK152:BK163)</f>
        <v>0</v>
      </c>
    </row>
    <row r="152" s="2" customFormat="1" ht="24.15" customHeight="1">
      <c r="A152" s="37"/>
      <c r="B152" s="168"/>
      <c r="C152" s="204" t="s">
        <v>246</v>
      </c>
      <c r="D152" s="204" t="s">
        <v>168</v>
      </c>
      <c r="E152" s="205" t="s">
        <v>501</v>
      </c>
      <c r="F152" s="206" t="s">
        <v>502</v>
      </c>
      <c r="G152" s="207" t="s">
        <v>503</v>
      </c>
      <c r="H152" s="208">
        <v>0.01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46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467</v>
      </c>
      <c r="AT152" s="216" t="s">
        <v>168</v>
      </c>
      <c r="AU152" s="216" t="s">
        <v>93</v>
      </c>
      <c r="AY152" s="18" t="s">
        <v>166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93</v>
      </c>
      <c r="BK152" s="217">
        <f>ROUND(I152*H152,2)</f>
        <v>0</v>
      </c>
      <c r="BL152" s="18" t="s">
        <v>467</v>
      </c>
      <c r="BM152" s="216" t="s">
        <v>324</v>
      </c>
    </row>
    <row r="153" s="2" customFormat="1" ht="16.5" customHeight="1">
      <c r="A153" s="37"/>
      <c r="B153" s="168"/>
      <c r="C153" s="204" t="s">
        <v>250</v>
      </c>
      <c r="D153" s="204" t="s">
        <v>168</v>
      </c>
      <c r="E153" s="205" t="s">
        <v>504</v>
      </c>
      <c r="F153" s="206" t="s">
        <v>505</v>
      </c>
      <c r="G153" s="207" t="s">
        <v>473</v>
      </c>
      <c r="H153" s="208">
        <v>1</v>
      </c>
      <c r="I153" s="209"/>
      <c r="J153" s="210">
        <f>ROUND(I153*H153,2)</f>
        <v>0</v>
      </c>
      <c r="K153" s="211"/>
      <c r="L153" s="38"/>
      <c r="M153" s="212" t="s">
        <v>1</v>
      </c>
      <c r="N153" s="213" t="s">
        <v>46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467</v>
      </c>
      <c r="AT153" s="216" t="s">
        <v>168</v>
      </c>
      <c r="AU153" s="216" t="s">
        <v>93</v>
      </c>
      <c r="AY153" s="18" t="s">
        <v>166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93</v>
      </c>
      <c r="BK153" s="217">
        <f>ROUND(I153*H153,2)</f>
        <v>0</v>
      </c>
      <c r="BL153" s="18" t="s">
        <v>467</v>
      </c>
      <c r="BM153" s="216" t="s">
        <v>334</v>
      </c>
    </row>
    <row r="154" s="2" customFormat="1" ht="16.5" customHeight="1">
      <c r="A154" s="37"/>
      <c r="B154" s="168"/>
      <c r="C154" s="204" t="s">
        <v>254</v>
      </c>
      <c r="D154" s="204" t="s">
        <v>168</v>
      </c>
      <c r="E154" s="205" t="s">
        <v>506</v>
      </c>
      <c r="F154" s="206" t="s">
        <v>507</v>
      </c>
      <c r="G154" s="207" t="s">
        <v>208</v>
      </c>
      <c r="H154" s="208">
        <v>0.5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46</v>
      </c>
      <c r="O154" s="81"/>
      <c r="P154" s="214">
        <f>O154*H154</f>
        <v>0</v>
      </c>
      <c r="Q154" s="214">
        <v>2.5428199999999999</v>
      </c>
      <c r="R154" s="214">
        <f>Q154*H154</f>
        <v>1.2714099999999999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467</v>
      </c>
      <c r="AT154" s="216" t="s">
        <v>168</v>
      </c>
      <c r="AU154" s="216" t="s">
        <v>93</v>
      </c>
      <c r="AY154" s="18" t="s">
        <v>166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93</v>
      </c>
      <c r="BK154" s="217">
        <f>ROUND(I154*H154,2)</f>
        <v>0</v>
      </c>
      <c r="BL154" s="18" t="s">
        <v>467</v>
      </c>
      <c r="BM154" s="216" t="s">
        <v>345</v>
      </c>
    </row>
    <row r="155" s="2" customFormat="1" ht="16.5" customHeight="1">
      <c r="A155" s="37"/>
      <c r="B155" s="168"/>
      <c r="C155" s="204" t="s">
        <v>258</v>
      </c>
      <c r="D155" s="204" t="s">
        <v>168</v>
      </c>
      <c r="E155" s="205" t="s">
        <v>508</v>
      </c>
      <c r="F155" s="206" t="s">
        <v>509</v>
      </c>
      <c r="G155" s="207" t="s">
        <v>473</v>
      </c>
      <c r="H155" s="208">
        <v>1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46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467</v>
      </c>
      <c r="AT155" s="216" t="s">
        <v>168</v>
      </c>
      <c r="AU155" s="216" t="s">
        <v>93</v>
      </c>
      <c r="AY155" s="18" t="s">
        <v>166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93</v>
      </c>
      <c r="BK155" s="217">
        <f>ROUND(I155*H155,2)</f>
        <v>0</v>
      </c>
      <c r="BL155" s="18" t="s">
        <v>467</v>
      </c>
      <c r="BM155" s="216" t="s">
        <v>353</v>
      </c>
    </row>
    <row r="156" s="2" customFormat="1" ht="21.75" customHeight="1">
      <c r="A156" s="37"/>
      <c r="B156" s="168"/>
      <c r="C156" s="204" t="s">
        <v>262</v>
      </c>
      <c r="D156" s="204" t="s">
        <v>168</v>
      </c>
      <c r="E156" s="205" t="s">
        <v>510</v>
      </c>
      <c r="F156" s="206" t="s">
        <v>511</v>
      </c>
      <c r="G156" s="207" t="s">
        <v>298</v>
      </c>
      <c r="H156" s="208">
        <v>10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46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467</v>
      </c>
      <c r="AT156" s="216" t="s">
        <v>168</v>
      </c>
      <c r="AU156" s="216" t="s">
        <v>93</v>
      </c>
      <c r="AY156" s="18" t="s">
        <v>166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93</v>
      </c>
      <c r="BK156" s="217">
        <f>ROUND(I156*H156,2)</f>
        <v>0</v>
      </c>
      <c r="BL156" s="18" t="s">
        <v>467</v>
      </c>
      <c r="BM156" s="216" t="s">
        <v>361</v>
      </c>
    </row>
    <row r="157" s="2" customFormat="1" ht="16.5" customHeight="1">
      <c r="A157" s="37"/>
      <c r="B157" s="168"/>
      <c r="C157" s="204" t="s">
        <v>267</v>
      </c>
      <c r="D157" s="204" t="s">
        <v>168</v>
      </c>
      <c r="E157" s="205" t="s">
        <v>512</v>
      </c>
      <c r="F157" s="206" t="s">
        <v>513</v>
      </c>
      <c r="G157" s="207" t="s">
        <v>298</v>
      </c>
      <c r="H157" s="208">
        <v>10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46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467</v>
      </c>
      <c r="AT157" s="216" t="s">
        <v>168</v>
      </c>
      <c r="AU157" s="216" t="s">
        <v>93</v>
      </c>
      <c r="AY157" s="18" t="s">
        <v>166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93</v>
      </c>
      <c r="BK157" s="217">
        <f>ROUND(I157*H157,2)</f>
        <v>0</v>
      </c>
      <c r="BL157" s="18" t="s">
        <v>467</v>
      </c>
      <c r="BM157" s="216" t="s">
        <v>370</v>
      </c>
    </row>
    <row r="158" s="2" customFormat="1" ht="16.5" customHeight="1">
      <c r="A158" s="37"/>
      <c r="B158" s="168"/>
      <c r="C158" s="204" t="s">
        <v>7</v>
      </c>
      <c r="D158" s="204" t="s">
        <v>168</v>
      </c>
      <c r="E158" s="205" t="s">
        <v>514</v>
      </c>
      <c r="F158" s="206" t="s">
        <v>515</v>
      </c>
      <c r="G158" s="207" t="s">
        <v>298</v>
      </c>
      <c r="H158" s="208">
        <v>10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46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467</v>
      </c>
      <c r="AT158" s="216" t="s">
        <v>168</v>
      </c>
      <c r="AU158" s="216" t="s">
        <v>93</v>
      </c>
      <c r="AY158" s="18" t="s">
        <v>166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93</v>
      </c>
      <c r="BK158" s="217">
        <f>ROUND(I158*H158,2)</f>
        <v>0</v>
      </c>
      <c r="BL158" s="18" t="s">
        <v>467</v>
      </c>
      <c r="BM158" s="216" t="s">
        <v>379</v>
      </c>
    </row>
    <row r="159" s="2" customFormat="1" ht="16.5" customHeight="1">
      <c r="A159" s="37"/>
      <c r="B159" s="168"/>
      <c r="C159" s="204" t="s">
        <v>277</v>
      </c>
      <c r="D159" s="204" t="s">
        <v>168</v>
      </c>
      <c r="E159" s="205" t="s">
        <v>516</v>
      </c>
      <c r="F159" s="206" t="s">
        <v>517</v>
      </c>
      <c r="G159" s="207" t="s">
        <v>298</v>
      </c>
      <c r="H159" s="208">
        <v>10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46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467</v>
      </c>
      <c r="AT159" s="216" t="s">
        <v>168</v>
      </c>
      <c r="AU159" s="216" t="s">
        <v>93</v>
      </c>
      <c r="AY159" s="18" t="s">
        <v>166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93</v>
      </c>
      <c r="BK159" s="217">
        <f>ROUND(I159*H159,2)</f>
        <v>0</v>
      </c>
      <c r="BL159" s="18" t="s">
        <v>467</v>
      </c>
      <c r="BM159" s="216" t="s">
        <v>394</v>
      </c>
    </row>
    <row r="160" s="2" customFormat="1" ht="16.5" customHeight="1">
      <c r="A160" s="37"/>
      <c r="B160" s="168"/>
      <c r="C160" s="204" t="s">
        <v>281</v>
      </c>
      <c r="D160" s="204" t="s">
        <v>168</v>
      </c>
      <c r="E160" s="205" t="s">
        <v>518</v>
      </c>
      <c r="F160" s="206" t="s">
        <v>519</v>
      </c>
      <c r="G160" s="207" t="s">
        <v>182</v>
      </c>
      <c r="H160" s="208">
        <v>0.5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46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467</v>
      </c>
      <c r="AT160" s="216" t="s">
        <v>168</v>
      </c>
      <c r="AU160" s="216" t="s">
        <v>93</v>
      </c>
      <c r="AY160" s="18" t="s">
        <v>166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93</v>
      </c>
      <c r="BK160" s="217">
        <f>ROUND(I160*H160,2)</f>
        <v>0</v>
      </c>
      <c r="BL160" s="18" t="s">
        <v>467</v>
      </c>
      <c r="BM160" s="216" t="s">
        <v>403</v>
      </c>
    </row>
    <row r="161" s="2" customFormat="1" ht="16.5" customHeight="1">
      <c r="A161" s="37"/>
      <c r="B161" s="168"/>
      <c r="C161" s="204" t="s">
        <v>285</v>
      </c>
      <c r="D161" s="204" t="s">
        <v>168</v>
      </c>
      <c r="E161" s="205" t="s">
        <v>520</v>
      </c>
      <c r="F161" s="206" t="s">
        <v>521</v>
      </c>
      <c r="G161" s="207" t="s">
        <v>522</v>
      </c>
      <c r="H161" s="258"/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46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467</v>
      </c>
      <c r="AT161" s="216" t="s">
        <v>168</v>
      </c>
      <c r="AU161" s="216" t="s">
        <v>93</v>
      </c>
      <c r="AY161" s="18" t="s">
        <v>166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93</v>
      </c>
      <c r="BK161" s="217">
        <f>ROUND(I161*H161,2)</f>
        <v>0</v>
      </c>
      <c r="BL161" s="18" t="s">
        <v>467</v>
      </c>
      <c r="BM161" s="216" t="s">
        <v>523</v>
      </c>
    </row>
    <row r="162" s="2" customFormat="1" ht="16.5" customHeight="1">
      <c r="A162" s="37"/>
      <c r="B162" s="168"/>
      <c r="C162" s="242" t="s">
        <v>290</v>
      </c>
      <c r="D162" s="242" t="s">
        <v>271</v>
      </c>
      <c r="E162" s="243" t="s">
        <v>524</v>
      </c>
      <c r="F162" s="244" t="s">
        <v>525</v>
      </c>
      <c r="G162" s="245" t="s">
        <v>522</v>
      </c>
      <c r="H162" s="259"/>
      <c r="I162" s="247"/>
      <c r="J162" s="248">
        <f>ROUND(I162*H162,2)</f>
        <v>0</v>
      </c>
      <c r="K162" s="249"/>
      <c r="L162" s="250"/>
      <c r="M162" s="251" t="s">
        <v>1</v>
      </c>
      <c r="N162" s="252" t="s">
        <v>46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470</v>
      </c>
      <c r="AT162" s="216" t="s">
        <v>271</v>
      </c>
      <c r="AU162" s="216" t="s">
        <v>93</v>
      </c>
      <c r="AY162" s="18" t="s">
        <v>166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93</v>
      </c>
      <c r="BK162" s="217">
        <f>ROUND(I162*H162,2)</f>
        <v>0</v>
      </c>
      <c r="BL162" s="18" t="s">
        <v>467</v>
      </c>
      <c r="BM162" s="216" t="s">
        <v>526</v>
      </c>
    </row>
    <row r="163" s="2" customFormat="1" ht="16.5" customHeight="1">
      <c r="A163" s="37"/>
      <c r="B163" s="168"/>
      <c r="C163" s="242" t="s">
        <v>295</v>
      </c>
      <c r="D163" s="242" t="s">
        <v>271</v>
      </c>
      <c r="E163" s="243" t="s">
        <v>527</v>
      </c>
      <c r="F163" s="244" t="s">
        <v>528</v>
      </c>
      <c r="G163" s="245" t="s">
        <v>522</v>
      </c>
      <c r="H163" s="259"/>
      <c r="I163" s="247"/>
      <c r="J163" s="248">
        <f>ROUND(I163*H163,2)</f>
        <v>0</v>
      </c>
      <c r="K163" s="249"/>
      <c r="L163" s="250"/>
      <c r="M163" s="251" t="s">
        <v>1</v>
      </c>
      <c r="N163" s="252" t="s">
        <v>46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470</v>
      </c>
      <c r="AT163" s="216" t="s">
        <v>271</v>
      </c>
      <c r="AU163" s="216" t="s">
        <v>93</v>
      </c>
      <c r="AY163" s="18" t="s">
        <v>166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93</v>
      </c>
      <c r="BK163" s="217">
        <f>ROUND(I163*H163,2)</f>
        <v>0</v>
      </c>
      <c r="BL163" s="18" t="s">
        <v>467</v>
      </c>
      <c r="BM163" s="216" t="s">
        <v>529</v>
      </c>
    </row>
    <row r="164" s="12" customFormat="1" ht="25.92" customHeight="1">
      <c r="A164" s="12"/>
      <c r="B164" s="191"/>
      <c r="C164" s="12"/>
      <c r="D164" s="192" t="s">
        <v>79</v>
      </c>
      <c r="E164" s="193" t="s">
        <v>530</v>
      </c>
      <c r="F164" s="193" t="s">
        <v>531</v>
      </c>
      <c r="G164" s="12"/>
      <c r="H164" s="12"/>
      <c r="I164" s="194"/>
      <c r="J164" s="195">
        <f>BK164</f>
        <v>0</v>
      </c>
      <c r="K164" s="12"/>
      <c r="L164" s="191"/>
      <c r="M164" s="196"/>
      <c r="N164" s="197"/>
      <c r="O164" s="197"/>
      <c r="P164" s="198">
        <f>P165</f>
        <v>0</v>
      </c>
      <c r="Q164" s="197"/>
      <c r="R164" s="198">
        <f>R165</f>
        <v>0</v>
      </c>
      <c r="S164" s="197"/>
      <c r="T164" s="199">
        <f>T165</f>
        <v>0</v>
      </c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R164" s="192" t="s">
        <v>172</v>
      </c>
      <c r="AT164" s="200" t="s">
        <v>79</v>
      </c>
      <c r="AU164" s="200" t="s">
        <v>80</v>
      </c>
      <c r="AY164" s="192" t="s">
        <v>166</v>
      </c>
      <c r="BK164" s="201">
        <f>BK165</f>
        <v>0</v>
      </c>
    </row>
    <row r="165" s="2" customFormat="1" ht="24.15" customHeight="1">
      <c r="A165" s="37"/>
      <c r="B165" s="168"/>
      <c r="C165" s="204" t="s">
        <v>301</v>
      </c>
      <c r="D165" s="204" t="s">
        <v>168</v>
      </c>
      <c r="E165" s="205" t="s">
        <v>532</v>
      </c>
      <c r="F165" s="206" t="s">
        <v>533</v>
      </c>
      <c r="G165" s="207" t="s">
        <v>197</v>
      </c>
      <c r="H165" s="208">
        <v>14</v>
      </c>
      <c r="I165" s="209"/>
      <c r="J165" s="210">
        <f>ROUND(I165*H165,2)</f>
        <v>0</v>
      </c>
      <c r="K165" s="211"/>
      <c r="L165" s="38"/>
      <c r="M165" s="253" t="s">
        <v>1</v>
      </c>
      <c r="N165" s="254" t="s">
        <v>46</v>
      </c>
      <c r="O165" s="255"/>
      <c r="P165" s="256">
        <f>O165*H165</f>
        <v>0</v>
      </c>
      <c r="Q165" s="256">
        <v>0</v>
      </c>
      <c r="R165" s="256">
        <f>Q165*H165</f>
        <v>0</v>
      </c>
      <c r="S165" s="256">
        <v>0</v>
      </c>
      <c r="T165" s="257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534</v>
      </c>
      <c r="AT165" s="216" t="s">
        <v>168</v>
      </c>
      <c r="AU165" s="216" t="s">
        <v>87</v>
      </c>
      <c r="AY165" s="18" t="s">
        <v>166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93</v>
      </c>
      <c r="BK165" s="217">
        <f>ROUND(I165*H165,2)</f>
        <v>0</v>
      </c>
      <c r="BL165" s="18" t="s">
        <v>534</v>
      </c>
      <c r="BM165" s="216" t="s">
        <v>440</v>
      </c>
    </row>
    <row r="166" s="2" customFormat="1" ht="6.96" customHeight="1">
      <c r="A166" s="37"/>
      <c r="B166" s="64"/>
      <c r="C166" s="65"/>
      <c r="D166" s="65"/>
      <c r="E166" s="65"/>
      <c r="F166" s="65"/>
      <c r="G166" s="65"/>
      <c r="H166" s="65"/>
      <c r="I166" s="65"/>
      <c r="J166" s="65"/>
      <c r="K166" s="65"/>
      <c r="L166" s="38"/>
      <c r="M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</row>
  </sheetData>
  <autoFilter ref="C132:K165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05:F105"/>
    <mergeCell ref="D106:F106"/>
    <mergeCell ref="D107:F107"/>
    <mergeCell ref="D108:F108"/>
    <mergeCell ref="D109:F109"/>
    <mergeCell ref="E121:H121"/>
    <mergeCell ref="E123:H123"/>
    <mergeCell ref="E125:H12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100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80</v>
      </c>
    </row>
    <row r="4" s="1" customFormat="1" ht="24.96" customHeight="1">
      <c r="B4" s="21"/>
      <c r="D4" s="22" t="s">
        <v>120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16.5" customHeight="1">
      <c r="B7" s="21"/>
      <c r="E7" s="134" t="str">
        <f>'Rekapitulácia stavby'!K6</f>
        <v xml:space="preserve">KANALIZÁCIA PRE OBEC KOKŠOV - BAKŠA--UČS  č.1</v>
      </c>
      <c r="F7" s="31"/>
      <c r="G7" s="31"/>
      <c r="H7" s="31"/>
      <c r="L7" s="21"/>
    </row>
    <row r="8" s="1" customFormat="1" ht="12" customHeight="1">
      <c r="B8" s="21"/>
      <c r="D8" s="31" t="s">
        <v>121</v>
      </c>
      <c r="L8" s="21"/>
    </row>
    <row r="9" s="2" customFormat="1" ht="16.5" customHeight="1">
      <c r="A9" s="37"/>
      <c r="B9" s="38"/>
      <c r="C9" s="37"/>
      <c r="D9" s="37"/>
      <c r="E9" s="134" t="s">
        <v>122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123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535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20</v>
      </c>
      <c r="E14" s="37"/>
      <c r="F14" s="26" t="s">
        <v>21</v>
      </c>
      <c r="G14" s="37"/>
      <c r="H14" s="37"/>
      <c r="I14" s="31" t="s">
        <v>22</v>
      </c>
      <c r="J14" s="73" t="str">
        <f>'Rekapitulácia stavby'!AN8</f>
        <v>27. 10. 2025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24</v>
      </c>
      <c r="E16" s="37"/>
      <c r="F16" s="37"/>
      <c r="G16" s="37"/>
      <c r="H16" s="37"/>
      <c r="I16" s="31" t="s">
        <v>25</v>
      </c>
      <c r="J16" s="26" t="s">
        <v>26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">
        <v>27</v>
      </c>
      <c r="F17" s="37"/>
      <c r="G17" s="37"/>
      <c r="H17" s="37"/>
      <c r="I17" s="31" t="s">
        <v>28</v>
      </c>
      <c r="J17" s="26" t="s">
        <v>125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30</v>
      </c>
      <c r="E19" s="37"/>
      <c r="F19" s="37"/>
      <c r="G19" s="37"/>
      <c r="H19" s="37"/>
      <c r="I19" s="31" t="s">
        <v>25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28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32</v>
      </c>
      <c r="E22" s="37"/>
      <c r="F22" s="37"/>
      <c r="G22" s="37"/>
      <c r="H22" s="37"/>
      <c r="I22" s="31" t="s">
        <v>25</v>
      </c>
      <c r="J22" s="26" t="s">
        <v>33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536</v>
      </c>
      <c r="F23" s="37"/>
      <c r="G23" s="37"/>
      <c r="H23" s="37"/>
      <c r="I23" s="31" t="s">
        <v>28</v>
      </c>
      <c r="J23" s="26" t="s">
        <v>126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37</v>
      </c>
      <c r="E25" s="37"/>
      <c r="F25" s="37"/>
      <c r="G25" s="37"/>
      <c r="H25" s="37"/>
      <c r="I25" s="31" t="s">
        <v>25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">
        <v>537</v>
      </c>
      <c r="F26" s="37"/>
      <c r="G26" s="37"/>
      <c r="H26" s="37"/>
      <c r="I26" s="31" t="s">
        <v>28</v>
      </c>
      <c r="J26" s="26" t="s">
        <v>1</v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39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5"/>
      <c r="B29" s="136"/>
      <c r="C29" s="135"/>
      <c r="D29" s="135"/>
      <c r="E29" s="35" t="s">
        <v>1</v>
      </c>
      <c r="F29" s="35"/>
      <c r="G29" s="35"/>
      <c r="H29" s="35"/>
      <c r="I29" s="135"/>
      <c r="J29" s="135"/>
      <c r="K29" s="135"/>
      <c r="L29" s="137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127</v>
      </c>
      <c r="E32" s="37"/>
      <c r="F32" s="37"/>
      <c r="G32" s="37"/>
      <c r="H32" s="37"/>
      <c r="I32" s="37"/>
      <c r="J32" s="138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39" t="s">
        <v>118</v>
      </c>
      <c r="E33" s="37"/>
      <c r="F33" s="37"/>
      <c r="G33" s="37"/>
      <c r="H33" s="37"/>
      <c r="I33" s="37"/>
      <c r="J33" s="138">
        <f>J104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0" t="s">
        <v>40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42</v>
      </c>
      <c r="G36" s="37"/>
      <c r="H36" s="37"/>
      <c r="I36" s="42" t="s">
        <v>41</v>
      </c>
      <c r="J36" s="42" t="s">
        <v>43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41" t="s">
        <v>44</v>
      </c>
      <c r="E37" s="44" t="s">
        <v>45</v>
      </c>
      <c r="F37" s="142">
        <f>ROUND((SUM(BE104:BE111) + SUM(BE133:BE165)),  2)</f>
        <v>0</v>
      </c>
      <c r="G37" s="143"/>
      <c r="H37" s="143"/>
      <c r="I37" s="144">
        <v>0.23000000000000001</v>
      </c>
      <c r="J37" s="142">
        <f>ROUND(((SUM(BE104:BE111) + SUM(BE133:BE165))*I37),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46</v>
      </c>
      <c r="F38" s="145">
        <f>ROUND((SUM(BF104:BF111) + SUM(BF133:BF165)),  2)</f>
        <v>0</v>
      </c>
      <c r="G38" s="37"/>
      <c r="H38" s="37"/>
      <c r="I38" s="146">
        <v>0.23000000000000001</v>
      </c>
      <c r="J38" s="145">
        <f>ROUND(((SUM(BF104:BF111) + SUM(BF133:BF165))*I38),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47</v>
      </c>
      <c r="F39" s="145">
        <f>ROUND((SUM(BG104:BG111) + SUM(BG133:BG165)),  2)</f>
        <v>0</v>
      </c>
      <c r="G39" s="37"/>
      <c r="H39" s="37"/>
      <c r="I39" s="146">
        <v>0.23000000000000001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48</v>
      </c>
      <c r="F40" s="145">
        <f>ROUND((SUM(BH104:BH111) + SUM(BH133:BH165)),  2)</f>
        <v>0</v>
      </c>
      <c r="G40" s="37"/>
      <c r="H40" s="37"/>
      <c r="I40" s="146">
        <v>0.23000000000000001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49</v>
      </c>
      <c r="F41" s="142">
        <f>ROUND((SUM(BI104:BI111) + SUM(BI133:BI165)),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50</v>
      </c>
      <c r="E43" s="85"/>
      <c r="F43" s="85"/>
      <c r="G43" s="149" t="s">
        <v>51</v>
      </c>
      <c r="H43" s="150" t="s">
        <v>52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53</v>
      </c>
      <c r="E50" s="61"/>
      <c r="F50" s="61"/>
      <c r="G50" s="60" t="s">
        <v>54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55</v>
      </c>
      <c r="E61" s="40"/>
      <c r="F61" s="153" t="s">
        <v>56</v>
      </c>
      <c r="G61" s="62" t="s">
        <v>55</v>
      </c>
      <c r="H61" s="40"/>
      <c r="I61" s="40"/>
      <c r="J61" s="154" t="s">
        <v>56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57</v>
      </c>
      <c r="E65" s="63"/>
      <c r="F65" s="63"/>
      <c r="G65" s="60" t="s">
        <v>58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55</v>
      </c>
      <c r="E76" s="40"/>
      <c r="F76" s="153" t="s">
        <v>56</v>
      </c>
      <c r="G76" s="62" t="s">
        <v>55</v>
      </c>
      <c r="H76" s="40"/>
      <c r="I76" s="40"/>
      <c r="J76" s="154" t="s">
        <v>56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128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7"/>
      <c r="D85" s="37"/>
      <c r="E85" s="134" t="str">
        <f>E7</f>
        <v xml:space="preserve">KANALIZÁCIA PRE OBEC KOKŠOV - BAKŠA--UČS  č.1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121</v>
      </c>
      <c r="L86" s="21"/>
    </row>
    <row r="87" s="2" customFormat="1" ht="16.5" customHeight="1">
      <c r="A87" s="37"/>
      <c r="B87" s="38"/>
      <c r="C87" s="37"/>
      <c r="D87" s="37"/>
      <c r="E87" s="134" t="s">
        <v>122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123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prel. - Preložka vedenia ST a.s.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20</v>
      </c>
      <c r="D91" s="37"/>
      <c r="E91" s="37"/>
      <c r="F91" s="26" t="str">
        <f>F14</f>
        <v>KOKŠOV - BAKŠA</v>
      </c>
      <c r="G91" s="37"/>
      <c r="H91" s="37"/>
      <c r="I91" s="31" t="s">
        <v>22</v>
      </c>
      <c r="J91" s="73" t="str">
        <f>IF(J14="","",J14)</f>
        <v>27. 10. 2025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25.65" customHeight="1">
      <c r="A93" s="37"/>
      <c r="B93" s="38"/>
      <c r="C93" s="31" t="s">
        <v>24</v>
      </c>
      <c r="D93" s="37"/>
      <c r="E93" s="37"/>
      <c r="F93" s="26" t="str">
        <f>E17</f>
        <v>Obec KOKŠOV - BAKŠA</v>
      </c>
      <c r="G93" s="37"/>
      <c r="H93" s="37"/>
      <c r="I93" s="31" t="s">
        <v>32</v>
      </c>
      <c r="J93" s="35" t="str">
        <f>E23</f>
        <v>Hydroprojekt Košice s.r.o.,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30</v>
      </c>
      <c r="D94" s="37"/>
      <c r="E94" s="37"/>
      <c r="F94" s="26" t="str">
        <f>IF(E20="","",E20)</f>
        <v>Vyplň údaj</v>
      </c>
      <c r="G94" s="37"/>
      <c r="H94" s="37"/>
      <c r="I94" s="31" t="s">
        <v>37</v>
      </c>
      <c r="J94" s="35" t="str">
        <f>E26</f>
        <v>Ing.Ján Osif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129</v>
      </c>
      <c r="D96" s="147"/>
      <c r="E96" s="147"/>
      <c r="F96" s="147"/>
      <c r="G96" s="147"/>
      <c r="H96" s="147"/>
      <c r="I96" s="147"/>
      <c r="J96" s="156" t="s">
        <v>130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131</v>
      </c>
      <c r="D98" s="37"/>
      <c r="E98" s="37"/>
      <c r="F98" s="37"/>
      <c r="G98" s="37"/>
      <c r="H98" s="37"/>
      <c r="I98" s="37"/>
      <c r="J98" s="100">
        <f>J133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132</v>
      </c>
    </row>
    <row r="99" s="9" customFormat="1" ht="24.96" customHeight="1">
      <c r="A99" s="9"/>
      <c r="B99" s="158"/>
      <c r="C99" s="9"/>
      <c r="D99" s="159" t="s">
        <v>538</v>
      </c>
      <c r="E99" s="160"/>
      <c r="F99" s="160"/>
      <c r="G99" s="160"/>
      <c r="H99" s="160"/>
      <c r="I99" s="160"/>
      <c r="J99" s="161">
        <f>J134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539</v>
      </c>
      <c r="E100" s="164"/>
      <c r="F100" s="164"/>
      <c r="G100" s="164"/>
      <c r="H100" s="164"/>
      <c r="I100" s="164"/>
      <c r="J100" s="165">
        <f>J135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4.88" customHeight="1">
      <c r="A101" s="10"/>
      <c r="B101" s="162"/>
      <c r="C101" s="10"/>
      <c r="D101" s="163" t="s">
        <v>540</v>
      </c>
      <c r="E101" s="164"/>
      <c r="F101" s="164"/>
      <c r="G101" s="164"/>
      <c r="H101" s="164"/>
      <c r="I101" s="164"/>
      <c r="J101" s="165">
        <f>J149</f>
        <v>0</v>
      </c>
      <c r="K101" s="10"/>
      <c r="L101" s="16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2" customFormat="1" ht="21.84" customHeight="1">
      <c r="A102" s="37"/>
      <c r="B102" s="38"/>
      <c r="C102" s="37"/>
      <c r="D102" s="37"/>
      <c r="E102" s="37"/>
      <c r="F102" s="37"/>
      <c r="G102" s="37"/>
      <c r="H102" s="37"/>
      <c r="I102" s="37"/>
      <c r="J102" s="37"/>
      <c r="K102" s="37"/>
      <c r="L102" s="59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3" s="2" customFormat="1" ht="6.96" customHeight="1">
      <c r="A103" s="37"/>
      <c r="B103" s="38"/>
      <c r="C103" s="37"/>
      <c r="D103" s="37"/>
      <c r="E103" s="37"/>
      <c r="F103" s="37"/>
      <c r="G103" s="37"/>
      <c r="H103" s="37"/>
      <c r="I103" s="37"/>
      <c r="J103" s="37"/>
      <c r="K103" s="37"/>
      <c r="L103" s="59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29.28" customHeight="1">
      <c r="A104" s="37"/>
      <c r="B104" s="38"/>
      <c r="C104" s="157" t="s">
        <v>142</v>
      </c>
      <c r="D104" s="37"/>
      <c r="E104" s="37"/>
      <c r="F104" s="37"/>
      <c r="G104" s="37"/>
      <c r="H104" s="37"/>
      <c r="I104" s="37"/>
      <c r="J104" s="166">
        <f>ROUND(J105 + J106 + J107 + J108 + J109 + J110,2)</f>
        <v>0</v>
      </c>
      <c r="K104" s="37"/>
      <c r="L104" s="59"/>
      <c r="N104" s="167" t="s">
        <v>44</v>
      </c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18" customHeight="1">
      <c r="A105" s="37"/>
      <c r="B105" s="168"/>
      <c r="C105" s="169"/>
      <c r="D105" s="170" t="s">
        <v>143</v>
      </c>
      <c r="E105" s="171"/>
      <c r="F105" s="171"/>
      <c r="G105" s="169"/>
      <c r="H105" s="169"/>
      <c r="I105" s="169"/>
      <c r="J105" s="172">
        <v>0</v>
      </c>
      <c r="K105" s="169"/>
      <c r="L105" s="173"/>
      <c r="M105" s="174"/>
      <c r="N105" s="175" t="s">
        <v>46</v>
      </c>
      <c r="O105" s="174"/>
      <c r="P105" s="174"/>
      <c r="Q105" s="174"/>
      <c r="R105" s="174"/>
      <c r="S105" s="169"/>
      <c r="T105" s="169"/>
      <c r="U105" s="169"/>
      <c r="V105" s="169"/>
      <c r="W105" s="169"/>
      <c r="X105" s="169"/>
      <c r="Y105" s="169"/>
      <c r="Z105" s="169"/>
      <c r="AA105" s="169"/>
      <c r="AB105" s="169"/>
      <c r="AC105" s="169"/>
      <c r="AD105" s="169"/>
      <c r="AE105" s="169"/>
      <c r="AF105" s="174"/>
      <c r="AG105" s="174"/>
      <c r="AH105" s="174"/>
      <c r="AI105" s="174"/>
      <c r="AJ105" s="174"/>
      <c r="AK105" s="174"/>
      <c r="AL105" s="174"/>
      <c r="AM105" s="174"/>
      <c r="AN105" s="174"/>
      <c r="AO105" s="174"/>
      <c r="AP105" s="174"/>
      <c r="AQ105" s="174"/>
      <c r="AR105" s="174"/>
      <c r="AS105" s="174"/>
      <c r="AT105" s="174"/>
      <c r="AU105" s="174"/>
      <c r="AV105" s="174"/>
      <c r="AW105" s="174"/>
      <c r="AX105" s="174"/>
      <c r="AY105" s="176" t="s">
        <v>144</v>
      </c>
      <c r="AZ105" s="174"/>
      <c r="BA105" s="174"/>
      <c r="BB105" s="174"/>
      <c r="BC105" s="174"/>
      <c r="BD105" s="174"/>
      <c r="BE105" s="177">
        <f>IF(N105="základná",J105,0)</f>
        <v>0</v>
      </c>
      <c r="BF105" s="177">
        <f>IF(N105="znížená",J105,0)</f>
        <v>0</v>
      </c>
      <c r="BG105" s="177">
        <f>IF(N105="zákl. prenesená",J105,0)</f>
        <v>0</v>
      </c>
      <c r="BH105" s="177">
        <f>IF(N105="zníž. prenesená",J105,0)</f>
        <v>0</v>
      </c>
      <c r="BI105" s="177">
        <f>IF(N105="nulová",J105,0)</f>
        <v>0</v>
      </c>
      <c r="BJ105" s="176" t="s">
        <v>93</v>
      </c>
      <c r="BK105" s="174"/>
      <c r="BL105" s="174"/>
      <c r="BM105" s="174"/>
    </row>
    <row r="106" s="2" customFormat="1" ht="18" customHeight="1">
      <c r="A106" s="37"/>
      <c r="B106" s="168"/>
      <c r="C106" s="169"/>
      <c r="D106" s="170" t="s">
        <v>145</v>
      </c>
      <c r="E106" s="171"/>
      <c r="F106" s="171"/>
      <c r="G106" s="169"/>
      <c r="H106" s="169"/>
      <c r="I106" s="169"/>
      <c r="J106" s="172">
        <v>0</v>
      </c>
      <c r="K106" s="169"/>
      <c r="L106" s="173"/>
      <c r="M106" s="174"/>
      <c r="N106" s="175" t="s">
        <v>46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144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93</v>
      </c>
      <c r="BK106" s="174"/>
      <c r="BL106" s="174"/>
      <c r="BM106" s="174"/>
    </row>
    <row r="107" s="2" customFormat="1" ht="18" customHeight="1">
      <c r="A107" s="37"/>
      <c r="B107" s="168"/>
      <c r="C107" s="169"/>
      <c r="D107" s="170" t="s">
        <v>146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46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144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93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147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46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144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93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148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46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144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93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1" t="s">
        <v>149</v>
      </c>
      <c r="E110" s="169"/>
      <c r="F110" s="169"/>
      <c r="G110" s="169"/>
      <c r="H110" s="169"/>
      <c r="I110" s="169"/>
      <c r="J110" s="172">
        <f>ROUND(J32*T110,2)</f>
        <v>0</v>
      </c>
      <c r="K110" s="169"/>
      <c r="L110" s="173"/>
      <c r="M110" s="174"/>
      <c r="N110" s="175" t="s">
        <v>46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150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93</v>
      </c>
      <c r="BK110" s="174"/>
      <c r="BL110" s="174"/>
      <c r="BM110" s="174"/>
    </row>
    <row r="111" s="2" customFormat="1">
      <c r="A111" s="37"/>
      <c r="B111" s="38"/>
      <c r="C111" s="37"/>
      <c r="D111" s="37"/>
      <c r="E111" s="37"/>
      <c r="F111" s="37"/>
      <c r="G111" s="37"/>
      <c r="H111" s="37"/>
      <c r="I111" s="37"/>
      <c r="J111" s="37"/>
      <c r="K111" s="37"/>
      <c r="L111" s="59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29.28" customHeight="1">
      <c r="A112" s="37"/>
      <c r="B112" s="38"/>
      <c r="C112" s="178" t="s">
        <v>151</v>
      </c>
      <c r="D112" s="147"/>
      <c r="E112" s="147"/>
      <c r="F112" s="147"/>
      <c r="G112" s="147"/>
      <c r="H112" s="147"/>
      <c r="I112" s="147"/>
      <c r="J112" s="179">
        <f>ROUND(J98+J104,2)</f>
        <v>0</v>
      </c>
      <c r="K112" s="147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6.96" customHeight="1">
      <c r="A113" s="37"/>
      <c r="B113" s="64"/>
      <c r="C113" s="65"/>
      <c r="D113" s="65"/>
      <c r="E113" s="65"/>
      <c r="F113" s="65"/>
      <c r="G113" s="65"/>
      <c r="H113" s="65"/>
      <c r="I113" s="65"/>
      <c r="J113" s="65"/>
      <c r="K113" s="65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7" s="2" customFormat="1" ht="6.96" customHeight="1">
      <c r="A117" s="37"/>
      <c r="B117" s="66"/>
      <c r="C117" s="67"/>
      <c r="D117" s="67"/>
      <c r="E117" s="67"/>
      <c r="F117" s="67"/>
      <c r="G117" s="67"/>
      <c r="H117" s="67"/>
      <c r="I117" s="67"/>
      <c r="J117" s="67"/>
      <c r="K117" s="6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24.96" customHeight="1">
      <c r="A118" s="37"/>
      <c r="B118" s="38"/>
      <c r="C118" s="22" t="s">
        <v>152</v>
      </c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6.96" customHeight="1">
      <c r="A119" s="37"/>
      <c r="B119" s="38"/>
      <c r="C119" s="37"/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12" customHeight="1">
      <c r="A120" s="37"/>
      <c r="B120" s="38"/>
      <c r="C120" s="31" t="s">
        <v>15</v>
      </c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16.5" customHeight="1">
      <c r="A121" s="37"/>
      <c r="B121" s="38"/>
      <c r="C121" s="37"/>
      <c r="D121" s="37"/>
      <c r="E121" s="134" t="str">
        <f>E7</f>
        <v xml:space="preserve">KANALIZÁCIA PRE OBEC KOKŠOV - BAKŠA--UČS  č.1</v>
      </c>
      <c r="F121" s="31"/>
      <c r="G121" s="31"/>
      <c r="H121" s="31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1" customFormat="1" ht="12" customHeight="1">
      <c r="B122" s="21"/>
      <c r="C122" s="31" t="s">
        <v>121</v>
      </c>
      <c r="L122" s="21"/>
    </row>
    <row r="123" s="2" customFormat="1" ht="16.5" customHeight="1">
      <c r="A123" s="37"/>
      <c r="B123" s="38"/>
      <c r="C123" s="37"/>
      <c r="D123" s="37"/>
      <c r="E123" s="134" t="s">
        <v>122</v>
      </c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12" customHeight="1">
      <c r="A124" s="37"/>
      <c r="B124" s="38"/>
      <c r="C124" s="31" t="s">
        <v>123</v>
      </c>
      <c r="D124" s="37"/>
      <c r="E124" s="37"/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16.5" customHeight="1">
      <c r="A125" s="37"/>
      <c r="B125" s="38"/>
      <c r="C125" s="37"/>
      <c r="D125" s="37"/>
      <c r="E125" s="71" t="str">
        <f>E11</f>
        <v>prel. - Preložka vedenia ST a.s.</v>
      </c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6.96" customHeight="1">
      <c r="A126" s="37"/>
      <c r="B126" s="38"/>
      <c r="C126" s="37"/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12" customHeight="1">
      <c r="A127" s="37"/>
      <c r="B127" s="38"/>
      <c r="C127" s="31" t="s">
        <v>20</v>
      </c>
      <c r="D127" s="37"/>
      <c r="E127" s="37"/>
      <c r="F127" s="26" t="str">
        <f>F14</f>
        <v>KOKŠOV - BAKŠA</v>
      </c>
      <c r="G127" s="37"/>
      <c r="H127" s="37"/>
      <c r="I127" s="31" t="s">
        <v>22</v>
      </c>
      <c r="J127" s="73" t="str">
        <f>IF(J14="","",J14)</f>
        <v>27. 10. 2025</v>
      </c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6.96" customHeight="1">
      <c r="A128" s="37"/>
      <c r="B128" s="38"/>
      <c r="C128" s="37"/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25.65" customHeight="1">
      <c r="A129" s="37"/>
      <c r="B129" s="38"/>
      <c r="C129" s="31" t="s">
        <v>24</v>
      </c>
      <c r="D129" s="37"/>
      <c r="E129" s="37"/>
      <c r="F129" s="26" t="str">
        <f>E17</f>
        <v>Obec KOKŠOV - BAKŠA</v>
      </c>
      <c r="G129" s="37"/>
      <c r="H129" s="37"/>
      <c r="I129" s="31" t="s">
        <v>32</v>
      </c>
      <c r="J129" s="35" t="str">
        <f>E23</f>
        <v>Hydroprojekt Košice s.r.o.,</v>
      </c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5.15" customHeight="1">
      <c r="A130" s="37"/>
      <c r="B130" s="38"/>
      <c r="C130" s="31" t="s">
        <v>30</v>
      </c>
      <c r="D130" s="37"/>
      <c r="E130" s="37"/>
      <c r="F130" s="26" t="str">
        <f>IF(E20="","",E20)</f>
        <v>Vyplň údaj</v>
      </c>
      <c r="G130" s="37"/>
      <c r="H130" s="37"/>
      <c r="I130" s="31" t="s">
        <v>37</v>
      </c>
      <c r="J130" s="35" t="str">
        <f>E26</f>
        <v>Ing.Ján Osif</v>
      </c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0.32" customHeight="1">
      <c r="A131" s="37"/>
      <c r="B131" s="38"/>
      <c r="C131" s="37"/>
      <c r="D131" s="37"/>
      <c r="E131" s="37"/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11" customFormat="1" ht="29.28" customHeight="1">
      <c r="A132" s="180"/>
      <c r="B132" s="181"/>
      <c r="C132" s="182" t="s">
        <v>153</v>
      </c>
      <c r="D132" s="183" t="s">
        <v>65</v>
      </c>
      <c r="E132" s="183" t="s">
        <v>61</v>
      </c>
      <c r="F132" s="183" t="s">
        <v>62</v>
      </c>
      <c r="G132" s="183" t="s">
        <v>154</v>
      </c>
      <c r="H132" s="183" t="s">
        <v>155</v>
      </c>
      <c r="I132" s="183" t="s">
        <v>156</v>
      </c>
      <c r="J132" s="184" t="s">
        <v>130</v>
      </c>
      <c r="K132" s="185" t="s">
        <v>157</v>
      </c>
      <c r="L132" s="186"/>
      <c r="M132" s="90" t="s">
        <v>1</v>
      </c>
      <c r="N132" s="91" t="s">
        <v>44</v>
      </c>
      <c r="O132" s="91" t="s">
        <v>158</v>
      </c>
      <c r="P132" s="91" t="s">
        <v>159</v>
      </c>
      <c r="Q132" s="91" t="s">
        <v>160</v>
      </c>
      <c r="R132" s="91" t="s">
        <v>161</v>
      </c>
      <c r="S132" s="91" t="s">
        <v>162</v>
      </c>
      <c r="T132" s="92" t="s">
        <v>163</v>
      </c>
      <c r="U132" s="180"/>
      <c r="V132" s="180"/>
      <c r="W132" s="180"/>
      <c r="X132" s="180"/>
      <c r="Y132" s="180"/>
      <c r="Z132" s="180"/>
      <c r="AA132" s="180"/>
      <c r="AB132" s="180"/>
      <c r="AC132" s="180"/>
      <c r="AD132" s="180"/>
      <c r="AE132" s="180"/>
    </row>
    <row r="133" s="2" customFormat="1" ht="22.8" customHeight="1">
      <c r="A133" s="37"/>
      <c r="B133" s="38"/>
      <c r="C133" s="97" t="s">
        <v>127</v>
      </c>
      <c r="D133" s="37"/>
      <c r="E133" s="37"/>
      <c r="F133" s="37"/>
      <c r="G133" s="37"/>
      <c r="H133" s="37"/>
      <c r="I133" s="37"/>
      <c r="J133" s="187">
        <f>BK133</f>
        <v>0</v>
      </c>
      <c r="K133" s="37"/>
      <c r="L133" s="38"/>
      <c r="M133" s="93"/>
      <c r="N133" s="77"/>
      <c r="O133" s="94"/>
      <c r="P133" s="188">
        <f>P134</f>
        <v>0</v>
      </c>
      <c r="Q133" s="94"/>
      <c r="R133" s="188">
        <f>R134</f>
        <v>1.6377199999999998</v>
      </c>
      <c r="S133" s="94"/>
      <c r="T133" s="189">
        <f>T134</f>
        <v>0</v>
      </c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T133" s="18" t="s">
        <v>79</v>
      </c>
      <c r="AU133" s="18" t="s">
        <v>132</v>
      </c>
      <c r="BK133" s="190">
        <f>BK134</f>
        <v>0</v>
      </c>
    </row>
    <row r="134" s="12" customFormat="1" ht="25.92" customHeight="1">
      <c r="A134" s="12"/>
      <c r="B134" s="191"/>
      <c r="C134" s="12"/>
      <c r="D134" s="192" t="s">
        <v>79</v>
      </c>
      <c r="E134" s="193" t="s">
        <v>271</v>
      </c>
      <c r="F134" s="193" t="s">
        <v>541</v>
      </c>
      <c r="G134" s="12"/>
      <c r="H134" s="12"/>
      <c r="I134" s="194"/>
      <c r="J134" s="195">
        <f>BK134</f>
        <v>0</v>
      </c>
      <c r="K134" s="12"/>
      <c r="L134" s="191"/>
      <c r="M134" s="196"/>
      <c r="N134" s="197"/>
      <c r="O134" s="197"/>
      <c r="P134" s="198">
        <f>P135</f>
        <v>0</v>
      </c>
      <c r="Q134" s="197"/>
      <c r="R134" s="198">
        <f>R135</f>
        <v>1.6377199999999998</v>
      </c>
      <c r="S134" s="197"/>
      <c r="T134" s="199">
        <f>T135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92" t="s">
        <v>112</v>
      </c>
      <c r="AT134" s="200" t="s">
        <v>79</v>
      </c>
      <c r="AU134" s="200" t="s">
        <v>80</v>
      </c>
      <c r="AY134" s="192" t="s">
        <v>166</v>
      </c>
      <c r="BK134" s="201">
        <f>BK135</f>
        <v>0</v>
      </c>
    </row>
    <row r="135" s="12" customFormat="1" ht="22.8" customHeight="1">
      <c r="A135" s="12"/>
      <c r="B135" s="191"/>
      <c r="C135" s="12"/>
      <c r="D135" s="192" t="s">
        <v>79</v>
      </c>
      <c r="E135" s="202" t="s">
        <v>542</v>
      </c>
      <c r="F135" s="202" t="s">
        <v>543</v>
      </c>
      <c r="G135" s="12"/>
      <c r="H135" s="12"/>
      <c r="I135" s="194"/>
      <c r="J135" s="203">
        <f>BK135</f>
        <v>0</v>
      </c>
      <c r="K135" s="12"/>
      <c r="L135" s="191"/>
      <c r="M135" s="196"/>
      <c r="N135" s="197"/>
      <c r="O135" s="197"/>
      <c r="P135" s="198">
        <f>P136+SUM(P137:P149)</f>
        <v>0</v>
      </c>
      <c r="Q135" s="197"/>
      <c r="R135" s="198">
        <f>R136+SUM(R137:R149)</f>
        <v>1.6377199999999998</v>
      </c>
      <c r="S135" s="197"/>
      <c r="T135" s="199">
        <f>T136+SUM(T137:T149)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192" t="s">
        <v>112</v>
      </c>
      <c r="AT135" s="200" t="s">
        <v>79</v>
      </c>
      <c r="AU135" s="200" t="s">
        <v>87</v>
      </c>
      <c r="AY135" s="192" t="s">
        <v>166</v>
      </c>
      <c r="BK135" s="201">
        <f>BK136+SUM(BK137:BK149)</f>
        <v>0</v>
      </c>
    </row>
    <row r="136" s="2" customFormat="1" ht="24.15" customHeight="1">
      <c r="A136" s="37"/>
      <c r="B136" s="168"/>
      <c r="C136" s="204" t="s">
        <v>87</v>
      </c>
      <c r="D136" s="204" t="s">
        <v>168</v>
      </c>
      <c r="E136" s="205" t="s">
        <v>544</v>
      </c>
      <c r="F136" s="206" t="s">
        <v>545</v>
      </c>
      <c r="G136" s="207" t="s">
        <v>298</v>
      </c>
      <c r="H136" s="208">
        <v>20</v>
      </c>
      <c r="I136" s="209"/>
      <c r="J136" s="210">
        <f>ROUND(I136*H136,2)</f>
        <v>0</v>
      </c>
      <c r="K136" s="211"/>
      <c r="L136" s="38"/>
      <c r="M136" s="212" t="s">
        <v>1</v>
      </c>
      <c r="N136" s="213" t="s">
        <v>46</v>
      </c>
      <c r="O136" s="81"/>
      <c r="P136" s="214">
        <f>O136*H136</f>
        <v>0</v>
      </c>
      <c r="Q136" s="214">
        <v>0</v>
      </c>
      <c r="R136" s="214">
        <f>Q136*H136</f>
        <v>0</v>
      </c>
      <c r="S136" s="214">
        <v>0</v>
      </c>
      <c r="T136" s="215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16" t="s">
        <v>467</v>
      </c>
      <c r="AT136" s="216" t="s">
        <v>168</v>
      </c>
      <c r="AU136" s="216" t="s">
        <v>93</v>
      </c>
      <c r="AY136" s="18" t="s">
        <v>166</v>
      </c>
      <c r="BE136" s="217">
        <f>IF(N136="základná",J136,0)</f>
        <v>0</v>
      </c>
      <c r="BF136" s="217">
        <f>IF(N136="znížená",J136,0)</f>
        <v>0</v>
      </c>
      <c r="BG136" s="217">
        <f>IF(N136="zákl. prenesená",J136,0)</f>
        <v>0</v>
      </c>
      <c r="BH136" s="217">
        <f>IF(N136="zníž. prenesená",J136,0)</f>
        <v>0</v>
      </c>
      <c r="BI136" s="217">
        <f>IF(N136="nulová",J136,0)</f>
        <v>0</v>
      </c>
      <c r="BJ136" s="18" t="s">
        <v>93</v>
      </c>
      <c r="BK136" s="217">
        <f>ROUND(I136*H136,2)</f>
        <v>0</v>
      </c>
      <c r="BL136" s="18" t="s">
        <v>467</v>
      </c>
      <c r="BM136" s="216" t="s">
        <v>546</v>
      </c>
    </row>
    <row r="137" s="2" customFormat="1" ht="16.5" customHeight="1">
      <c r="A137" s="37"/>
      <c r="B137" s="168"/>
      <c r="C137" s="204" t="s">
        <v>93</v>
      </c>
      <c r="D137" s="204" t="s">
        <v>168</v>
      </c>
      <c r="E137" s="205" t="s">
        <v>547</v>
      </c>
      <c r="F137" s="206" t="s">
        <v>548</v>
      </c>
      <c r="G137" s="207" t="s">
        <v>298</v>
      </c>
      <c r="H137" s="208">
        <v>50</v>
      </c>
      <c r="I137" s="209"/>
      <c r="J137" s="210">
        <f>ROUND(I137*H137,2)</f>
        <v>0</v>
      </c>
      <c r="K137" s="211"/>
      <c r="L137" s="38"/>
      <c r="M137" s="212" t="s">
        <v>1</v>
      </c>
      <c r="N137" s="213" t="s">
        <v>46</v>
      </c>
      <c r="O137" s="81"/>
      <c r="P137" s="214">
        <f>O137*H137</f>
        <v>0</v>
      </c>
      <c r="Q137" s="214">
        <v>0</v>
      </c>
      <c r="R137" s="214">
        <f>Q137*H137</f>
        <v>0</v>
      </c>
      <c r="S137" s="214">
        <v>0</v>
      </c>
      <c r="T137" s="215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16" t="s">
        <v>467</v>
      </c>
      <c r="AT137" s="216" t="s">
        <v>168</v>
      </c>
      <c r="AU137" s="216" t="s">
        <v>93</v>
      </c>
      <c r="AY137" s="18" t="s">
        <v>166</v>
      </c>
      <c r="BE137" s="217">
        <f>IF(N137="základná",J137,0)</f>
        <v>0</v>
      </c>
      <c r="BF137" s="217">
        <f>IF(N137="znížená",J137,0)</f>
        <v>0</v>
      </c>
      <c r="BG137" s="217">
        <f>IF(N137="zákl. prenesená",J137,0)</f>
        <v>0</v>
      </c>
      <c r="BH137" s="217">
        <f>IF(N137="zníž. prenesená",J137,0)</f>
        <v>0</v>
      </c>
      <c r="BI137" s="217">
        <f>IF(N137="nulová",J137,0)</f>
        <v>0</v>
      </c>
      <c r="BJ137" s="18" t="s">
        <v>93</v>
      </c>
      <c r="BK137" s="217">
        <f>ROUND(I137*H137,2)</f>
        <v>0</v>
      </c>
      <c r="BL137" s="18" t="s">
        <v>467</v>
      </c>
      <c r="BM137" s="216" t="s">
        <v>549</v>
      </c>
    </row>
    <row r="138" s="2" customFormat="1" ht="24.15" customHeight="1">
      <c r="A138" s="37"/>
      <c r="B138" s="168"/>
      <c r="C138" s="204" t="s">
        <v>112</v>
      </c>
      <c r="D138" s="204" t="s">
        <v>168</v>
      </c>
      <c r="E138" s="205" t="s">
        <v>550</v>
      </c>
      <c r="F138" s="206" t="s">
        <v>551</v>
      </c>
      <c r="G138" s="207" t="s">
        <v>298</v>
      </c>
      <c r="H138" s="208">
        <v>15</v>
      </c>
      <c r="I138" s="209"/>
      <c r="J138" s="210">
        <f>ROUND(I138*H138,2)</f>
        <v>0</v>
      </c>
      <c r="K138" s="211"/>
      <c r="L138" s="38"/>
      <c r="M138" s="212" t="s">
        <v>1</v>
      </c>
      <c r="N138" s="213" t="s">
        <v>46</v>
      </c>
      <c r="O138" s="81"/>
      <c r="P138" s="214">
        <f>O138*H138</f>
        <v>0</v>
      </c>
      <c r="Q138" s="214">
        <v>0</v>
      </c>
      <c r="R138" s="214">
        <f>Q138*H138</f>
        <v>0</v>
      </c>
      <c r="S138" s="214">
        <v>0</v>
      </c>
      <c r="T138" s="215">
        <f>S138*H138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R138" s="216" t="s">
        <v>467</v>
      </c>
      <c r="AT138" s="216" t="s">
        <v>168</v>
      </c>
      <c r="AU138" s="216" t="s">
        <v>93</v>
      </c>
      <c r="AY138" s="18" t="s">
        <v>166</v>
      </c>
      <c r="BE138" s="217">
        <f>IF(N138="základná",J138,0)</f>
        <v>0</v>
      </c>
      <c r="BF138" s="217">
        <f>IF(N138="znížená",J138,0)</f>
        <v>0</v>
      </c>
      <c r="BG138" s="217">
        <f>IF(N138="zákl. prenesená",J138,0)</f>
        <v>0</v>
      </c>
      <c r="BH138" s="217">
        <f>IF(N138="zníž. prenesená",J138,0)</f>
        <v>0</v>
      </c>
      <c r="BI138" s="217">
        <f>IF(N138="nulová",J138,0)</f>
        <v>0</v>
      </c>
      <c r="BJ138" s="18" t="s">
        <v>93</v>
      </c>
      <c r="BK138" s="217">
        <f>ROUND(I138*H138,2)</f>
        <v>0</v>
      </c>
      <c r="BL138" s="18" t="s">
        <v>467</v>
      </c>
      <c r="BM138" s="216" t="s">
        <v>552</v>
      </c>
    </row>
    <row r="139" s="2" customFormat="1" ht="21.75" customHeight="1">
      <c r="A139" s="37"/>
      <c r="B139" s="168"/>
      <c r="C139" s="204" t="s">
        <v>172</v>
      </c>
      <c r="D139" s="204" t="s">
        <v>168</v>
      </c>
      <c r="E139" s="205" t="s">
        <v>553</v>
      </c>
      <c r="F139" s="206" t="s">
        <v>554</v>
      </c>
      <c r="G139" s="207" t="s">
        <v>555</v>
      </c>
      <c r="H139" s="208">
        <v>140</v>
      </c>
      <c r="I139" s="209"/>
      <c r="J139" s="210">
        <f>ROUND(I139*H139,2)</f>
        <v>0</v>
      </c>
      <c r="K139" s="211"/>
      <c r="L139" s="38"/>
      <c r="M139" s="212" t="s">
        <v>1</v>
      </c>
      <c r="N139" s="213" t="s">
        <v>46</v>
      </c>
      <c r="O139" s="81"/>
      <c r="P139" s="214">
        <f>O139*H139</f>
        <v>0</v>
      </c>
      <c r="Q139" s="214">
        <v>0</v>
      </c>
      <c r="R139" s="214">
        <f>Q139*H139</f>
        <v>0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467</v>
      </c>
      <c r="AT139" s="216" t="s">
        <v>168</v>
      </c>
      <c r="AU139" s="216" t="s">
        <v>93</v>
      </c>
      <c r="AY139" s="18" t="s">
        <v>166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93</v>
      </c>
      <c r="BK139" s="217">
        <f>ROUND(I139*H139,2)</f>
        <v>0</v>
      </c>
      <c r="BL139" s="18" t="s">
        <v>467</v>
      </c>
      <c r="BM139" s="216" t="s">
        <v>556</v>
      </c>
    </row>
    <row r="140" s="2" customFormat="1" ht="24.15" customHeight="1">
      <c r="A140" s="37"/>
      <c r="B140" s="168"/>
      <c r="C140" s="204" t="s">
        <v>186</v>
      </c>
      <c r="D140" s="204" t="s">
        <v>168</v>
      </c>
      <c r="E140" s="205" t="s">
        <v>557</v>
      </c>
      <c r="F140" s="206" t="s">
        <v>558</v>
      </c>
      <c r="G140" s="207" t="s">
        <v>171</v>
      </c>
      <c r="H140" s="208">
        <v>6</v>
      </c>
      <c r="I140" s="209"/>
      <c r="J140" s="210">
        <f>ROUND(I140*H140,2)</f>
        <v>0</v>
      </c>
      <c r="K140" s="211"/>
      <c r="L140" s="38"/>
      <c r="M140" s="212" t="s">
        <v>1</v>
      </c>
      <c r="N140" s="213" t="s">
        <v>46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467</v>
      </c>
      <c r="AT140" s="216" t="s">
        <v>168</v>
      </c>
      <c r="AU140" s="216" t="s">
        <v>93</v>
      </c>
      <c r="AY140" s="18" t="s">
        <v>166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93</v>
      </c>
      <c r="BK140" s="217">
        <f>ROUND(I140*H140,2)</f>
        <v>0</v>
      </c>
      <c r="BL140" s="18" t="s">
        <v>467</v>
      </c>
      <c r="BM140" s="216" t="s">
        <v>559</v>
      </c>
    </row>
    <row r="141" s="2" customFormat="1" ht="24.15" customHeight="1">
      <c r="A141" s="37"/>
      <c r="B141" s="168"/>
      <c r="C141" s="204" t="s">
        <v>190</v>
      </c>
      <c r="D141" s="204" t="s">
        <v>168</v>
      </c>
      <c r="E141" s="205" t="s">
        <v>560</v>
      </c>
      <c r="F141" s="206" t="s">
        <v>561</v>
      </c>
      <c r="G141" s="207" t="s">
        <v>171</v>
      </c>
      <c r="H141" s="208">
        <v>1</v>
      </c>
      <c r="I141" s="209"/>
      <c r="J141" s="210">
        <f>ROUND(I141*H141,2)</f>
        <v>0</v>
      </c>
      <c r="K141" s="211"/>
      <c r="L141" s="38"/>
      <c r="M141" s="212" t="s">
        <v>1</v>
      </c>
      <c r="N141" s="213" t="s">
        <v>46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467</v>
      </c>
      <c r="AT141" s="216" t="s">
        <v>168</v>
      </c>
      <c r="AU141" s="216" t="s">
        <v>93</v>
      </c>
      <c r="AY141" s="18" t="s">
        <v>166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93</v>
      </c>
      <c r="BK141" s="217">
        <f>ROUND(I141*H141,2)</f>
        <v>0</v>
      </c>
      <c r="BL141" s="18" t="s">
        <v>467</v>
      </c>
      <c r="BM141" s="216" t="s">
        <v>562</v>
      </c>
    </row>
    <row r="142" s="2" customFormat="1" ht="16.5" customHeight="1">
      <c r="A142" s="37"/>
      <c r="B142" s="168"/>
      <c r="C142" s="204" t="s">
        <v>194</v>
      </c>
      <c r="D142" s="204" t="s">
        <v>168</v>
      </c>
      <c r="E142" s="205" t="s">
        <v>563</v>
      </c>
      <c r="F142" s="206" t="s">
        <v>564</v>
      </c>
      <c r="G142" s="207" t="s">
        <v>171</v>
      </c>
      <c r="H142" s="208">
        <v>1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46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467</v>
      </c>
      <c r="AT142" s="216" t="s">
        <v>168</v>
      </c>
      <c r="AU142" s="216" t="s">
        <v>93</v>
      </c>
      <c r="AY142" s="18" t="s">
        <v>166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93</v>
      </c>
      <c r="BK142" s="217">
        <f>ROUND(I142*H142,2)</f>
        <v>0</v>
      </c>
      <c r="BL142" s="18" t="s">
        <v>467</v>
      </c>
      <c r="BM142" s="216" t="s">
        <v>565</v>
      </c>
    </row>
    <row r="143" s="2" customFormat="1" ht="21.75" customHeight="1">
      <c r="A143" s="37"/>
      <c r="B143" s="168"/>
      <c r="C143" s="204" t="s">
        <v>200</v>
      </c>
      <c r="D143" s="204" t="s">
        <v>168</v>
      </c>
      <c r="E143" s="205" t="s">
        <v>566</v>
      </c>
      <c r="F143" s="206" t="s">
        <v>567</v>
      </c>
      <c r="G143" s="207" t="s">
        <v>171</v>
      </c>
      <c r="H143" s="208">
        <v>1</v>
      </c>
      <c r="I143" s="209"/>
      <c r="J143" s="210">
        <f>ROUND(I143*H143,2)</f>
        <v>0</v>
      </c>
      <c r="K143" s="211"/>
      <c r="L143" s="38"/>
      <c r="M143" s="212" t="s">
        <v>1</v>
      </c>
      <c r="N143" s="213" t="s">
        <v>46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467</v>
      </c>
      <c r="AT143" s="216" t="s">
        <v>168</v>
      </c>
      <c r="AU143" s="216" t="s">
        <v>93</v>
      </c>
      <c r="AY143" s="18" t="s">
        <v>166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93</v>
      </c>
      <c r="BK143" s="217">
        <f>ROUND(I143*H143,2)</f>
        <v>0</v>
      </c>
      <c r="BL143" s="18" t="s">
        <v>467</v>
      </c>
      <c r="BM143" s="216" t="s">
        <v>568</v>
      </c>
    </row>
    <row r="144" s="2" customFormat="1" ht="33" customHeight="1">
      <c r="A144" s="37"/>
      <c r="B144" s="168"/>
      <c r="C144" s="204" t="s">
        <v>205</v>
      </c>
      <c r="D144" s="204" t="s">
        <v>168</v>
      </c>
      <c r="E144" s="205" t="s">
        <v>569</v>
      </c>
      <c r="F144" s="206" t="s">
        <v>570</v>
      </c>
      <c r="G144" s="207" t="s">
        <v>171</v>
      </c>
      <c r="H144" s="208">
        <v>1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46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467</v>
      </c>
      <c r="AT144" s="216" t="s">
        <v>168</v>
      </c>
      <c r="AU144" s="216" t="s">
        <v>93</v>
      </c>
      <c r="AY144" s="18" t="s">
        <v>166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93</v>
      </c>
      <c r="BK144" s="217">
        <f>ROUND(I144*H144,2)</f>
        <v>0</v>
      </c>
      <c r="BL144" s="18" t="s">
        <v>467</v>
      </c>
      <c r="BM144" s="216" t="s">
        <v>571</v>
      </c>
    </row>
    <row r="145" s="2" customFormat="1" ht="37.8" customHeight="1">
      <c r="A145" s="37"/>
      <c r="B145" s="168"/>
      <c r="C145" s="204" t="s">
        <v>211</v>
      </c>
      <c r="D145" s="204" t="s">
        <v>168</v>
      </c>
      <c r="E145" s="205" t="s">
        <v>572</v>
      </c>
      <c r="F145" s="206" t="s">
        <v>573</v>
      </c>
      <c r="G145" s="207" t="s">
        <v>555</v>
      </c>
      <c r="H145" s="208">
        <v>70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46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467</v>
      </c>
      <c r="AT145" s="216" t="s">
        <v>168</v>
      </c>
      <c r="AU145" s="216" t="s">
        <v>93</v>
      </c>
      <c r="AY145" s="18" t="s">
        <v>166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93</v>
      </c>
      <c r="BK145" s="217">
        <f>ROUND(I145*H145,2)</f>
        <v>0</v>
      </c>
      <c r="BL145" s="18" t="s">
        <v>467</v>
      </c>
      <c r="BM145" s="216" t="s">
        <v>574</v>
      </c>
    </row>
    <row r="146" s="2" customFormat="1" ht="16.5" customHeight="1">
      <c r="A146" s="37"/>
      <c r="B146" s="168"/>
      <c r="C146" s="204" t="s">
        <v>216</v>
      </c>
      <c r="D146" s="204" t="s">
        <v>168</v>
      </c>
      <c r="E146" s="205" t="s">
        <v>575</v>
      </c>
      <c r="F146" s="206" t="s">
        <v>576</v>
      </c>
      <c r="G146" s="207" t="s">
        <v>386</v>
      </c>
      <c r="H146" s="208">
        <v>10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46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467</v>
      </c>
      <c r="AT146" s="216" t="s">
        <v>168</v>
      </c>
      <c r="AU146" s="216" t="s">
        <v>93</v>
      </c>
      <c r="AY146" s="18" t="s">
        <v>166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93</v>
      </c>
      <c r="BK146" s="217">
        <f>ROUND(I146*H146,2)</f>
        <v>0</v>
      </c>
      <c r="BL146" s="18" t="s">
        <v>467</v>
      </c>
      <c r="BM146" s="216" t="s">
        <v>577</v>
      </c>
    </row>
    <row r="147" s="2" customFormat="1" ht="24.15" customHeight="1">
      <c r="A147" s="37"/>
      <c r="B147" s="168"/>
      <c r="C147" s="204" t="s">
        <v>221</v>
      </c>
      <c r="D147" s="204" t="s">
        <v>168</v>
      </c>
      <c r="E147" s="205" t="s">
        <v>578</v>
      </c>
      <c r="F147" s="206" t="s">
        <v>579</v>
      </c>
      <c r="G147" s="207" t="s">
        <v>386</v>
      </c>
      <c r="H147" s="208">
        <v>1</v>
      </c>
      <c r="I147" s="209"/>
      <c r="J147" s="210">
        <f>ROUND(I147*H147,2)</f>
        <v>0</v>
      </c>
      <c r="K147" s="211"/>
      <c r="L147" s="38"/>
      <c r="M147" s="212" t="s">
        <v>1</v>
      </c>
      <c r="N147" s="213" t="s">
        <v>46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467</v>
      </c>
      <c r="AT147" s="216" t="s">
        <v>168</v>
      </c>
      <c r="AU147" s="216" t="s">
        <v>93</v>
      </c>
      <c r="AY147" s="18" t="s">
        <v>166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93</v>
      </c>
      <c r="BK147" s="217">
        <f>ROUND(I147*H147,2)</f>
        <v>0</v>
      </c>
      <c r="BL147" s="18" t="s">
        <v>467</v>
      </c>
      <c r="BM147" s="216" t="s">
        <v>580</v>
      </c>
    </row>
    <row r="148" s="2" customFormat="1" ht="24.15" customHeight="1">
      <c r="A148" s="37"/>
      <c r="B148" s="168"/>
      <c r="C148" s="204" t="s">
        <v>225</v>
      </c>
      <c r="D148" s="204" t="s">
        <v>168</v>
      </c>
      <c r="E148" s="205" t="s">
        <v>581</v>
      </c>
      <c r="F148" s="206" t="s">
        <v>582</v>
      </c>
      <c r="G148" s="207" t="s">
        <v>386</v>
      </c>
      <c r="H148" s="208">
        <v>1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46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467</v>
      </c>
      <c r="AT148" s="216" t="s">
        <v>168</v>
      </c>
      <c r="AU148" s="216" t="s">
        <v>93</v>
      </c>
      <c r="AY148" s="18" t="s">
        <v>166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93</v>
      </c>
      <c r="BK148" s="217">
        <f>ROUND(I148*H148,2)</f>
        <v>0</v>
      </c>
      <c r="BL148" s="18" t="s">
        <v>467</v>
      </c>
      <c r="BM148" s="216" t="s">
        <v>583</v>
      </c>
    </row>
    <row r="149" s="12" customFormat="1" ht="20.88" customHeight="1">
      <c r="A149" s="12"/>
      <c r="B149" s="191"/>
      <c r="C149" s="12"/>
      <c r="D149" s="192" t="s">
        <v>79</v>
      </c>
      <c r="E149" s="202" t="s">
        <v>205</v>
      </c>
      <c r="F149" s="202" t="s">
        <v>584</v>
      </c>
      <c r="G149" s="12"/>
      <c r="H149" s="12"/>
      <c r="I149" s="194"/>
      <c r="J149" s="203">
        <f>BK149</f>
        <v>0</v>
      </c>
      <c r="K149" s="12"/>
      <c r="L149" s="191"/>
      <c r="M149" s="196"/>
      <c r="N149" s="197"/>
      <c r="O149" s="197"/>
      <c r="P149" s="198">
        <f>SUM(P150:P165)</f>
        <v>0</v>
      </c>
      <c r="Q149" s="197"/>
      <c r="R149" s="198">
        <f>SUM(R150:R165)</f>
        <v>1.6377199999999998</v>
      </c>
      <c r="S149" s="197"/>
      <c r="T149" s="199">
        <f>SUM(T150:T165)</f>
        <v>0</v>
      </c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R149" s="192" t="s">
        <v>112</v>
      </c>
      <c r="AT149" s="200" t="s">
        <v>79</v>
      </c>
      <c r="AU149" s="200" t="s">
        <v>93</v>
      </c>
      <c r="AY149" s="192" t="s">
        <v>166</v>
      </c>
      <c r="BK149" s="201">
        <f>SUM(BK150:BK165)</f>
        <v>0</v>
      </c>
    </row>
    <row r="150" s="2" customFormat="1" ht="16.5" customHeight="1">
      <c r="A150" s="37"/>
      <c r="B150" s="168"/>
      <c r="C150" s="242" t="s">
        <v>230</v>
      </c>
      <c r="D150" s="242" t="s">
        <v>271</v>
      </c>
      <c r="E150" s="243" t="s">
        <v>585</v>
      </c>
      <c r="F150" s="244" t="s">
        <v>586</v>
      </c>
      <c r="G150" s="245" t="s">
        <v>298</v>
      </c>
      <c r="H150" s="246">
        <v>30</v>
      </c>
      <c r="I150" s="247"/>
      <c r="J150" s="248">
        <f>ROUND(I150*H150,2)</f>
        <v>0</v>
      </c>
      <c r="K150" s="249"/>
      <c r="L150" s="250"/>
      <c r="M150" s="251" t="s">
        <v>1</v>
      </c>
      <c r="N150" s="252" t="s">
        <v>46</v>
      </c>
      <c r="O150" s="81"/>
      <c r="P150" s="214">
        <f>O150*H150</f>
        <v>0</v>
      </c>
      <c r="Q150" s="214">
        <v>0.032539999999999999</v>
      </c>
      <c r="R150" s="214">
        <f>Q150*H150</f>
        <v>0.97619999999999996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587</v>
      </c>
      <c r="AT150" s="216" t="s">
        <v>271</v>
      </c>
      <c r="AU150" s="216" t="s">
        <v>112</v>
      </c>
      <c r="AY150" s="18" t="s">
        <v>166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93</v>
      </c>
      <c r="BK150" s="217">
        <f>ROUND(I150*H150,2)</f>
        <v>0</v>
      </c>
      <c r="BL150" s="18" t="s">
        <v>587</v>
      </c>
      <c r="BM150" s="216" t="s">
        <v>588</v>
      </c>
    </row>
    <row r="151" s="2" customFormat="1" ht="16.5" customHeight="1">
      <c r="A151" s="37"/>
      <c r="B151" s="168"/>
      <c r="C151" s="242" t="s">
        <v>234</v>
      </c>
      <c r="D151" s="242" t="s">
        <v>271</v>
      </c>
      <c r="E151" s="243" t="s">
        <v>589</v>
      </c>
      <c r="F151" s="244" t="s">
        <v>590</v>
      </c>
      <c r="G151" s="245" t="s">
        <v>298</v>
      </c>
      <c r="H151" s="246">
        <v>20</v>
      </c>
      <c r="I151" s="247"/>
      <c r="J151" s="248">
        <f>ROUND(I151*H151,2)</f>
        <v>0</v>
      </c>
      <c r="K151" s="249"/>
      <c r="L151" s="250"/>
      <c r="M151" s="251" t="s">
        <v>1</v>
      </c>
      <c r="N151" s="252" t="s">
        <v>46</v>
      </c>
      <c r="O151" s="81"/>
      <c r="P151" s="214">
        <f>O151*H151</f>
        <v>0</v>
      </c>
      <c r="Q151" s="214">
        <v>0.032539999999999999</v>
      </c>
      <c r="R151" s="214">
        <f>Q151*H151</f>
        <v>0.65080000000000005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587</v>
      </c>
      <c r="AT151" s="216" t="s">
        <v>271</v>
      </c>
      <c r="AU151" s="216" t="s">
        <v>112</v>
      </c>
      <c r="AY151" s="18" t="s">
        <v>166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93</v>
      </c>
      <c r="BK151" s="217">
        <f>ROUND(I151*H151,2)</f>
        <v>0</v>
      </c>
      <c r="BL151" s="18" t="s">
        <v>587</v>
      </c>
      <c r="BM151" s="216" t="s">
        <v>591</v>
      </c>
    </row>
    <row r="152" s="2" customFormat="1" ht="16.5" customHeight="1">
      <c r="A152" s="37"/>
      <c r="B152" s="168"/>
      <c r="C152" s="242" t="s">
        <v>242</v>
      </c>
      <c r="D152" s="242" t="s">
        <v>271</v>
      </c>
      <c r="E152" s="243" t="s">
        <v>592</v>
      </c>
      <c r="F152" s="244" t="s">
        <v>593</v>
      </c>
      <c r="G152" s="245" t="s">
        <v>171</v>
      </c>
      <c r="H152" s="246">
        <v>4</v>
      </c>
      <c r="I152" s="247"/>
      <c r="J152" s="248">
        <f>ROUND(I152*H152,2)</f>
        <v>0</v>
      </c>
      <c r="K152" s="249"/>
      <c r="L152" s="250"/>
      <c r="M152" s="251" t="s">
        <v>1</v>
      </c>
      <c r="N152" s="252" t="s">
        <v>46</v>
      </c>
      <c r="O152" s="81"/>
      <c r="P152" s="214">
        <f>O152*H152</f>
        <v>0</v>
      </c>
      <c r="Q152" s="214">
        <v>0.00016000000000000001</v>
      </c>
      <c r="R152" s="214">
        <f>Q152*H152</f>
        <v>0.00064000000000000005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587</v>
      </c>
      <c r="AT152" s="216" t="s">
        <v>271</v>
      </c>
      <c r="AU152" s="216" t="s">
        <v>112</v>
      </c>
      <c r="AY152" s="18" t="s">
        <v>166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93</v>
      </c>
      <c r="BK152" s="217">
        <f>ROUND(I152*H152,2)</f>
        <v>0</v>
      </c>
      <c r="BL152" s="18" t="s">
        <v>587</v>
      </c>
      <c r="BM152" s="216" t="s">
        <v>594</v>
      </c>
    </row>
    <row r="153" s="2" customFormat="1" ht="16.5" customHeight="1">
      <c r="A153" s="37"/>
      <c r="B153" s="168"/>
      <c r="C153" s="242" t="s">
        <v>246</v>
      </c>
      <c r="D153" s="242" t="s">
        <v>271</v>
      </c>
      <c r="E153" s="243" t="s">
        <v>595</v>
      </c>
      <c r="F153" s="244" t="s">
        <v>596</v>
      </c>
      <c r="G153" s="245" t="s">
        <v>171</v>
      </c>
      <c r="H153" s="246">
        <v>2</v>
      </c>
      <c r="I153" s="247"/>
      <c r="J153" s="248">
        <f>ROUND(I153*H153,2)</f>
        <v>0</v>
      </c>
      <c r="K153" s="249"/>
      <c r="L153" s="250"/>
      <c r="M153" s="251" t="s">
        <v>1</v>
      </c>
      <c r="N153" s="252" t="s">
        <v>46</v>
      </c>
      <c r="O153" s="81"/>
      <c r="P153" s="214">
        <f>O153*H153</f>
        <v>0</v>
      </c>
      <c r="Q153" s="214">
        <v>0.00016000000000000001</v>
      </c>
      <c r="R153" s="214">
        <f>Q153*H153</f>
        <v>0.00032000000000000003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587</v>
      </c>
      <c r="AT153" s="216" t="s">
        <v>271</v>
      </c>
      <c r="AU153" s="216" t="s">
        <v>112</v>
      </c>
      <c r="AY153" s="18" t="s">
        <v>166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93</v>
      </c>
      <c r="BK153" s="217">
        <f>ROUND(I153*H153,2)</f>
        <v>0</v>
      </c>
      <c r="BL153" s="18" t="s">
        <v>587</v>
      </c>
      <c r="BM153" s="216" t="s">
        <v>597</v>
      </c>
    </row>
    <row r="154" s="2" customFormat="1" ht="16.5" customHeight="1">
      <c r="A154" s="37"/>
      <c r="B154" s="168"/>
      <c r="C154" s="242" t="s">
        <v>250</v>
      </c>
      <c r="D154" s="242" t="s">
        <v>271</v>
      </c>
      <c r="E154" s="243" t="s">
        <v>598</v>
      </c>
      <c r="F154" s="244" t="s">
        <v>599</v>
      </c>
      <c r="G154" s="245" t="s">
        <v>171</v>
      </c>
      <c r="H154" s="246">
        <v>2</v>
      </c>
      <c r="I154" s="247"/>
      <c r="J154" s="248">
        <f>ROUND(I154*H154,2)</f>
        <v>0</v>
      </c>
      <c r="K154" s="249"/>
      <c r="L154" s="250"/>
      <c r="M154" s="251" t="s">
        <v>1</v>
      </c>
      <c r="N154" s="252" t="s">
        <v>46</v>
      </c>
      <c r="O154" s="81"/>
      <c r="P154" s="214">
        <f>O154*H154</f>
        <v>0</v>
      </c>
      <c r="Q154" s="214">
        <v>0.00016000000000000001</v>
      </c>
      <c r="R154" s="214">
        <f>Q154*H154</f>
        <v>0.00032000000000000003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587</v>
      </c>
      <c r="AT154" s="216" t="s">
        <v>271</v>
      </c>
      <c r="AU154" s="216" t="s">
        <v>112</v>
      </c>
      <c r="AY154" s="18" t="s">
        <v>166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93</v>
      </c>
      <c r="BK154" s="217">
        <f>ROUND(I154*H154,2)</f>
        <v>0</v>
      </c>
      <c r="BL154" s="18" t="s">
        <v>587</v>
      </c>
      <c r="BM154" s="216" t="s">
        <v>600</v>
      </c>
    </row>
    <row r="155" s="2" customFormat="1" ht="16.5" customHeight="1">
      <c r="A155" s="37"/>
      <c r="B155" s="168"/>
      <c r="C155" s="242" t="s">
        <v>254</v>
      </c>
      <c r="D155" s="242" t="s">
        <v>271</v>
      </c>
      <c r="E155" s="243" t="s">
        <v>601</v>
      </c>
      <c r="F155" s="244" t="s">
        <v>602</v>
      </c>
      <c r="G155" s="245" t="s">
        <v>171</v>
      </c>
      <c r="H155" s="246">
        <v>1</v>
      </c>
      <c r="I155" s="247"/>
      <c r="J155" s="248">
        <f>ROUND(I155*H155,2)</f>
        <v>0</v>
      </c>
      <c r="K155" s="249"/>
      <c r="L155" s="250"/>
      <c r="M155" s="251" t="s">
        <v>1</v>
      </c>
      <c r="N155" s="252" t="s">
        <v>46</v>
      </c>
      <c r="O155" s="81"/>
      <c r="P155" s="214">
        <f>O155*H155</f>
        <v>0</v>
      </c>
      <c r="Q155" s="214">
        <v>0.00016000000000000001</v>
      </c>
      <c r="R155" s="214">
        <f>Q155*H155</f>
        <v>0.00016000000000000001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587</v>
      </c>
      <c r="AT155" s="216" t="s">
        <v>271</v>
      </c>
      <c r="AU155" s="216" t="s">
        <v>112</v>
      </c>
      <c r="AY155" s="18" t="s">
        <v>166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93</v>
      </c>
      <c r="BK155" s="217">
        <f>ROUND(I155*H155,2)</f>
        <v>0</v>
      </c>
      <c r="BL155" s="18" t="s">
        <v>587</v>
      </c>
      <c r="BM155" s="216" t="s">
        <v>603</v>
      </c>
    </row>
    <row r="156" s="2" customFormat="1" ht="16.5" customHeight="1">
      <c r="A156" s="37"/>
      <c r="B156" s="168"/>
      <c r="C156" s="242" t="s">
        <v>258</v>
      </c>
      <c r="D156" s="242" t="s">
        <v>271</v>
      </c>
      <c r="E156" s="243" t="s">
        <v>604</v>
      </c>
      <c r="F156" s="244" t="s">
        <v>605</v>
      </c>
      <c r="G156" s="245" t="s">
        <v>171</v>
      </c>
      <c r="H156" s="246">
        <v>1</v>
      </c>
      <c r="I156" s="247"/>
      <c r="J156" s="248">
        <f>ROUND(I156*H156,2)</f>
        <v>0</v>
      </c>
      <c r="K156" s="249"/>
      <c r="L156" s="250"/>
      <c r="M156" s="251" t="s">
        <v>1</v>
      </c>
      <c r="N156" s="252" t="s">
        <v>46</v>
      </c>
      <c r="O156" s="81"/>
      <c r="P156" s="214">
        <f>O156*H156</f>
        <v>0</v>
      </c>
      <c r="Q156" s="214">
        <v>0.00016000000000000001</v>
      </c>
      <c r="R156" s="214">
        <f>Q156*H156</f>
        <v>0.00016000000000000001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587</v>
      </c>
      <c r="AT156" s="216" t="s">
        <v>271</v>
      </c>
      <c r="AU156" s="216" t="s">
        <v>112</v>
      </c>
      <c r="AY156" s="18" t="s">
        <v>166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93</v>
      </c>
      <c r="BK156" s="217">
        <f>ROUND(I156*H156,2)</f>
        <v>0</v>
      </c>
      <c r="BL156" s="18" t="s">
        <v>587</v>
      </c>
      <c r="BM156" s="216" t="s">
        <v>606</v>
      </c>
    </row>
    <row r="157" s="2" customFormat="1" ht="16.5" customHeight="1">
      <c r="A157" s="37"/>
      <c r="B157" s="168"/>
      <c r="C157" s="242" t="s">
        <v>262</v>
      </c>
      <c r="D157" s="242" t="s">
        <v>271</v>
      </c>
      <c r="E157" s="243" t="s">
        <v>607</v>
      </c>
      <c r="F157" s="244" t="s">
        <v>608</v>
      </c>
      <c r="G157" s="245" t="s">
        <v>171</v>
      </c>
      <c r="H157" s="246">
        <v>14</v>
      </c>
      <c r="I157" s="247"/>
      <c r="J157" s="248">
        <f>ROUND(I157*H157,2)</f>
        <v>0</v>
      </c>
      <c r="K157" s="249"/>
      <c r="L157" s="250"/>
      <c r="M157" s="251" t="s">
        <v>1</v>
      </c>
      <c r="N157" s="252" t="s">
        <v>46</v>
      </c>
      <c r="O157" s="81"/>
      <c r="P157" s="214">
        <f>O157*H157</f>
        <v>0</v>
      </c>
      <c r="Q157" s="214">
        <v>0.00016000000000000001</v>
      </c>
      <c r="R157" s="214">
        <f>Q157*H157</f>
        <v>0.0022400000000000002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587</v>
      </c>
      <c r="AT157" s="216" t="s">
        <v>271</v>
      </c>
      <c r="AU157" s="216" t="s">
        <v>112</v>
      </c>
      <c r="AY157" s="18" t="s">
        <v>166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93</v>
      </c>
      <c r="BK157" s="217">
        <f>ROUND(I157*H157,2)</f>
        <v>0</v>
      </c>
      <c r="BL157" s="18" t="s">
        <v>587</v>
      </c>
      <c r="BM157" s="216" t="s">
        <v>609</v>
      </c>
    </row>
    <row r="158" s="2" customFormat="1" ht="21.75" customHeight="1">
      <c r="A158" s="37"/>
      <c r="B158" s="168"/>
      <c r="C158" s="242" t="s">
        <v>267</v>
      </c>
      <c r="D158" s="242" t="s">
        <v>271</v>
      </c>
      <c r="E158" s="243" t="s">
        <v>610</v>
      </c>
      <c r="F158" s="244" t="s">
        <v>611</v>
      </c>
      <c r="G158" s="245" t="s">
        <v>171</v>
      </c>
      <c r="H158" s="246">
        <v>1</v>
      </c>
      <c r="I158" s="247"/>
      <c r="J158" s="248">
        <f>ROUND(I158*H158,2)</f>
        <v>0</v>
      </c>
      <c r="K158" s="249"/>
      <c r="L158" s="250"/>
      <c r="M158" s="251" t="s">
        <v>1</v>
      </c>
      <c r="N158" s="252" t="s">
        <v>46</v>
      </c>
      <c r="O158" s="81"/>
      <c r="P158" s="214">
        <f>O158*H158</f>
        <v>0</v>
      </c>
      <c r="Q158" s="214">
        <v>0.00016000000000000001</v>
      </c>
      <c r="R158" s="214">
        <f>Q158*H158</f>
        <v>0.00016000000000000001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587</v>
      </c>
      <c r="AT158" s="216" t="s">
        <v>271</v>
      </c>
      <c r="AU158" s="216" t="s">
        <v>112</v>
      </c>
      <c r="AY158" s="18" t="s">
        <v>166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93</v>
      </c>
      <c r="BK158" s="217">
        <f>ROUND(I158*H158,2)</f>
        <v>0</v>
      </c>
      <c r="BL158" s="18" t="s">
        <v>587</v>
      </c>
      <c r="BM158" s="216" t="s">
        <v>612</v>
      </c>
    </row>
    <row r="159" s="2" customFormat="1" ht="16.5" customHeight="1">
      <c r="A159" s="37"/>
      <c r="B159" s="168"/>
      <c r="C159" s="242" t="s">
        <v>7</v>
      </c>
      <c r="D159" s="242" t="s">
        <v>271</v>
      </c>
      <c r="E159" s="243" t="s">
        <v>613</v>
      </c>
      <c r="F159" s="244" t="s">
        <v>614</v>
      </c>
      <c r="G159" s="245" t="s">
        <v>171</v>
      </c>
      <c r="H159" s="246">
        <v>1</v>
      </c>
      <c r="I159" s="247"/>
      <c r="J159" s="248">
        <f>ROUND(I159*H159,2)</f>
        <v>0</v>
      </c>
      <c r="K159" s="249"/>
      <c r="L159" s="250"/>
      <c r="M159" s="251" t="s">
        <v>1</v>
      </c>
      <c r="N159" s="252" t="s">
        <v>46</v>
      </c>
      <c r="O159" s="81"/>
      <c r="P159" s="214">
        <f>O159*H159</f>
        <v>0</v>
      </c>
      <c r="Q159" s="214">
        <v>0.00016000000000000001</v>
      </c>
      <c r="R159" s="214">
        <f>Q159*H159</f>
        <v>0.00016000000000000001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587</v>
      </c>
      <c r="AT159" s="216" t="s">
        <v>271</v>
      </c>
      <c r="AU159" s="216" t="s">
        <v>112</v>
      </c>
      <c r="AY159" s="18" t="s">
        <v>166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93</v>
      </c>
      <c r="BK159" s="217">
        <f>ROUND(I159*H159,2)</f>
        <v>0</v>
      </c>
      <c r="BL159" s="18" t="s">
        <v>587</v>
      </c>
      <c r="BM159" s="216" t="s">
        <v>615</v>
      </c>
    </row>
    <row r="160" s="2" customFormat="1" ht="16.5" customHeight="1">
      <c r="A160" s="37"/>
      <c r="B160" s="168"/>
      <c r="C160" s="242" t="s">
        <v>277</v>
      </c>
      <c r="D160" s="242" t="s">
        <v>271</v>
      </c>
      <c r="E160" s="243" t="s">
        <v>616</v>
      </c>
      <c r="F160" s="244" t="s">
        <v>617</v>
      </c>
      <c r="G160" s="245" t="s">
        <v>171</v>
      </c>
      <c r="H160" s="246">
        <v>2</v>
      </c>
      <c r="I160" s="247"/>
      <c r="J160" s="248">
        <f>ROUND(I160*H160,2)</f>
        <v>0</v>
      </c>
      <c r="K160" s="249"/>
      <c r="L160" s="250"/>
      <c r="M160" s="251" t="s">
        <v>1</v>
      </c>
      <c r="N160" s="252" t="s">
        <v>46</v>
      </c>
      <c r="O160" s="81"/>
      <c r="P160" s="214">
        <f>O160*H160</f>
        <v>0</v>
      </c>
      <c r="Q160" s="214">
        <v>0.00016000000000000001</v>
      </c>
      <c r="R160" s="214">
        <f>Q160*H160</f>
        <v>0.00032000000000000003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587</v>
      </c>
      <c r="AT160" s="216" t="s">
        <v>271</v>
      </c>
      <c r="AU160" s="216" t="s">
        <v>112</v>
      </c>
      <c r="AY160" s="18" t="s">
        <v>166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93</v>
      </c>
      <c r="BK160" s="217">
        <f>ROUND(I160*H160,2)</f>
        <v>0</v>
      </c>
      <c r="BL160" s="18" t="s">
        <v>587</v>
      </c>
      <c r="BM160" s="216" t="s">
        <v>618</v>
      </c>
    </row>
    <row r="161" s="2" customFormat="1" ht="21.75" customHeight="1">
      <c r="A161" s="37"/>
      <c r="B161" s="168"/>
      <c r="C161" s="242" t="s">
        <v>281</v>
      </c>
      <c r="D161" s="242" t="s">
        <v>271</v>
      </c>
      <c r="E161" s="243" t="s">
        <v>619</v>
      </c>
      <c r="F161" s="244" t="s">
        <v>620</v>
      </c>
      <c r="G161" s="245" t="s">
        <v>171</v>
      </c>
      <c r="H161" s="246">
        <v>4</v>
      </c>
      <c r="I161" s="247"/>
      <c r="J161" s="248">
        <f>ROUND(I161*H161,2)</f>
        <v>0</v>
      </c>
      <c r="K161" s="249"/>
      <c r="L161" s="250"/>
      <c r="M161" s="251" t="s">
        <v>1</v>
      </c>
      <c r="N161" s="252" t="s">
        <v>46</v>
      </c>
      <c r="O161" s="81"/>
      <c r="P161" s="214">
        <f>O161*H161</f>
        <v>0</v>
      </c>
      <c r="Q161" s="214">
        <v>0.00016000000000000001</v>
      </c>
      <c r="R161" s="214">
        <f>Q161*H161</f>
        <v>0.00064000000000000005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587</v>
      </c>
      <c r="AT161" s="216" t="s">
        <v>271</v>
      </c>
      <c r="AU161" s="216" t="s">
        <v>112</v>
      </c>
      <c r="AY161" s="18" t="s">
        <v>166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93</v>
      </c>
      <c r="BK161" s="217">
        <f>ROUND(I161*H161,2)</f>
        <v>0</v>
      </c>
      <c r="BL161" s="18" t="s">
        <v>587</v>
      </c>
      <c r="BM161" s="216" t="s">
        <v>621</v>
      </c>
    </row>
    <row r="162" s="2" customFormat="1" ht="16.5" customHeight="1">
      <c r="A162" s="37"/>
      <c r="B162" s="168"/>
      <c r="C162" s="242" t="s">
        <v>285</v>
      </c>
      <c r="D162" s="242" t="s">
        <v>271</v>
      </c>
      <c r="E162" s="243" t="s">
        <v>622</v>
      </c>
      <c r="F162" s="244" t="s">
        <v>623</v>
      </c>
      <c r="G162" s="245" t="s">
        <v>171</v>
      </c>
      <c r="H162" s="246">
        <v>4</v>
      </c>
      <c r="I162" s="247"/>
      <c r="J162" s="248">
        <f>ROUND(I162*H162,2)</f>
        <v>0</v>
      </c>
      <c r="K162" s="249"/>
      <c r="L162" s="250"/>
      <c r="M162" s="251" t="s">
        <v>1</v>
      </c>
      <c r="N162" s="252" t="s">
        <v>46</v>
      </c>
      <c r="O162" s="81"/>
      <c r="P162" s="214">
        <f>O162*H162</f>
        <v>0</v>
      </c>
      <c r="Q162" s="214">
        <v>0.00016000000000000001</v>
      </c>
      <c r="R162" s="214">
        <f>Q162*H162</f>
        <v>0.00064000000000000005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587</v>
      </c>
      <c r="AT162" s="216" t="s">
        <v>271</v>
      </c>
      <c r="AU162" s="216" t="s">
        <v>112</v>
      </c>
      <c r="AY162" s="18" t="s">
        <v>166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93</v>
      </c>
      <c r="BK162" s="217">
        <f>ROUND(I162*H162,2)</f>
        <v>0</v>
      </c>
      <c r="BL162" s="18" t="s">
        <v>587</v>
      </c>
      <c r="BM162" s="216" t="s">
        <v>624</v>
      </c>
    </row>
    <row r="163" s="2" customFormat="1" ht="16.5" customHeight="1">
      <c r="A163" s="37"/>
      <c r="B163" s="168"/>
      <c r="C163" s="242" t="s">
        <v>290</v>
      </c>
      <c r="D163" s="242" t="s">
        <v>271</v>
      </c>
      <c r="E163" s="243" t="s">
        <v>625</v>
      </c>
      <c r="F163" s="244" t="s">
        <v>626</v>
      </c>
      <c r="G163" s="245" t="s">
        <v>171</v>
      </c>
      <c r="H163" s="246">
        <v>1</v>
      </c>
      <c r="I163" s="247"/>
      <c r="J163" s="248">
        <f>ROUND(I163*H163,2)</f>
        <v>0</v>
      </c>
      <c r="K163" s="249"/>
      <c r="L163" s="250"/>
      <c r="M163" s="251" t="s">
        <v>1</v>
      </c>
      <c r="N163" s="252" t="s">
        <v>46</v>
      </c>
      <c r="O163" s="81"/>
      <c r="P163" s="214">
        <f>O163*H163</f>
        <v>0</v>
      </c>
      <c r="Q163" s="214">
        <v>0.00016000000000000001</v>
      </c>
      <c r="R163" s="214">
        <f>Q163*H163</f>
        <v>0.00016000000000000001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587</v>
      </c>
      <c r="AT163" s="216" t="s">
        <v>271</v>
      </c>
      <c r="AU163" s="216" t="s">
        <v>112</v>
      </c>
      <c r="AY163" s="18" t="s">
        <v>166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93</v>
      </c>
      <c r="BK163" s="217">
        <f>ROUND(I163*H163,2)</f>
        <v>0</v>
      </c>
      <c r="BL163" s="18" t="s">
        <v>587</v>
      </c>
      <c r="BM163" s="216" t="s">
        <v>627</v>
      </c>
    </row>
    <row r="164" s="2" customFormat="1" ht="16.5" customHeight="1">
      <c r="A164" s="37"/>
      <c r="B164" s="168"/>
      <c r="C164" s="242" t="s">
        <v>295</v>
      </c>
      <c r="D164" s="242" t="s">
        <v>271</v>
      </c>
      <c r="E164" s="243" t="s">
        <v>628</v>
      </c>
      <c r="F164" s="244" t="s">
        <v>629</v>
      </c>
      <c r="G164" s="245" t="s">
        <v>298</v>
      </c>
      <c r="H164" s="246">
        <v>15</v>
      </c>
      <c r="I164" s="247"/>
      <c r="J164" s="248">
        <f>ROUND(I164*H164,2)</f>
        <v>0</v>
      </c>
      <c r="K164" s="249"/>
      <c r="L164" s="250"/>
      <c r="M164" s="251" t="s">
        <v>1</v>
      </c>
      <c r="N164" s="252" t="s">
        <v>46</v>
      </c>
      <c r="O164" s="81"/>
      <c r="P164" s="214">
        <f>O164*H164</f>
        <v>0</v>
      </c>
      <c r="Q164" s="214">
        <v>0.00016000000000000001</v>
      </c>
      <c r="R164" s="214">
        <f>Q164*H164</f>
        <v>0.0024000000000000002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587</v>
      </c>
      <c r="AT164" s="216" t="s">
        <v>271</v>
      </c>
      <c r="AU164" s="216" t="s">
        <v>112</v>
      </c>
      <c r="AY164" s="18" t="s">
        <v>166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93</v>
      </c>
      <c r="BK164" s="217">
        <f>ROUND(I164*H164,2)</f>
        <v>0</v>
      </c>
      <c r="BL164" s="18" t="s">
        <v>587</v>
      </c>
      <c r="BM164" s="216" t="s">
        <v>630</v>
      </c>
    </row>
    <row r="165" s="2" customFormat="1" ht="16.5" customHeight="1">
      <c r="A165" s="37"/>
      <c r="B165" s="168"/>
      <c r="C165" s="242" t="s">
        <v>301</v>
      </c>
      <c r="D165" s="242" t="s">
        <v>271</v>
      </c>
      <c r="E165" s="243" t="s">
        <v>631</v>
      </c>
      <c r="F165" s="244" t="s">
        <v>632</v>
      </c>
      <c r="G165" s="245" t="s">
        <v>298</v>
      </c>
      <c r="H165" s="246">
        <v>15</v>
      </c>
      <c r="I165" s="247"/>
      <c r="J165" s="248">
        <f>ROUND(I165*H165,2)</f>
        <v>0</v>
      </c>
      <c r="K165" s="249"/>
      <c r="L165" s="250"/>
      <c r="M165" s="260" t="s">
        <v>1</v>
      </c>
      <c r="N165" s="261" t="s">
        <v>46</v>
      </c>
      <c r="O165" s="255"/>
      <c r="P165" s="256">
        <f>O165*H165</f>
        <v>0</v>
      </c>
      <c r="Q165" s="256">
        <v>0.00016000000000000001</v>
      </c>
      <c r="R165" s="256">
        <f>Q165*H165</f>
        <v>0.0024000000000000002</v>
      </c>
      <c r="S165" s="256">
        <v>0</v>
      </c>
      <c r="T165" s="257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587</v>
      </c>
      <c r="AT165" s="216" t="s">
        <v>271</v>
      </c>
      <c r="AU165" s="216" t="s">
        <v>112</v>
      </c>
      <c r="AY165" s="18" t="s">
        <v>166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93</v>
      </c>
      <c r="BK165" s="217">
        <f>ROUND(I165*H165,2)</f>
        <v>0</v>
      </c>
      <c r="BL165" s="18" t="s">
        <v>587</v>
      </c>
      <c r="BM165" s="216" t="s">
        <v>633</v>
      </c>
    </row>
    <row r="166" s="2" customFormat="1" ht="6.96" customHeight="1">
      <c r="A166" s="37"/>
      <c r="B166" s="64"/>
      <c r="C166" s="65"/>
      <c r="D166" s="65"/>
      <c r="E166" s="65"/>
      <c r="F166" s="65"/>
      <c r="G166" s="65"/>
      <c r="H166" s="65"/>
      <c r="I166" s="65"/>
      <c r="J166" s="65"/>
      <c r="K166" s="65"/>
      <c r="L166" s="38"/>
      <c r="M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</row>
  </sheetData>
  <autoFilter ref="C132:K165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05:F105"/>
    <mergeCell ref="D106:F106"/>
    <mergeCell ref="D107:F107"/>
    <mergeCell ref="D108:F108"/>
    <mergeCell ref="D109:F109"/>
    <mergeCell ref="E121:H121"/>
    <mergeCell ref="E123:H123"/>
    <mergeCell ref="E125:H12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103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80</v>
      </c>
    </row>
    <row r="4" s="1" customFormat="1" ht="24.96" customHeight="1">
      <c r="B4" s="21"/>
      <c r="D4" s="22" t="s">
        <v>120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16.5" customHeight="1">
      <c r="B7" s="21"/>
      <c r="E7" s="134" t="str">
        <f>'Rekapitulácia stavby'!K6</f>
        <v xml:space="preserve">KANALIZÁCIA PRE OBEC KOKŠOV - BAKŠA--UČS  č.1</v>
      </c>
      <c r="F7" s="31"/>
      <c r="G7" s="31"/>
      <c r="H7" s="31"/>
      <c r="L7" s="21"/>
    </row>
    <row r="8" s="2" customFormat="1" ht="12" customHeight="1">
      <c r="A8" s="37"/>
      <c r="B8" s="38"/>
      <c r="C8" s="37"/>
      <c r="D8" s="31" t="s">
        <v>121</v>
      </c>
      <c r="E8" s="37"/>
      <c r="F8" s="37"/>
      <c r="G8" s="37"/>
      <c r="H8" s="37"/>
      <c r="I8" s="37"/>
      <c r="J8" s="37"/>
      <c r="K8" s="37"/>
      <c r="L8" s="59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38"/>
      <c r="C9" s="37"/>
      <c r="D9" s="37"/>
      <c r="E9" s="71" t="s">
        <v>634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38"/>
      <c r="C10" s="37"/>
      <c r="D10" s="37"/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38"/>
      <c r="C11" s="37"/>
      <c r="D11" s="31" t="s">
        <v>17</v>
      </c>
      <c r="E11" s="37"/>
      <c r="F11" s="26" t="s">
        <v>1</v>
      </c>
      <c r="G11" s="37"/>
      <c r="H11" s="37"/>
      <c r="I11" s="31" t="s">
        <v>18</v>
      </c>
      <c r="J11" s="26" t="s">
        <v>1</v>
      </c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20</v>
      </c>
      <c r="E12" s="37"/>
      <c r="F12" s="26" t="s">
        <v>21</v>
      </c>
      <c r="G12" s="37"/>
      <c r="H12" s="37"/>
      <c r="I12" s="31" t="s">
        <v>22</v>
      </c>
      <c r="J12" s="73" t="str">
        <f>'Rekapitulácia stavby'!AN8</f>
        <v>27. 10. 2025</v>
      </c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38"/>
      <c r="C13" s="37"/>
      <c r="D13" s="37"/>
      <c r="E13" s="37"/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24</v>
      </c>
      <c r="E14" s="37"/>
      <c r="F14" s="37"/>
      <c r="G14" s="37"/>
      <c r="H14" s="37"/>
      <c r="I14" s="31" t="s">
        <v>25</v>
      </c>
      <c r="J14" s="26" t="s">
        <v>26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38"/>
      <c r="C15" s="37"/>
      <c r="D15" s="37"/>
      <c r="E15" s="26" t="s">
        <v>27</v>
      </c>
      <c r="F15" s="37"/>
      <c r="G15" s="37"/>
      <c r="H15" s="37"/>
      <c r="I15" s="31" t="s">
        <v>28</v>
      </c>
      <c r="J15" s="26" t="s">
        <v>125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38"/>
      <c r="C16" s="37"/>
      <c r="D16" s="37"/>
      <c r="E16" s="37"/>
      <c r="F16" s="37"/>
      <c r="G16" s="37"/>
      <c r="H16" s="37"/>
      <c r="I16" s="37"/>
      <c r="J16" s="37"/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38"/>
      <c r="C17" s="37"/>
      <c r="D17" s="31" t="s">
        <v>30</v>
      </c>
      <c r="E17" s="37"/>
      <c r="F17" s="37"/>
      <c r="G17" s="37"/>
      <c r="H17" s="37"/>
      <c r="I17" s="31" t="s">
        <v>25</v>
      </c>
      <c r="J17" s="32" t="str">
        <f>'Rekapitulácia stavby'!AN13</f>
        <v>Vyplň údaj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38"/>
      <c r="C18" s="37"/>
      <c r="D18" s="37"/>
      <c r="E18" s="32" t="str">
        <f>'Rekapitulácia stavby'!E14</f>
        <v>Vyplň údaj</v>
      </c>
      <c r="F18" s="26"/>
      <c r="G18" s="26"/>
      <c r="H18" s="26"/>
      <c r="I18" s="31" t="s">
        <v>28</v>
      </c>
      <c r="J18" s="32" t="str">
        <f>'Rekapitulácia stavby'!AN14</f>
        <v>Vyplň údaj</v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38"/>
      <c r="C19" s="37"/>
      <c r="D19" s="37"/>
      <c r="E19" s="37"/>
      <c r="F19" s="37"/>
      <c r="G19" s="37"/>
      <c r="H19" s="37"/>
      <c r="I19" s="37"/>
      <c r="J19" s="37"/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38"/>
      <c r="C20" s="37"/>
      <c r="D20" s="31" t="s">
        <v>32</v>
      </c>
      <c r="E20" s="37"/>
      <c r="F20" s="37"/>
      <c r="G20" s="37"/>
      <c r="H20" s="37"/>
      <c r="I20" s="31" t="s">
        <v>25</v>
      </c>
      <c r="J20" s="26" t="s">
        <v>33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38"/>
      <c r="C21" s="37"/>
      <c r="D21" s="37"/>
      <c r="E21" s="26" t="s">
        <v>34</v>
      </c>
      <c r="F21" s="37"/>
      <c r="G21" s="37"/>
      <c r="H21" s="37"/>
      <c r="I21" s="31" t="s">
        <v>28</v>
      </c>
      <c r="J21" s="26" t="s">
        <v>126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38"/>
      <c r="C22" s="37"/>
      <c r="D22" s="37"/>
      <c r="E22" s="37"/>
      <c r="F22" s="37"/>
      <c r="G22" s="37"/>
      <c r="H22" s="37"/>
      <c r="I22" s="37"/>
      <c r="J22" s="37"/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38"/>
      <c r="C23" s="37"/>
      <c r="D23" s="31" t="s">
        <v>37</v>
      </c>
      <c r="E23" s="37"/>
      <c r="F23" s="37"/>
      <c r="G23" s="37"/>
      <c r="H23" s="37"/>
      <c r="I23" s="31" t="s">
        <v>25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38"/>
      <c r="C24" s="37"/>
      <c r="D24" s="37"/>
      <c r="E24" s="26" t="s">
        <v>38</v>
      </c>
      <c r="F24" s="37"/>
      <c r="G24" s="37"/>
      <c r="H24" s="37"/>
      <c r="I24" s="31" t="s">
        <v>28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38"/>
      <c r="C25" s="37"/>
      <c r="D25" s="37"/>
      <c r="E25" s="37"/>
      <c r="F25" s="37"/>
      <c r="G25" s="37"/>
      <c r="H25" s="37"/>
      <c r="I25" s="37"/>
      <c r="J25" s="37"/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38"/>
      <c r="C26" s="37"/>
      <c r="D26" s="31" t="s">
        <v>39</v>
      </c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35"/>
      <c r="B27" s="136"/>
      <c r="C27" s="135"/>
      <c r="D27" s="135"/>
      <c r="E27" s="35" t="s">
        <v>1</v>
      </c>
      <c r="F27" s="35"/>
      <c r="G27" s="35"/>
      <c r="H27" s="35"/>
      <c r="I27" s="135"/>
      <c r="J27" s="135"/>
      <c r="K27" s="135"/>
      <c r="L27" s="137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</row>
    <row r="28" s="2" customFormat="1" ht="6.96" customHeight="1">
      <c r="A28" s="37"/>
      <c r="B28" s="38"/>
      <c r="C28" s="37"/>
      <c r="D28" s="37"/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94"/>
      <c r="E29" s="94"/>
      <c r="F29" s="94"/>
      <c r="G29" s="94"/>
      <c r="H29" s="94"/>
      <c r="I29" s="94"/>
      <c r="J29" s="94"/>
      <c r="K29" s="94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4.4" customHeight="1">
      <c r="A30" s="37"/>
      <c r="B30" s="38"/>
      <c r="C30" s="37"/>
      <c r="D30" s="26" t="s">
        <v>127</v>
      </c>
      <c r="E30" s="37"/>
      <c r="F30" s="37"/>
      <c r="G30" s="37"/>
      <c r="H30" s="37"/>
      <c r="I30" s="37"/>
      <c r="J30" s="138">
        <f>J96</f>
        <v>0</v>
      </c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14.4" customHeight="1">
      <c r="A31" s="37"/>
      <c r="B31" s="38"/>
      <c r="C31" s="37"/>
      <c r="D31" s="139" t="s">
        <v>118</v>
      </c>
      <c r="E31" s="37"/>
      <c r="F31" s="37"/>
      <c r="G31" s="37"/>
      <c r="H31" s="37"/>
      <c r="I31" s="37"/>
      <c r="J31" s="138">
        <f>J111</f>
        <v>0</v>
      </c>
      <c r="K31" s="37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25.44" customHeight="1">
      <c r="A32" s="37"/>
      <c r="B32" s="38"/>
      <c r="C32" s="37"/>
      <c r="D32" s="140" t="s">
        <v>40</v>
      </c>
      <c r="E32" s="37"/>
      <c r="F32" s="37"/>
      <c r="G32" s="37"/>
      <c r="H32" s="37"/>
      <c r="I32" s="37"/>
      <c r="J32" s="100">
        <f>ROUND(J30 + J31, 2)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37"/>
      <c r="E34" s="37"/>
      <c r="F34" s="42" t="s">
        <v>42</v>
      </c>
      <c r="G34" s="37"/>
      <c r="H34" s="37"/>
      <c r="I34" s="42" t="s">
        <v>41</v>
      </c>
      <c r="J34" s="42" t="s">
        <v>43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1" t="s">
        <v>44</v>
      </c>
      <c r="E35" s="44" t="s">
        <v>45</v>
      </c>
      <c r="F35" s="142">
        <f>ROUND((SUM(BE111:BE118) + SUM(BE138:BE1069)),  2)</f>
        <v>0</v>
      </c>
      <c r="G35" s="143"/>
      <c r="H35" s="143"/>
      <c r="I35" s="144">
        <v>0.23000000000000001</v>
      </c>
      <c r="J35" s="142">
        <f>ROUND(((SUM(BE111:BE118) + SUM(BE138:BE1069))*I35),  2)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44" t="s">
        <v>46</v>
      </c>
      <c r="F36" s="145">
        <f>ROUND((SUM(BF111:BF118) + SUM(BF138:BF1069)),  2)</f>
        <v>0</v>
      </c>
      <c r="G36" s="37"/>
      <c r="H36" s="37"/>
      <c r="I36" s="146">
        <v>0.23000000000000001</v>
      </c>
      <c r="J36" s="145">
        <f>ROUND(((SUM(BF111:BF118) + SUM(BF138:BF1069))*I36), 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38"/>
      <c r="C37" s="37"/>
      <c r="D37" s="37"/>
      <c r="E37" s="31" t="s">
        <v>47</v>
      </c>
      <c r="F37" s="145">
        <f>ROUND((SUM(BG111:BG118) + SUM(BG138:BG1069)),  2)</f>
        <v>0</v>
      </c>
      <c r="G37" s="37"/>
      <c r="H37" s="37"/>
      <c r="I37" s="146">
        <v>0.23000000000000001</v>
      </c>
      <c r="J37" s="145">
        <f>0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hidden="1" s="2" customFormat="1" ht="14.4" customHeight="1">
      <c r="A38" s="37"/>
      <c r="B38" s="38"/>
      <c r="C38" s="37"/>
      <c r="D38" s="37"/>
      <c r="E38" s="31" t="s">
        <v>48</v>
      </c>
      <c r="F38" s="145">
        <f>ROUND((SUM(BH111:BH118) + SUM(BH138:BH1069)),  2)</f>
        <v>0</v>
      </c>
      <c r="G38" s="37"/>
      <c r="H38" s="37"/>
      <c r="I38" s="146">
        <v>0.23000000000000001</v>
      </c>
      <c r="J38" s="145">
        <f>0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44" t="s">
        <v>49</v>
      </c>
      <c r="F39" s="142">
        <f>ROUND((SUM(BI111:BI118) + SUM(BI138:BI1069)),  2)</f>
        <v>0</v>
      </c>
      <c r="G39" s="143"/>
      <c r="H39" s="143"/>
      <c r="I39" s="144">
        <v>0</v>
      </c>
      <c r="J39" s="142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6.96" customHeight="1">
      <c r="A40" s="37"/>
      <c r="B40" s="38"/>
      <c r="C40" s="37"/>
      <c r="D40" s="37"/>
      <c r="E40" s="37"/>
      <c r="F40" s="37"/>
      <c r="G40" s="37"/>
      <c r="H40" s="37"/>
      <c r="I40" s="37"/>
      <c r="J40" s="37"/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2" customFormat="1" ht="25.44" customHeight="1">
      <c r="A41" s="37"/>
      <c r="B41" s="38"/>
      <c r="C41" s="147"/>
      <c r="D41" s="148" t="s">
        <v>50</v>
      </c>
      <c r="E41" s="85"/>
      <c r="F41" s="85"/>
      <c r="G41" s="149" t="s">
        <v>51</v>
      </c>
      <c r="H41" s="150" t="s">
        <v>52</v>
      </c>
      <c r="I41" s="85"/>
      <c r="J41" s="151">
        <f>SUM(J32:J39)</f>
        <v>0</v>
      </c>
      <c r="K41" s="152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14.4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53</v>
      </c>
      <c r="E50" s="61"/>
      <c r="F50" s="61"/>
      <c r="G50" s="60" t="s">
        <v>54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55</v>
      </c>
      <c r="E61" s="40"/>
      <c r="F61" s="153" t="s">
        <v>56</v>
      </c>
      <c r="G61" s="62" t="s">
        <v>55</v>
      </c>
      <c r="H61" s="40"/>
      <c r="I61" s="40"/>
      <c r="J61" s="154" t="s">
        <v>56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57</v>
      </c>
      <c r="E65" s="63"/>
      <c r="F65" s="63"/>
      <c r="G65" s="60" t="s">
        <v>58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55</v>
      </c>
      <c r="E76" s="40"/>
      <c r="F76" s="153" t="s">
        <v>56</v>
      </c>
      <c r="G76" s="62" t="s">
        <v>55</v>
      </c>
      <c r="H76" s="40"/>
      <c r="I76" s="40"/>
      <c r="J76" s="154" t="s">
        <v>56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128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7"/>
      <c r="D85" s="37"/>
      <c r="E85" s="134" t="str">
        <f>E7</f>
        <v xml:space="preserve">KANALIZÁCIA PRE OBEC KOKŠOV - BAKŠA--UČS  č.1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121</v>
      </c>
      <c r="D86" s="37"/>
      <c r="E86" s="37"/>
      <c r="F86" s="37"/>
      <c r="G86" s="37"/>
      <c r="H86" s="37"/>
      <c r="I86" s="37"/>
      <c r="J86" s="37"/>
      <c r="K86" s="37"/>
      <c r="L86" s="59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6.5" customHeight="1">
      <c r="A87" s="37"/>
      <c r="B87" s="38"/>
      <c r="C87" s="37"/>
      <c r="D87" s="37"/>
      <c r="E87" s="71" t="str">
        <f>E9</f>
        <v>SO 02 - Kanalizácia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7"/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20</v>
      </c>
      <c r="D89" s="37"/>
      <c r="E89" s="37"/>
      <c r="F89" s="26" t="str">
        <f>F12</f>
        <v>KOKŠOV - BAKŠA</v>
      </c>
      <c r="G89" s="37"/>
      <c r="H89" s="37"/>
      <c r="I89" s="31" t="s">
        <v>22</v>
      </c>
      <c r="J89" s="73" t="str">
        <f>IF(J12="","",J12)</f>
        <v>27. 10. 2025</v>
      </c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25.65" customHeight="1">
      <c r="A91" s="37"/>
      <c r="B91" s="38"/>
      <c r="C91" s="31" t="s">
        <v>24</v>
      </c>
      <c r="D91" s="37"/>
      <c r="E91" s="37"/>
      <c r="F91" s="26" t="str">
        <f>E15</f>
        <v>Obec KOKŠOV - BAKŠA</v>
      </c>
      <c r="G91" s="37"/>
      <c r="H91" s="37"/>
      <c r="I91" s="31" t="s">
        <v>32</v>
      </c>
      <c r="J91" s="35" t="str">
        <f>E21</f>
        <v>Hydroprojekt Košice, s.r.o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30</v>
      </c>
      <c r="D92" s="37"/>
      <c r="E92" s="37"/>
      <c r="F92" s="26" t="str">
        <f>IF(E18="","",E18)</f>
        <v>Vyplň údaj</v>
      </c>
      <c r="G92" s="37"/>
      <c r="H92" s="37"/>
      <c r="I92" s="31" t="s">
        <v>37</v>
      </c>
      <c r="J92" s="35" t="str">
        <f>E24</f>
        <v>Ing.Osif</v>
      </c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7"/>
      <c r="D93" s="37"/>
      <c r="E93" s="37"/>
      <c r="F93" s="37"/>
      <c r="G93" s="37"/>
      <c r="H93" s="37"/>
      <c r="I93" s="37"/>
      <c r="J93" s="37"/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55" t="s">
        <v>129</v>
      </c>
      <c r="D94" s="147"/>
      <c r="E94" s="147"/>
      <c r="F94" s="147"/>
      <c r="G94" s="147"/>
      <c r="H94" s="147"/>
      <c r="I94" s="147"/>
      <c r="J94" s="156" t="s">
        <v>130</v>
      </c>
      <c r="K94" s="14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57" t="s">
        <v>131</v>
      </c>
      <c r="D96" s="37"/>
      <c r="E96" s="37"/>
      <c r="F96" s="37"/>
      <c r="G96" s="37"/>
      <c r="H96" s="37"/>
      <c r="I96" s="37"/>
      <c r="J96" s="100">
        <f>J138</f>
        <v>0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8" t="s">
        <v>132</v>
      </c>
    </row>
    <row r="97" s="9" customFormat="1" ht="24.96" customHeight="1">
      <c r="A97" s="9"/>
      <c r="B97" s="158"/>
      <c r="C97" s="9"/>
      <c r="D97" s="159" t="s">
        <v>133</v>
      </c>
      <c r="E97" s="160"/>
      <c r="F97" s="160"/>
      <c r="G97" s="160"/>
      <c r="H97" s="160"/>
      <c r="I97" s="160"/>
      <c r="J97" s="161">
        <f>J139</f>
        <v>0</v>
      </c>
      <c r="K97" s="9"/>
      <c r="L97" s="15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62"/>
      <c r="C98" s="10"/>
      <c r="D98" s="163" t="s">
        <v>134</v>
      </c>
      <c r="E98" s="164"/>
      <c r="F98" s="164"/>
      <c r="G98" s="164"/>
      <c r="H98" s="164"/>
      <c r="I98" s="164"/>
      <c r="J98" s="165">
        <f>J140</f>
        <v>0</v>
      </c>
      <c r="K98" s="10"/>
      <c r="L98" s="16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62"/>
      <c r="C99" s="10"/>
      <c r="D99" s="163" t="s">
        <v>135</v>
      </c>
      <c r="E99" s="164"/>
      <c r="F99" s="164"/>
      <c r="G99" s="164"/>
      <c r="H99" s="164"/>
      <c r="I99" s="164"/>
      <c r="J99" s="165">
        <f>J588</f>
        <v>0</v>
      </c>
      <c r="K99" s="10"/>
      <c r="L99" s="162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62"/>
      <c r="C100" s="10"/>
      <c r="D100" s="163" t="s">
        <v>136</v>
      </c>
      <c r="E100" s="164"/>
      <c r="F100" s="164"/>
      <c r="G100" s="164"/>
      <c r="H100" s="164"/>
      <c r="I100" s="164"/>
      <c r="J100" s="165">
        <f>J601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62"/>
      <c r="C101" s="10"/>
      <c r="D101" s="163" t="s">
        <v>137</v>
      </c>
      <c r="E101" s="164"/>
      <c r="F101" s="164"/>
      <c r="G101" s="164"/>
      <c r="H101" s="164"/>
      <c r="I101" s="164"/>
      <c r="J101" s="165">
        <f>J635</f>
        <v>0</v>
      </c>
      <c r="K101" s="10"/>
      <c r="L101" s="16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62"/>
      <c r="C102" s="10"/>
      <c r="D102" s="163" t="s">
        <v>139</v>
      </c>
      <c r="E102" s="164"/>
      <c r="F102" s="164"/>
      <c r="G102" s="164"/>
      <c r="H102" s="164"/>
      <c r="I102" s="164"/>
      <c r="J102" s="165">
        <f>J710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140</v>
      </c>
      <c r="E103" s="164"/>
      <c r="F103" s="164"/>
      <c r="G103" s="164"/>
      <c r="H103" s="164"/>
      <c r="I103" s="164"/>
      <c r="J103" s="165">
        <f>J879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62"/>
      <c r="C104" s="10"/>
      <c r="D104" s="163" t="s">
        <v>141</v>
      </c>
      <c r="E104" s="164"/>
      <c r="F104" s="164"/>
      <c r="G104" s="164"/>
      <c r="H104" s="164"/>
      <c r="I104" s="164"/>
      <c r="J104" s="165">
        <f>J1041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9" customFormat="1" ht="24.96" customHeight="1">
      <c r="A105" s="9"/>
      <c r="B105" s="158"/>
      <c r="C105" s="9"/>
      <c r="D105" s="159" t="s">
        <v>635</v>
      </c>
      <c r="E105" s="160"/>
      <c r="F105" s="160"/>
      <c r="G105" s="160"/>
      <c r="H105" s="160"/>
      <c r="I105" s="160"/>
      <c r="J105" s="161">
        <f>J1043</f>
        <v>0</v>
      </c>
      <c r="K105" s="9"/>
      <c r="L105" s="158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10" customFormat="1" ht="19.92" customHeight="1">
      <c r="A106" s="10"/>
      <c r="B106" s="162"/>
      <c r="C106" s="10"/>
      <c r="D106" s="163" t="s">
        <v>636</v>
      </c>
      <c r="E106" s="164"/>
      <c r="F106" s="164"/>
      <c r="G106" s="164"/>
      <c r="H106" s="164"/>
      <c r="I106" s="164"/>
      <c r="J106" s="165">
        <f>J1044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9" customFormat="1" ht="24.96" customHeight="1">
      <c r="A107" s="9"/>
      <c r="B107" s="158"/>
      <c r="C107" s="9"/>
      <c r="D107" s="159" t="s">
        <v>538</v>
      </c>
      <c r="E107" s="160"/>
      <c r="F107" s="160"/>
      <c r="G107" s="160"/>
      <c r="H107" s="160"/>
      <c r="I107" s="160"/>
      <c r="J107" s="161">
        <f>J1049</f>
        <v>0</v>
      </c>
      <c r="K107" s="9"/>
      <c r="L107" s="158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10" customFormat="1" ht="19.92" customHeight="1">
      <c r="A108" s="10"/>
      <c r="B108" s="162"/>
      <c r="C108" s="10"/>
      <c r="D108" s="163" t="s">
        <v>637</v>
      </c>
      <c r="E108" s="164"/>
      <c r="F108" s="164"/>
      <c r="G108" s="164"/>
      <c r="H108" s="164"/>
      <c r="I108" s="164"/>
      <c r="J108" s="165">
        <f>J1050</f>
        <v>0</v>
      </c>
      <c r="K108" s="10"/>
      <c r="L108" s="162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2" customFormat="1" ht="21.84" customHeight="1">
      <c r="A109" s="37"/>
      <c r="B109" s="38"/>
      <c r="C109" s="37"/>
      <c r="D109" s="37"/>
      <c r="E109" s="37"/>
      <c r="F109" s="37"/>
      <c r="G109" s="37"/>
      <c r="H109" s="37"/>
      <c r="I109" s="37"/>
      <c r="J109" s="37"/>
      <c r="K109" s="37"/>
      <c r="L109" s="59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6.96" customHeight="1">
      <c r="A110" s="37"/>
      <c r="B110" s="38"/>
      <c r="C110" s="37"/>
      <c r="D110" s="37"/>
      <c r="E110" s="37"/>
      <c r="F110" s="37"/>
      <c r="G110" s="37"/>
      <c r="H110" s="37"/>
      <c r="I110" s="37"/>
      <c r="J110" s="37"/>
      <c r="K110" s="37"/>
      <c r="L110" s="59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29.28" customHeight="1">
      <c r="A111" s="37"/>
      <c r="B111" s="38"/>
      <c r="C111" s="157" t="s">
        <v>142</v>
      </c>
      <c r="D111" s="37"/>
      <c r="E111" s="37"/>
      <c r="F111" s="37"/>
      <c r="G111" s="37"/>
      <c r="H111" s="37"/>
      <c r="I111" s="37"/>
      <c r="J111" s="166">
        <f>ROUND(J112 + J113 + J114 + J115 + J116 + J117,2)</f>
        <v>0</v>
      </c>
      <c r="K111" s="37"/>
      <c r="L111" s="59"/>
      <c r="N111" s="167" t="s">
        <v>44</v>
      </c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18" customHeight="1">
      <c r="A112" s="37"/>
      <c r="B112" s="168"/>
      <c r="C112" s="169"/>
      <c r="D112" s="170" t="s">
        <v>143</v>
      </c>
      <c r="E112" s="171"/>
      <c r="F112" s="171"/>
      <c r="G112" s="169"/>
      <c r="H112" s="169"/>
      <c r="I112" s="169"/>
      <c r="J112" s="172">
        <v>0</v>
      </c>
      <c r="K112" s="169"/>
      <c r="L112" s="173"/>
      <c r="M112" s="174"/>
      <c r="N112" s="175" t="s">
        <v>46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144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93</v>
      </c>
      <c r="BK112" s="174"/>
      <c r="BL112" s="174"/>
      <c r="BM112" s="174"/>
    </row>
    <row r="113" s="2" customFormat="1" ht="18" customHeight="1">
      <c r="A113" s="37"/>
      <c r="B113" s="168"/>
      <c r="C113" s="169"/>
      <c r="D113" s="170" t="s">
        <v>145</v>
      </c>
      <c r="E113" s="171"/>
      <c r="F113" s="171"/>
      <c r="G113" s="169"/>
      <c r="H113" s="169"/>
      <c r="I113" s="169"/>
      <c r="J113" s="172">
        <v>0</v>
      </c>
      <c r="K113" s="169"/>
      <c r="L113" s="173"/>
      <c r="M113" s="174"/>
      <c r="N113" s="175" t="s">
        <v>46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144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93</v>
      </c>
      <c r="BK113" s="174"/>
      <c r="BL113" s="174"/>
      <c r="BM113" s="174"/>
    </row>
    <row r="114" s="2" customFormat="1" ht="18" customHeight="1">
      <c r="A114" s="37"/>
      <c r="B114" s="168"/>
      <c r="C114" s="169"/>
      <c r="D114" s="170" t="s">
        <v>146</v>
      </c>
      <c r="E114" s="171"/>
      <c r="F114" s="171"/>
      <c r="G114" s="169"/>
      <c r="H114" s="169"/>
      <c r="I114" s="169"/>
      <c r="J114" s="172">
        <v>0</v>
      </c>
      <c r="K114" s="169"/>
      <c r="L114" s="173"/>
      <c r="M114" s="174"/>
      <c r="N114" s="175" t="s">
        <v>46</v>
      </c>
      <c r="O114" s="174"/>
      <c r="P114" s="174"/>
      <c r="Q114" s="174"/>
      <c r="R114" s="174"/>
      <c r="S114" s="169"/>
      <c r="T114" s="169"/>
      <c r="U114" s="169"/>
      <c r="V114" s="169"/>
      <c r="W114" s="169"/>
      <c r="X114" s="169"/>
      <c r="Y114" s="169"/>
      <c r="Z114" s="169"/>
      <c r="AA114" s="169"/>
      <c r="AB114" s="169"/>
      <c r="AC114" s="169"/>
      <c r="AD114" s="169"/>
      <c r="AE114" s="169"/>
      <c r="AF114" s="174"/>
      <c r="AG114" s="174"/>
      <c r="AH114" s="174"/>
      <c r="AI114" s="174"/>
      <c r="AJ114" s="174"/>
      <c r="AK114" s="174"/>
      <c r="AL114" s="174"/>
      <c r="AM114" s="174"/>
      <c r="AN114" s="174"/>
      <c r="AO114" s="174"/>
      <c r="AP114" s="174"/>
      <c r="AQ114" s="174"/>
      <c r="AR114" s="174"/>
      <c r="AS114" s="174"/>
      <c r="AT114" s="174"/>
      <c r="AU114" s="174"/>
      <c r="AV114" s="174"/>
      <c r="AW114" s="174"/>
      <c r="AX114" s="174"/>
      <c r="AY114" s="176" t="s">
        <v>144</v>
      </c>
      <c r="AZ114" s="174"/>
      <c r="BA114" s="174"/>
      <c r="BB114" s="174"/>
      <c r="BC114" s="174"/>
      <c r="BD114" s="174"/>
      <c r="BE114" s="177">
        <f>IF(N114="základná",J114,0)</f>
        <v>0</v>
      </c>
      <c r="BF114" s="177">
        <f>IF(N114="znížená",J114,0)</f>
        <v>0</v>
      </c>
      <c r="BG114" s="177">
        <f>IF(N114="zákl. prenesená",J114,0)</f>
        <v>0</v>
      </c>
      <c r="BH114" s="177">
        <f>IF(N114="zníž. prenesená",J114,0)</f>
        <v>0</v>
      </c>
      <c r="BI114" s="177">
        <f>IF(N114="nulová",J114,0)</f>
        <v>0</v>
      </c>
      <c r="BJ114" s="176" t="s">
        <v>93</v>
      </c>
      <c r="BK114" s="174"/>
      <c r="BL114" s="174"/>
      <c r="BM114" s="174"/>
    </row>
    <row r="115" s="2" customFormat="1" ht="18" customHeight="1">
      <c r="A115" s="37"/>
      <c r="B115" s="168"/>
      <c r="C115" s="169"/>
      <c r="D115" s="170" t="s">
        <v>147</v>
      </c>
      <c r="E115" s="171"/>
      <c r="F115" s="171"/>
      <c r="G115" s="169"/>
      <c r="H115" s="169"/>
      <c r="I115" s="169"/>
      <c r="J115" s="172">
        <v>0</v>
      </c>
      <c r="K115" s="169"/>
      <c r="L115" s="173"/>
      <c r="M115" s="174"/>
      <c r="N115" s="175" t="s">
        <v>46</v>
      </c>
      <c r="O115" s="174"/>
      <c r="P115" s="174"/>
      <c r="Q115" s="174"/>
      <c r="R115" s="174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  <c r="AF115" s="174"/>
      <c r="AG115" s="174"/>
      <c r="AH115" s="174"/>
      <c r="AI115" s="174"/>
      <c r="AJ115" s="174"/>
      <c r="AK115" s="174"/>
      <c r="AL115" s="174"/>
      <c r="AM115" s="174"/>
      <c r="AN115" s="174"/>
      <c r="AO115" s="174"/>
      <c r="AP115" s="174"/>
      <c r="AQ115" s="174"/>
      <c r="AR115" s="174"/>
      <c r="AS115" s="174"/>
      <c r="AT115" s="174"/>
      <c r="AU115" s="174"/>
      <c r="AV115" s="174"/>
      <c r="AW115" s="174"/>
      <c r="AX115" s="174"/>
      <c r="AY115" s="176" t="s">
        <v>144</v>
      </c>
      <c r="AZ115" s="174"/>
      <c r="BA115" s="174"/>
      <c r="BB115" s="174"/>
      <c r="BC115" s="174"/>
      <c r="BD115" s="174"/>
      <c r="BE115" s="177">
        <f>IF(N115="základná",J115,0)</f>
        <v>0</v>
      </c>
      <c r="BF115" s="177">
        <f>IF(N115="znížená",J115,0)</f>
        <v>0</v>
      </c>
      <c r="BG115" s="177">
        <f>IF(N115="zákl. prenesená",J115,0)</f>
        <v>0</v>
      </c>
      <c r="BH115" s="177">
        <f>IF(N115="zníž. prenesená",J115,0)</f>
        <v>0</v>
      </c>
      <c r="BI115" s="177">
        <f>IF(N115="nulová",J115,0)</f>
        <v>0</v>
      </c>
      <c r="BJ115" s="176" t="s">
        <v>93</v>
      </c>
      <c r="BK115" s="174"/>
      <c r="BL115" s="174"/>
      <c r="BM115" s="174"/>
    </row>
    <row r="116" s="2" customFormat="1" ht="18" customHeight="1">
      <c r="A116" s="37"/>
      <c r="B116" s="168"/>
      <c r="C116" s="169"/>
      <c r="D116" s="170" t="s">
        <v>148</v>
      </c>
      <c r="E116" s="171"/>
      <c r="F116" s="171"/>
      <c r="G116" s="169"/>
      <c r="H116" s="169"/>
      <c r="I116" s="169"/>
      <c r="J116" s="172">
        <v>0</v>
      </c>
      <c r="K116" s="169"/>
      <c r="L116" s="173"/>
      <c r="M116" s="174"/>
      <c r="N116" s="175" t="s">
        <v>46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144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93</v>
      </c>
      <c r="BK116" s="174"/>
      <c r="BL116" s="174"/>
      <c r="BM116" s="174"/>
    </row>
    <row r="117" s="2" customFormat="1" ht="18" customHeight="1">
      <c r="A117" s="37"/>
      <c r="B117" s="168"/>
      <c r="C117" s="169"/>
      <c r="D117" s="171" t="s">
        <v>149</v>
      </c>
      <c r="E117" s="169"/>
      <c r="F117" s="169"/>
      <c r="G117" s="169"/>
      <c r="H117" s="169"/>
      <c r="I117" s="169"/>
      <c r="J117" s="172">
        <f>ROUND(J30*T117,2)</f>
        <v>0</v>
      </c>
      <c r="K117" s="169"/>
      <c r="L117" s="173"/>
      <c r="M117" s="174"/>
      <c r="N117" s="175" t="s">
        <v>46</v>
      </c>
      <c r="O117" s="174"/>
      <c r="P117" s="174"/>
      <c r="Q117" s="174"/>
      <c r="R117" s="174"/>
      <c r="S117" s="169"/>
      <c r="T117" s="169"/>
      <c r="U117" s="169"/>
      <c r="V117" s="169"/>
      <c r="W117" s="169"/>
      <c r="X117" s="169"/>
      <c r="Y117" s="169"/>
      <c r="Z117" s="169"/>
      <c r="AA117" s="169"/>
      <c r="AB117" s="169"/>
      <c r="AC117" s="169"/>
      <c r="AD117" s="169"/>
      <c r="AE117" s="169"/>
      <c r="AF117" s="174"/>
      <c r="AG117" s="174"/>
      <c r="AH117" s="174"/>
      <c r="AI117" s="174"/>
      <c r="AJ117" s="174"/>
      <c r="AK117" s="174"/>
      <c r="AL117" s="174"/>
      <c r="AM117" s="174"/>
      <c r="AN117" s="174"/>
      <c r="AO117" s="174"/>
      <c r="AP117" s="174"/>
      <c r="AQ117" s="174"/>
      <c r="AR117" s="174"/>
      <c r="AS117" s="174"/>
      <c r="AT117" s="174"/>
      <c r="AU117" s="174"/>
      <c r="AV117" s="174"/>
      <c r="AW117" s="174"/>
      <c r="AX117" s="174"/>
      <c r="AY117" s="176" t="s">
        <v>150</v>
      </c>
      <c r="AZ117" s="174"/>
      <c r="BA117" s="174"/>
      <c r="BB117" s="174"/>
      <c r="BC117" s="174"/>
      <c r="BD117" s="174"/>
      <c r="BE117" s="177">
        <f>IF(N117="základná",J117,0)</f>
        <v>0</v>
      </c>
      <c r="BF117" s="177">
        <f>IF(N117="znížená",J117,0)</f>
        <v>0</v>
      </c>
      <c r="BG117" s="177">
        <f>IF(N117="zákl. prenesená",J117,0)</f>
        <v>0</v>
      </c>
      <c r="BH117" s="177">
        <f>IF(N117="zníž. prenesená",J117,0)</f>
        <v>0</v>
      </c>
      <c r="BI117" s="177">
        <f>IF(N117="nulová",J117,0)</f>
        <v>0</v>
      </c>
      <c r="BJ117" s="176" t="s">
        <v>93</v>
      </c>
      <c r="BK117" s="174"/>
      <c r="BL117" s="174"/>
      <c r="BM117" s="174"/>
    </row>
    <row r="118" s="2" customFormat="1">
      <c r="A118" s="37"/>
      <c r="B118" s="38"/>
      <c r="C118" s="37"/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29.28" customHeight="1">
      <c r="A119" s="37"/>
      <c r="B119" s="38"/>
      <c r="C119" s="178" t="s">
        <v>151</v>
      </c>
      <c r="D119" s="147"/>
      <c r="E119" s="147"/>
      <c r="F119" s="147"/>
      <c r="G119" s="147"/>
      <c r="H119" s="147"/>
      <c r="I119" s="147"/>
      <c r="J119" s="179">
        <f>ROUND(J96+J111,2)</f>
        <v>0</v>
      </c>
      <c r="K119" s="14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6.96" customHeight="1">
      <c r="A120" s="37"/>
      <c r="B120" s="64"/>
      <c r="C120" s="65"/>
      <c r="D120" s="65"/>
      <c r="E120" s="65"/>
      <c r="F120" s="65"/>
      <c r="G120" s="65"/>
      <c r="H120" s="65"/>
      <c r="I120" s="65"/>
      <c r="J120" s="65"/>
      <c r="K120" s="65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4" s="2" customFormat="1" ht="6.96" customHeight="1">
      <c r="A124" s="37"/>
      <c r="B124" s="66"/>
      <c r="C124" s="67"/>
      <c r="D124" s="67"/>
      <c r="E124" s="67"/>
      <c r="F124" s="67"/>
      <c r="G124" s="67"/>
      <c r="H124" s="67"/>
      <c r="I124" s="67"/>
      <c r="J124" s="67"/>
      <c r="K124" s="6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24.96" customHeight="1">
      <c r="A125" s="37"/>
      <c r="B125" s="38"/>
      <c r="C125" s="22" t="s">
        <v>152</v>
      </c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6.96" customHeight="1">
      <c r="A126" s="37"/>
      <c r="B126" s="38"/>
      <c r="C126" s="37"/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12" customHeight="1">
      <c r="A127" s="37"/>
      <c r="B127" s="38"/>
      <c r="C127" s="31" t="s">
        <v>15</v>
      </c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6.5" customHeight="1">
      <c r="A128" s="37"/>
      <c r="B128" s="38"/>
      <c r="C128" s="37"/>
      <c r="D128" s="37"/>
      <c r="E128" s="134" t="str">
        <f>E7</f>
        <v xml:space="preserve">KANALIZÁCIA PRE OBEC KOKŠOV - BAKŠA--UČS  č.1</v>
      </c>
      <c r="F128" s="31"/>
      <c r="G128" s="31"/>
      <c r="H128" s="31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2" customHeight="1">
      <c r="A129" s="37"/>
      <c r="B129" s="38"/>
      <c r="C129" s="31" t="s">
        <v>121</v>
      </c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6.5" customHeight="1">
      <c r="A130" s="37"/>
      <c r="B130" s="38"/>
      <c r="C130" s="37"/>
      <c r="D130" s="37"/>
      <c r="E130" s="71" t="str">
        <f>E9</f>
        <v>SO 02 - Kanalizácia</v>
      </c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6.96" customHeight="1">
      <c r="A131" s="37"/>
      <c r="B131" s="38"/>
      <c r="C131" s="37"/>
      <c r="D131" s="37"/>
      <c r="E131" s="37"/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12" customHeight="1">
      <c r="A132" s="37"/>
      <c r="B132" s="38"/>
      <c r="C132" s="31" t="s">
        <v>20</v>
      </c>
      <c r="D132" s="37"/>
      <c r="E132" s="37"/>
      <c r="F132" s="26" t="str">
        <f>F12</f>
        <v>KOKŠOV - BAKŠA</v>
      </c>
      <c r="G132" s="37"/>
      <c r="H132" s="37"/>
      <c r="I132" s="31" t="s">
        <v>22</v>
      </c>
      <c r="J132" s="73" t="str">
        <f>IF(J12="","",J12)</f>
        <v>27. 10. 2025</v>
      </c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6.96" customHeight="1">
      <c r="A133" s="37"/>
      <c r="B133" s="38"/>
      <c r="C133" s="37"/>
      <c r="D133" s="37"/>
      <c r="E133" s="37"/>
      <c r="F133" s="37"/>
      <c r="G133" s="37"/>
      <c r="H133" s="37"/>
      <c r="I133" s="37"/>
      <c r="J133" s="37"/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25.65" customHeight="1">
      <c r="A134" s="37"/>
      <c r="B134" s="38"/>
      <c r="C134" s="31" t="s">
        <v>24</v>
      </c>
      <c r="D134" s="37"/>
      <c r="E134" s="37"/>
      <c r="F134" s="26" t="str">
        <f>E15</f>
        <v>Obec KOKŠOV - BAKŠA</v>
      </c>
      <c r="G134" s="37"/>
      <c r="H134" s="37"/>
      <c r="I134" s="31" t="s">
        <v>32</v>
      </c>
      <c r="J134" s="35" t="str">
        <f>E21</f>
        <v>Hydroprojekt Košice, s.r.o</v>
      </c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5.15" customHeight="1">
      <c r="A135" s="37"/>
      <c r="B135" s="38"/>
      <c r="C135" s="31" t="s">
        <v>30</v>
      </c>
      <c r="D135" s="37"/>
      <c r="E135" s="37"/>
      <c r="F135" s="26" t="str">
        <f>IF(E18="","",E18)</f>
        <v>Vyplň údaj</v>
      </c>
      <c r="G135" s="37"/>
      <c r="H135" s="37"/>
      <c r="I135" s="31" t="s">
        <v>37</v>
      </c>
      <c r="J135" s="35" t="str">
        <f>E24</f>
        <v>Ing.Osif</v>
      </c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0.32" customHeight="1">
      <c r="A136" s="37"/>
      <c r="B136" s="38"/>
      <c r="C136" s="37"/>
      <c r="D136" s="37"/>
      <c r="E136" s="37"/>
      <c r="F136" s="37"/>
      <c r="G136" s="37"/>
      <c r="H136" s="37"/>
      <c r="I136" s="37"/>
      <c r="J136" s="37"/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11" customFormat="1" ht="29.28" customHeight="1">
      <c r="A137" s="180"/>
      <c r="B137" s="181"/>
      <c r="C137" s="182" t="s">
        <v>153</v>
      </c>
      <c r="D137" s="183" t="s">
        <v>65</v>
      </c>
      <c r="E137" s="183" t="s">
        <v>61</v>
      </c>
      <c r="F137" s="183" t="s">
        <v>62</v>
      </c>
      <c r="G137" s="183" t="s">
        <v>154</v>
      </c>
      <c r="H137" s="183" t="s">
        <v>155</v>
      </c>
      <c r="I137" s="183" t="s">
        <v>156</v>
      </c>
      <c r="J137" s="184" t="s">
        <v>130</v>
      </c>
      <c r="K137" s="185" t="s">
        <v>157</v>
      </c>
      <c r="L137" s="186"/>
      <c r="M137" s="90" t="s">
        <v>1</v>
      </c>
      <c r="N137" s="91" t="s">
        <v>44</v>
      </c>
      <c r="O137" s="91" t="s">
        <v>158</v>
      </c>
      <c r="P137" s="91" t="s">
        <v>159</v>
      </c>
      <c r="Q137" s="91" t="s">
        <v>160</v>
      </c>
      <c r="R137" s="91" t="s">
        <v>161</v>
      </c>
      <c r="S137" s="91" t="s">
        <v>162</v>
      </c>
      <c r="T137" s="92" t="s">
        <v>163</v>
      </c>
      <c r="U137" s="180"/>
      <c r="V137" s="180"/>
      <c r="W137" s="180"/>
      <c r="X137" s="180"/>
      <c r="Y137" s="180"/>
      <c r="Z137" s="180"/>
      <c r="AA137" s="180"/>
      <c r="AB137" s="180"/>
      <c r="AC137" s="180"/>
      <c r="AD137" s="180"/>
      <c r="AE137" s="180"/>
    </row>
    <row r="138" s="2" customFormat="1" ht="22.8" customHeight="1">
      <c r="A138" s="37"/>
      <c r="B138" s="38"/>
      <c r="C138" s="97" t="s">
        <v>127</v>
      </c>
      <c r="D138" s="37"/>
      <c r="E138" s="37"/>
      <c r="F138" s="37"/>
      <c r="G138" s="37"/>
      <c r="H138" s="37"/>
      <c r="I138" s="37"/>
      <c r="J138" s="187">
        <f>BK138</f>
        <v>0</v>
      </c>
      <c r="K138" s="37"/>
      <c r="L138" s="38"/>
      <c r="M138" s="93"/>
      <c r="N138" s="77"/>
      <c r="O138" s="94"/>
      <c r="P138" s="188">
        <f>P139+P1043+P1049</f>
        <v>0</v>
      </c>
      <c r="Q138" s="94"/>
      <c r="R138" s="188">
        <f>R139+R1043+R1049</f>
        <v>4452.0818411215005</v>
      </c>
      <c r="S138" s="94"/>
      <c r="T138" s="189">
        <f>T139+T1043+T1049</f>
        <v>1404.995966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T138" s="18" t="s">
        <v>79</v>
      </c>
      <c r="AU138" s="18" t="s">
        <v>132</v>
      </c>
      <c r="BK138" s="190">
        <f>BK139+BK1043+BK1049</f>
        <v>0</v>
      </c>
    </row>
    <row r="139" s="12" customFormat="1" ht="25.92" customHeight="1">
      <c r="A139" s="12"/>
      <c r="B139" s="191"/>
      <c r="C139" s="12"/>
      <c r="D139" s="192" t="s">
        <v>79</v>
      </c>
      <c r="E139" s="193" t="s">
        <v>164</v>
      </c>
      <c r="F139" s="193" t="s">
        <v>165</v>
      </c>
      <c r="G139" s="12"/>
      <c r="H139" s="12"/>
      <c r="I139" s="194"/>
      <c r="J139" s="195">
        <f>BK139</f>
        <v>0</v>
      </c>
      <c r="K139" s="12"/>
      <c r="L139" s="191"/>
      <c r="M139" s="196"/>
      <c r="N139" s="197"/>
      <c r="O139" s="197"/>
      <c r="P139" s="198">
        <f>P140+P588+P601+P635+P710+P879+P1041</f>
        <v>0</v>
      </c>
      <c r="Q139" s="197"/>
      <c r="R139" s="198">
        <f>R140+R588+R601+R635+R710+R879+R1041</f>
        <v>4446.7178080227004</v>
      </c>
      <c r="S139" s="197"/>
      <c r="T139" s="199">
        <f>T140+T588+T601+T635+T710+T879+T1041</f>
        <v>1404.995966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192" t="s">
        <v>87</v>
      </c>
      <c r="AT139" s="200" t="s">
        <v>79</v>
      </c>
      <c r="AU139" s="200" t="s">
        <v>80</v>
      </c>
      <c r="AY139" s="192" t="s">
        <v>166</v>
      </c>
      <c r="BK139" s="201">
        <f>BK140+BK588+BK601+BK635+BK710+BK879+BK1041</f>
        <v>0</v>
      </c>
    </row>
    <row r="140" s="12" customFormat="1" ht="22.8" customHeight="1">
      <c r="A140" s="12"/>
      <c r="B140" s="191"/>
      <c r="C140" s="12"/>
      <c r="D140" s="192" t="s">
        <v>79</v>
      </c>
      <c r="E140" s="202" t="s">
        <v>87</v>
      </c>
      <c r="F140" s="202" t="s">
        <v>167</v>
      </c>
      <c r="G140" s="12"/>
      <c r="H140" s="12"/>
      <c r="I140" s="194"/>
      <c r="J140" s="203">
        <f>BK140</f>
        <v>0</v>
      </c>
      <c r="K140" s="12"/>
      <c r="L140" s="191"/>
      <c r="M140" s="196"/>
      <c r="N140" s="197"/>
      <c r="O140" s="197"/>
      <c r="P140" s="198">
        <f>SUM(P141:P587)</f>
        <v>0</v>
      </c>
      <c r="Q140" s="197"/>
      <c r="R140" s="198">
        <f>SUM(R141:R587)</f>
        <v>1145.6088060203999</v>
      </c>
      <c r="S140" s="197"/>
      <c r="T140" s="199">
        <f>SUM(T141:T587)</f>
        <v>1108.0368659999999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192" t="s">
        <v>87</v>
      </c>
      <c r="AT140" s="200" t="s">
        <v>79</v>
      </c>
      <c r="AU140" s="200" t="s">
        <v>87</v>
      </c>
      <c r="AY140" s="192" t="s">
        <v>166</v>
      </c>
      <c r="BK140" s="201">
        <f>SUM(BK141:BK587)</f>
        <v>0</v>
      </c>
    </row>
    <row r="141" s="2" customFormat="1" ht="24.15" customHeight="1">
      <c r="A141" s="37"/>
      <c r="B141" s="168"/>
      <c r="C141" s="204" t="s">
        <v>87</v>
      </c>
      <c r="D141" s="204" t="s">
        <v>168</v>
      </c>
      <c r="E141" s="205" t="s">
        <v>638</v>
      </c>
      <c r="F141" s="206" t="s">
        <v>639</v>
      </c>
      <c r="G141" s="207" t="s">
        <v>182</v>
      </c>
      <c r="H141" s="208">
        <v>12</v>
      </c>
      <c r="I141" s="209"/>
      <c r="J141" s="210">
        <f>ROUND(I141*H141,2)</f>
        <v>0</v>
      </c>
      <c r="K141" s="211"/>
      <c r="L141" s="38"/>
      <c r="M141" s="212" t="s">
        <v>1</v>
      </c>
      <c r="N141" s="213" t="s">
        <v>46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172</v>
      </c>
      <c r="AT141" s="216" t="s">
        <v>168</v>
      </c>
      <c r="AU141" s="216" t="s">
        <v>93</v>
      </c>
      <c r="AY141" s="18" t="s">
        <v>166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93</v>
      </c>
      <c r="BK141" s="217">
        <f>ROUND(I141*H141,2)</f>
        <v>0</v>
      </c>
      <c r="BL141" s="18" t="s">
        <v>172</v>
      </c>
      <c r="BM141" s="216" t="s">
        <v>640</v>
      </c>
    </row>
    <row r="142" s="13" customFormat="1">
      <c r="A142" s="13"/>
      <c r="B142" s="218"/>
      <c r="C142" s="13"/>
      <c r="D142" s="219" t="s">
        <v>184</v>
      </c>
      <c r="E142" s="220" t="s">
        <v>1</v>
      </c>
      <c r="F142" s="221" t="s">
        <v>641</v>
      </c>
      <c r="G142" s="13"/>
      <c r="H142" s="222">
        <v>12</v>
      </c>
      <c r="I142" s="223"/>
      <c r="J142" s="13"/>
      <c r="K142" s="13"/>
      <c r="L142" s="218"/>
      <c r="M142" s="224"/>
      <c r="N142" s="225"/>
      <c r="O142" s="225"/>
      <c r="P142" s="225"/>
      <c r="Q142" s="225"/>
      <c r="R142" s="225"/>
      <c r="S142" s="225"/>
      <c r="T142" s="226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20" t="s">
        <v>184</v>
      </c>
      <c r="AU142" s="220" t="s">
        <v>93</v>
      </c>
      <c r="AV142" s="13" t="s">
        <v>93</v>
      </c>
      <c r="AW142" s="13" t="s">
        <v>36</v>
      </c>
      <c r="AX142" s="13" t="s">
        <v>87</v>
      </c>
      <c r="AY142" s="220" t="s">
        <v>166</v>
      </c>
    </row>
    <row r="143" s="2" customFormat="1" ht="33" customHeight="1">
      <c r="A143" s="37"/>
      <c r="B143" s="168"/>
      <c r="C143" s="204" t="s">
        <v>93</v>
      </c>
      <c r="D143" s="204" t="s">
        <v>168</v>
      </c>
      <c r="E143" s="205" t="s">
        <v>642</v>
      </c>
      <c r="F143" s="206" t="s">
        <v>643</v>
      </c>
      <c r="G143" s="207" t="s">
        <v>182</v>
      </c>
      <c r="H143" s="208">
        <v>12</v>
      </c>
      <c r="I143" s="209"/>
      <c r="J143" s="210">
        <f>ROUND(I143*H143,2)</f>
        <v>0</v>
      </c>
      <c r="K143" s="211"/>
      <c r="L143" s="38"/>
      <c r="M143" s="212" t="s">
        <v>1</v>
      </c>
      <c r="N143" s="213" t="s">
        <v>46</v>
      </c>
      <c r="O143" s="81"/>
      <c r="P143" s="214">
        <f>O143*H143</f>
        <v>0</v>
      </c>
      <c r="Q143" s="214">
        <v>6.1500000000000004E-05</v>
      </c>
      <c r="R143" s="214">
        <f>Q143*H143</f>
        <v>0.00073800000000000005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172</v>
      </c>
      <c r="AT143" s="216" t="s">
        <v>168</v>
      </c>
      <c r="AU143" s="216" t="s">
        <v>93</v>
      </c>
      <c r="AY143" s="18" t="s">
        <v>166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93</v>
      </c>
      <c r="BK143" s="217">
        <f>ROUND(I143*H143,2)</f>
        <v>0</v>
      </c>
      <c r="BL143" s="18" t="s">
        <v>172</v>
      </c>
      <c r="BM143" s="216" t="s">
        <v>644</v>
      </c>
    </row>
    <row r="144" s="2" customFormat="1" ht="24.15" customHeight="1">
      <c r="A144" s="37"/>
      <c r="B144" s="168"/>
      <c r="C144" s="204" t="s">
        <v>112</v>
      </c>
      <c r="D144" s="204" t="s">
        <v>168</v>
      </c>
      <c r="E144" s="205" t="s">
        <v>174</v>
      </c>
      <c r="F144" s="206" t="s">
        <v>175</v>
      </c>
      <c r="G144" s="207" t="s">
        <v>171</v>
      </c>
      <c r="H144" s="208">
        <v>1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46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172</v>
      </c>
      <c r="AT144" s="216" t="s">
        <v>168</v>
      </c>
      <c r="AU144" s="216" t="s">
        <v>93</v>
      </c>
      <c r="AY144" s="18" t="s">
        <v>166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93</v>
      </c>
      <c r="BK144" s="217">
        <f>ROUND(I144*H144,2)</f>
        <v>0</v>
      </c>
      <c r="BL144" s="18" t="s">
        <v>172</v>
      </c>
      <c r="BM144" s="216" t="s">
        <v>645</v>
      </c>
    </row>
    <row r="145" s="2" customFormat="1" ht="24.15" customHeight="1">
      <c r="A145" s="37"/>
      <c r="B145" s="168"/>
      <c r="C145" s="204" t="s">
        <v>172</v>
      </c>
      <c r="D145" s="204" t="s">
        <v>168</v>
      </c>
      <c r="E145" s="205" t="s">
        <v>177</v>
      </c>
      <c r="F145" s="206" t="s">
        <v>178</v>
      </c>
      <c r="G145" s="207" t="s">
        <v>171</v>
      </c>
      <c r="H145" s="208">
        <v>1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46</v>
      </c>
      <c r="O145" s="81"/>
      <c r="P145" s="214">
        <f>O145*H145</f>
        <v>0</v>
      </c>
      <c r="Q145" s="214">
        <v>1.52E-05</v>
      </c>
      <c r="R145" s="214">
        <f>Q145*H145</f>
        <v>1.52E-05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172</v>
      </c>
      <c r="AT145" s="216" t="s">
        <v>168</v>
      </c>
      <c r="AU145" s="216" t="s">
        <v>93</v>
      </c>
      <c r="AY145" s="18" t="s">
        <v>166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93</v>
      </c>
      <c r="BK145" s="217">
        <f>ROUND(I145*H145,2)</f>
        <v>0</v>
      </c>
      <c r="BL145" s="18" t="s">
        <v>172</v>
      </c>
      <c r="BM145" s="216" t="s">
        <v>646</v>
      </c>
    </row>
    <row r="146" s="2" customFormat="1" ht="33" customHeight="1">
      <c r="A146" s="37"/>
      <c r="B146" s="168"/>
      <c r="C146" s="204" t="s">
        <v>186</v>
      </c>
      <c r="D146" s="204" t="s">
        <v>168</v>
      </c>
      <c r="E146" s="205" t="s">
        <v>180</v>
      </c>
      <c r="F146" s="206" t="s">
        <v>647</v>
      </c>
      <c r="G146" s="207" t="s">
        <v>182</v>
      </c>
      <c r="H146" s="208">
        <v>620.68200000000002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46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0.13800000000000001</v>
      </c>
      <c r="T146" s="215">
        <f>S146*H146</f>
        <v>85.654116000000016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172</v>
      </c>
      <c r="AT146" s="216" t="s">
        <v>168</v>
      </c>
      <c r="AU146" s="216" t="s">
        <v>93</v>
      </c>
      <c r="AY146" s="18" t="s">
        <v>166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93</v>
      </c>
      <c r="BK146" s="217">
        <f>ROUND(I146*H146,2)</f>
        <v>0</v>
      </c>
      <c r="BL146" s="18" t="s">
        <v>172</v>
      </c>
      <c r="BM146" s="216" t="s">
        <v>648</v>
      </c>
    </row>
    <row r="147" s="14" customFormat="1">
      <c r="A147" s="14"/>
      <c r="B147" s="227"/>
      <c r="C147" s="14"/>
      <c r="D147" s="219" t="s">
        <v>184</v>
      </c>
      <c r="E147" s="228" t="s">
        <v>1</v>
      </c>
      <c r="F147" s="229" t="s">
        <v>649</v>
      </c>
      <c r="G147" s="14"/>
      <c r="H147" s="228" t="s">
        <v>1</v>
      </c>
      <c r="I147" s="230"/>
      <c r="J147" s="14"/>
      <c r="K147" s="14"/>
      <c r="L147" s="227"/>
      <c r="M147" s="231"/>
      <c r="N147" s="232"/>
      <c r="O147" s="232"/>
      <c r="P147" s="232"/>
      <c r="Q147" s="232"/>
      <c r="R147" s="232"/>
      <c r="S147" s="232"/>
      <c r="T147" s="233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T147" s="228" t="s">
        <v>184</v>
      </c>
      <c r="AU147" s="228" t="s">
        <v>93</v>
      </c>
      <c r="AV147" s="14" t="s">
        <v>87</v>
      </c>
      <c r="AW147" s="14" t="s">
        <v>36</v>
      </c>
      <c r="AX147" s="14" t="s">
        <v>80</v>
      </c>
      <c r="AY147" s="228" t="s">
        <v>166</v>
      </c>
    </row>
    <row r="148" s="13" customFormat="1">
      <c r="A148" s="13"/>
      <c r="B148" s="218"/>
      <c r="C148" s="13"/>
      <c r="D148" s="219" t="s">
        <v>184</v>
      </c>
      <c r="E148" s="220" t="s">
        <v>1</v>
      </c>
      <c r="F148" s="221" t="s">
        <v>650</v>
      </c>
      <c r="G148" s="13"/>
      <c r="H148" s="222">
        <v>74.632999999999996</v>
      </c>
      <c r="I148" s="223"/>
      <c r="J148" s="13"/>
      <c r="K148" s="13"/>
      <c r="L148" s="218"/>
      <c r="M148" s="224"/>
      <c r="N148" s="225"/>
      <c r="O148" s="225"/>
      <c r="P148" s="225"/>
      <c r="Q148" s="225"/>
      <c r="R148" s="225"/>
      <c r="S148" s="225"/>
      <c r="T148" s="226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20" t="s">
        <v>184</v>
      </c>
      <c r="AU148" s="220" t="s">
        <v>93</v>
      </c>
      <c r="AV148" s="13" t="s">
        <v>93</v>
      </c>
      <c r="AW148" s="13" t="s">
        <v>36</v>
      </c>
      <c r="AX148" s="13" t="s">
        <v>80</v>
      </c>
      <c r="AY148" s="220" t="s">
        <v>166</v>
      </c>
    </row>
    <row r="149" s="13" customFormat="1">
      <c r="A149" s="13"/>
      <c r="B149" s="218"/>
      <c r="C149" s="13"/>
      <c r="D149" s="219" t="s">
        <v>184</v>
      </c>
      <c r="E149" s="220" t="s">
        <v>1</v>
      </c>
      <c r="F149" s="221" t="s">
        <v>651</v>
      </c>
      <c r="G149" s="13"/>
      <c r="H149" s="222">
        <v>43.756999999999998</v>
      </c>
      <c r="I149" s="223"/>
      <c r="J149" s="13"/>
      <c r="K149" s="13"/>
      <c r="L149" s="218"/>
      <c r="M149" s="224"/>
      <c r="N149" s="225"/>
      <c r="O149" s="225"/>
      <c r="P149" s="225"/>
      <c r="Q149" s="225"/>
      <c r="R149" s="225"/>
      <c r="S149" s="225"/>
      <c r="T149" s="226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20" t="s">
        <v>184</v>
      </c>
      <c r="AU149" s="220" t="s">
        <v>93</v>
      </c>
      <c r="AV149" s="13" t="s">
        <v>93</v>
      </c>
      <c r="AW149" s="13" t="s">
        <v>36</v>
      </c>
      <c r="AX149" s="13" t="s">
        <v>80</v>
      </c>
      <c r="AY149" s="220" t="s">
        <v>166</v>
      </c>
    </row>
    <row r="150" s="13" customFormat="1">
      <c r="A150" s="13"/>
      <c r="B150" s="218"/>
      <c r="C150" s="13"/>
      <c r="D150" s="219" t="s">
        <v>184</v>
      </c>
      <c r="E150" s="220" t="s">
        <v>1</v>
      </c>
      <c r="F150" s="221" t="s">
        <v>652</v>
      </c>
      <c r="G150" s="13"/>
      <c r="H150" s="222">
        <v>48.573</v>
      </c>
      <c r="I150" s="223"/>
      <c r="J150" s="13"/>
      <c r="K150" s="13"/>
      <c r="L150" s="218"/>
      <c r="M150" s="224"/>
      <c r="N150" s="225"/>
      <c r="O150" s="225"/>
      <c r="P150" s="225"/>
      <c r="Q150" s="225"/>
      <c r="R150" s="225"/>
      <c r="S150" s="225"/>
      <c r="T150" s="226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20" t="s">
        <v>184</v>
      </c>
      <c r="AU150" s="220" t="s">
        <v>93</v>
      </c>
      <c r="AV150" s="13" t="s">
        <v>93</v>
      </c>
      <c r="AW150" s="13" t="s">
        <v>36</v>
      </c>
      <c r="AX150" s="13" t="s">
        <v>80</v>
      </c>
      <c r="AY150" s="220" t="s">
        <v>166</v>
      </c>
    </row>
    <row r="151" s="13" customFormat="1">
      <c r="A151" s="13"/>
      <c r="B151" s="218"/>
      <c r="C151" s="13"/>
      <c r="D151" s="219" t="s">
        <v>184</v>
      </c>
      <c r="E151" s="220" t="s">
        <v>1</v>
      </c>
      <c r="F151" s="221" t="s">
        <v>653</v>
      </c>
      <c r="G151" s="13"/>
      <c r="H151" s="222">
        <v>69.144000000000005</v>
      </c>
      <c r="I151" s="223"/>
      <c r="J151" s="13"/>
      <c r="K151" s="13"/>
      <c r="L151" s="218"/>
      <c r="M151" s="224"/>
      <c r="N151" s="225"/>
      <c r="O151" s="225"/>
      <c r="P151" s="225"/>
      <c r="Q151" s="225"/>
      <c r="R151" s="225"/>
      <c r="S151" s="225"/>
      <c r="T151" s="226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220" t="s">
        <v>184</v>
      </c>
      <c r="AU151" s="220" t="s">
        <v>93</v>
      </c>
      <c r="AV151" s="13" t="s">
        <v>93</v>
      </c>
      <c r="AW151" s="13" t="s">
        <v>36</v>
      </c>
      <c r="AX151" s="13" t="s">
        <v>80</v>
      </c>
      <c r="AY151" s="220" t="s">
        <v>166</v>
      </c>
    </row>
    <row r="152" s="13" customFormat="1">
      <c r="A152" s="13"/>
      <c r="B152" s="218"/>
      <c r="C152" s="13"/>
      <c r="D152" s="219" t="s">
        <v>184</v>
      </c>
      <c r="E152" s="220" t="s">
        <v>1</v>
      </c>
      <c r="F152" s="221" t="s">
        <v>654</v>
      </c>
      <c r="G152" s="13"/>
      <c r="H152" s="222">
        <v>35.613</v>
      </c>
      <c r="I152" s="223"/>
      <c r="J152" s="13"/>
      <c r="K152" s="13"/>
      <c r="L152" s="218"/>
      <c r="M152" s="224"/>
      <c r="N152" s="225"/>
      <c r="O152" s="225"/>
      <c r="P152" s="225"/>
      <c r="Q152" s="225"/>
      <c r="R152" s="225"/>
      <c r="S152" s="225"/>
      <c r="T152" s="226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20" t="s">
        <v>184</v>
      </c>
      <c r="AU152" s="220" t="s">
        <v>93</v>
      </c>
      <c r="AV152" s="13" t="s">
        <v>93</v>
      </c>
      <c r="AW152" s="13" t="s">
        <v>36</v>
      </c>
      <c r="AX152" s="13" t="s">
        <v>80</v>
      </c>
      <c r="AY152" s="220" t="s">
        <v>166</v>
      </c>
    </row>
    <row r="153" s="13" customFormat="1">
      <c r="A153" s="13"/>
      <c r="B153" s="218"/>
      <c r="C153" s="13"/>
      <c r="D153" s="219" t="s">
        <v>184</v>
      </c>
      <c r="E153" s="220" t="s">
        <v>1</v>
      </c>
      <c r="F153" s="221" t="s">
        <v>655</v>
      </c>
      <c r="G153" s="13"/>
      <c r="H153" s="222">
        <v>51.823999999999998</v>
      </c>
      <c r="I153" s="223"/>
      <c r="J153" s="13"/>
      <c r="K153" s="13"/>
      <c r="L153" s="218"/>
      <c r="M153" s="224"/>
      <c r="N153" s="225"/>
      <c r="O153" s="225"/>
      <c r="P153" s="225"/>
      <c r="Q153" s="225"/>
      <c r="R153" s="225"/>
      <c r="S153" s="225"/>
      <c r="T153" s="226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20" t="s">
        <v>184</v>
      </c>
      <c r="AU153" s="220" t="s">
        <v>93</v>
      </c>
      <c r="AV153" s="13" t="s">
        <v>93</v>
      </c>
      <c r="AW153" s="13" t="s">
        <v>36</v>
      </c>
      <c r="AX153" s="13" t="s">
        <v>80</v>
      </c>
      <c r="AY153" s="220" t="s">
        <v>166</v>
      </c>
    </row>
    <row r="154" s="13" customFormat="1">
      <c r="A154" s="13"/>
      <c r="B154" s="218"/>
      <c r="C154" s="13"/>
      <c r="D154" s="219" t="s">
        <v>184</v>
      </c>
      <c r="E154" s="220" t="s">
        <v>1</v>
      </c>
      <c r="F154" s="221" t="s">
        <v>656</v>
      </c>
      <c r="G154" s="13"/>
      <c r="H154" s="222">
        <v>28.82</v>
      </c>
      <c r="I154" s="223"/>
      <c r="J154" s="13"/>
      <c r="K154" s="13"/>
      <c r="L154" s="218"/>
      <c r="M154" s="224"/>
      <c r="N154" s="225"/>
      <c r="O154" s="225"/>
      <c r="P154" s="225"/>
      <c r="Q154" s="225"/>
      <c r="R154" s="225"/>
      <c r="S154" s="225"/>
      <c r="T154" s="226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20" t="s">
        <v>184</v>
      </c>
      <c r="AU154" s="220" t="s">
        <v>93</v>
      </c>
      <c r="AV154" s="13" t="s">
        <v>93</v>
      </c>
      <c r="AW154" s="13" t="s">
        <v>36</v>
      </c>
      <c r="AX154" s="13" t="s">
        <v>80</v>
      </c>
      <c r="AY154" s="220" t="s">
        <v>166</v>
      </c>
    </row>
    <row r="155" s="13" customFormat="1">
      <c r="A155" s="13"/>
      <c r="B155" s="218"/>
      <c r="C155" s="13"/>
      <c r="D155" s="219" t="s">
        <v>184</v>
      </c>
      <c r="E155" s="220" t="s">
        <v>1</v>
      </c>
      <c r="F155" s="221" t="s">
        <v>657</v>
      </c>
      <c r="G155" s="13"/>
      <c r="H155" s="222">
        <v>4.8019999999999996</v>
      </c>
      <c r="I155" s="223"/>
      <c r="J155" s="13"/>
      <c r="K155" s="13"/>
      <c r="L155" s="218"/>
      <c r="M155" s="224"/>
      <c r="N155" s="225"/>
      <c r="O155" s="225"/>
      <c r="P155" s="225"/>
      <c r="Q155" s="225"/>
      <c r="R155" s="225"/>
      <c r="S155" s="225"/>
      <c r="T155" s="226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20" t="s">
        <v>184</v>
      </c>
      <c r="AU155" s="220" t="s">
        <v>93</v>
      </c>
      <c r="AV155" s="13" t="s">
        <v>93</v>
      </c>
      <c r="AW155" s="13" t="s">
        <v>36</v>
      </c>
      <c r="AX155" s="13" t="s">
        <v>80</v>
      </c>
      <c r="AY155" s="220" t="s">
        <v>166</v>
      </c>
    </row>
    <row r="156" s="13" customFormat="1">
      <c r="A156" s="13"/>
      <c r="B156" s="218"/>
      <c r="C156" s="13"/>
      <c r="D156" s="219" t="s">
        <v>184</v>
      </c>
      <c r="E156" s="220" t="s">
        <v>1</v>
      </c>
      <c r="F156" s="221" t="s">
        <v>658</v>
      </c>
      <c r="G156" s="13"/>
      <c r="H156" s="222">
        <v>4</v>
      </c>
      <c r="I156" s="223"/>
      <c r="J156" s="13"/>
      <c r="K156" s="13"/>
      <c r="L156" s="218"/>
      <c r="M156" s="224"/>
      <c r="N156" s="225"/>
      <c r="O156" s="225"/>
      <c r="P156" s="225"/>
      <c r="Q156" s="225"/>
      <c r="R156" s="225"/>
      <c r="S156" s="225"/>
      <c r="T156" s="226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20" t="s">
        <v>184</v>
      </c>
      <c r="AU156" s="220" t="s">
        <v>93</v>
      </c>
      <c r="AV156" s="13" t="s">
        <v>93</v>
      </c>
      <c r="AW156" s="13" t="s">
        <v>36</v>
      </c>
      <c r="AX156" s="13" t="s">
        <v>80</v>
      </c>
      <c r="AY156" s="220" t="s">
        <v>166</v>
      </c>
    </row>
    <row r="157" s="13" customFormat="1">
      <c r="A157" s="13"/>
      <c r="B157" s="218"/>
      <c r="C157" s="13"/>
      <c r="D157" s="219" t="s">
        <v>184</v>
      </c>
      <c r="E157" s="220" t="s">
        <v>1</v>
      </c>
      <c r="F157" s="221" t="s">
        <v>659</v>
      </c>
      <c r="G157" s="13"/>
      <c r="H157" s="222">
        <v>29.123999999999999</v>
      </c>
      <c r="I157" s="223"/>
      <c r="J157" s="13"/>
      <c r="K157" s="13"/>
      <c r="L157" s="218"/>
      <c r="M157" s="224"/>
      <c r="N157" s="225"/>
      <c r="O157" s="225"/>
      <c r="P157" s="225"/>
      <c r="Q157" s="225"/>
      <c r="R157" s="225"/>
      <c r="S157" s="225"/>
      <c r="T157" s="226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20" t="s">
        <v>184</v>
      </c>
      <c r="AU157" s="220" t="s">
        <v>93</v>
      </c>
      <c r="AV157" s="13" t="s">
        <v>93</v>
      </c>
      <c r="AW157" s="13" t="s">
        <v>36</v>
      </c>
      <c r="AX157" s="13" t="s">
        <v>80</v>
      </c>
      <c r="AY157" s="220" t="s">
        <v>166</v>
      </c>
    </row>
    <row r="158" s="13" customFormat="1">
      <c r="A158" s="13"/>
      <c r="B158" s="218"/>
      <c r="C158" s="13"/>
      <c r="D158" s="219" t="s">
        <v>184</v>
      </c>
      <c r="E158" s="220" t="s">
        <v>1</v>
      </c>
      <c r="F158" s="221" t="s">
        <v>660</v>
      </c>
      <c r="G158" s="13"/>
      <c r="H158" s="222">
        <v>51.191000000000002</v>
      </c>
      <c r="I158" s="223"/>
      <c r="J158" s="13"/>
      <c r="K158" s="13"/>
      <c r="L158" s="218"/>
      <c r="M158" s="224"/>
      <c r="N158" s="225"/>
      <c r="O158" s="225"/>
      <c r="P158" s="225"/>
      <c r="Q158" s="225"/>
      <c r="R158" s="225"/>
      <c r="S158" s="225"/>
      <c r="T158" s="226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20" t="s">
        <v>184</v>
      </c>
      <c r="AU158" s="220" t="s">
        <v>93</v>
      </c>
      <c r="AV158" s="13" t="s">
        <v>93</v>
      </c>
      <c r="AW158" s="13" t="s">
        <v>36</v>
      </c>
      <c r="AX158" s="13" t="s">
        <v>80</v>
      </c>
      <c r="AY158" s="220" t="s">
        <v>166</v>
      </c>
    </row>
    <row r="159" s="13" customFormat="1">
      <c r="A159" s="13"/>
      <c r="B159" s="218"/>
      <c r="C159" s="13"/>
      <c r="D159" s="219" t="s">
        <v>184</v>
      </c>
      <c r="E159" s="220" t="s">
        <v>1</v>
      </c>
      <c r="F159" s="221" t="s">
        <v>661</v>
      </c>
      <c r="G159" s="13"/>
      <c r="H159" s="222">
        <v>60.692</v>
      </c>
      <c r="I159" s="223"/>
      <c r="J159" s="13"/>
      <c r="K159" s="13"/>
      <c r="L159" s="218"/>
      <c r="M159" s="224"/>
      <c r="N159" s="225"/>
      <c r="O159" s="225"/>
      <c r="P159" s="225"/>
      <c r="Q159" s="225"/>
      <c r="R159" s="225"/>
      <c r="S159" s="225"/>
      <c r="T159" s="226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220" t="s">
        <v>184</v>
      </c>
      <c r="AU159" s="220" t="s">
        <v>93</v>
      </c>
      <c r="AV159" s="13" t="s">
        <v>93</v>
      </c>
      <c r="AW159" s="13" t="s">
        <v>36</v>
      </c>
      <c r="AX159" s="13" t="s">
        <v>80</v>
      </c>
      <c r="AY159" s="220" t="s">
        <v>166</v>
      </c>
    </row>
    <row r="160" s="13" customFormat="1">
      <c r="A160" s="13"/>
      <c r="B160" s="218"/>
      <c r="C160" s="13"/>
      <c r="D160" s="219" t="s">
        <v>184</v>
      </c>
      <c r="E160" s="220" t="s">
        <v>1</v>
      </c>
      <c r="F160" s="221" t="s">
        <v>662</v>
      </c>
      <c r="G160" s="13"/>
      <c r="H160" s="222">
        <v>25.539999999999999</v>
      </c>
      <c r="I160" s="223"/>
      <c r="J160" s="13"/>
      <c r="K160" s="13"/>
      <c r="L160" s="218"/>
      <c r="M160" s="224"/>
      <c r="N160" s="225"/>
      <c r="O160" s="225"/>
      <c r="P160" s="225"/>
      <c r="Q160" s="225"/>
      <c r="R160" s="225"/>
      <c r="S160" s="225"/>
      <c r="T160" s="226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20" t="s">
        <v>184</v>
      </c>
      <c r="AU160" s="220" t="s">
        <v>93</v>
      </c>
      <c r="AV160" s="13" t="s">
        <v>93</v>
      </c>
      <c r="AW160" s="13" t="s">
        <v>36</v>
      </c>
      <c r="AX160" s="13" t="s">
        <v>80</v>
      </c>
      <c r="AY160" s="220" t="s">
        <v>166</v>
      </c>
    </row>
    <row r="161" s="13" customFormat="1">
      <c r="A161" s="13"/>
      <c r="B161" s="218"/>
      <c r="C161" s="13"/>
      <c r="D161" s="219" t="s">
        <v>184</v>
      </c>
      <c r="E161" s="220" t="s">
        <v>1</v>
      </c>
      <c r="F161" s="221" t="s">
        <v>663</v>
      </c>
      <c r="G161" s="13"/>
      <c r="H161" s="222">
        <v>19.428999999999998</v>
      </c>
      <c r="I161" s="223"/>
      <c r="J161" s="13"/>
      <c r="K161" s="13"/>
      <c r="L161" s="218"/>
      <c r="M161" s="224"/>
      <c r="N161" s="225"/>
      <c r="O161" s="225"/>
      <c r="P161" s="225"/>
      <c r="Q161" s="225"/>
      <c r="R161" s="225"/>
      <c r="S161" s="225"/>
      <c r="T161" s="226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20" t="s">
        <v>184</v>
      </c>
      <c r="AU161" s="220" t="s">
        <v>93</v>
      </c>
      <c r="AV161" s="13" t="s">
        <v>93</v>
      </c>
      <c r="AW161" s="13" t="s">
        <v>36</v>
      </c>
      <c r="AX161" s="13" t="s">
        <v>80</v>
      </c>
      <c r="AY161" s="220" t="s">
        <v>166</v>
      </c>
    </row>
    <row r="162" s="13" customFormat="1">
      <c r="A162" s="13"/>
      <c r="B162" s="218"/>
      <c r="C162" s="13"/>
      <c r="D162" s="219" t="s">
        <v>184</v>
      </c>
      <c r="E162" s="220" t="s">
        <v>1</v>
      </c>
      <c r="F162" s="221" t="s">
        <v>664</v>
      </c>
      <c r="G162" s="13"/>
      <c r="H162" s="222">
        <v>8.9670000000000005</v>
      </c>
      <c r="I162" s="223"/>
      <c r="J162" s="13"/>
      <c r="K162" s="13"/>
      <c r="L162" s="218"/>
      <c r="M162" s="224"/>
      <c r="N162" s="225"/>
      <c r="O162" s="225"/>
      <c r="P162" s="225"/>
      <c r="Q162" s="225"/>
      <c r="R162" s="225"/>
      <c r="S162" s="225"/>
      <c r="T162" s="226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20" t="s">
        <v>184</v>
      </c>
      <c r="AU162" s="220" t="s">
        <v>93</v>
      </c>
      <c r="AV162" s="13" t="s">
        <v>93</v>
      </c>
      <c r="AW162" s="13" t="s">
        <v>36</v>
      </c>
      <c r="AX162" s="13" t="s">
        <v>80</v>
      </c>
      <c r="AY162" s="220" t="s">
        <v>166</v>
      </c>
    </row>
    <row r="163" s="13" customFormat="1">
      <c r="A163" s="13"/>
      <c r="B163" s="218"/>
      <c r="C163" s="13"/>
      <c r="D163" s="219" t="s">
        <v>184</v>
      </c>
      <c r="E163" s="220" t="s">
        <v>1</v>
      </c>
      <c r="F163" s="221" t="s">
        <v>665</v>
      </c>
      <c r="G163" s="13"/>
      <c r="H163" s="222">
        <v>4.0129999999999999</v>
      </c>
      <c r="I163" s="223"/>
      <c r="J163" s="13"/>
      <c r="K163" s="13"/>
      <c r="L163" s="218"/>
      <c r="M163" s="224"/>
      <c r="N163" s="225"/>
      <c r="O163" s="225"/>
      <c r="P163" s="225"/>
      <c r="Q163" s="225"/>
      <c r="R163" s="225"/>
      <c r="S163" s="225"/>
      <c r="T163" s="226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20" t="s">
        <v>184</v>
      </c>
      <c r="AU163" s="220" t="s">
        <v>93</v>
      </c>
      <c r="AV163" s="13" t="s">
        <v>93</v>
      </c>
      <c r="AW163" s="13" t="s">
        <v>36</v>
      </c>
      <c r="AX163" s="13" t="s">
        <v>80</v>
      </c>
      <c r="AY163" s="220" t="s">
        <v>166</v>
      </c>
    </row>
    <row r="164" s="13" customFormat="1">
      <c r="A164" s="13"/>
      <c r="B164" s="218"/>
      <c r="C164" s="13"/>
      <c r="D164" s="219" t="s">
        <v>184</v>
      </c>
      <c r="E164" s="220" t="s">
        <v>1</v>
      </c>
      <c r="F164" s="221" t="s">
        <v>666</v>
      </c>
      <c r="G164" s="13"/>
      <c r="H164" s="222">
        <v>8.9600000000000009</v>
      </c>
      <c r="I164" s="223"/>
      <c r="J164" s="13"/>
      <c r="K164" s="13"/>
      <c r="L164" s="218"/>
      <c r="M164" s="224"/>
      <c r="N164" s="225"/>
      <c r="O164" s="225"/>
      <c r="P164" s="225"/>
      <c r="Q164" s="225"/>
      <c r="R164" s="225"/>
      <c r="S164" s="225"/>
      <c r="T164" s="226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20" t="s">
        <v>184</v>
      </c>
      <c r="AU164" s="220" t="s">
        <v>93</v>
      </c>
      <c r="AV164" s="13" t="s">
        <v>93</v>
      </c>
      <c r="AW164" s="13" t="s">
        <v>36</v>
      </c>
      <c r="AX164" s="13" t="s">
        <v>80</v>
      </c>
      <c r="AY164" s="220" t="s">
        <v>166</v>
      </c>
    </row>
    <row r="165" s="13" customFormat="1">
      <c r="A165" s="13"/>
      <c r="B165" s="218"/>
      <c r="C165" s="13"/>
      <c r="D165" s="219" t="s">
        <v>184</v>
      </c>
      <c r="E165" s="220" t="s">
        <v>1</v>
      </c>
      <c r="F165" s="221" t="s">
        <v>667</v>
      </c>
      <c r="G165" s="13"/>
      <c r="H165" s="222">
        <v>15.51</v>
      </c>
      <c r="I165" s="223"/>
      <c r="J165" s="13"/>
      <c r="K165" s="13"/>
      <c r="L165" s="218"/>
      <c r="M165" s="224"/>
      <c r="N165" s="225"/>
      <c r="O165" s="225"/>
      <c r="P165" s="225"/>
      <c r="Q165" s="225"/>
      <c r="R165" s="225"/>
      <c r="S165" s="225"/>
      <c r="T165" s="226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20" t="s">
        <v>184</v>
      </c>
      <c r="AU165" s="220" t="s">
        <v>93</v>
      </c>
      <c r="AV165" s="13" t="s">
        <v>93</v>
      </c>
      <c r="AW165" s="13" t="s">
        <v>36</v>
      </c>
      <c r="AX165" s="13" t="s">
        <v>80</v>
      </c>
      <c r="AY165" s="220" t="s">
        <v>166</v>
      </c>
    </row>
    <row r="166" s="13" customFormat="1">
      <c r="A166" s="13"/>
      <c r="B166" s="218"/>
      <c r="C166" s="13"/>
      <c r="D166" s="219" t="s">
        <v>184</v>
      </c>
      <c r="E166" s="220" t="s">
        <v>1</v>
      </c>
      <c r="F166" s="221" t="s">
        <v>668</v>
      </c>
      <c r="G166" s="13"/>
      <c r="H166" s="222">
        <v>31.59</v>
      </c>
      <c r="I166" s="223"/>
      <c r="J166" s="13"/>
      <c r="K166" s="13"/>
      <c r="L166" s="218"/>
      <c r="M166" s="224"/>
      <c r="N166" s="225"/>
      <c r="O166" s="225"/>
      <c r="P166" s="225"/>
      <c r="Q166" s="225"/>
      <c r="R166" s="225"/>
      <c r="S166" s="225"/>
      <c r="T166" s="226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20" t="s">
        <v>184</v>
      </c>
      <c r="AU166" s="220" t="s">
        <v>93</v>
      </c>
      <c r="AV166" s="13" t="s">
        <v>93</v>
      </c>
      <c r="AW166" s="13" t="s">
        <v>36</v>
      </c>
      <c r="AX166" s="13" t="s">
        <v>80</v>
      </c>
      <c r="AY166" s="220" t="s">
        <v>166</v>
      </c>
    </row>
    <row r="167" s="13" customFormat="1">
      <c r="A167" s="13"/>
      <c r="B167" s="218"/>
      <c r="C167" s="13"/>
      <c r="D167" s="219" t="s">
        <v>184</v>
      </c>
      <c r="E167" s="220" t="s">
        <v>1</v>
      </c>
      <c r="F167" s="221" t="s">
        <v>669</v>
      </c>
      <c r="G167" s="13"/>
      <c r="H167" s="222">
        <v>4.5</v>
      </c>
      <c r="I167" s="223"/>
      <c r="J167" s="13"/>
      <c r="K167" s="13"/>
      <c r="L167" s="218"/>
      <c r="M167" s="224"/>
      <c r="N167" s="225"/>
      <c r="O167" s="225"/>
      <c r="P167" s="225"/>
      <c r="Q167" s="225"/>
      <c r="R167" s="225"/>
      <c r="S167" s="225"/>
      <c r="T167" s="226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20" t="s">
        <v>184</v>
      </c>
      <c r="AU167" s="220" t="s">
        <v>93</v>
      </c>
      <c r="AV167" s="13" t="s">
        <v>93</v>
      </c>
      <c r="AW167" s="13" t="s">
        <v>36</v>
      </c>
      <c r="AX167" s="13" t="s">
        <v>80</v>
      </c>
      <c r="AY167" s="220" t="s">
        <v>166</v>
      </c>
    </row>
    <row r="168" s="15" customFormat="1">
      <c r="A168" s="15"/>
      <c r="B168" s="234"/>
      <c r="C168" s="15"/>
      <c r="D168" s="219" t="s">
        <v>184</v>
      </c>
      <c r="E168" s="235" t="s">
        <v>1</v>
      </c>
      <c r="F168" s="236" t="s">
        <v>241</v>
      </c>
      <c r="G168" s="15"/>
      <c r="H168" s="237">
        <v>620.68200000000002</v>
      </c>
      <c r="I168" s="238"/>
      <c r="J168" s="15"/>
      <c r="K168" s="15"/>
      <c r="L168" s="234"/>
      <c r="M168" s="239"/>
      <c r="N168" s="240"/>
      <c r="O168" s="240"/>
      <c r="P168" s="240"/>
      <c r="Q168" s="240"/>
      <c r="R168" s="240"/>
      <c r="S168" s="240"/>
      <c r="T168" s="241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T168" s="235" t="s">
        <v>184</v>
      </c>
      <c r="AU168" s="235" t="s">
        <v>93</v>
      </c>
      <c r="AV168" s="15" t="s">
        <v>172</v>
      </c>
      <c r="AW168" s="15" t="s">
        <v>36</v>
      </c>
      <c r="AX168" s="15" t="s">
        <v>87</v>
      </c>
      <c r="AY168" s="235" t="s">
        <v>166</v>
      </c>
    </row>
    <row r="169" s="2" customFormat="1" ht="37.8" customHeight="1">
      <c r="A169" s="37"/>
      <c r="B169" s="168"/>
      <c r="C169" s="204" t="s">
        <v>190</v>
      </c>
      <c r="D169" s="204" t="s">
        <v>168</v>
      </c>
      <c r="E169" s="205" t="s">
        <v>670</v>
      </c>
      <c r="F169" s="206" t="s">
        <v>671</v>
      </c>
      <c r="G169" s="207" t="s">
        <v>182</v>
      </c>
      <c r="H169" s="208">
        <v>141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46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0.40799999999999997</v>
      </c>
      <c r="T169" s="215">
        <f>S169*H169</f>
        <v>57.527999999999999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172</v>
      </c>
      <c r="AT169" s="216" t="s">
        <v>168</v>
      </c>
      <c r="AU169" s="216" t="s">
        <v>93</v>
      </c>
      <c r="AY169" s="18" t="s">
        <v>166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93</v>
      </c>
      <c r="BK169" s="217">
        <f>ROUND(I169*H169,2)</f>
        <v>0</v>
      </c>
      <c r="BL169" s="18" t="s">
        <v>172</v>
      </c>
      <c r="BM169" s="216" t="s">
        <v>672</v>
      </c>
    </row>
    <row r="170" s="13" customFormat="1">
      <c r="A170" s="13"/>
      <c r="B170" s="218"/>
      <c r="C170" s="13"/>
      <c r="D170" s="219" t="s">
        <v>184</v>
      </c>
      <c r="E170" s="220" t="s">
        <v>1</v>
      </c>
      <c r="F170" s="221" t="s">
        <v>673</v>
      </c>
      <c r="G170" s="13"/>
      <c r="H170" s="222">
        <v>141</v>
      </c>
      <c r="I170" s="223"/>
      <c r="J170" s="13"/>
      <c r="K170" s="13"/>
      <c r="L170" s="218"/>
      <c r="M170" s="224"/>
      <c r="N170" s="225"/>
      <c r="O170" s="225"/>
      <c r="P170" s="225"/>
      <c r="Q170" s="225"/>
      <c r="R170" s="225"/>
      <c r="S170" s="225"/>
      <c r="T170" s="226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20" t="s">
        <v>184</v>
      </c>
      <c r="AU170" s="220" t="s">
        <v>93</v>
      </c>
      <c r="AV170" s="13" t="s">
        <v>93</v>
      </c>
      <c r="AW170" s="13" t="s">
        <v>36</v>
      </c>
      <c r="AX170" s="13" t="s">
        <v>87</v>
      </c>
      <c r="AY170" s="220" t="s">
        <v>166</v>
      </c>
    </row>
    <row r="171" s="2" customFormat="1" ht="24.15" customHeight="1">
      <c r="A171" s="37"/>
      <c r="B171" s="168"/>
      <c r="C171" s="204" t="s">
        <v>194</v>
      </c>
      <c r="D171" s="204" t="s">
        <v>168</v>
      </c>
      <c r="E171" s="205" t="s">
        <v>674</v>
      </c>
      <c r="F171" s="206" t="s">
        <v>675</v>
      </c>
      <c r="G171" s="207" t="s">
        <v>182</v>
      </c>
      <c r="H171" s="208">
        <v>20.876000000000001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46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0.26000000000000001</v>
      </c>
      <c r="T171" s="215">
        <f>S171*H171</f>
        <v>5.4277600000000001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172</v>
      </c>
      <c r="AT171" s="216" t="s">
        <v>168</v>
      </c>
      <c r="AU171" s="216" t="s">
        <v>93</v>
      </c>
      <c r="AY171" s="18" t="s">
        <v>166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93</v>
      </c>
      <c r="BK171" s="217">
        <f>ROUND(I171*H171,2)</f>
        <v>0</v>
      </c>
      <c r="BL171" s="18" t="s">
        <v>172</v>
      </c>
      <c r="BM171" s="216" t="s">
        <v>676</v>
      </c>
    </row>
    <row r="172" s="14" customFormat="1">
      <c r="A172" s="14"/>
      <c r="B172" s="227"/>
      <c r="C172" s="14"/>
      <c r="D172" s="219" t="s">
        <v>184</v>
      </c>
      <c r="E172" s="228" t="s">
        <v>1</v>
      </c>
      <c r="F172" s="229" t="s">
        <v>677</v>
      </c>
      <c r="G172" s="14"/>
      <c r="H172" s="228" t="s">
        <v>1</v>
      </c>
      <c r="I172" s="230"/>
      <c r="J172" s="14"/>
      <c r="K172" s="14"/>
      <c r="L172" s="227"/>
      <c r="M172" s="231"/>
      <c r="N172" s="232"/>
      <c r="O172" s="232"/>
      <c r="P172" s="232"/>
      <c r="Q172" s="232"/>
      <c r="R172" s="232"/>
      <c r="S172" s="232"/>
      <c r="T172" s="233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T172" s="228" t="s">
        <v>184</v>
      </c>
      <c r="AU172" s="228" t="s">
        <v>93</v>
      </c>
      <c r="AV172" s="14" t="s">
        <v>87</v>
      </c>
      <c r="AW172" s="14" t="s">
        <v>36</v>
      </c>
      <c r="AX172" s="14" t="s">
        <v>80</v>
      </c>
      <c r="AY172" s="228" t="s">
        <v>166</v>
      </c>
    </row>
    <row r="173" s="13" customFormat="1">
      <c r="A173" s="13"/>
      <c r="B173" s="218"/>
      <c r="C173" s="13"/>
      <c r="D173" s="219" t="s">
        <v>184</v>
      </c>
      <c r="E173" s="220" t="s">
        <v>1</v>
      </c>
      <c r="F173" s="221" t="s">
        <v>678</v>
      </c>
      <c r="G173" s="13"/>
      <c r="H173" s="222">
        <v>5.2869999999999999</v>
      </c>
      <c r="I173" s="223"/>
      <c r="J173" s="13"/>
      <c r="K173" s="13"/>
      <c r="L173" s="218"/>
      <c r="M173" s="224"/>
      <c r="N173" s="225"/>
      <c r="O173" s="225"/>
      <c r="P173" s="225"/>
      <c r="Q173" s="225"/>
      <c r="R173" s="225"/>
      <c r="S173" s="225"/>
      <c r="T173" s="226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20" t="s">
        <v>184</v>
      </c>
      <c r="AU173" s="220" t="s">
        <v>93</v>
      </c>
      <c r="AV173" s="13" t="s">
        <v>93</v>
      </c>
      <c r="AW173" s="13" t="s">
        <v>36</v>
      </c>
      <c r="AX173" s="13" t="s">
        <v>80</v>
      </c>
      <c r="AY173" s="220" t="s">
        <v>166</v>
      </c>
    </row>
    <row r="174" s="13" customFormat="1">
      <c r="A174" s="13"/>
      <c r="B174" s="218"/>
      <c r="C174" s="13"/>
      <c r="D174" s="219" t="s">
        <v>184</v>
      </c>
      <c r="E174" s="220" t="s">
        <v>1</v>
      </c>
      <c r="F174" s="221" t="s">
        <v>679</v>
      </c>
      <c r="G174" s="13"/>
      <c r="H174" s="222">
        <v>11.089</v>
      </c>
      <c r="I174" s="223"/>
      <c r="J174" s="13"/>
      <c r="K174" s="13"/>
      <c r="L174" s="218"/>
      <c r="M174" s="224"/>
      <c r="N174" s="225"/>
      <c r="O174" s="225"/>
      <c r="P174" s="225"/>
      <c r="Q174" s="225"/>
      <c r="R174" s="225"/>
      <c r="S174" s="225"/>
      <c r="T174" s="226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20" t="s">
        <v>184</v>
      </c>
      <c r="AU174" s="220" t="s">
        <v>93</v>
      </c>
      <c r="AV174" s="13" t="s">
        <v>93</v>
      </c>
      <c r="AW174" s="13" t="s">
        <v>36</v>
      </c>
      <c r="AX174" s="13" t="s">
        <v>80</v>
      </c>
      <c r="AY174" s="220" t="s">
        <v>166</v>
      </c>
    </row>
    <row r="175" s="13" customFormat="1">
      <c r="A175" s="13"/>
      <c r="B175" s="218"/>
      <c r="C175" s="13"/>
      <c r="D175" s="219" t="s">
        <v>184</v>
      </c>
      <c r="E175" s="220" t="s">
        <v>1</v>
      </c>
      <c r="F175" s="221" t="s">
        <v>680</v>
      </c>
      <c r="G175" s="13"/>
      <c r="H175" s="222">
        <v>4.5</v>
      </c>
      <c r="I175" s="223"/>
      <c r="J175" s="13"/>
      <c r="K175" s="13"/>
      <c r="L175" s="218"/>
      <c r="M175" s="224"/>
      <c r="N175" s="225"/>
      <c r="O175" s="225"/>
      <c r="P175" s="225"/>
      <c r="Q175" s="225"/>
      <c r="R175" s="225"/>
      <c r="S175" s="225"/>
      <c r="T175" s="226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20" t="s">
        <v>184</v>
      </c>
      <c r="AU175" s="220" t="s">
        <v>93</v>
      </c>
      <c r="AV175" s="13" t="s">
        <v>93</v>
      </c>
      <c r="AW175" s="13" t="s">
        <v>36</v>
      </c>
      <c r="AX175" s="13" t="s">
        <v>80</v>
      </c>
      <c r="AY175" s="220" t="s">
        <v>166</v>
      </c>
    </row>
    <row r="176" s="15" customFormat="1">
      <c r="A176" s="15"/>
      <c r="B176" s="234"/>
      <c r="C176" s="15"/>
      <c r="D176" s="219" t="s">
        <v>184</v>
      </c>
      <c r="E176" s="235" t="s">
        <v>1</v>
      </c>
      <c r="F176" s="236" t="s">
        <v>241</v>
      </c>
      <c r="G176" s="15"/>
      <c r="H176" s="237">
        <v>20.876000000000001</v>
      </c>
      <c r="I176" s="238"/>
      <c r="J176" s="15"/>
      <c r="K176" s="15"/>
      <c r="L176" s="234"/>
      <c r="M176" s="239"/>
      <c r="N176" s="240"/>
      <c r="O176" s="240"/>
      <c r="P176" s="240"/>
      <c r="Q176" s="240"/>
      <c r="R176" s="240"/>
      <c r="S176" s="240"/>
      <c r="T176" s="241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T176" s="235" t="s">
        <v>184</v>
      </c>
      <c r="AU176" s="235" t="s">
        <v>93</v>
      </c>
      <c r="AV176" s="15" t="s">
        <v>172</v>
      </c>
      <c r="AW176" s="15" t="s">
        <v>36</v>
      </c>
      <c r="AX176" s="15" t="s">
        <v>87</v>
      </c>
      <c r="AY176" s="235" t="s">
        <v>166</v>
      </c>
    </row>
    <row r="177" s="2" customFormat="1" ht="33" customHeight="1">
      <c r="A177" s="37"/>
      <c r="B177" s="168"/>
      <c r="C177" s="204" t="s">
        <v>200</v>
      </c>
      <c r="D177" s="204" t="s">
        <v>168</v>
      </c>
      <c r="E177" s="205" t="s">
        <v>681</v>
      </c>
      <c r="F177" s="206" t="s">
        <v>682</v>
      </c>
      <c r="G177" s="207" t="s">
        <v>182</v>
      </c>
      <c r="H177" s="208">
        <v>54.046999999999997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46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0.5</v>
      </c>
      <c r="T177" s="215">
        <f>S177*H177</f>
        <v>27.023499999999999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172</v>
      </c>
      <c r="AT177" s="216" t="s">
        <v>168</v>
      </c>
      <c r="AU177" s="216" t="s">
        <v>93</v>
      </c>
      <c r="AY177" s="18" t="s">
        <v>166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93</v>
      </c>
      <c r="BK177" s="217">
        <f>ROUND(I177*H177,2)</f>
        <v>0</v>
      </c>
      <c r="BL177" s="18" t="s">
        <v>172</v>
      </c>
      <c r="BM177" s="216" t="s">
        <v>683</v>
      </c>
    </row>
    <row r="178" s="13" customFormat="1">
      <c r="A178" s="13"/>
      <c r="B178" s="218"/>
      <c r="C178" s="13"/>
      <c r="D178" s="219" t="s">
        <v>184</v>
      </c>
      <c r="E178" s="220" t="s">
        <v>1</v>
      </c>
      <c r="F178" s="221" t="s">
        <v>684</v>
      </c>
      <c r="G178" s="13"/>
      <c r="H178" s="222">
        <v>5.9770000000000003</v>
      </c>
      <c r="I178" s="223"/>
      <c r="J178" s="13"/>
      <c r="K178" s="13"/>
      <c r="L178" s="218"/>
      <c r="M178" s="224"/>
      <c r="N178" s="225"/>
      <c r="O178" s="225"/>
      <c r="P178" s="225"/>
      <c r="Q178" s="225"/>
      <c r="R178" s="225"/>
      <c r="S178" s="225"/>
      <c r="T178" s="226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20" t="s">
        <v>184</v>
      </c>
      <c r="AU178" s="220" t="s">
        <v>93</v>
      </c>
      <c r="AV178" s="13" t="s">
        <v>93</v>
      </c>
      <c r="AW178" s="13" t="s">
        <v>36</v>
      </c>
      <c r="AX178" s="13" t="s">
        <v>80</v>
      </c>
      <c r="AY178" s="220" t="s">
        <v>166</v>
      </c>
    </row>
    <row r="179" s="13" customFormat="1">
      <c r="A179" s="13"/>
      <c r="B179" s="218"/>
      <c r="C179" s="13"/>
      <c r="D179" s="219" t="s">
        <v>184</v>
      </c>
      <c r="E179" s="220" t="s">
        <v>1</v>
      </c>
      <c r="F179" s="221" t="s">
        <v>685</v>
      </c>
      <c r="G179" s="13"/>
      <c r="H179" s="222">
        <v>6.3799999999999999</v>
      </c>
      <c r="I179" s="223"/>
      <c r="J179" s="13"/>
      <c r="K179" s="13"/>
      <c r="L179" s="218"/>
      <c r="M179" s="224"/>
      <c r="N179" s="225"/>
      <c r="O179" s="225"/>
      <c r="P179" s="225"/>
      <c r="Q179" s="225"/>
      <c r="R179" s="225"/>
      <c r="S179" s="225"/>
      <c r="T179" s="226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20" t="s">
        <v>184</v>
      </c>
      <c r="AU179" s="220" t="s">
        <v>93</v>
      </c>
      <c r="AV179" s="13" t="s">
        <v>93</v>
      </c>
      <c r="AW179" s="13" t="s">
        <v>36</v>
      </c>
      <c r="AX179" s="13" t="s">
        <v>80</v>
      </c>
      <c r="AY179" s="220" t="s">
        <v>166</v>
      </c>
    </row>
    <row r="180" s="13" customFormat="1">
      <c r="A180" s="13"/>
      <c r="B180" s="218"/>
      <c r="C180" s="13"/>
      <c r="D180" s="219" t="s">
        <v>184</v>
      </c>
      <c r="E180" s="220" t="s">
        <v>1</v>
      </c>
      <c r="F180" s="221" t="s">
        <v>686</v>
      </c>
      <c r="G180" s="13"/>
      <c r="H180" s="222">
        <v>24.43</v>
      </c>
      <c r="I180" s="223"/>
      <c r="J180" s="13"/>
      <c r="K180" s="13"/>
      <c r="L180" s="218"/>
      <c r="M180" s="224"/>
      <c r="N180" s="225"/>
      <c r="O180" s="225"/>
      <c r="P180" s="225"/>
      <c r="Q180" s="225"/>
      <c r="R180" s="225"/>
      <c r="S180" s="225"/>
      <c r="T180" s="226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20" t="s">
        <v>184</v>
      </c>
      <c r="AU180" s="220" t="s">
        <v>93</v>
      </c>
      <c r="AV180" s="13" t="s">
        <v>93</v>
      </c>
      <c r="AW180" s="13" t="s">
        <v>36</v>
      </c>
      <c r="AX180" s="13" t="s">
        <v>80</v>
      </c>
      <c r="AY180" s="220" t="s">
        <v>166</v>
      </c>
    </row>
    <row r="181" s="13" customFormat="1">
      <c r="A181" s="13"/>
      <c r="B181" s="218"/>
      <c r="C181" s="13"/>
      <c r="D181" s="219" t="s">
        <v>184</v>
      </c>
      <c r="E181" s="220" t="s">
        <v>1</v>
      </c>
      <c r="F181" s="221" t="s">
        <v>687</v>
      </c>
      <c r="G181" s="13"/>
      <c r="H181" s="222">
        <v>13.69</v>
      </c>
      <c r="I181" s="223"/>
      <c r="J181" s="13"/>
      <c r="K181" s="13"/>
      <c r="L181" s="218"/>
      <c r="M181" s="224"/>
      <c r="N181" s="225"/>
      <c r="O181" s="225"/>
      <c r="P181" s="225"/>
      <c r="Q181" s="225"/>
      <c r="R181" s="225"/>
      <c r="S181" s="225"/>
      <c r="T181" s="226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20" t="s">
        <v>184</v>
      </c>
      <c r="AU181" s="220" t="s">
        <v>93</v>
      </c>
      <c r="AV181" s="13" t="s">
        <v>93</v>
      </c>
      <c r="AW181" s="13" t="s">
        <v>36</v>
      </c>
      <c r="AX181" s="13" t="s">
        <v>80</v>
      </c>
      <c r="AY181" s="220" t="s">
        <v>166</v>
      </c>
    </row>
    <row r="182" s="13" customFormat="1">
      <c r="A182" s="13"/>
      <c r="B182" s="218"/>
      <c r="C182" s="13"/>
      <c r="D182" s="219" t="s">
        <v>184</v>
      </c>
      <c r="E182" s="220" t="s">
        <v>1</v>
      </c>
      <c r="F182" s="221" t="s">
        <v>688</v>
      </c>
      <c r="G182" s="13"/>
      <c r="H182" s="222">
        <v>3.5699999999999998</v>
      </c>
      <c r="I182" s="223"/>
      <c r="J182" s="13"/>
      <c r="K182" s="13"/>
      <c r="L182" s="218"/>
      <c r="M182" s="224"/>
      <c r="N182" s="225"/>
      <c r="O182" s="225"/>
      <c r="P182" s="225"/>
      <c r="Q182" s="225"/>
      <c r="R182" s="225"/>
      <c r="S182" s="225"/>
      <c r="T182" s="226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20" t="s">
        <v>184</v>
      </c>
      <c r="AU182" s="220" t="s">
        <v>93</v>
      </c>
      <c r="AV182" s="13" t="s">
        <v>93</v>
      </c>
      <c r="AW182" s="13" t="s">
        <v>36</v>
      </c>
      <c r="AX182" s="13" t="s">
        <v>80</v>
      </c>
      <c r="AY182" s="220" t="s">
        <v>166</v>
      </c>
    </row>
    <row r="183" s="15" customFormat="1">
      <c r="A183" s="15"/>
      <c r="B183" s="234"/>
      <c r="C183" s="15"/>
      <c r="D183" s="219" t="s">
        <v>184</v>
      </c>
      <c r="E183" s="235" t="s">
        <v>1</v>
      </c>
      <c r="F183" s="236" t="s">
        <v>241</v>
      </c>
      <c r="G183" s="15"/>
      <c r="H183" s="237">
        <v>54.046999999999997</v>
      </c>
      <c r="I183" s="238"/>
      <c r="J183" s="15"/>
      <c r="K183" s="15"/>
      <c r="L183" s="234"/>
      <c r="M183" s="239"/>
      <c r="N183" s="240"/>
      <c r="O183" s="240"/>
      <c r="P183" s="240"/>
      <c r="Q183" s="240"/>
      <c r="R183" s="240"/>
      <c r="S183" s="240"/>
      <c r="T183" s="241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T183" s="235" t="s">
        <v>184</v>
      </c>
      <c r="AU183" s="235" t="s">
        <v>93</v>
      </c>
      <c r="AV183" s="15" t="s">
        <v>172</v>
      </c>
      <c r="AW183" s="15" t="s">
        <v>36</v>
      </c>
      <c r="AX183" s="15" t="s">
        <v>87</v>
      </c>
      <c r="AY183" s="235" t="s">
        <v>166</v>
      </c>
    </row>
    <row r="184" s="2" customFormat="1" ht="33" customHeight="1">
      <c r="A184" s="37"/>
      <c r="B184" s="168"/>
      <c r="C184" s="204" t="s">
        <v>205</v>
      </c>
      <c r="D184" s="204" t="s">
        <v>168</v>
      </c>
      <c r="E184" s="205" t="s">
        <v>689</v>
      </c>
      <c r="F184" s="206" t="s">
        <v>690</v>
      </c>
      <c r="G184" s="207" t="s">
        <v>182</v>
      </c>
      <c r="H184" s="208">
        <v>302.459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46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0.23499999999999999</v>
      </c>
      <c r="T184" s="215">
        <f>S184*H184</f>
        <v>71.077865000000003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172</v>
      </c>
      <c r="AT184" s="216" t="s">
        <v>168</v>
      </c>
      <c r="AU184" s="216" t="s">
        <v>93</v>
      </c>
      <c r="AY184" s="18" t="s">
        <v>166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93</v>
      </c>
      <c r="BK184" s="217">
        <f>ROUND(I184*H184,2)</f>
        <v>0</v>
      </c>
      <c r="BL184" s="18" t="s">
        <v>172</v>
      </c>
      <c r="BM184" s="216" t="s">
        <v>691</v>
      </c>
    </row>
    <row r="185" s="14" customFormat="1">
      <c r="A185" s="14"/>
      <c r="B185" s="227"/>
      <c r="C185" s="14"/>
      <c r="D185" s="219" t="s">
        <v>184</v>
      </c>
      <c r="E185" s="228" t="s">
        <v>1</v>
      </c>
      <c r="F185" s="229" t="s">
        <v>692</v>
      </c>
      <c r="G185" s="14"/>
      <c r="H185" s="228" t="s">
        <v>1</v>
      </c>
      <c r="I185" s="230"/>
      <c r="J185" s="14"/>
      <c r="K185" s="14"/>
      <c r="L185" s="227"/>
      <c r="M185" s="231"/>
      <c r="N185" s="232"/>
      <c r="O185" s="232"/>
      <c r="P185" s="232"/>
      <c r="Q185" s="232"/>
      <c r="R185" s="232"/>
      <c r="S185" s="232"/>
      <c r="T185" s="233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T185" s="228" t="s">
        <v>184</v>
      </c>
      <c r="AU185" s="228" t="s">
        <v>93</v>
      </c>
      <c r="AV185" s="14" t="s">
        <v>87</v>
      </c>
      <c r="AW185" s="14" t="s">
        <v>36</v>
      </c>
      <c r="AX185" s="14" t="s">
        <v>80</v>
      </c>
      <c r="AY185" s="228" t="s">
        <v>166</v>
      </c>
    </row>
    <row r="186" s="14" customFormat="1">
      <c r="A186" s="14"/>
      <c r="B186" s="227"/>
      <c r="C186" s="14"/>
      <c r="D186" s="219" t="s">
        <v>184</v>
      </c>
      <c r="E186" s="228" t="s">
        <v>1</v>
      </c>
      <c r="F186" s="229" t="s">
        <v>693</v>
      </c>
      <c r="G186" s="14"/>
      <c r="H186" s="228" t="s">
        <v>1</v>
      </c>
      <c r="I186" s="230"/>
      <c r="J186" s="14"/>
      <c r="K186" s="14"/>
      <c r="L186" s="227"/>
      <c r="M186" s="231"/>
      <c r="N186" s="232"/>
      <c r="O186" s="232"/>
      <c r="P186" s="232"/>
      <c r="Q186" s="232"/>
      <c r="R186" s="232"/>
      <c r="S186" s="232"/>
      <c r="T186" s="233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T186" s="228" t="s">
        <v>184</v>
      </c>
      <c r="AU186" s="228" t="s">
        <v>93</v>
      </c>
      <c r="AV186" s="14" t="s">
        <v>87</v>
      </c>
      <c r="AW186" s="14" t="s">
        <v>36</v>
      </c>
      <c r="AX186" s="14" t="s">
        <v>80</v>
      </c>
      <c r="AY186" s="228" t="s">
        <v>166</v>
      </c>
    </row>
    <row r="187" s="13" customFormat="1">
      <c r="A187" s="13"/>
      <c r="B187" s="218"/>
      <c r="C187" s="13"/>
      <c r="D187" s="219" t="s">
        <v>184</v>
      </c>
      <c r="E187" s="220" t="s">
        <v>1</v>
      </c>
      <c r="F187" s="221" t="s">
        <v>694</v>
      </c>
      <c r="G187" s="13"/>
      <c r="H187" s="222">
        <v>17.931000000000001</v>
      </c>
      <c r="I187" s="223"/>
      <c r="J187" s="13"/>
      <c r="K187" s="13"/>
      <c r="L187" s="218"/>
      <c r="M187" s="224"/>
      <c r="N187" s="225"/>
      <c r="O187" s="225"/>
      <c r="P187" s="225"/>
      <c r="Q187" s="225"/>
      <c r="R187" s="225"/>
      <c r="S187" s="225"/>
      <c r="T187" s="226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T187" s="220" t="s">
        <v>184</v>
      </c>
      <c r="AU187" s="220" t="s">
        <v>93</v>
      </c>
      <c r="AV187" s="13" t="s">
        <v>93</v>
      </c>
      <c r="AW187" s="13" t="s">
        <v>36</v>
      </c>
      <c r="AX187" s="13" t="s">
        <v>80</v>
      </c>
      <c r="AY187" s="220" t="s">
        <v>166</v>
      </c>
    </row>
    <row r="188" s="13" customFormat="1">
      <c r="A188" s="13"/>
      <c r="B188" s="218"/>
      <c r="C188" s="13"/>
      <c r="D188" s="219" t="s">
        <v>184</v>
      </c>
      <c r="E188" s="220" t="s">
        <v>1</v>
      </c>
      <c r="F188" s="221" t="s">
        <v>695</v>
      </c>
      <c r="G188" s="13"/>
      <c r="H188" s="222">
        <v>11.220000000000001</v>
      </c>
      <c r="I188" s="223"/>
      <c r="J188" s="13"/>
      <c r="K188" s="13"/>
      <c r="L188" s="218"/>
      <c r="M188" s="224"/>
      <c r="N188" s="225"/>
      <c r="O188" s="225"/>
      <c r="P188" s="225"/>
      <c r="Q188" s="225"/>
      <c r="R188" s="225"/>
      <c r="S188" s="225"/>
      <c r="T188" s="226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220" t="s">
        <v>184</v>
      </c>
      <c r="AU188" s="220" t="s">
        <v>93</v>
      </c>
      <c r="AV188" s="13" t="s">
        <v>93</v>
      </c>
      <c r="AW188" s="13" t="s">
        <v>36</v>
      </c>
      <c r="AX188" s="13" t="s">
        <v>80</v>
      </c>
      <c r="AY188" s="220" t="s">
        <v>166</v>
      </c>
    </row>
    <row r="189" s="13" customFormat="1">
      <c r="A189" s="13"/>
      <c r="B189" s="218"/>
      <c r="C189" s="13"/>
      <c r="D189" s="219" t="s">
        <v>184</v>
      </c>
      <c r="E189" s="220" t="s">
        <v>1</v>
      </c>
      <c r="F189" s="221" t="s">
        <v>696</v>
      </c>
      <c r="G189" s="13"/>
      <c r="H189" s="222">
        <v>13.105</v>
      </c>
      <c r="I189" s="223"/>
      <c r="J189" s="13"/>
      <c r="K189" s="13"/>
      <c r="L189" s="218"/>
      <c r="M189" s="224"/>
      <c r="N189" s="225"/>
      <c r="O189" s="225"/>
      <c r="P189" s="225"/>
      <c r="Q189" s="225"/>
      <c r="R189" s="225"/>
      <c r="S189" s="225"/>
      <c r="T189" s="226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20" t="s">
        <v>184</v>
      </c>
      <c r="AU189" s="220" t="s">
        <v>93</v>
      </c>
      <c r="AV189" s="13" t="s">
        <v>93</v>
      </c>
      <c r="AW189" s="13" t="s">
        <v>36</v>
      </c>
      <c r="AX189" s="13" t="s">
        <v>80</v>
      </c>
      <c r="AY189" s="220" t="s">
        <v>166</v>
      </c>
    </row>
    <row r="190" s="13" customFormat="1">
      <c r="A190" s="13"/>
      <c r="B190" s="218"/>
      <c r="C190" s="13"/>
      <c r="D190" s="219" t="s">
        <v>184</v>
      </c>
      <c r="E190" s="220" t="s">
        <v>1</v>
      </c>
      <c r="F190" s="221" t="s">
        <v>697</v>
      </c>
      <c r="G190" s="13"/>
      <c r="H190" s="222">
        <v>16.829999999999998</v>
      </c>
      <c r="I190" s="223"/>
      <c r="J190" s="13"/>
      <c r="K190" s="13"/>
      <c r="L190" s="218"/>
      <c r="M190" s="224"/>
      <c r="N190" s="225"/>
      <c r="O190" s="225"/>
      <c r="P190" s="225"/>
      <c r="Q190" s="225"/>
      <c r="R190" s="225"/>
      <c r="S190" s="225"/>
      <c r="T190" s="226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20" t="s">
        <v>184</v>
      </c>
      <c r="AU190" s="220" t="s">
        <v>93</v>
      </c>
      <c r="AV190" s="13" t="s">
        <v>93</v>
      </c>
      <c r="AW190" s="13" t="s">
        <v>36</v>
      </c>
      <c r="AX190" s="13" t="s">
        <v>80</v>
      </c>
      <c r="AY190" s="220" t="s">
        <v>166</v>
      </c>
    </row>
    <row r="191" s="13" customFormat="1">
      <c r="A191" s="13"/>
      <c r="B191" s="218"/>
      <c r="C191" s="13"/>
      <c r="D191" s="219" t="s">
        <v>184</v>
      </c>
      <c r="E191" s="220" t="s">
        <v>1</v>
      </c>
      <c r="F191" s="221" t="s">
        <v>698</v>
      </c>
      <c r="G191" s="13"/>
      <c r="H191" s="222">
        <v>31.792000000000002</v>
      </c>
      <c r="I191" s="223"/>
      <c r="J191" s="13"/>
      <c r="K191" s="13"/>
      <c r="L191" s="218"/>
      <c r="M191" s="224"/>
      <c r="N191" s="225"/>
      <c r="O191" s="225"/>
      <c r="P191" s="225"/>
      <c r="Q191" s="225"/>
      <c r="R191" s="225"/>
      <c r="S191" s="225"/>
      <c r="T191" s="226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20" t="s">
        <v>184</v>
      </c>
      <c r="AU191" s="220" t="s">
        <v>93</v>
      </c>
      <c r="AV191" s="13" t="s">
        <v>93</v>
      </c>
      <c r="AW191" s="13" t="s">
        <v>36</v>
      </c>
      <c r="AX191" s="13" t="s">
        <v>80</v>
      </c>
      <c r="AY191" s="220" t="s">
        <v>166</v>
      </c>
    </row>
    <row r="192" s="13" customFormat="1">
      <c r="A192" s="13"/>
      <c r="B192" s="218"/>
      <c r="C192" s="13"/>
      <c r="D192" s="219" t="s">
        <v>184</v>
      </c>
      <c r="E192" s="220" t="s">
        <v>1</v>
      </c>
      <c r="F192" s="221" t="s">
        <v>699</v>
      </c>
      <c r="G192" s="13"/>
      <c r="H192" s="222">
        <v>11.749000000000001</v>
      </c>
      <c r="I192" s="223"/>
      <c r="J192" s="13"/>
      <c r="K192" s="13"/>
      <c r="L192" s="218"/>
      <c r="M192" s="224"/>
      <c r="N192" s="225"/>
      <c r="O192" s="225"/>
      <c r="P192" s="225"/>
      <c r="Q192" s="225"/>
      <c r="R192" s="225"/>
      <c r="S192" s="225"/>
      <c r="T192" s="226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20" t="s">
        <v>184</v>
      </c>
      <c r="AU192" s="220" t="s">
        <v>93</v>
      </c>
      <c r="AV192" s="13" t="s">
        <v>93</v>
      </c>
      <c r="AW192" s="13" t="s">
        <v>36</v>
      </c>
      <c r="AX192" s="13" t="s">
        <v>80</v>
      </c>
      <c r="AY192" s="220" t="s">
        <v>166</v>
      </c>
    </row>
    <row r="193" s="13" customFormat="1">
      <c r="A193" s="13"/>
      <c r="B193" s="218"/>
      <c r="C193" s="13"/>
      <c r="D193" s="219" t="s">
        <v>184</v>
      </c>
      <c r="E193" s="220" t="s">
        <v>1</v>
      </c>
      <c r="F193" s="221" t="s">
        <v>700</v>
      </c>
      <c r="G193" s="13"/>
      <c r="H193" s="222">
        <v>10.285</v>
      </c>
      <c r="I193" s="223"/>
      <c r="J193" s="13"/>
      <c r="K193" s="13"/>
      <c r="L193" s="218"/>
      <c r="M193" s="224"/>
      <c r="N193" s="225"/>
      <c r="O193" s="225"/>
      <c r="P193" s="225"/>
      <c r="Q193" s="225"/>
      <c r="R193" s="225"/>
      <c r="S193" s="225"/>
      <c r="T193" s="226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T193" s="220" t="s">
        <v>184</v>
      </c>
      <c r="AU193" s="220" t="s">
        <v>93</v>
      </c>
      <c r="AV193" s="13" t="s">
        <v>93</v>
      </c>
      <c r="AW193" s="13" t="s">
        <v>36</v>
      </c>
      <c r="AX193" s="13" t="s">
        <v>80</v>
      </c>
      <c r="AY193" s="220" t="s">
        <v>166</v>
      </c>
    </row>
    <row r="194" s="13" customFormat="1">
      <c r="A194" s="13"/>
      <c r="B194" s="218"/>
      <c r="C194" s="13"/>
      <c r="D194" s="219" t="s">
        <v>184</v>
      </c>
      <c r="E194" s="220" t="s">
        <v>1</v>
      </c>
      <c r="F194" s="221" t="s">
        <v>701</v>
      </c>
      <c r="G194" s="13"/>
      <c r="H194" s="222">
        <v>9.3439999999999994</v>
      </c>
      <c r="I194" s="223"/>
      <c r="J194" s="13"/>
      <c r="K194" s="13"/>
      <c r="L194" s="218"/>
      <c r="M194" s="224"/>
      <c r="N194" s="225"/>
      <c r="O194" s="225"/>
      <c r="P194" s="225"/>
      <c r="Q194" s="225"/>
      <c r="R194" s="225"/>
      <c r="S194" s="225"/>
      <c r="T194" s="226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20" t="s">
        <v>184</v>
      </c>
      <c r="AU194" s="220" t="s">
        <v>93</v>
      </c>
      <c r="AV194" s="13" t="s">
        <v>93</v>
      </c>
      <c r="AW194" s="13" t="s">
        <v>36</v>
      </c>
      <c r="AX194" s="13" t="s">
        <v>80</v>
      </c>
      <c r="AY194" s="220" t="s">
        <v>166</v>
      </c>
    </row>
    <row r="195" s="13" customFormat="1">
      <c r="A195" s="13"/>
      <c r="B195" s="218"/>
      <c r="C195" s="13"/>
      <c r="D195" s="219" t="s">
        <v>184</v>
      </c>
      <c r="E195" s="220" t="s">
        <v>1</v>
      </c>
      <c r="F195" s="221" t="s">
        <v>702</v>
      </c>
      <c r="G195" s="13"/>
      <c r="H195" s="222">
        <v>27.254999999999999</v>
      </c>
      <c r="I195" s="223"/>
      <c r="J195" s="13"/>
      <c r="K195" s="13"/>
      <c r="L195" s="218"/>
      <c r="M195" s="224"/>
      <c r="N195" s="225"/>
      <c r="O195" s="225"/>
      <c r="P195" s="225"/>
      <c r="Q195" s="225"/>
      <c r="R195" s="225"/>
      <c r="S195" s="225"/>
      <c r="T195" s="226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20" t="s">
        <v>184</v>
      </c>
      <c r="AU195" s="220" t="s">
        <v>93</v>
      </c>
      <c r="AV195" s="13" t="s">
        <v>93</v>
      </c>
      <c r="AW195" s="13" t="s">
        <v>36</v>
      </c>
      <c r="AX195" s="13" t="s">
        <v>80</v>
      </c>
      <c r="AY195" s="220" t="s">
        <v>166</v>
      </c>
    </row>
    <row r="196" s="13" customFormat="1">
      <c r="A196" s="13"/>
      <c r="B196" s="218"/>
      <c r="C196" s="13"/>
      <c r="D196" s="219" t="s">
        <v>184</v>
      </c>
      <c r="E196" s="220" t="s">
        <v>1</v>
      </c>
      <c r="F196" s="221" t="s">
        <v>703</v>
      </c>
      <c r="G196" s="13"/>
      <c r="H196" s="222">
        <v>9.3559999999999999</v>
      </c>
      <c r="I196" s="223"/>
      <c r="J196" s="13"/>
      <c r="K196" s="13"/>
      <c r="L196" s="218"/>
      <c r="M196" s="224"/>
      <c r="N196" s="225"/>
      <c r="O196" s="225"/>
      <c r="P196" s="225"/>
      <c r="Q196" s="225"/>
      <c r="R196" s="225"/>
      <c r="S196" s="225"/>
      <c r="T196" s="226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20" t="s">
        <v>184</v>
      </c>
      <c r="AU196" s="220" t="s">
        <v>93</v>
      </c>
      <c r="AV196" s="13" t="s">
        <v>93</v>
      </c>
      <c r="AW196" s="13" t="s">
        <v>36</v>
      </c>
      <c r="AX196" s="13" t="s">
        <v>80</v>
      </c>
      <c r="AY196" s="220" t="s">
        <v>166</v>
      </c>
    </row>
    <row r="197" s="13" customFormat="1">
      <c r="A197" s="13"/>
      <c r="B197" s="218"/>
      <c r="C197" s="13"/>
      <c r="D197" s="219" t="s">
        <v>184</v>
      </c>
      <c r="E197" s="220" t="s">
        <v>1</v>
      </c>
      <c r="F197" s="221" t="s">
        <v>704</v>
      </c>
      <c r="G197" s="13"/>
      <c r="H197" s="222">
        <v>8.4149999999999991</v>
      </c>
      <c r="I197" s="223"/>
      <c r="J197" s="13"/>
      <c r="K197" s="13"/>
      <c r="L197" s="218"/>
      <c r="M197" s="224"/>
      <c r="N197" s="225"/>
      <c r="O197" s="225"/>
      <c r="P197" s="225"/>
      <c r="Q197" s="225"/>
      <c r="R197" s="225"/>
      <c r="S197" s="225"/>
      <c r="T197" s="226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20" t="s">
        <v>184</v>
      </c>
      <c r="AU197" s="220" t="s">
        <v>93</v>
      </c>
      <c r="AV197" s="13" t="s">
        <v>93</v>
      </c>
      <c r="AW197" s="13" t="s">
        <v>36</v>
      </c>
      <c r="AX197" s="13" t="s">
        <v>80</v>
      </c>
      <c r="AY197" s="220" t="s">
        <v>166</v>
      </c>
    </row>
    <row r="198" s="13" customFormat="1">
      <c r="A198" s="13"/>
      <c r="B198" s="218"/>
      <c r="C198" s="13"/>
      <c r="D198" s="219" t="s">
        <v>184</v>
      </c>
      <c r="E198" s="220" t="s">
        <v>1</v>
      </c>
      <c r="F198" s="221" t="s">
        <v>705</v>
      </c>
      <c r="G198" s="13"/>
      <c r="H198" s="222">
        <v>7.4859999999999998</v>
      </c>
      <c r="I198" s="223"/>
      <c r="J198" s="13"/>
      <c r="K198" s="13"/>
      <c r="L198" s="218"/>
      <c r="M198" s="224"/>
      <c r="N198" s="225"/>
      <c r="O198" s="225"/>
      <c r="P198" s="225"/>
      <c r="Q198" s="225"/>
      <c r="R198" s="225"/>
      <c r="S198" s="225"/>
      <c r="T198" s="226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20" t="s">
        <v>184</v>
      </c>
      <c r="AU198" s="220" t="s">
        <v>93</v>
      </c>
      <c r="AV198" s="13" t="s">
        <v>93</v>
      </c>
      <c r="AW198" s="13" t="s">
        <v>36</v>
      </c>
      <c r="AX198" s="13" t="s">
        <v>80</v>
      </c>
      <c r="AY198" s="220" t="s">
        <v>166</v>
      </c>
    </row>
    <row r="199" s="13" customFormat="1">
      <c r="A199" s="13"/>
      <c r="B199" s="218"/>
      <c r="C199" s="13"/>
      <c r="D199" s="219" t="s">
        <v>184</v>
      </c>
      <c r="E199" s="220" t="s">
        <v>1</v>
      </c>
      <c r="F199" s="221" t="s">
        <v>706</v>
      </c>
      <c r="G199" s="13"/>
      <c r="H199" s="222">
        <v>24.02</v>
      </c>
      <c r="I199" s="223"/>
      <c r="J199" s="13"/>
      <c r="K199" s="13"/>
      <c r="L199" s="218"/>
      <c r="M199" s="224"/>
      <c r="N199" s="225"/>
      <c r="O199" s="225"/>
      <c r="P199" s="225"/>
      <c r="Q199" s="225"/>
      <c r="R199" s="225"/>
      <c r="S199" s="225"/>
      <c r="T199" s="226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20" t="s">
        <v>184</v>
      </c>
      <c r="AU199" s="220" t="s">
        <v>93</v>
      </c>
      <c r="AV199" s="13" t="s">
        <v>93</v>
      </c>
      <c r="AW199" s="13" t="s">
        <v>36</v>
      </c>
      <c r="AX199" s="13" t="s">
        <v>80</v>
      </c>
      <c r="AY199" s="220" t="s">
        <v>166</v>
      </c>
    </row>
    <row r="200" s="13" customFormat="1">
      <c r="A200" s="13"/>
      <c r="B200" s="218"/>
      <c r="C200" s="13"/>
      <c r="D200" s="219" t="s">
        <v>184</v>
      </c>
      <c r="E200" s="220" t="s">
        <v>1</v>
      </c>
      <c r="F200" s="221" t="s">
        <v>707</v>
      </c>
      <c r="G200" s="13"/>
      <c r="H200" s="222">
        <v>21.131</v>
      </c>
      <c r="I200" s="223"/>
      <c r="J200" s="13"/>
      <c r="K200" s="13"/>
      <c r="L200" s="218"/>
      <c r="M200" s="224"/>
      <c r="N200" s="225"/>
      <c r="O200" s="225"/>
      <c r="P200" s="225"/>
      <c r="Q200" s="225"/>
      <c r="R200" s="225"/>
      <c r="S200" s="225"/>
      <c r="T200" s="226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20" t="s">
        <v>184</v>
      </c>
      <c r="AU200" s="220" t="s">
        <v>93</v>
      </c>
      <c r="AV200" s="13" t="s">
        <v>93</v>
      </c>
      <c r="AW200" s="13" t="s">
        <v>36</v>
      </c>
      <c r="AX200" s="13" t="s">
        <v>80</v>
      </c>
      <c r="AY200" s="220" t="s">
        <v>166</v>
      </c>
    </row>
    <row r="201" s="14" customFormat="1">
      <c r="A201" s="14"/>
      <c r="B201" s="227"/>
      <c r="C201" s="14"/>
      <c r="D201" s="219" t="s">
        <v>184</v>
      </c>
      <c r="E201" s="228" t="s">
        <v>1</v>
      </c>
      <c r="F201" s="229" t="s">
        <v>708</v>
      </c>
      <c r="G201" s="14"/>
      <c r="H201" s="228" t="s">
        <v>1</v>
      </c>
      <c r="I201" s="230"/>
      <c r="J201" s="14"/>
      <c r="K201" s="14"/>
      <c r="L201" s="227"/>
      <c r="M201" s="231"/>
      <c r="N201" s="232"/>
      <c r="O201" s="232"/>
      <c r="P201" s="232"/>
      <c r="Q201" s="232"/>
      <c r="R201" s="232"/>
      <c r="S201" s="232"/>
      <c r="T201" s="233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T201" s="228" t="s">
        <v>184</v>
      </c>
      <c r="AU201" s="228" t="s">
        <v>93</v>
      </c>
      <c r="AV201" s="14" t="s">
        <v>87</v>
      </c>
      <c r="AW201" s="14" t="s">
        <v>36</v>
      </c>
      <c r="AX201" s="14" t="s">
        <v>80</v>
      </c>
      <c r="AY201" s="228" t="s">
        <v>166</v>
      </c>
    </row>
    <row r="202" s="13" customFormat="1">
      <c r="A202" s="13"/>
      <c r="B202" s="218"/>
      <c r="C202" s="13"/>
      <c r="D202" s="219" t="s">
        <v>184</v>
      </c>
      <c r="E202" s="220" t="s">
        <v>1</v>
      </c>
      <c r="F202" s="221" t="s">
        <v>709</v>
      </c>
      <c r="G202" s="13"/>
      <c r="H202" s="222">
        <v>10.522</v>
      </c>
      <c r="I202" s="223"/>
      <c r="J202" s="13"/>
      <c r="K202" s="13"/>
      <c r="L202" s="218"/>
      <c r="M202" s="224"/>
      <c r="N202" s="225"/>
      <c r="O202" s="225"/>
      <c r="P202" s="225"/>
      <c r="Q202" s="225"/>
      <c r="R202" s="225"/>
      <c r="S202" s="225"/>
      <c r="T202" s="226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220" t="s">
        <v>184</v>
      </c>
      <c r="AU202" s="220" t="s">
        <v>93</v>
      </c>
      <c r="AV202" s="13" t="s">
        <v>93</v>
      </c>
      <c r="AW202" s="13" t="s">
        <v>36</v>
      </c>
      <c r="AX202" s="13" t="s">
        <v>80</v>
      </c>
      <c r="AY202" s="220" t="s">
        <v>166</v>
      </c>
    </row>
    <row r="203" s="13" customFormat="1">
      <c r="A203" s="13"/>
      <c r="B203" s="218"/>
      <c r="C203" s="13"/>
      <c r="D203" s="219" t="s">
        <v>184</v>
      </c>
      <c r="E203" s="220" t="s">
        <v>1</v>
      </c>
      <c r="F203" s="221" t="s">
        <v>710</v>
      </c>
      <c r="G203" s="13"/>
      <c r="H203" s="222">
        <v>11.220000000000001</v>
      </c>
      <c r="I203" s="223"/>
      <c r="J203" s="13"/>
      <c r="K203" s="13"/>
      <c r="L203" s="218"/>
      <c r="M203" s="224"/>
      <c r="N203" s="225"/>
      <c r="O203" s="225"/>
      <c r="P203" s="225"/>
      <c r="Q203" s="225"/>
      <c r="R203" s="225"/>
      <c r="S203" s="225"/>
      <c r="T203" s="226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20" t="s">
        <v>184</v>
      </c>
      <c r="AU203" s="220" t="s">
        <v>93</v>
      </c>
      <c r="AV203" s="13" t="s">
        <v>93</v>
      </c>
      <c r="AW203" s="13" t="s">
        <v>36</v>
      </c>
      <c r="AX203" s="13" t="s">
        <v>80</v>
      </c>
      <c r="AY203" s="220" t="s">
        <v>166</v>
      </c>
    </row>
    <row r="204" s="13" customFormat="1">
      <c r="A204" s="13"/>
      <c r="B204" s="218"/>
      <c r="C204" s="13"/>
      <c r="D204" s="219" t="s">
        <v>184</v>
      </c>
      <c r="E204" s="220" t="s">
        <v>1</v>
      </c>
      <c r="F204" s="221" t="s">
        <v>711</v>
      </c>
      <c r="G204" s="13"/>
      <c r="H204" s="222">
        <v>11.113</v>
      </c>
      <c r="I204" s="223"/>
      <c r="J204" s="13"/>
      <c r="K204" s="13"/>
      <c r="L204" s="218"/>
      <c r="M204" s="224"/>
      <c r="N204" s="225"/>
      <c r="O204" s="225"/>
      <c r="P204" s="225"/>
      <c r="Q204" s="225"/>
      <c r="R204" s="225"/>
      <c r="S204" s="225"/>
      <c r="T204" s="226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20" t="s">
        <v>184</v>
      </c>
      <c r="AU204" s="220" t="s">
        <v>93</v>
      </c>
      <c r="AV204" s="13" t="s">
        <v>93</v>
      </c>
      <c r="AW204" s="13" t="s">
        <v>36</v>
      </c>
      <c r="AX204" s="13" t="s">
        <v>80</v>
      </c>
      <c r="AY204" s="220" t="s">
        <v>166</v>
      </c>
    </row>
    <row r="205" s="13" customFormat="1">
      <c r="A205" s="13"/>
      <c r="B205" s="218"/>
      <c r="C205" s="13"/>
      <c r="D205" s="219" t="s">
        <v>184</v>
      </c>
      <c r="E205" s="220" t="s">
        <v>1</v>
      </c>
      <c r="F205" s="221" t="s">
        <v>712</v>
      </c>
      <c r="G205" s="13"/>
      <c r="H205" s="222">
        <v>30.445</v>
      </c>
      <c r="I205" s="223"/>
      <c r="J205" s="13"/>
      <c r="K205" s="13"/>
      <c r="L205" s="218"/>
      <c r="M205" s="224"/>
      <c r="N205" s="225"/>
      <c r="O205" s="225"/>
      <c r="P205" s="225"/>
      <c r="Q205" s="225"/>
      <c r="R205" s="225"/>
      <c r="S205" s="225"/>
      <c r="T205" s="226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20" t="s">
        <v>184</v>
      </c>
      <c r="AU205" s="220" t="s">
        <v>93</v>
      </c>
      <c r="AV205" s="13" t="s">
        <v>93</v>
      </c>
      <c r="AW205" s="13" t="s">
        <v>36</v>
      </c>
      <c r="AX205" s="13" t="s">
        <v>80</v>
      </c>
      <c r="AY205" s="220" t="s">
        <v>166</v>
      </c>
    </row>
    <row r="206" s="13" customFormat="1">
      <c r="A206" s="13"/>
      <c r="B206" s="218"/>
      <c r="C206" s="13"/>
      <c r="D206" s="219" t="s">
        <v>184</v>
      </c>
      <c r="E206" s="220" t="s">
        <v>1</v>
      </c>
      <c r="F206" s="221" t="s">
        <v>713</v>
      </c>
      <c r="G206" s="13"/>
      <c r="H206" s="222">
        <v>19.239999999999998</v>
      </c>
      <c r="I206" s="223"/>
      <c r="J206" s="13"/>
      <c r="K206" s="13"/>
      <c r="L206" s="218"/>
      <c r="M206" s="224"/>
      <c r="N206" s="225"/>
      <c r="O206" s="225"/>
      <c r="P206" s="225"/>
      <c r="Q206" s="225"/>
      <c r="R206" s="225"/>
      <c r="S206" s="225"/>
      <c r="T206" s="226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20" t="s">
        <v>184</v>
      </c>
      <c r="AU206" s="220" t="s">
        <v>93</v>
      </c>
      <c r="AV206" s="13" t="s">
        <v>93</v>
      </c>
      <c r="AW206" s="13" t="s">
        <v>36</v>
      </c>
      <c r="AX206" s="13" t="s">
        <v>80</v>
      </c>
      <c r="AY206" s="220" t="s">
        <v>166</v>
      </c>
    </row>
    <row r="207" s="15" customFormat="1">
      <c r="A207" s="15"/>
      <c r="B207" s="234"/>
      <c r="C207" s="15"/>
      <c r="D207" s="219" t="s">
        <v>184</v>
      </c>
      <c r="E207" s="235" t="s">
        <v>1</v>
      </c>
      <c r="F207" s="236" t="s">
        <v>241</v>
      </c>
      <c r="G207" s="15"/>
      <c r="H207" s="237">
        <v>302.459</v>
      </c>
      <c r="I207" s="238"/>
      <c r="J207" s="15"/>
      <c r="K207" s="15"/>
      <c r="L207" s="234"/>
      <c r="M207" s="239"/>
      <c r="N207" s="240"/>
      <c r="O207" s="240"/>
      <c r="P207" s="240"/>
      <c r="Q207" s="240"/>
      <c r="R207" s="240"/>
      <c r="S207" s="240"/>
      <c r="T207" s="241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T207" s="235" t="s">
        <v>184</v>
      </c>
      <c r="AU207" s="235" t="s">
        <v>93</v>
      </c>
      <c r="AV207" s="15" t="s">
        <v>172</v>
      </c>
      <c r="AW207" s="15" t="s">
        <v>36</v>
      </c>
      <c r="AX207" s="15" t="s">
        <v>87</v>
      </c>
      <c r="AY207" s="235" t="s">
        <v>166</v>
      </c>
    </row>
    <row r="208" s="2" customFormat="1" ht="33" customHeight="1">
      <c r="A208" s="37"/>
      <c r="B208" s="168"/>
      <c r="C208" s="204" t="s">
        <v>211</v>
      </c>
      <c r="D208" s="204" t="s">
        <v>168</v>
      </c>
      <c r="E208" s="205" t="s">
        <v>714</v>
      </c>
      <c r="F208" s="206" t="s">
        <v>715</v>
      </c>
      <c r="G208" s="207" t="s">
        <v>182</v>
      </c>
      <c r="H208" s="208">
        <v>281.38</v>
      </c>
      <c r="I208" s="209"/>
      <c r="J208" s="210">
        <f>ROUND(I208*H208,2)</f>
        <v>0</v>
      </c>
      <c r="K208" s="211"/>
      <c r="L208" s="38"/>
      <c r="M208" s="212" t="s">
        <v>1</v>
      </c>
      <c r="N208" s="213" t="s">
        <v>46</v>
      </c>
      <c r="O208" s="81"/>
      <c r="P208" s="214">
        <f>O208*H208</f>
        <v>0</v>
      </c>
      <c r="Q208" s="214">
        <v>0</v>
      </c>
      <c r="R208" s="214">
        <f>Q208*H208</f>
        <v>0</v>
      </c>
      <c r="S208" s="214">
        <v>0.40000000000000002</v>
      </c>
      <c r="T208" s="215">
        <f>S208*H208</f>
        <v>112.55200000000001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172</v>
      </c>
      <c r="AT208" s="216" t="s">
        <v>168</v>
      </c>
      <c r="AU208" s="216" t="s">
        <v>93</v>
      </c>
      <c r="AY208" s="18" t="s">
        <v>166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93</v>
      </c>
      <c r="BK208" s="217">
        <f>ROUND(I208*H208,2)</f>
        <v>0</v>
      </c>
      <c r="BL208" s="18" t="s">
        <v>172</v>
      </c>
      <c r="BM208" s="216" t="s">
        <v>716</v>
      </c>
    </row>
    <row r="209" s="13" customFormat="1">
      <c r="A209" s="13"/>
      <c r="B209" s="218"/>
      <c r="C209" s="13"/>
      <c r="D209" s="219" t="s">
        <v>184</v>
      </c>
      <c r="E209" s="220" t="s">
        <v>1</v>
      </c>
      <c r="F209" s="221" t="s">
        <v>717</v>
      </c>
      <c r="G209" s="13"/>
      <c r="H209" s="222">
        <v>31.460000000000001</v>
      </c>
      <c r="I209" s="223"/>
      <c r="J209" s="13"/>
      <c r="K209" s="13"/>
      <c r="L209" s="218"/>
      <c r="M209" s="224"/>
      <c r="N209" s="225"/>
      <c r="O209" s="225"/>
      <c r="P209" s="225"/>
      <c r="Q209" s="225"/>
      <c r="R209" s="225"/>
      <c r="S209" s="225"/>
      <c r="T209" s="226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T209" s="220" t="s">
        <v>184</v>
      </c>
      <c r="AU209" s="220" t="s">
        <v>93</v>
      </c>
      <c r="AV209" s="13" t="s">
        <v>93</v>
      </c>
      <c r="AW209" s="13" t="s">
        <v>36</v>
      </c>
      <c r="AX209" s="13" t="s">
        <v>80</v>
      </c>
      <c r="AY209" s="220" t="s">
        <v>166</v>
      </c>
    </row>
    <row r="210" s="13" customFormat="1">
      <c r="A210" s="13"/>
      <c r="B210" s="218"/>
      <c r="C210" s="13"/>
      <c r="D210" s="219" t="s">
        <v>184</v>
      </c>
      <c r="E210" s="220" t="s">
        <v>1</v>
      </c>
      <c r="F210" s="221" t="s">
        <v>718</v>
      </c>
      <c r="G210" s="13"/>
      <c r="H210" s="222">
        <v>199.24000000000001</v>
      </c>
      <c r="I210" s="223"/>
      <c r="J210" s="13"/>
      <c r="K210" s="13"/>
      <c r="L210" s="218"/>
      <c r="M210" s="224"/>
      <c r="N210" s="225"/>
      <c r="O210" s="225"/>
      <c r="P210" s="225"/>
      <c r="Q210" s="225"/>
      <c r="R210" s="225"/>
      <c r="S210" s="225"/>
      <c r="T210" s="226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T210" s="220" t="s">
        <v>184</v>
      </c>
      <c r="AU210" s="220" t="s">
        <v>93</v>
      </c>
      <c r="AV210" s="13" t="s">
        <v>93</v>
      </c>
      <c r="AW210" s="13" t="s">
        <v>36</v>
      </c>
      <c r="AX210" s="13" t="s">
        <v>80</v>
      </c>
      <c r="AY210" s="220" t="s">
        <v>166</v>
      </c>
    </row>
    <row r="211" s="13" customFormat="1">
      <c r="A211" s="13"/>
      <c r="B211" s="218"/>
      <c r="C211" s="13"/>
      <c r="D211" s="219" t="s">
        <v>184</v>
      </c>
      <c r="E211" s="220" t="s">
        <v>1</v>
      </c>
      <c r="F211" s="221" t="s">
        <v>719</v>
      </c>
      <c r="G211" s="13"/>
      <c r="H211" s="222">
        <v>48.649999999999999</v>
      </c>
      <c r="I211" s="223"/>
      <c r="J211" s="13"/>
      <c r="K211" s="13"/>
      <c r="L211" s="218"/>
      <c r="M211" s="224"/>
      <c r="N211" s="225"/>
      <c r="O211" s="225"/>
      <c r="P211" s="225"/>
      <c r="Q211" s="225"/>
      <c r="R211" s="225"/>
      <c r="S211" s="225"/>
      <c r="T211" s="226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220" t="s">
        <v>184</v>
      </c>
      <c r="AU211" s="220" t="s">
        <v>93</v>
      </c>
      <c r="AV211" s="13" t="s">
        <v>93</v>
      </c>
      <c r="AW211" s="13" t="s">
        <v>36</v>
      </c>
      <c r="AX211" s="13" t="s">
        <v>80</v>
      </c>
      <c r="AY211" s="220" t="s">
        <v>166</v>
      </c>
    </row>
    <row r="212" s="13" customFormat="1">
      <c r="A212" s="13"/>
      <c r="B212" s="218"/>
      <c r="C212" s="13"/>
      <c r="D212" s="219" t="s">
        <v>184</v>
      </c>
      <c r="E212" s="220" t="s">
        <v>1</v>
      </c>
      <c r="F212" s="221" t="s">
        <v>720</v>
      </c>
      <c r="G212" s="13"/>
      <c r="H212" s="222">
        <v>2.0299999999999998</v>
      </c>
      <c r="I212" s="223"/>
      <c r="J212" s="13"/>
      <c r="K212" s="13"/>
      <c r="L212" s="218"/>
      <c r="M212" s="224"/>
      <c r="N212" s="225"/>
      <c r="O212" s="225"/>
      <c r="P212" s="225"/>
      <c r="Q212" s="225"/>
      <c r="R212" s="225"/>
      <c r="S212" s="225"/>
      <c r="T212" s="226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20" t="s">
        <v>184</v>
      </c>
      <c r="AU212" s="220" t="s">
        <v>93</v>
      </c>
      <c r="AV212" s="13" t="s">
        <v>93</v>
      </c>
      <c r="AW212" s="13" t="s">
        <v>36</v>
      </c>
      <c r="AX212" s="13" t="s">
        <v>80</v>
      </c>
      <c r="AY212" s="220" t="s">
        <v>166</v>
      </c>
    </row>
    <row r="213" s="15" customFormat="1">
      <c r="A213" s="15"/>
      <c r="B213" s="234"/>
      <c r="C213" s="15"/>
      <c r="D213" s="219" t="s">
        <v>184</v>
      </c>
      <c r="E213" s="235" t="s">
        <v>1</v>
      </c>
      <c r="F213" s="236" t="s">
        <v>241</v>
      </c>
      <c r="G213" s="15"/>
      <c r="H213" s="237">
        <v>281.38</v>
      </c>
      <c r="I213" s="238"/>
      <c r="J213" s="15"/>
      <c r="K213" s="15"/>
      <c r="L213" s="234"/>
      <c r="M213" s="239"/>
      <c r="N213" s="240"/>
      <c r="O213" s="240"/>
      <c r="P213" s="240"/>
      <c r="Q213" s="240"/>
      <c r="R213" s="240"/>
      <c r="S213" s="240"/>
      <c r="T213" s="241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T213" s="235" t="s">
        <v>184</v>
      </c>
      <c r="AU213" s="235" t="s">
        <v>93</v>
      </c>
      <c r="AV213" s="15" t="s">
        <v>172</v>
      </c>
      <c r="AW213" s="15" t="s">
        <v>36</v>
      </c>
      <c r="AX213" s="15" t="s">
        <v>87</v>
      </c>
      <c r="AY213" s="235" t="s">
        <v>166</v>
      </c>
    </row>
    <row r="214" s="2" customFormat="1" ht="24.15" customHeight="1">
      <c r="A214" s="37"/>
      <c r="B214" s="168"/>
      <c r="C214" s="204" t="s">
        <v>216</v>
      </c>
      <c r="D214" s="204" t="s">
        <v>168</v>
      </c>
      <c r="E214" s="205" t="s">
        <v>721</v>
      </c>
      <c r="F214" s="206" t="s">
        <v>722</v>
      </c>
      <c r="G214" s="207" t="s">
        <v>182</v>
      </c>
      <c r="H214" s="208">
        <v>399.33600000000001</v>
      </c>
      <c r="I214" s="209"/>
      <c r="J214" s="210">
        <f>ROUND(I214*H214,2)</f>
        <v>0</v>
      </c>
      <c r="K214" s="211"/>
      <c r="L214" s="38"/>
      <c r="M214" s="212" t="s">
        <v>1</v>
      </c>
      <c r="N214" s="213" t="s">
        <v>46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0.125</v>
      </c>
      <c r="T214" s="215">
        <f>S214*H214</f>
        <v>49.917000000000002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172</v>
      </c>
      <c r="AT214" s="216" t="s">
        <v>168</v>
      </c>
      <c r="AU214" s="216" t="s">
        <v>93</v>
      </c>
      <c r="AY214" s="18" t="s">
        <v>166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93</v>
      </c>
      <c r="BK214" s="217">
        <f>ROUND(I214*H214,2)</f>
        <v>0</v>
      </c>
      <c r="BL214" s="18" t="s">
        <v>172</v>
      </c>
      <c r="BM214" s="216" t="s">
        <v>723</v>
      </c>
    </row>
    <row r="215" s="13" customFormat="1">
      <c r="A215" s="13"/>
      <c r="B215" s="218"/>
      <c r="C215" s="13"/>
      <c r="D215" s="219" t="s">
        <v>184</v>
      </c>
      <c r="E215" s="220" t="s">
        <v>1</v>
      </c>
      <c r="F215" s="221" t="s">
        <v>724</v>
      </c>
      <c r="G215" s="13"/>
      <c r="H215" s="222">
        <v>3.0510000000000002</v>
      </c>
      <c r="I215" s="223"/>
      <c r="J215" s="13"/>
      <c r="K215" s="13"/>
      <c r="L215" s="218"/>
      <c r="M215" s="224"/>
      <c r="N215" s="225"/>
      <c r="O215" s="225"/>
      <c r="P215" s="225"/>
      <c r="Q215" s="225"/>
      <c r="R215" s="225"/>
      <c r="S215" s="225"/>
      <c r="T215" s="226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20" t="s">
        <v>184</v>
      </c>
      <c r="AU215" s="220" t="s">
        <v>93</v>
      </c>
      <c r="AV215" s="13" t="s">
        <v>93</v>
      </c>
      <c r="AW215" s="13" t="s">
        <v>36</v>
      </c>
      <c r="AX215" s="13" t="s">
        <v>80</v>
      </c>
      <c r="AY215" s="220" t="s">
        <v>166</v>
      </c>
    </row>
    <row r="216" s="13" customFormat="1">
      <c r="A216" s="13"/>
      <c r="B216" s="218"/>
      <c r="C216" s="13"/>
      <c r="D216" s="219" t="s">
        <v>184</v>
      </c>
      <c r="E216" s="220" t="s">
        <v>1</v>
      </c>
      <c r="F216" s="221" t="s">
        <v>725</v>
      </c>
      <c r="G216" s="13"/>
      <c r="H216" s="222">
        <v>4.8540000000000001</v>
      </c>
      <c r="I216" s="223"/>
      <c r="J216" s="13"/>
      <c r="K216" s="13"/>
      <c r="L216" s="218"/>
      <c r="M216" s="224"/>
      <c r="N216" s="225"/>
      <c r="O216" s="225"/>
      <c r="P216" s="225"/>
      <c r="Q216" s="225"/>
      <c r="R216" s="225"/>
      <c r="S216" s="225"/>
      <c r="T216" s="226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T216" s="220" t="s">
        <v>184</v>
      </c>
      <c r="AU216" s="220" t="s">
        <v>93</v>
      </c>
      <c r="AV216" s="13" t="s">
        <v>93</v>
      </c>
      <c r="AW216" s="13" t="s">
        <v>36</v>
      </c>
      <c r="AX216" s="13" t="s">
        <v>80</v>
      </c>
      <c r="AY216" s="220" t="s">
        <v>166</v>
      </c>
    </row>
    <row r="217" s="13" customFormat="1">
      <c r="A217" s="13"/>
      <c r="B217" s="218"/>
      <c r="C217" s="13"/>
      <c r="D217" s="219" t="s">
        <v>184</v>
      </c>
      <c r="E217" s="220" t="s">
        <v>1</v>
      </c>
      <c r="F217" s="221" t="s">
        <v>726</v>
      </c>
      <c r="G217" s="13"/>
      <c r="H217" s="222">
        <v>11.944000000000001</v>
      </c>
      <c r="I217" s="223"/>
      <c r="J217" s="13"/>
      <c r="K217" s="13"/>
      <c r="L217" s="218"/>
      <c r="M217" s="224"/>
      <c r="N217" s="225"/>
      <c r="O217" s="225"/>
      <c r="P217" s="225"/>
      <c r="Q217" s="225"/>
      <c r="R217" s="225"/>
      <c r="S217" s="225"/>
      <c r="T217" s="226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T217" s="220" t="s">
        <v>184</v>
      </c>
      <c r="AU217" s="220" t="s">
        <v>93</v>
      </c>
      <c r="AV217" s="13" t="s">
        <v>93</v>
      </c>
      <c r="AW217" s="13" t="s">
        <v>36</v>
      </c>
      <c r="AX217" s="13" t="s">
        <v>80</v>
      </c>
      <c r="AY217" s="220" t="s">
        <v>166</v>
      </c>
    </row>
    <row r="218" s="13" customFormat="1">
      <c r="A218" s="13"/>
      <c r="B218" s="218"/>
      <c r="C218" s="13"/>
      <c r="D218" s="219" t="s">
        <v>184</v>
      </c>
      <c r="E218" s="220" t="s">
        <v>1</v>
      </c>
      <c r="F218" s="221" t="s">
        <v>727</v>
      </c>
      <c r="G218" s="13"/>
      <c r="H218" s="222">
        <v>21.295999999999999</v>
      </c>
      <c r="I218" s="223"/>
      <c r="J218" s="13"/>
      <c r="K218" s="13"/>
      <c r="L218" s="218"/>
      <c r="M218" s="224"/>
      <c r="N218" s="225"/>
      <c r="O218" s="225"/>
      <c r="P218" s="225"/>
      <c r="Q218" s="225"/>
      <c r="R218" s="225"/>
      <c r="S218" s="225"/>
      <c r="T218" s="226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20" t="s">
        <v>184</v>
      </c>
      <c r="AU218" s="220" t="s">
        <v>93</v>
      </c>
      <c r="AV218" s="13" t="s">
        <v>93</v>
      </c>
      <c r="AW218" s="13" t="s">
        <v>36</v>
      </c>
      <c r="AX218" s="13" t="s">
        <v>80</v>
      </c>
      <c r="AY218" s="220" t="s">
        <v>166</v>
      </c>
    </row>
    <row r="219" s="13" customFormat="1">
      <c r="A219" s="13"/>
      <c r="B219" s="218"/>
      <c r="C219" s="13"/>
      <c r="D219" s="219" t="s">
        <v>184</v>
      </c>
      <c r="E219" s="220" t="s">
        <v>1</v>
      </c>
      <c r="F219" s="221" t="s">
        <v>728</v>
      </c>
      <c r="G219" s="13"/>
      <c r="H219" s="222">
        <v>8.3729999999999993</v>
      </c>
      <c r="I219" s="223"/>
      <c r="J219" s="13"/>
      <c r="K219" s="13"/>
      <c r="L219" s="218"/>
      <c r="M219" s="224"/>
      <c r="N219" s="225"/>
      <c r="O219" s="225"/>
      <c r="P219" s="225"/>
      <c r="Q219" s="225"/>
      <c r="R219" s="225"/>
      <c r="S219" s="225"/>
      <c r="T219" s="226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220" t="s">
        <v>184</v>
      </c>
      <c r="AU219" s="220" t="s">
        <v>93</v>
      </c>
      <c r="AV219" s="13" t="s">
        <v>93</v>
      </c>
      <c r="AW219" s="13" t="s">
        <v>36</v>
      </c>
      <c r="AX219" s="13" t="s">
        <v>80</v>
      </c>
      <c r="AY219" s="220" t="s">
        <v>166</v>
      </c>
    </row>
    <row r="220" s="13" customFormat="1">
      <c r="A220" s="13"/>
      <c r="B220" s="218"/>
      <c r="C220" s="13"/>
      <c r="D220" s="219" t="s">
        <v>184</v>
      </c>
      <c r="E220" s="220" t="s">
        <v>1</v>
      </c>
      <c r="F220" s="221" t="s">
        <v>729</v>
      </c>
      <c r="G220" s="13"/>
      <c r="H220" s="222">
        <v>17.949000000000002</v>
      </c>
      <c r="I220" s="223"/>
      <c r="J220" s="13"/>
      <c r="K220" s="13"/>
      <c r="L220" s="218"/>
      <c r="M220" s="224"/>
      <c r="N220" s="225"/>
      <c r="O220" s="225"/>
      <c r="P220" s="225"/>
      <c r="Q220" s="225"/>
      <c r="R220" s="225"/>
      <c r="S220" s="225"/>
      <c r="T220" s="226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T220" s="220" t="s">
        <v>184</v>
      </c>
      <c r="AU220" s="220" t="s">
        <v>93</v>
      </c>
      <c r="AV220" s="13" t="s">
        <v>93</v>
      </c>
      <c r="AW220" s="13" t="s">
        <v>36</v>
      </c>
      <c r="AX220" s="13" t="s">
        <v>80</v>
      </c>
      <c r="AY220" s="220" t="s">
        <v>166</v>
      </c>
    </row>
    <row r="221" s="13" customFormat="1">
      <c r="A221" s="13"/>
      <c r="B221" s="218"/>
      <c r="C221" s="13"/>
      <c r="D221" s="219" t="s">
        <v>184</v>
      </c>
      <c r="E221" s="220" t="s">
        <v>1</v>
      </c>
      <c r="F221" s="221" t="s">
        <v>730</v>
      </c>
      <c r="G221" s="13"/>
      <c r="H221" s="222">
        <v>4.7690000000000001</v>
      </c>
      <c r="I221" s="223"/>
      <c r="J221" s="13"/>
      <c r="K221" s="13"/>
      <c r="L221" s="218"/>
      <c r="M221" s="224"/>
      <c r="N221" s="225"/>
      <c r="O221" s="225"/>
      <c r="P221" s="225"/>
      <c r="Q221" s="225"/>
      <c r="R221" s="225"/>
      <c r="S221" s="225"/>
      <c r="T221" s="226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T221" s="220" t="s">
        <v>184</v>
      </c>
      <c r="AU221" s="220" t="s">
        <v>93</v>
      </c>
      <c r="AV221" s="13" t="s">
        <v>93</v>
      </c>
      <c r="AW221" s="13" t="s">
        <v>36</v>
      </c>
      <c r="AX221" s="13" t="s">
        <v>80</v>
      </c>
      <c r="AY221" s="220" t="s">
        <v>166</v>
      </c>
    </row>
    <row r="222" s="13" customFormat="1">
      <c r="A222" s="13"/>
      <c r="B222" s="218"/>
      <c r="C222" s="13"/>
      <c r="D222" s="219" t="s">
        <v>184</v>
      </c>
      <c r="E222" s="220" t="s">
        <v>1</v>
      </c>
      <c r="F222" s="221" t="s">
        <v>731</v>
      </c>
      <c r="G222" s="13"/>
      <c r="H222" s="222">
        <v>312.75</v>
      </c>
      <c r="I222" s="223"/>
      <c r="J222" s="13"/>
      <c r="K222" s="13"/>
      <c r="L222" s="218"/>
      <c r="M222" s="224"/>
      <c r="N222" s="225"/>
      <c r="O222" s="225"/>
      <c r="P222" s="225"/>
      <c r="Q222" s="225"/>
      <c r="R222" s="225"/>
      <c r="S222" s="225"/>
      <c r="T222" s="226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20" t="s">
        <v>184</v>
      </c>
      <c r="AU222" s="220" t="s">
        <v>93</v>
      </c>
      <c r="AV222" s="13" t="s">
        <v>93</v>
      </c>
      <c r="AW222" s="13" t="s">
        <v>36</v>
      </c>
      <c r="AX222" s="13" t="s">
        <v>80</v>
      </c>
      <c r="AY222" s="220" t="s">
        <v>166</v>
      </c>
    </row>
    <row r="223" s="13" customFormat="1">
      <c r="A223" s="13"/>
      <c r="B223" s="218"/>
      <c r="C223" s="13"/>
      <c r="D223" s="219" t="s">
        <v>184</v>
      </c>
      <c r="E223" s="220" t="s">
        <v>1</v>
      </c>
      <c r="F223" s="221" t="s">
        <v>732</v>
      </c>
      <c r="G223" s="13"/>
      <c r="H223" s="222">
        <v>10.779999999999999</v>
      </c>
      <c r="I223" s="223"/>
      <c r="J223" s="13"/>
      <c r="K223" s="13"/>
      <c r="L223" s="218"/>
      <c r="M223" s="224"/>
      <c r="N223" s="225"/>
      <c r="O223" s="225"/>
      <c r="P223" s="225"/>
      <c r="Q223" s="225"/>
      <c r="R223" s="225"/>
      <c r="S223" s="225"/>
      <c r="T223" s="226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20" t="s">
        <v>184</v>
      </c>
      <c r="AU223" s="220" t="s">
        <v>93</v>
      </c>
      <c r="AV223" s="13" t="s">
        <v>93</v>
      </c>
      <c r="AW223" s="13" t="s">
        <v>36</v>
      </c>
      <c r="AX223" s="13" t="s">
        <v>80</v>
      </c>
      <c r="AY223" s="220" t="s">
        <v>166</v>
      </c>
    </row>
    <row r="224" s="13" customFormat="1">
      <c r="A224" s="13"/>
      <c r="B224" s="218"/>
      <c r="C224" s="13"/>
      <c r="D224" s="219" t="s">
        <v>184</v>
      </c>
      <c r="E224" s="220" t="s">
        <v>1</v>
      </c>
      <c r="F224" s="221" t="s">
        <v>733</v>
      </c>
      <c r="G224" s="13"/>
      <c r="H224" s="222">
        <v>3.5699999999999998</v>
      </c>
      <c r="I224" s="223"/>
      <c r="J224" s="13"/>
      <c r="K224" s="13"/>
      <c r="L224" s="218"/>
      <c r="M224" s="224"/>
      <c r="N224" s="225"/>
      <c r="O224" s="225"/>
      <c r="P224" s="225"/>
      <c r="Q224" s="225"/>
      <c r="R224" s="225"/>
      <c r="S224" s="225"/>
      <c r="T224" s="226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T224" s="220" t="s">
        <v>184</v>
      </c>
      <c r="AU224" s="220" t="s">
        <v>93</v>
      </c>
      <c r="AV224" s="13" t="s">
        <v>93</v>
      </c>
      <c r="AW224" s="13" t="s">
        <v>36</v>
      </c>
      <c r="AX224" s="13" t="s">
        <v>80</v>
      </c>
      <c r="AY224" s="220" t="s">
        <v>166</v>
      </c>
    </row>
    <row r="225" s="15" customFormat="1">
      <c r="A225" s="15"/>
      <c r="B225" s="234"/>
      <c r="C225" s="15"/>
      <c r="D225" s="219" t="s">
        <v>184</v>
      </c>
      <c r="E225" s="235" t="s">
        <v>1</v>
      </c>
      <c r="F225" s="236" t="s">
        <v>241</v>
      </c>
      <c r="G225" s="15"/>
      <c r="H225" s="237">
        <v>399.33600000000001</v>
      </c>
      <c r="I225" s="238"/>
      <c r="J225" s="15"/>
      <c r="K225" s="15"/>
      <c r="L225" s="234"/>
      <c r="M225" s="239"/>
      <c r="N225" s="240"/>
      <c r="O225" s="240"/>
      <c r="P225" s="240"/>
      <c r="Q225" s="240"/>
      <c r="R225" s="240"/>
      <c r="S225" s="240"/>
      <c r="T225" s="241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T225" s="235" t="s">
        <v>184</v>
      </c>
      <c r="AU225" s="235" t="s">
        <v>93</v>
      </c>
      <c r="AV225" s="15" t="s">
        <v>172</v>
      </c>
      <c r="AW225" s="15" t="s">
        <v>36</v>
      </c>
      <c r="AX225" s="15" t="s">
        <v>87</v>
      </c>
      <c r="AY225" s="235" t="s">
        <v>166</v>
      </c>
    </row>
    <row r="226" s="2" customFormat="1" ht="24.15" customHeight="1">
      <c r="A226" s="37"/>
      <c r="B226" s="168"/>
      <c r="C226" s="204" t="s">
        <v>221</v>
      </c>
      <c r="D226" s="204" t="s">
        <v>168</v>
      </c>
      <c r="E226" s="205" t="s">
        <v>734</v>
      </c>
      <c r="F226" s="206" t="s">
        <v>735</v>
      </c>
      <c r="G226" s="207" t="s">
        <v>182</v>
      </c>
      <c r="H226" s="208">
        <v>496.35599999999999</v>
      </c>
      <c r="I226" s="209"/>
      <c r="J226" s="210">
        <f>ROUND(I226*H226,2)</f>
        <v>0</v>
      </c>
      <c r="K226" s="211"/>
      <c r="L226" s="38"/>
      <c r="M226" s="212" t="s">
        <v>1</v>
      </c>
      <c r="N226" s="213" t="s">
        <v>46</v>
      </c>
      <c r="O226" s="81"/>
      <c r="P226" s="214">
        <f>O226*H226</f>
        <v>0</v>
      </c>
      <c r="Q226" s="214">
        <v>0</v>
      </c>
      <c r="R226" s="214">
        <f>Q226*H226</f>
        <v>0</v>
      </c>
      <c r="S226" s="214">
        <v>0.25</v>
      </c>
      <c r="T226" s="215">
        <f>S226*H226</f>
        <v>124.089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16" t="s">
        <v>172</v>
      </c>
      <c r="AT226" s="216" t="s">
        <v>168</v>
      </c>
      <c r="AU226" s="216" t="s">
        <v>93</v>
      </c>
      <c r="AY226" s="18" t="s">
        <v>166</v>
      </c>
      <c r="BE226" s="217">
        <f>IF(N226="základná",J226,0)</f>
        <v>0</v>
      </c>
      <c r="BF226" s="217">
        <f>IF(N226="znížená",J226,0)</f>
        <v>0</v>
      </c>
      <c r="BG226" s="217">
        <f>IF(N226="zákl. prenesená",J226,0)</f>
        <v>0</v>
      </c>
      <c r="BH226" s="217">
        <f>IF(N226="zníž. prenesená",J226,0)</f>
        <v>0</v>
      </c>
      <c r="BI226" s="217">
        <f>IF(N226="nulová",J226,0)</f>
        <v>0</v>
      </c>
      <c r="BJ226" s="18" t="s">
        <v>93</v>
      </c>
      <c r="BK226" s="217">
        <f>ROUND(I226*H226,2)</f>
        <v>0</v>
      </c>
      <c r="BL226" s="18" t="s">
        <v>172</v>
      </c>
      <c r="BM226" s="216" t="s">
        <v>736</v>
      </c>
    </row>
    <row r="227" s="14" customFormat="1">
      <c r="A227" s="14"/>
      <c r="B227" s="227"/>
      <c r="C227" s="14"/>
      <c r="D227" s="219" t="s">
        <v>184</v>
      </c>
      <c r="E227" s="228" t="s">
        <v>1</v>
      </c>
      <c r="F227" s="229" t="s">
        <v>737</v>
      </c>
      <c r="G227" s="14"/>
      <c r="H227" s="228" t="s">
        <v>1</v>
      </c>
      <c r="I227" s="230"/>
      <c r="J227" s="14"/>
      <c r="K227" s="14"/>
      <c r="L227" s="227"/>
      <c r="M227" s="231"/>
      <c r="N227" s="232"/>
      <c r="O227" s="232"/>
      <c r="P227" s="232"/>
      <c r="Q227" s="232"/>
      <c r="R227" s="232"/>
      <c r="S227" s="232"/>
      <c r="T227" s="233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T227" s="228" t="s">
        <v>184</v>
      </c>
      <c r="AU227" s="228" t="s">
        <v>93</v>
      </c>
      <c r="AV227" s="14" t="s">
        <v>87</v>
      </c>
      <c r="AW227" s="14" t="s">
        <v>36</v>
      </c>
      <c r="AX227" s="14" t="s">
        <v>80</v>
      </c>
      <c r="AY227" s="228" t="s">
        <v>166</v>
      </c>
    </row>
    <row r="228" s="13" customFormat="1">
      <c r="A228" s="13"/>
      <c r="B228" s="218"/>
      <c r="C228" s="13"/>
      <c r="D228" s="219" t="s">
        <v>184</v>
      </c>
      <c r="E228" s="220" t="s">
        <v>1</v>
      </c>
      <c r="F228" s="221" t="s">
        <v>738</v>
      </c>
      <c r="G228" s="13"/>
      <c r="H228" s="222">
        <v>162.80099999999999</v>
      </c>
      <c r="I228" s="223"/>
      <c r="J228" s="13"/>
      <c r="K228" s="13"/>
      <c r="L228" s="218"/>
      <c r="M228" s="224"/>
      <c r="N228" s="225"/>
      <c r="O228" s="225"/>
      <c r="P228" s="225"/>
      <c r="Q228" s="225"/>
      <c r="R228" s="225"/>
      <c r="S228" s="225"/>
      <c r="T228" s="226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T228" s="220" t="s">
        <v>184</v>
      </c>
      <c r="AU228" s="220" t="s">
        <v>93</v>
      </c>
      <c r="AV228" s="13" t="s">
        <v>93</v>
      </c>
      <c r="AW228" s="13" t="s">
        <v>36</v>
      </c>
      <c r="AX228" s="13" t="s">
        <v>80</v>
      </c>
      <c r="AY228" s="220" t="s">
        <v>166</v>
      </c>
    </row>
    <row r="229" s="14" customFormat="1">
      <c r="A229" s="14"/>
      <c r="B229" s="227"/>
      <c r="C229" s="14"/>
      <c r="D229" s="219" t="s">
        <v>184</v>
      </c>
      <c r="E229" s="228" t="s">
        <v>1</v>
      </c>
      <c r="F229" s="229" t="s">
        <v>739</v>
      </c>
      <c r="G229" s="14"/>
      <c r="H229" s="228" t="s">
        <v>1</v>
      </c>
      <c r="I229" s="230"/>
      <c r="J229" s="14"/>
      <c r="K229" s="14"/>
      <c r="L229" s="227"/>
      <c r="M229" s="231"/>
      <c r="N229" s="232"/>
      <c r="O229" s="232"/>
      <c r="P229" s="232"/>
      <c r="Q229" s="232"/>
      <c r="R229" s="232"/>
      <c r="S229" s="232"/>
      <c r="T229" s="233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T229" s="228" t="s">
        <v>184</v>
      </c>
      <c r="AU229" s="228" t="s">
        <v>93</v>
      </c>
      <c r="AV229" s="14" t="s">
        <v>87</v>
      </c>
      <c r="AW229" s="14" t="s">
        <v>36</v>
      </c>
      <c r="AX229" s="14" t="s">
        <v>80</v>
      </c>
      <c r="AY229" s="228" t="s">
        <v>166</v>
      </c>
    </row>
    <row r="230" s="13" customFormat="1">
      <c r="A230" s="13"/>
      <c r="B230" s="218"/>
      <c r="C230" s="13"/>
      <c r="D230" s="219" t="s">
        <v>184</v>
      </c>
      <c r="E230" s="220" t="s">
        <v>1</v>
      </c>
      <c r="F230" s="221" t="s">
        <v>740</v>
      </c>
      <c r="G230" s="13"/>
      <c r="H230" s="222">
        <v>24.632999999999999</v>
      </c>
      <c r="I230" s="223"/>
      <c r="J230" s="13"/>
      <c r="K230" s="13"/>
      <c r="L230" s="218"/>
      <c r="M230" s="224"/>
      <c r="N230" s="225"/>
      <c r="O230" s="225"/>
      <c r="P230" s="225"/>
      <c r="Q230" s="225"/>
      <c r="R230" s="225"/>
      <c r="S230" s="225"/>
      <c r="T230" s="226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T230" s="220" t="s">
        <v>184</v>
      </c>
      <c r="AU230" s="220" t="s">
        <v>93</v>
      </c>
      <c r="AV230" s="13" t="s">
        <v>93</v>
      </c>
      <c r="AW230" s="13" t="s">
        <v>36</v>
      </c>
      <c r="AX230" s="13" t="s">
        <v>80</v>
      </c>
      <c r="AY230" s="220" t="s">
        <v>166</v>
      </c>
    </row>
    <row r="231" s="14" customFormat="1">
      <c r="A231" s="14"/>
      <c r="B231" s="227"/>
      <c r="C231" s="14"/>
      <c r="D231" s="219" t="s">
        <v>184</v>
      </c>
      <c r="E231" s="228" t="s">
        <v>1</v>
      </c>
      <c r="F231" s="229" t="s">
        <v>741</v>
      </c>
      <c r="G231" s="14"/>
      <c r="H231" s="228" t="s">
        <v>1</v>
      </c>
      <c r="I231" s="230"/>
      <c r="J231" s="14"/>
      <c r="K231" s="14"/>
      <c r="L231" s="227"/>
      <c r="M231" s="231"/>
      <c r="N231" s="232"/>
      <c r="O231" s="232"/>
      <c r="P231" s="232"/>
      <c r="Q231" s="232"/>
      <c r="R231" s="232"/>
      <c r="S231" s="232"/>
      <c r="T231" s="233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T231" s="228" t="s">
        <v>184</v>
      </c>
      <c r="AU231" s="228" t="s">
        <v>93</v>
      </c>
      <c r="AV231" s="14" t="s">
        <v>87</v>
      </c>
      <c r="AW231" s="14" t="s">
        <v>36</v>
      </c>
      <c r="AX231" s="14" t="s">
        <v>80</v>
      </c>
      <c r="AY231" s="228" t="s">
        <v>166</v>
      </c>
    </row>
    <row r="232" s="13" customFormat="1">
      <c r="A232" s="13"/>
      <c r="B232" s="218"/>
      <c r="C232" s="13"/>
      <c r="D232" s="219" t="s">
        <v>184</v>
      </c>
      <c r="E232" s="220" t="s">
        <v>1</v>
      </c>
      <c r="F232" s="221" t="s">
        <v>742</v>
      </c>
      <c r="G232" s="13"/>
      <c r="H232" s="222">
        <v>181.43100000000001</v>
      </c>
      <c r="I232" s="223"/>
      <c r="J232" s="13"/>
      <c r="K232" s="13"/>
      <c r="L232" s="218"/>
      <c r="M232" s="224"/>
      <c r="N232" s="225"/>
      <c r="O232" s="225"/>
      <c r="P232" s="225"/>
      <c r="Q232" s="225"/>
      <c r="R232" s="225"/>
      <c r="S232" s="225"/>
      <c r="T232" s="226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T232" s="220" t="s">
        <v>184</v>
      </c>
      <c r="AU232" s="220" t="s">
        <v>93</v>
      </c>
      <c r="AV232" s="13" t="s">
        <v>93</v>
      </c>
      <c r="AW232" s="13" t="s">
        <v>36</v>
      </c>
      <c r="AX232" s="13" t="s">
        <v>80</v>
      </c>
      <c r="AY232" s="220" t="s">
        <v>166</v>
      </c>
    </row>
    <row r="233" s="14" customFormat="1">
      <c r="A233" s="14"/>
      <c r="B233" s="227"/>
      <c r="C233" s="14"/>
      <c r="D233" s="219" t="s">
        <v>184</v>
      </c>
      <c r="E233" s="228" t="s">
        <v>1</v>
      </c>
      <c r="F233" s="229" t="s">
        <v>677</v>
      </c>
      <c r="G233" s="14"/>
      <c r="H233" s="228" t="s">
        <v>1</v>
      </c>
      <c r="I233" s="230"/>
      <c r="J233" s="14"/>
      <c r="K233" s="14"/>
      <c r="L233" s="227"/>
      <c r="M233" s="231"/>
      <c r="N233" s="232"/>
      <c r="O233" s="232"/>
      <c r="P233" s="232"/>
      <c r="Q233" s="232"/>
      <c r="R233" s="232"/>
      <c r="S233" s="232"/>
      <c r="T233" s="233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T233" s="228" t="s">
        <v>184</v>
      </c>
      <c r="AU233" s="228" t="s">
        <v>93</v>
      </c>
      <c r="AV233" s="14" t="s">
        <v>87</v>
      </c>
      <c r="AW233" s="14" t="s">
        <v>36</v>
      </c>
      <c r="AX233" s="14" t="s">
        <v>80</v>
      </c>
      <c r="AY233" s="228" t="s">
        <v>166</v>
      </c>
    </row>
    <row r="234" s="13" customFormat="1">
      <c r="A234" s="13"/>
      <c r="B234" s="218"/>
      <c r="C234" s="13"/>
      <c r="D234" s="219" t="s">
        <v>184</v>
      </c>
      <c r="E234" s="220" t="s">
        <v>1</v>
      </c>
      <c r="F234" s="221" t="s">
        <v>743</v>
      </c>
      <c r="G234" s="13"/>
      <c r="H234" s="222">
        <v>14.129</v>
      </c>
      <c r="I234" s="223"/>
      <c r="J234" s="13"/>
      <c r="K234" s="13"/>
      <c r="L234" s="218"/>
      <c r="M234" s="224"/>
      <c r="N234" s="225"/>
      <c r="O234" s="225"/>
      <c r="P234" s="225"/>
      <c r="Q234" s="225"/>
      <c r="R234" s="225"/>
      <c r="S234" s="225"/>
      <c r="T234" s="226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T234" s="220" t="s">
        <v>184</v>
      </c>
      <c r="AU234" s="220" t="s">
        <v>93</v>
      </c>
      <c r="AV234" s="13" t="s">
        <v>93</v>
      </c>
      <c r="AW234" s="13" t="s">
        <v>36</v>
      </c>
      <c r="AX234" s="13" t="s">
        <v>80</v>
      </c>
      <c r="AY234" s="220" t="s">
        <v>166</v>
      </c>
    </row>
    <row r="235" s="13" customFormat="1">
      <c r="A235" s="13"/>
      <c r="B235" s="218"/>
      <c r="C235" s="13"/>
      <c r="D235" s="219" t="s">
        <v>184</v>
      </c>
      <c r="E235" s="220" t="s">
        <v>1</v>
      </c>
      <c r="F235" s="221" t="s">
        <v>744</v>
      </c>
      <c r="G235" s="13"/>
      <c r="H235" s="222">
        <v>8.0660000000000007</v>
      </c>
      <c r="I235" s="223"/>
      <c r="J235" s="13"/>
      <c r="K235" s="13"/>
      <c r="L235" s="218"/>
      <c r="M235" s="224"/>
      <c r="N235" s="225"/>
      <c r="O235" s="225"/>
      <c r="P235" s="225"/>
      <c r="Q235" s="225"/>
      <c r="R235" s="225"/>
      <c r="S235" s="225"/>
      <c r="T235" s="226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220" t="s">
        <v>184</v>
      </c>
      <c r="AU235" s="220" t="s">
        <v>93</v>
      </c>
      <c r="AV235" s="13" t="s">
        <v>93</v>
      </c>
      <c r="AW235" s="13" t="s">
        <v>36</v>
      </c>
      <c r="AX235" s="13" t="s">
        <v>80</v>
      </c>
      <c r="AY235" s="220" t="s">
        <v>166</v>
      </c>
    </row>
    <row r="236" s="13" customFormat="1">
      <c r="A236" s="13"/>
      <c r="B236" s="218"/>
      <c r="C236" s="13"/>
      <c r="D236" s="219" t="s">
        <v>184</v>
      </c>
      <c r="E236" s="220" t="s">
        <v>1</v>
      </c>
      <c r="F236" s="221" t="s">
        <v>745</v>
      </c>
      <c r="G236" s="13"/>
      <c r="H236" s="222">
        <v>60.859999999999999</v>
      </c>
      <c r="I236" s="223"/>
      <c r="J236" s="13"/>
      <c r="K236" s="13"/>
      <c r="L236" s="218"/>
      <c r="M236" s="224"/>
      <c r="N236" s="225"/>
      <c r="O236" s="225"/>
      <c r="P236" s="225"/>
      <c r="Q236" s="225"/>
      <c r="R236" s="225"/>
      <c r="S236" s="225"/>
      <c r="T236" s="226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T236" s="220" t="s">
        <v>184</v>
      </c>
      <c r="AU236" s="220" t="s">
        <v>93</v>
      </c>
      <c r="AV236" s="13" t="s">
        <v>93</v>
      </c>
      <c r="AW236" s="13" t="s">
        <v>36</v>
      </c>
      <c r="AX236" s="13" t="s">
        <v>80</v>
      </c>
      <c r="AY236" s="220" t="s">
        <v>166</v>
      </c>
    </row>
    <row r="237" s="13" customFormat="1">
      <c r="A237" s="13"/>
      <c r="B237" s="218"/>
      <c r="C237" s="13"/>
      <c r="D237" s="219" t="s">
        <v>184</v>
      </c>
      <c r="E237" s="220" t="s">
        <v>1</v>
      </c>
      <c r="F237" s="221" t="s">
        <v>746</v>
      </c>
      <c r="G237" s="13"/>
      <c r="H237" s="222">
        <v>12.666</v>
      </c>
      <c r="I237" s="223"/>
      <c r="J237" s="13"/>
      <c r="K237" s="13"/>
      <c r="L237" s="218"/>
      <c r="M237" s="224"/>
      <c r="N237" s="225"/>
      <c r="O237" s="225"/>
      <c r="P237" s="225"/>
      <c r="Q237" s="225"/>
      <c r="R237" s="225"/>
      <c r="S237" s="225"/>
      <c r="T237" s="226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T237" s="220" t="s">
        <v>184</v>
      </c>
      <c r="AU237" s="220" t="s">
        <v>93</v>
      </c>
      <c r="AV237" s="13" t="s">
        <v>93</v>
      </c>
      <c r="AW237" s="13" t="s">
        <v>36</v>
      </c>
      <c r="AX237" s="13" t="s">
        <v>80</v>
      </c>
      <c r="AY237" s="220" t="s">
        <v>166</v>
      </c>
    </row>
    <row r="238" s="13" customFormat="1">
      <c r="A238" s="13"/>
      <c r="B238" s="218"/>
      <c r="C238" s="13"/>
      <c r="D238" s="219" t="s">
        <v>184</v>
      </c>
      <c r="E238" s="220" t="s">
        <v>1</v>
      </c>
      <c r="F238" s="221" t="s">
        <v>747</v>
      </c>
      <c r="G238" s="13"/>
      <c r="H238" s="222">
        <v>31.77</v>
      </c>
      <c r="I238" s="223"/>
      <c r="J238" s="13"/>
      <c r="K238" s="13"/>
      <c r="L238" s="218"/>
      <c r="M238" s="224"/>
      <c r="N238" s="225"/>
      <c r="O238" s="225"/>
      <c r="P238" s="225"/>
      <c r="Q238" s="225"/>
      <c r="R238" s="225"/>
      <c r="S238" s="225"/>
      <c r="T238" s="226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T238" s="220" t="s">
        <v>184</v>
      </c>
      <c r="AU238" s="220" t="s">
        <v>93</v>
      </c>
      <c r="AV238" s="13" t="s">
        <v>93</v>
      </c>
      <c r="AW238" s="13" t="s">
        <v>36</v>
      </c>
      <c r="AX238" s="13" t="s">
        <v>80</v>
      </c>
      <c r="AY238" s="220" t="s">
        <v>166</v>
      </c>
    </row>
    <row r="239" s="15" customFormat="1">
      <c r="A239" s="15"/>
      <c r="B239" s="234"/>
      <c r="C239" s="15"/>
      <c r="D239" s="219" t="s">
        <v>184</v>
      </c>
      <c r="E239" s="235" t="s">
        <v>1</v>
      </c>
      <c r="F239" s="236" t="s">
        <v>241</v>
      </c>
      <c r="G239" s="15"/>
      <c r="H239" s="237">
        <v>496.35599999999999</v>
      </c>
      <c r="I239" s="238"/>
      <c r="J239" s="15"/>
      <c r="K239" s="15"/>
      <c r="L239" s="234"/>
      <c r="M239" s="239"/>
      <c r="N239" s="240"/>
      <c r="O239" s="240"/>
      <c r="P239" s="240"/>
      <c r="Q239" s="240"/>
      <c r="R239" s="240"/>
      <c r="S239" s="240"/>
      <c r="T239" s="241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T239" s="235" t="s">
        <v>184</v>
      </c>
      <c r="AU239" s="235" t="s">
        <v>93</v>
      </c>
      <c r="AV239" s="15" t="s">
        <v>172</v>
      </c>
      <c r="AW239" s="15" t="s">
        <v>36</v>
      </c>
      <c r="AX239" s="15" t="s">
        <v>87</v>
      </c>
      <c r="AY239" s="235" t="s">
        <v>166</v>
      </c>
    </row>
    <row r="240" s="2" customFormat="1" ht="24.15" customHeight="1">
      <c r="A240" s="37"/>
      <c r="B240" s="168"/>
      <c r="C240" s="204" t="s">
        <v>225</v>
      </c>
      <c r="D240" s="204" t="s">
        <v>168</v>
      </c>
      <c r="E240" s="205" t="s">
        <v>748</v>
      </c>
      <c r="F240" s="206" t="s">
        <v>749</v>
      </c>
      <c r="G240" s="207" t="s">
        <v>298</v>
      </c>
      <c r="H240" s="208">
        <v>426.28300000000002</v>
      </c>
      <c r="I240" s="209"/>
      <c r="J240" s="210">
        <f>ROUND(I240*H240,2)</f>
        <v>0</v>
      </c>
      <c r="K240" s="211"/>
      <c r="L240" s="38"/>
      <c r="M240" s="212" t="s">
        <v>1</v>
      </c>
      <c r="N240" s="213" t="s">
        <v>46</v>
      </c>
      <c r="O240" s="81"/>
      <c r="P240" s="214">
        <f>O240*H240</f>
        <v>0</v>
      </c>
      <c r="Q240" s="214">
        <v>0</v>
      </c>
      <c r="R240" s="214">
        <f>Q240*H240</f>
        <v>0</v>
      </c>
      <c r="S240" s="214">
        <v>0.23000000000000001</v>
      </c>
      <c r="T240" s="215">
        <f>S240*H240</f>
        <v>98.045090000000002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16" t="s">
        <v>172</v>
      </c>
      <c r="AT240" s="216" t="s">
        <v>168</v>
      </c>
      <c r="AU240" s="216" t="s">
        <v>93</v>
      </c>
      <c r="AY240" s="18" t="s">
        <v>166</v>
      </c>
      <c r="BE240" s="217">
        <f>IF(N240="základná",J240,0)</f>
        <v>0</v>
      </c>
      <c r="BF240" s="217">
        <f>IF(N240="znížená",J240,0)</f>
        <v>0</v>
      </c>
      <c r="BG240" s="217">
        <f>IF(N240="zákl. prenesená",J240,0)</f>
        <v>0</v>
      </c>
      <c r="BH240" s="217">
        <f>IF(N240="zníž. prenesená",J240,0)</f>
        <v>0</v>
      </c>
      <c r="BI240" s="217">
        <f>IF(N240="nulová",J240,0)</f>
        <v>0</v>
      </c>
      <c r="BJ240" s="18" t="s">
        <v>93</v>
      </c>
      <c r="BK240" s="217">
        <f>ROUND(I240*H240,2)</f>
        <v>0</v>
      </c>
      <c r="BL240" s="18" t="s">
        <v>172</v>
      </c>
      <c r="BM240" s="216" t="s">
        <v>750</v>
      </c>
    </row>
    <row r="241" s="13" customFormat="1">
      <c r="A241" s="13"/>
      <c r="B241" s="218"/>
      <c r="C241" s="13"/>
      <c r="D241" s="219" t="s">
        <v>184</v>
      </c>
      <c r="E241" s="220" t="s">
        <v>1</v>
      </c>
      <c r="F241" s="221" t="s">
        <v>751</v>
      </c>
      <c r="G241" s="13"/>
      <c r="H241" s="222">
        <v>3.0510000000000002</v>
      </c>
      <c r="I241" s="223"/>
      <c r="J241" s="13"/>
      <c r="K241" s="13"/>
      <c r="L241" s="218"/>
      <c r="M241" s="224"/>
      <c r="N241" s="225"/>
      <c r="O241" s="225"/>
      <c r="P241" s="225"/>
      <c r="Q241" s="225"/>
      <c r="R241" s="225"/>
      <c r="S241" s="225"/>
      <c r="T241" s="226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T241" s="220" t="s">
        <v>184</v>
      </c>
      <c r="AU241" s="220" t="s">
        <v>93</v>
      </c>
      <c r="AV241" s="13" t="s">
        <v>93</v>
      </c>
      <c r="AW241" s="13" t="s">
        <v>36</v>
      </c>
      <c r="AX241" s="13" t="s">
        <v>80</v>
      </c>
      <c r="AY241" s="220" t="s">
        <v>166</v>
      </c>
    </row>
    <row r="242" s="13" customFormat="1">
      <c r="A242" s="13"/>
      <c r="B242" s="218"/>
      <c r="C242" s="13"/>
      <c r="D242" s="219" t="s">
        <v>184</v>
      </c>
      <c r="E242" s="220" t="s">
        <v>1</v>
      </c>
      <c r="F242" s="221" t="s">
        <v>752</v>
      </c>
      <c r="G242" s="13"/>
      <c r="H242" s="222">
        <v>19.416</v>
      </c>
      <c r="I242" s="223"/>
      <c r="J242" s="13"/>
      <c r="K242" s="13"/>
      <c r="L242" s="218"/>
      <c r="M242" s="224"/>
      <c r="N242" s="225"/>
      <c r="O242" s="225"/>
      <c r="P242" s="225"/>
      <c r="Q242" s="225"/>
      <c r="R242" s="225"/>
      <c r="S242" s="225"/>
      <c r="T242" s="226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T242" s="220" t="s">
        <v>184</v>
      </c>
      <c r="AU242" s="220" t="s">
        <v>93</v>
      </c>
      <c r="AV242" s="13" t="s">
        <v>93</v>
      </c>
      <c r="AW242" s="13" t="s">
        <v>36</v>
      </c>
      <c r="AX242" s="13" t="s">
        <v>80</v>
      </c>
      <c r="AY242" s="220" t="s">
        <v>166</v>
      </c>
    </row>
    <row r="243" s="13" customFormat="1">
      <c r="A243" s="13"/>
      <c r="B243" s="218"/>
      <c r="C243" s="13"/>
      <c r="D243" s="219" t="s">
        <v>184</v>
      </c>
      <c r="E243" s="220" t="s">
        <v>1</v>
      </c>
      <c r="F243" s="221" t="s">
        <v>753</v>
      </c>
      <c r="G243" s="13"/>
      <c r="H243" s="222">
        <v>34.127000000000002</v>
      </c>
      <c r="I243" s="223"/>
      <c r="J243" s="13"/>
      <c r="K243" s="13"/>
      <c r="L243" s="218"/>
      <c r="M243" s="224"/>
      <c r="N243" s="225"/>
      <c r="O243" s="225"/>
      <c r="P243" s="225"/>
      <c r="Q243" s="225"/>
      <c r="R243" s="225"/>
      <c r="S243" s="225"/>
      <c r="T243" s="226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T243" s="220" t="s">
        <v>184</v>
      </c>
      <c r="AU243" s="220" t="s">
        <v>93</v>
      </c>
      <c r="AV243" s="13" t="s">
        <v>93</v>
      </c>
      <c r="AW243" s="13" t="s">
        <v>36</v>
      </c>
      <c r="AX243" s="13" t="s">
        <v>80</v>
      </c>
      <c r="AY243" s="220" t="s">
        <v>166</v>
      </c>
    </row>
    <row r="244" s="13" customFormat="1">
      <c r="A244" s="13"/>
      <c r="B244" s="218"/>
      <c r="C244" s="13"/>
      <c r="D244" s="219" t="s">
        <v>184</v>
      </c>
      <c r="E244" s="220" t="s">
        <v>1</v>
      </c>
      <c r="F244" s="221" t="s">
        <v>727</v>
      </c>
      <c r="G244" s="13"/>
      <c r="H244" s="222">
        <v>21.295999999999999</v>
      </c>
      <c r="I244" s="223"/>
      <c r="J244" s="13"/>
      <c r="K244" s="13"/>
      <c r="L244" s="218"/>
      <c r="M244" s="224"/>
      <c r="N244" s="225"/>
      <c r="O244" s="225"/>
      <c r="P244" s="225"/>
      <c r="Q244" s="225"/>
      <c r="R244" s="225"/>
      <c r="S244" s="225"/>
      <c r="T244" s="226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T244" s="220" t="s">
        <v>184</v>
      </c>
      <c r="AU244" s="220" t="s">
        <v>93</v>
      </c>
      <c r="AV244" s="13" t="s">
        <v>93</v>
      </c>
      <c r="AW244" s="13" t="s">
        <v>36</v>
      </c>
      <c r="AX244" s="13" t="s">
        <v>80</v>
      </c>
      <c r="AY244" s="220" t="s">
        <v>166</v>
      </c>
    </row>
    <row r="245" s="13" customFormat="1">
      <c r="A245" s="13"/>
      <c r="B245" s="218"/>
      <c r="C245" s="13"/>
      <c r="D245" s="219" t="s">
        <v>184</v>
      </c>
      <c r="E245" s="220" t="s">
        <v>1</v>
      </c>
      <c r="F245" s="221" t="s">
        <v>754</v>
      </c>
      <c r="G245" s="13"/>
      <c r="H245" s="222">
        <v>16.376999999999999</v>
      </c>
      <c r="I245" s="223"/>
      <c r="J245" s="13"/>
      <c r="K245" s="13"/>
      <c r="L245" s="218"/>
      <c r="M245" s="224"/>
      <c r="N245" s="225"/>
      <c r="O245" s="225"/>
      <c r="P245" s="225"/>
      <c r="Q245" s="225"/>
      <c r="R245" s="225"/>
      <c r="S245" s="225"/>
      <c r="T245" s="226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T245" s="220" t="s">
        <v>184</v>
      </c>
      <c r="AU245" s="220" t="s">
        <v>93</v>
      </c>
      <c r="AV245" s="13" t="s">
        <v>93</v>
      </c>
      <c r="AW245" s="13" t="s">
        <v>36</v>
      </c>
      <c r="AX245" s="13" t="s">
        <v>80</v>
      </c>
      <c r="AY245" s="220" t="s">
        <v>166</v>
      </c>
    </row>
    <row r="246" s="13" customFormat="1">
      <c r="A246" s="13"/>
      <c r="B246" s="218"/>
      <c r="C246" s="13"/>
      <c r="D246" s="219" t="s">
        <v>184</v>
      </c>
      <c r="E246" s="220" t="s">
        <v>1</v>
      </c>
      <c r="F246" s="221" t="s">
        <v>755</v>
      </c>
      <c r="G246" s="13"/>
      <c r="H246" s="222">
        <v>35.899000000000001</v>
      </c>
      <c r="I246" s="223"/>
      <c r="J246" s="13"/>
      <c r="K246" s="13"/>
      <c r="L246" s="218"/>
      <c r="M246" s="224"/>
      <c r="N246" s="225"/>
      <c r="O246" s="225"/>
      <c r="P246" s="225"/>
      <c r="Q246" s="225"/>
      <c r="R246" s="225"/>
      <c r="S246" s="225"/>
      <c r="T246" s="226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T246" s="220" t="s">
        <v>184</v>
      </c>
      <c r="AU246" s="220" t="s">
        <v>93</v>
      </c>
      <c r="AV246" s="13" t="s">
        <v>93</v>
      </c>
      <c r="AW246" s="13" t="s">
        <v>36</v>
      </c>
      <c r="AX246" s="13" t="s">
        <v>80</v>
      </c>
      <c r="AY246" s="220" t="s">
        <v>166</v>
      </c>
    </row>
    <row r="247" s="13" customFormat="1">
      <c r="A247" s="13"/>
      <c r="B247" s="218"/>
      <c r="C247" s="13"/>
      <c r="D247" s="219" t="s">
        <v>184</v>
      </c>
      <c r="E247" s="220" t="s">
        <v>1</v>
      </c>
      <c r="F247" s="221" t="s">
        <v>756</v>
      </c>
      <c r="G247" s="13"/>
      <c r="H247" s="222">
        <v>9.5370000000000008</v>
      </c>
      <c r="I247" s="223"/>
      <c r="J247" s="13"/>
      <c r="K247" s="13"/>
      <c r="L247" s="218"/>
      <c r="M247" s="224"/>
      <c r="N247" s="225"/>
      <c r="O247" s="225"/>
      <c r="P247" s="225"/>
      <c r="Q247" s="225"/>
      <c r="R247" s="225"/>
      <c r="S247" s="225"/>
      <c r="T247" s="226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T247" s="220" t="s">
        <v>184</v>
      </c>
      <c r="AU247" s="220" t="s">
        <v>93</v>
      </c>
      <c r="AV247" s="13" t="s">
        <v>93</v>
      </c>
      <c r="AW247" s="13" t="s">
        <v>36</v>
      </c>
      <c r="AX247" s="13" t="s">
        <v>80</v>
      </c>
      <c r="AY247" s="220" t="s">
        <v>166</v>
      </c>
    </row>
    <row r="248" s="13" customFormat="1">
      <c r="A248" s="13"/>
      <c r="B248" s="218"/>
      <c r="C248" s="13"/>
      <c r="D248" s="219" t="s">
        <v>184</v>
      </c>
      <c r="E248" s="220" t="s">
        <v>1</v>
      </c>
      <c r="F248" s="221" t="s">
        <v>757</v>
      </c>
      <c r="G248" s="13"/>
      <c r="H248" s="222">
        <v>286.57999999999998</v>
      </c>
      <c r="I248" s="223"/>
      <c r="J248" s="13"/>
      <c r="K248" s="13"/>
      <c r="L248" s="218"/>
      <c r="M248" s="224"/>
      <c r="N248" s="225"/>
      <c r="O248" s="225"/>
      <c r="P248" s="225"/>
      <c r="Q248" s="225"/>
      <c r="R248" s="225"/>
      <c r="S248" s="225"/>
      <c r="T248" s="226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T248" s="220" t="s">
        <v>184</v>
      </c>
      <c r="AU248" s="220" t="s">
        <v>93</v>
      </c>
      <c r="AV248" s="13" t="s">
        <v>93</v>
      </c>
      <c r="AW248" s="13" t="s">
        <v>36</v>
      </c>
      <c r="AX248" s="13" t="s">
        <v>80</v>
      </c>
      <c r="AY248" s="220" t="s">
        <v>166</v>
      </c>
    </row>
    <row r="249" s="15" customFormat="1">
      <c r="A249" s="15"/>
      <c r="B249" s="234"/>
      <c r="C249" s="15"/>
      <c r="D249" s="219" t="s">
        <v>184</v>
      </c>
      <c r="E249" s="235" t="s">
        <v>1</v>
      </c>
      <c r="F249" s="236" t="s">
        <v>241</v>
      </c>
      <c r="G249" s="15"/>
      <c r="H249" s="237">
        <v>426.28300000000002</v>
      </c>
      <c r="I249" s="238"/>
      <c r="J249" s="15"/>
      <c r="K249" s="15"/>
      <c r="L249" s="234"/>
      <c r="M249" s="239"/>
      <c r="N249" s="240"/>
      <c r="O249" s="240"/>
      <c r="P249" s="240"/>
      <c r="Q249" s="240"/>
      <c r="R249" s="240"/>
      <c r="S249" s="240"/>
      <c r="T249" s="241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T249" s="235" t="s">
        <v>184</v>
      </c>
      <c r="AU249" s="235" t="s">
        <v>93</v>
      </c>
      <c r="AV249" s="15" t="s">
        <v>172</v>
      </c>
      <c r="AW249" s="15" t="s">
        <v>36</v>
      </c>
      <c r="AX249" s="15" t="s">
        <v>87</v>
      </c>
      <c r="AY249" s="235" t="s">
        <v>166</v>
      </c>
    </row>
    <row r="250" s="2" customFormat="1" ht="37.8" customHeight="1">
      <c r="A250" s="37"/>
      <c r="B250" s="168"/>
      <c r="C250" s="204" t="s">
        <v>230</v>
      </c>
      <c r="D250" s="204" t="s">
        <v>168</v>
      </c>
      <c r="E250" s="205" t="s">
        <v>758</v>
      </c>
      <c r="F250" s="206" t="s">
        <v>759</v>
      </c>
      <c r="G250" s="207" t="s">
        <v>182</v>
      </c>
      <c r="H250" s="208">
        <v>468.661</v>
      </c>
      <c r="I250" s="209"/>
      <c r="J250" s="210">
        <f>ROUND(I250*H250,2)</f>
        <v>0</v>
      </c>
      <c r="K250" s="211"/>
      <c r="L250" s="38"/>
      <c r="M250" s="212" t="s">
        <v>1</v>
      </c>
      <c r="N250" s="213" t="s">
        <v>46</v>
      </c>
      <c r="O250" s="81"/>
      <c r="P250" s="214">
        <f>O250*H250</f>
        <v>0</v>
      </c>
      <c r="Q250" s="214">
        <v>0</v>
      </c>
      <c r="R250" s="214">
        <f>Q250*H250</f>
        <v>0</v>
      </c>
      <c r="S250" s="214">
        <v>0.23499999999999999</v>
      </c>
      <c r="T250" s="215">
        <f>S250*H250</f>
        <v>110.135335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R250" s="216" t="s">
        <v>172</v>
      </c>
      <c r="AT250" s="216" t="s">
        <v>168</v>
      </c>
      <c r="AU250" s="216" t="s">
        <v>93</v>
      </c>
      <c r="AY250" s="18" t="s">
        <v>166</v>
      </c>
      <c r="BE250" s="217">
        <f>IF(N250="základná",J250,0)</f>
        <v>0</v>
      </c>
      <c r="BF250" s="217">
        <f>IF(N250="znížená",J250,0)</f>
        <v>0</v>
      </c>
      <c r="BG250" s="217">
        <f>IF(N250="zákl. prenesená",J250,0)</f>
        <v>0</v>
      </c>
      <c r="BH250" s="217">
        <f>IF(N250="zníž. prenesená",J250,0)</f>
        <v>0</v>
      </c>
      <c r="BI250" s="217">
        <f>IF(N250="nulová",J250,0)</f>
        <v>0</v>
      </c>
      <c r="BJ250" s="18" t="s">
        <v>93</v>
      </c>
      <c r="BK250" s="217">
        <f>ROUND(I250*H250,2)</f>
        <v>0</v>
      </c>
      <c r="BL250" s="18" t="s">
        <v>172</v>
      </c>
      <c r="BM250" s="216" t="s">
        <v>760</v>
      </c>
    </row>
    <row r="251" s="14" customFormat="1">
      <c r="A251" s="14"/>
      <c r="B251" s="227"/>
      <c r="C251" s="14"/>
      <c r="D251" s="219" t="s">
        <v>184</v>
      </c>
      <c r="E251" s="228" t="s">
        <v>1</v>
      </c>
      <c r="F251" s="229" t="s">
        <v>737</v>
      </c>
      <c r="G251" s="14"/>
      <c r="H251" s="228" t="s">
        <v>1</v>
      </c>
      <c r="I251" s="230"/>
      <c r="J251" s="14"/>
      <c r="K251" s="14"/>
      <c r="L251" s="227"/>
      <c r="M251" s="231"/>
      <c r="N251" s="232"/>
      <c r="O251" s="232"/>
      <c r="P251" s="232"/>
      <c r="Q251" s="232"/>
      <c r="R251" s="232"/>
      <c r="S251" s="232"/>
      <c r="T251" s="233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T251" s="228" t="s">
        <v>184</v>
      </c>
      <c r="AU251" s="228" t="s">
        <v>93</v>
      </c>
      <c r="AV251" s="14" t="s">
        <v>87</v>
      </c>
      <c r="AW251" s="14" t="s">
        <v>36</v>
      </c>
      <c r="AX251" s="14" t="s">
        <v>80</v>
      </c>
      <c r="AY251" s="228" t="s">
        <v>166</v>
      </c>
    </row>
    <row r="252" s="13" customFormat="1">
      <c r="A252" s="13"/>
      <c r="B252" s="218"/>
      <c r="C252" s="13"/>
      <c r="D252" s="219" t="s">
        <v>184</v>
      </c>
      <c r="E252" s="220" t="s">
        <v>1</v>
      </c>
      <c r="F252" s="221" t="s">
        <v>761</v>
      </c>
      <c r="G252" s="13"/>
      <c r="H252" s="222">
        <v>162.792</v>
      </c>
      <c r="I252" s="223"/>
      <c r="J252" s="13"/>
      <c r="K252" s="13"/>
      <c r="L252" s="218"/>
      <c r="M252" s="224"/>
      <c r="N252" s="225"/>
      <c r="O252" s="225"/>
      <c r="P252" s="225"/>
      <c r="Q252" s="225"/>
      <c r="R252" s="225"/>
      <c r="S252" s="225"/>
      <c r="T252" s="226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T252" s="220" t="s">
        <v>184</v>
      </c>
      <c r="AU252" s="220" t="s">
        <v>93</v>
      </c>
      <c r="AV252" s="13" t="s">
        <v>93</v>
      </c>
      <c r="AW252" s="13" t="s">
        <v>36</v>
      </c>
      <c r="AX252" s="13" t="s">
        <v>80</v>
      </c>
      <c r="AY252" s="220" t="s">
        <v>166</v>
      </c>
    </row>
    <row r="253" s="14" customFormat="1">
      <c r="A253" s="14"/>
      <c r="B253" s="227"/>
      <c r="C253" s="14"/>
      <c r="D253" s="219" t="s">
        <v>184</v>
      </c>
      <c r="E253" s="228" t="s">
        <v>1</v>
      </c>
      <c r="F253" s="229" t="s">
        <v>762</v>
      </c>
      <c r="G253" s="14"/>
      <c r="H253" s="228" t="s">
        <v>1</v>
      </c>
      <c r="I253" s="230"/>
      <c r="J253" s="14"/>
      <c r="K253" s="14"/>
      <c r="L253" s="227"/>
      <c r="M253" s="231"/>
      <c r="N253" s="232"/>
      <c r="O253" s="232"/>
      <c r="P253" s="232"/>
      <c r="Q253" s="232"/>
      <c r="R253" s="232"/>
      <c r="S253" s="232"/>
      <c r="T253" s="233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T253" s="228" t="s">
        <v>184</v>
      </c>
      <c r="AU253" s="228" t="s">
        <v>93</v>
      </c>
      <c r="AV253" s="14" t="s">
        <v>87</v>
      </c>
      <c r="AW253" s="14" t="s">
        <v>36</v>
      </c>
      <c r="AX253" s="14" t="s">
        <v>80</v>
      </c>
      <c r="AY253" s="228" t="s">
        <v>166</v>
      </c>
    </row>
    <row r="254" s="13" customFormat="1">
      <c r="A254" s="13"/>
      <c r="B254" s="218"/>
      <c r="C254" s="13"/>
      <c r="D254" s="219" t="s">
        <v>184</v>
      </c>
      <c r="E254" s="220" t="s">
        <v>1</v>
      </c>
      <c r="F254" s="221" t="s">
        <v>763</v>
      </c>
      <c r="G254" s="13"/>
      <c r="H254" s="222">
        <v>54.229999999999997</v>
      </c>
      <c r="I254" s="223"/>
      <c r="J254" s="13"/>
      <c r="K254" s="13"/>
      <c r="L254" s="218"/>
      <c r="M254" s="224"/>
      <c r="N254" s="225"/>
      <c r="O254" s="225"/>
      <c r="P254" s="225"/>
      <c r="Q254" s="225"/>
      <c r="R254" s="225"/>
      <c r="S254" s="225"/>
      <c r="T254" s="226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T254" s="220" t="s">
        <v>184</v>
      </c>
      <c r="AU254" s="220" t="s">
        <v>93</v>
      </c>
      <c r="AV254" s="13" t="s">
        <v>93</v>
      </c>
      <c r="AW254" s="13" t="s">
        <v>36</v>
      </c>
      <c r="AX254" s="13" t="s">
        <v>80</v>
      </c>
      <c r="AY254" s="220" t="s">
        <v>166</v>
      </c>
    </row>
    <row r="255" s="14" customFormat="1">
      <c r="A255" s="14"/>
      <c r="B255" s="227"/>
      <c r="C255" s="14"/>
      <c r="D255" s="219" t="s">
        <v>184</v>
      </c>
      <c r="E255" s="228" t="s">
        <v>1</v>
      </c>
      <c r="F255" s="229" t="s">
        <v>739</v>
      </c>
      <c r="G255" s="14"/>
      <c r="H255" s="228" t="s">
        <v>1</v>
      </c>
      <c r="I255" s="230"/>
      <c r="J255" s="14"/>
      <c r="K255" s="14"/>
      <c r="L255" s="227"/>
      <c r="M255" s="231"/>
      <c r="N255" s="232"/>
      <c r="O255" s="232"/>
      <c r="P255" s="232"/>
      <c r="Q255" s="232"/>
      <c r="R255" s="232"/>
      <c r="S255" s="232"/>
      <c r="T255" s="233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T255" s="228" t="s">
        <v>184</v>
      </c>
      <c r="AU255" s="228" t="s">
        <v>93</v>
      </c>
      <c r="AV255" s="14" t="s">
        <v>87</v>
      </c>
      <c r="AW255" s="14" t="s">
        <v>36</v>
      </c>
      <c r="AX255" s="14" t="s">
        <v>80</v>
      </c>
      <c r="AY255" s="228" t="s">
        <v>166</v>
      </c>
    </row>
    <row r="256" s="13" customFormat="1">
      <c r="A256" s="13"/>
      <c r="B256" s="218"/>
      <c r="C256" s="13"/>
      <c r="D256" s="219" t="s">
        <v>184</v>
      </c>
      <c r="E256" s="220" t="s">
        <v>1</v>
      </c>
      <c r="F256" s="221" t="s">
        <v>740</v>
      </c>
      <c r="G256" s="13"/>
      <c r="H256" s="222">
        <v>24.632999999999999</v>
      </c>
      <c r="I256" s="223"/>
      <c r="J256" s="13"/>
      <c r="K256" s="13"/>
      <c r="L256" s="218"/>
      <c r="M256" s="224"/>
      <c r="N256" s="225"/>
      <c r="O256" s="225"/>
      <c r="P256" s="225"/>
      <c r="Q256" s="225"/>
      <c r="R256" s="225"/>
      <c r="S256" s="225"/>
      <c r="T256" s="226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T256" s="220" t="s">
        <v>184</v>
      </c>
      <c r="AU256" s="220" t="s">
        <v>93</v>
      </c>
      <c r="AV256" s="13" t="s">
        <v>93</v>
      </c>
      <c r="AW256" s="13" t="s">
        <v>36</v>
      </c>
      <c r="AX256" s="13" t="s">
        <v>80</v>
      </c>
      <c r="AY256" s="220" t="s">
        <v>166</v>
      </c>
    </row>
    <row r="257" s="14" customFormat="1">
      <c r="A257" s="14"/>
      <c r="B257" s="227"/>
      <c r="C257" s="14"/>
      <c r="D257" s="219" t="s">
        <v>184</v>
      </c>
      <c r="E257" s="228" t="s">
        <v>1</v>
      </c>
      <c r="F257" s="229" t="s">
        <v>741</v>
      </c>
      <c r="G257" s="14"/>
      <c r="H257" s="228" t="s">
        <v>1</v>
      </c>
      <c r="I257" s="230"/>
      <c r="J257" s="14"/>
      <c r="K257" s="14"/>
      <c r="L257" s="227"/>
      <c r="M257" s="231"/>
      <c r="N257" s="232"/>
      <c r="O257" s="232"/>
      <c r="P257" s="232"/>
      <c r="Q257" s="232"/>
      <c r="R257" s="232"/>
      <c r="S257" s="232"/>
      <c r="T257" s="233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T257" s="228" t="s">
        <v>184</v>
      </c>
      <c r="AU257" s="228" t="s">
        <v>93</v>
      </c>
      <c r="AV257" s="14" t="s">
        <v>87</v>
      </c>
      <c r="AW257" s="14" t="s">
        <v>36</v>
      </c>
      <c r="AX257" s="14" t="s">
        <v>80</v>
      </c>
      <c r="AY257" s="228" t="s">
        <v>166</v>
      </c>
    </row>
    <row r="258" s="13" customFormat="1">
      <c r="A258" s="13"/>
      <c r="B258" s="218"/>
      <c r="C258" s="13"/>
      <c r="D258" s="219" t="s">
        <v>184</v>
      </c>
      <c r="E258" s="220" t="s">
        <v>1</v>
      </c>
      <c r="F258" s="221" t="s">
        <v>742</v>
      </c>
      <c r="G258" s="13"/>
      <c r="H258" s="222">
        <v>181.43100000000001</v>
      </c>
      <c r="I258" s="223"/>
      <c r="J258" s="13"/>
      <c r="K258" s="13"/>
      <c r="L258" s="218"/>
      <c r="M258" s="224"/>
      <c r="N258" s="225"/>
      <c r="O258" s="225"/>
      <c r="P258" s="225"/>
      <c r="Q258" s="225"/>
      <c r="R258" s="225"/>
      <c r="S258" s="225"/>
      <c r="T258" s="226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T258" s="220" t="s">
        <v>184</v>
      </c>
      <c r="AU258" s="220" t="s">
        <v>93</v>
      </c>
      <c r="AV258" s="13" t="s">
        <v>93</v>
      </c>
      <c r="AW258" s="13" t="s">
        <v>36</v>
      </c>
      <c r="AX258" s="13" t="s">
        <v>80</v>
      </c>
      <c r="AY258" s="220" t="s">
        <v>166</v>
      </c>
    </row>
    <row r="259" s="14" customFormat="1">
      <c r="A259" s="14"/>
      <c r="B259" s="227"/>
      <c r="C259" s="14"/>
      <c r="D259" s="219" t="s">
        <v>184</v>
      </c>
      <c r="E259" s="228" t="s">
        <v>1</v>
      </c>
      <c r="F259" s="229" t="s">
        <v>677</v>
      </c>
      <c r="G259" s="14"/>
      <c r="H259" s="228" t="s">
        <v>1</v>
      </c>
      <c r="I259" s="230"/>
      <c r="J259" s="14"/>
      <c r="K259" s="14"/>
      <c r="L259" s="227"/>
      <c r="M259" s="231"/>
      <c r="N259" s="232"/>
      <c r="O259" s="232"/>
      <c r="P259" s="232"/>
      <c r="Q259" s="232"/>
      <c r="R259" s="232"/>
      <c r="S259" s="232"/>
      <c r="T259" s="233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T259" s="228" t="s">
        <v>184</v>
      </c>
      <c r="AU259" s="228" t="s">
        <v>93</v>
      </c>
      <c r="AV259" s="14" t="s">
        <v>87</v>
      </c>
      <c r="AW259" s="14" t="s">
        <v>36</v>
      </c>
      <c r="AX259" s="14" t="s">
        <v>80</v>
      </c>
      <c r="AY259" s="228" t="s">
        <v>166</v>
      </c>
    </row>
    <row r="260" s="13" customFormat="1">
      <c r="A260" s="13"/>
      <c r="B260" s="218"/>
      <c r="C260" s="13"/>
      <c r="D260" s="219" t="s">
        <v>184</v>
      </c>
      <c r="E260" s="220" t="s">
        <v>1</v>
      </c>
      <c r="F260" s="221" t="s">
        <v>743</v>
      </c>
      <c r="G260" s="13"/>
      <c r="H260" s="222">
        <v>14.129</v>
      </c>
      <c r="I260" s="223"/>
      <c r="J260" s="13"/>
      <c r="K260" s="13"/>
      <c r="L260" s="218"/>
      <c r="M260" s="224"/>
      <c r="N260" s="225"/>
      <c r="O260" s="225"/>
      <c r="P260" s="225"/>
      <c r="Q260" s="225"/>
      <c r="R260" s="225"/>
      <c r="S260" s="225"/>
      <c r="T260" s="226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T260" s="220" t="s">
        <v>184</v>
      </c>
      <c r="AU260" s="220" t="s">
        <v>93</v>
      </c>
      <c r="AV260" s="13" t="s">
        <v>93</v>
      </c>
      <c r="AW260" s="13" t="s">
        <v>36</v>
      </c>
      <c r="AX260" s="13" t="s">
        <v>80</v>
      </c>
      <c r="AY260" s="220" t="s">
        <v>166</v>
      </c>
    </row>
    <row r="261" s="13" customFormat="1">
      <c r="A261" s="13"/>
      <c r="B261" s="218"/>
      <c r="C261" s="13"/>
      <c r="D261" s="219" t="s">
        <v>184</v>
      </c>
      <c r="E261" s="220" t="s">
        <v>1</v>
      </c>
      <c r="F261" s="221" t="s">
        <v>744</v>
      </c>
      <c r="G261" s="13"/>
      <c r="H261" s="222">
        <v>8.0660000000000007</v>
      </c>
      <c r="I261" s="223"/>
      <c r="J261" s="13"/>
      <c r="K261" s="13"/>
      <c r="L261" s="218"/>
      <c r="M261" s="224"/>
      <c r="N261" s="225"/>
      <c r="O261" s="225"/>
      <c r="P261" s="225"/>
      <c r="Q261" s="225"/>
      <c r="R261" s="225"/>
      <c r="S261" s="225"/>
      <c r="T261" s="226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T261" s="220" t="s">
        <v>184</v>
      </c>
      <c r="AU261" s="220" t="s">
        <v>93</v>
      </c>
      <c r="AV261" s="13" t="s">
        <v>93</v>
      </c>
      <c r="AW261" s="13" t="s">
        <v>36</v>
      </c>
      <c r="AX261" s="13" t="s">
        <v>80</v>
      </c>
      <c r="AY261" s="220" t="s">
        <v>166</v>
      </c>
    </row>
    <row r="262" s="13" customFormat="1">
      <c r="A262" s="13"/>
      <c r="B262" s="218"/>
      <c r="C262" s="13"/>
      <c r="D262" s="219" t="s">
        <v>184</v>
      </c>
      <c r="E262" s="220" t="s">
        <v>1</v>
      </c>
      <c r="F262" s="221" t="s">
        <v>764</v>
      </c>
      <c r="G262" s="13"/>
      <c r="H262" s="222">
        <v>23.379999999999999</v>
      </c>
      <c r="I262" s="223"/>
      <c r="J262" s="13"/>
      <c r="K262" s="13"/>
      <c r="L262" s="218"/>
      <c r="M262" s="224"/>
      <c r="N262" s="225"/>
      <c r="O262" s="225"/>
      <c r="P262" s="225"/>
      <c r="Q262" s="225"/>
      <c r="R262" s="225"/>
      <c r="S262" s="225"/>
      <c r="T262" s="226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T262" s="220" t="s">
        <v>184</v>
      </c>
      <c r="AU262" s="220" t="s">
        <v>93</v>
      </c>
      <c r="AV262" s="13" t="s">
        <v>93</v>
      </c>
      <c r="AW262" s="13" t="s">
        <v>36</v>
      </c>
      <c r="AX262" s="13" t="s">
        <v>80</v>
      </c>
      <c r="AY262" s="220" t="s">
        <v>166</v>
      </c>
    </row>
    <row r="263" s="15" customFormat="1">
      <c r="A263" s="15"/>
      <c r="B263" s="234"/>
      <c r="C263" s="15"/>
      <c r="D263" s="219" t="s">
        <v>184</v>
      </c>
      <c r="E263" s="235" t="s">
        <v>1</v>
      </c>
      <c r="F263" s="236" t="s">
        <v>241</v>
      </c>
      <c r="G263" s="15"/>
      <c r="H263" s="237">
        <v>468.661</v>
      </c>
      <c r="I263" s="238"/>
      <c r="J263" s="15"/>
      <c r="K263" s="15"/>
      <c r="L263" s="234"/>
      <c r="M263" s="239"/>
      <c r="N263" s="240"/>
      <c r="O263" s="240"/>
      <c r="P263" s="240"/>
      <c r="Q263" s="240"/>
      <c r="R263" s="240"/>
      <c r="S263" s="240"/>
      <c r="T263" s="241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T263" s="235" t="s">
        <v>184</v>
      </c>
      <c r="AU263" s="235" t="s">
        <v>93</v>
      </c>
      <c r="AV263" s="15" t="s">
        <v>172</v>
      </c>
      <c r="AW263" s="15" t="s">
        <v>36</v>
      </c>
      <c r="AX263" s="15" t="s">
        <v>87</v>
      </c>
      <c r="AY263" s="235" t="s">
        <v>166</v>
      </c>
    </row>
    <row r="264" s="2" customFormat="1" ht="33" customHeight="1">
      <c r="A264" s="37"/>
      <c r="B264" s="168"/>
      <c r="C264" s="204" t="s">
        <v>234</v>
      </c>
      <c r="D264" s="204" t="s">
        <v>168</v>
      </c>
      <c r="E264" s="205" t="s">
        <v>765</v>
      </c>
      <c r="F264" s="206" t="s">
        <v>766</v>
      </c>
      <c r="G264" s="207" t="s">
        <v>182</v>
      </c>
      <c r="H264" s="208">
        <v>383.43200000000002</v>
      </c>
      <c r="I264" s="209"/>
      <c r="J264" s="210">
        <f>ROUND(I264*H264,2)</f>
        <v>0</v>
      </c>
      <c r="K264" s="211"/>
      <c r="L264" s="38"/>
      <c r="M264" s="212" t="s">
        <v>1</v>
      </c>
      <c r="N264" s="213" t="s">
        <v>46</v>
      </c>
      <c r="O264" s="81"/>
      <c r="P264" s="214">
        <f>O264*H264</f>
        <v>0</v>
      </c>
      <c r="Q264" s="214">
        <v>0</v>
      </c>
      <c r="R264" s="214">
        <f>Q264*H264</f>
        <v>0</v>
      </c>
      <c r="S264" s="214">
        <v>0.22500000000000001</v>
      </c>
      <c r="T264" s="215">
        <f>S264*H264</f>
        <v>86.272200000000012</v>
      </c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R264" s="216" t="s">
        <v>172</v>
      </c>
      <c r="AT264" s="216" t="s">
        <v>168</v>
      </c>
      <c r="AU264" s="216" t="s">
        <v>93</v>
      </c>
      <c r="AY264" s="18" t="s">
        <v>166</v>
      </c>
      <c r="BE264" s="217">
        <f>IF(N264="základná",J264,0)</f>
        <v>0</v>
      </c>
      <c r="BF264" s="217">
        <f>IF(N264="znížená",J264,0)</f>
        <v>0</v>
      </c>
      <c r="BG264" s="217">
        <f>IF(N264="zákl. prenesená",J264,0)</f>
        <v>0</v>
      </c>
      <c r="BH264" s="217">
        <f>IF(N264="zníž. prenesená",J264,0)</f>
        <v>0</v>
      </c>
      <c r="BI264" s="217">
        <f>IF(N264="nulová",J264,0)</f>
        <v>0</v>
      </c>
      <c r="BJ264" s="18" t="s">
        <v>93</v>
      </c>
      <c r="BK264" s="217">
        <f>ROUND(I264*H264,2)</f>
        <v>0</v>
      </c>
      <c r="BL264" s="18" t="s">
        <v>172</v>
      </c>
      <c r="BM264" s="216" t="s">
        <v>767</v>
      </c>
    </row>
    <row r="265" s="13" customFormat="1">
      <c r="A265" s="13"/>
      <c r="B265" s="218"/>
      <c r="C265" s="13"/>
      <c r="D265" s="219" t="s">
        <v>184</v>
      </c>
      <c r="E265" s="220" t="s">
        <v>1</v>
      </c>
      <c r="F265" s="221" t="s">
        <v>751</v>
      </c>
      <c r="G265" s="13"/>
      <c r="H265" s="222">
        <v>3.0510000000000002</v>
      </c>
      <c r="I265" s="223"/>
      <c r="J265" s="13"/>
      <c r="K265" s="13"/>
      <c r="L265" s="218"/>
      <c r="M265" s="224"/>
      <c r="N265" s="225"/>
      <c r="O265" s="225"/>
      <c r="P265" s="225"/>
      <c r="Q265" s="225"/>
      <c r="R265" s="225"/>
      <c r="S265" s="225"/>
      <c r="T265" s="226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T265" s="220" t="s">
        <v>184</v>
      </c>
      <c r="AU265" s="220" t="s">
        <v>93</v>
      </c>
      <c r="AV265" s="13" t="s">
        <v>93</v>
      </c>
      <c r="AW265" s="13" t="s">
        <v>36</v>
      </c>
      <c r="AX265" s="13" t="s">
        <v>80</v>
      </c>
      <c r="AY265" s="220" t="s">
        <v>166</v>
      </c>
    </row>
    <row r="266" s="13" customFormat="1">
      <c r="A266" s="13"/>
      <c r="B266" s="218"/>
      <c r="C266" s="13"/>
      <c r="D266" s="219" t="s">
        <v>184</v>
      </c>
      <c r="E266" s="220" t="s">
        <v>1</v>
      </c>
      <c r="F266" s="221" t="s">
        <v>725</v>
      </c>
      <c r="G266" s="13"/>
      <c r="H266" s="222">
        <v>4.8540000000000001</v>
      </c>
      <c r="I266" s="223"/>
      <c r="J266" s="13"/>
      <c r="K266" s="13"/>
      <c r="L266" s="218"/>
      <c r="M266" s="224"/>
      <c r="N266" s="225"/>
      <c r="O266" s="225"/>
      <c r="P266" s="225"/>
      <c r="Q266" s="225"/>
      <c r="R266" s="225"/>
      <c r="S266" s="225"/>
      <c r="T266" s="226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20" t="s">
        <v>184</v>
      </c>
      <c r="AU266" s="220" t="s">
        <v>93</v>
      </c>
      <c r="AV266" s="13" t="s">
        <v>93</v>
      </c>
      <c r="AW266" s="13" t="s">
        <v>36</v>
      </c>
      <c r="AX266" s="13" t="s">
        <v>80</v>
      </c>
      <c r="AY266" s="220" t="s">
        <v>166</v>
      </c>
    </row>
    <row r="267" s="13" customFormat="1">
      <c r="A267" s="13"/>
      <c r="B267" s="218"/>
      <c r="C267" s="13"/>
      <c r="D267" s="219" t="s">
        <v>184</v>
      </c>
      <c r="E267" s="220" t="s">
        <v>1</v>
      </c>
      <c r="F267" s="221" t="s">
        <v>726</v>
      </c>
      <c r="G267" s="13"/>
      <c r="H267" s="222">
        <v>11.944000000000001</v>
      </c>
      <c r="I267" s="223"/>
      <c r="J267" s="13"/>
      <c r="K267" s="13"/>
      <c r="L267" s="218"/>
      <c r="M267" s="224"/>
      <c r="N267" s="225"/>
      <c r="O267" s="225"/>
      <c r="P267" s="225"/>
      <c r="Q267" s="225"/>
      <c r="R267" s="225"/>
      <c r="S267" s="225"/>
      <c r="T267" s="226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T267" s="220" t="s">
        <v>184</v>
      </c>
      <c r="AU267" s="220" t="s">
        <v>93</v>
      </c>
      <c r="AV267" s="13" t="s">
        <v>93</v>
      </c>
      <c r="AW267" s="13" t="s">
        <v>36</v>
      </c>
      <c r="AX267" s="13" t="s">
        <v>80</v>
      </c>
      <c r="AY267" s="220" t="s">
        <v>166</v>
      </c>
    </row>
    <row r="268" s="13" customFormat="1">
      <c r="A268" s="13"/>
      <c r="B268" s="218"/>
      <c r="C268" s="13"/>
      <c r="D268" s="219" t="s">
        <v>184</v>
      </c>
      <c r="E268" s="220" t="s">
        <v>1</v>
      </c>
      <c r="F268" s="221" t="s">
        <v>727</v>
      </c>
      <c r="G268" s="13"/>
      <c r="H268" s="222">
        <v>21.295999999999999</v>
      </c>
      <c r="I268" s="223"/>
      <c r="J268" s="13"/>
      <c r="K268" s="13"/>
      <c r="L268" s="218"/>
      <c r="M268" s="224"/>
      <c r="N268" s="225"/>
      <c r="O268" s="225"/>
      <c r="P268" s="225"/>
      <c r="Q268" s="225"/>
      <c r="R268" s="225"/>
      <c r="S268" s="225"/>
      <c r="T268" s="226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T268" s="220" t="s">
        <v>184</v>
      </c>
      <c r="AU268" s="220" t="s">
        <v>93</v>
      </c>
      <c r="AV268" s="13" t="s">
        <v>93</v>
      </c>
      <c r="AW268" s="13" t="s">
        <v>36</v>
      </c>
      <c r="AX268" s="13" t="s">
        <v>80</v>
      </c>
      <c r="AY268" s="220" t="s">
        <v>166</v>
      </c>
    </row>
    <row r="269" s="13" customFormat="1">
      <c r="A269" s="13"/>
      <c r="B269" s="218"/>
      <c r="C269" s="13"/>
      <c r="D269" s="219" t="s">
        <v>184</v>
      </c>
      <c r="E269" s="220" t="s">
        <v>1</v>
      </c>
      <c r="F269" s="221" t="s">
        <v>728</v>
      </c>
      <c r="G269" s="13"/>
      <c r="H269" s="222">
        <v>8.3729999999999993</v>
      </c>
      <c r="I269" s="223"/>
      <c r="J269" s="13"/>
      <c r="K269" s="13"/>
      <c r="L269" s="218"/>
      <c r="M269" s="224"/>
      <c r="N269" s="225"/>
      <c r="O269" s="225"/>
      <c r="P269" s="225"/>
      <c r="Q269" s="225"/>
      <c r="R269" s="225"/>
      <c r="S269" s="225"/>
      <c r="T269" s="226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T269" s="220" t="s">
        <v>184</v>
      </c>
      <c r="AU269" s="220" t="s">
        <v>93</v>
      </c>
      <c r="AV269" s="13" t="s">
        <v>93</v>
      </c>
      <c r="AW269" s="13" t="s">
        <v>36</v>
      </c>
      <c r="AX269" s="13" t="s">
        <v>80</v>
      </c>
      <c r="AY269" s="220" t="s">
        <v>166</v>
      </c>
    </row>
    <row r="270" s="13" customFormat="1">
      <c r="A270" s="13"/>
      <c r="B270" s="218"/>
      <c r="C270" s="13"/>
      <c r="D270" s="219" t="s">
        <v>184</v>
      </c>
      <c r="E270" s="220" t="s">
        <v>1</v>
      </c>
      <c r="F270" s="221" t="s">
        <v>729</v>
      </c>
      <c r="G270" s="13"/>
      <c r="H270" s="222">
        <v>17.949000000000002</v>
      </c>
      <c r="I270" s="223"/>
      <c r="J270" s="13"/>
      <c r="K270" s="13"/>
      <c r="L270" s="218"/>
      <c r="M270" s="224"/>
      <c r="N270" s="225"/>
      <c r="O270" s="225"/>
      <c r="P270" s="225"/>
      <c r="Q270" s="225"/>
      <c r="R270" s="225"/>
      <c r="S270" s="225"/>
      <c r="T270" s="226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T270" s="220" t="s">
        <v>184</v>
      </c>
      <c r="AU270" s="220" t="s">
        <v>93</v>
      </c>
      <c r="AV270" s="13" t="s">
        <v>93</v>
      </c>
      <c r="AW270" s="13" t="s">
        <v>36</v>
      </c>
      <c r="AX270" s="13" t="s">
        <v>80</v>
      </c>
      <c r="AY270" s="220" t="s">
        <v>166</v>
      </c>
    </row>
    <row r="271" s="13" customFormat="1">
      <c r="A271" s="13"/>
      <c r="B271" s="218"/>
      <c r="C271" s="13"/>
      <c r="D271" s="219" t="s">
        <v>184</v>
      </c>
      <c r="E271" s="220" t="s">
        <v>1</v>
      </c>
      <c r="F271" s="221" t="s">
        <v>730</v>
      </c>
      <c r="G271" s="13"/>
      <c r="H271" s="222">
        <v>4.7690000000000001</v>
      </c>
      <c r="I271" s="223"/>
      <c r="J271" s="13"/>
      <c r="K271" s="13"/>
      <c r="L271" s="218"/>
      <c r="M271" s="224"/>
      <c r="N271" s="225"/>
      <c r="O271" s="225"/>
      <c r="P271" s="225"/>
      <c r="Q271" s="225"/>
      <c r="R271" s="225"/>
      <c r="S271" s="225"/>
      <c r="T271" s="226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T271" s="220" t="s">
        <v>184</v>
      </c>
      <c r="AU271" s="220" t="s">
        <v>93</v>
      </c>
      <c r="AV271" s="13" t="s">
        <v>93</v>
      </c>
      <c r="AW271" s="13" t="s">
        <v>36</v>
      </c>
      <c r="AX271" s="13" t="s">
        <v>80</v>
      </c>
      <c r="AY271" s="220" t="s">
        <v>166</v>
      </c>
    </row>
    <row r="272" s="13" customFormat="1">
      <c r="A272" s="13"/>
      <c r="B272" s="218"/>
      <c r="C272" s="13"/>
      <c r="D272" s="219" t="s">
        <v>184</v>
      </c>
      <c r="E272" s="220" t="s">
        <v>1</v>
      </c>
      <c r="F272" s="221" t="s">
        <v>768</v>
      </c>
      <c r="G272" s="13"/>
      <c r="H272" s="222">
        <v>286.57999999999998</v>
      </c>
      <c r="I272" s="223"/>
      <c r="J272" s="13"/>
      <c r="K272" s="13"/>
      <c r="L272" s="218"/>
      <c r="M272" s="224"/>
      <c r="N272" s="225"/>
      <c r="O272" s="225"/>
      <c r="P272" s="225"/>
      <c r="Q272" s="225"/>
      <c r="R272" s="225"/>
      <c r="S272" s="225"/>
      <c r="T272" s="226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T272" s="220" t="s">
        <v>184</v>
      </c>
      <c r="AU272" s="220" t="s">
        <v>93</v>
      </c>
      <c r="AV272" s="13" t="s">
        <v>93</v>
      </c>
      <c r="AW272" s="13" t="s">
        <v>36</v>
      </c>
      <c r="AX272" s="13" t="s">
        <v>80</v>
      </c>
      <c r="AY272" s="220" t="s">
        <v>166</v>
      </c>
    </row>
    <row r="273" s="13" customFormat="1">
      <c r="A273" s="13"/>
      <c r="B273" s="218"/>
      <c r="C273" s="13"/>
      <c r="D273" s="219" t="s">
        <v>184</v>
      </c>
      <c r="E273" s="220" t="s">
        <v>1</v>
      </c>
      <c r="F273" s="221" t="s">
        <v>769</v>
      </c>
      <c r="G273" s="13"/>
      <c r="H273" s="222">
        <v>19.015999999999998</v>
      </c>
      <c r="I273" s="223"/>
      <c r="J273" s="13"/>
      <c r="K273" s="13"/>
      <c r="L273" s="218"/>
      <c r="M273" s="224"/>
      <c r="N273" s="225"/>
      <c r="O273" s="225"/>
      <c r="P273" s="225"/>
      <c r="Q273" s="225"/>
      <c r="R273" s="225"/>
      <c r="S273" s="225"/>
      <c r="T273" s="226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T273" s="220" t="s">
        <v>184</v>
      </c>
      <c r="AU273" s="220" t="s">
        <v>93</v>
      </c>
      <c r="AV273" s="13" t="s">
        <v>93</v>
      </c>
      <c r="AW273" s="13" t="s">
        <v>36</v>
      </c>
      <c r="AX273" s="13" t="s">
        <v>80</v>
      </c>
      <c r="AY273" s="220" t="s">
        <v>166</v>
      </c>
    </row>
    <row r="274" s="13" customFormat="1">
      <c r="A274" s="13"/>
      <c r="B274" s="218"/>
      <c r="C274" s="13"/>
      <c r="D274" s="219" t="s">
        <v>184</v>
      </c>
      <c r="E274" s="220" t="s">
        <v>1</v>
      </c>
      <c r="F274" s="221" t="s">
        <v>770</v>
      </c>
      <c r="G274" s="13"/>
      <c r="H274" s="222">
        <v>5.5999999999999996</v>
      </c>
      <c r="I274" s="223"/>
      <c r="J274" s="13"/>
      <c r="K274" s="13"/>
      <c r="L274" s="218"/>
      <c r="M274" s="224"/>
      <c r="N274" s="225"/>
      <c r="O274" s="225"/>
      <c r="P274" s="225"/>
      <c r="Q274" s="225"/>
      <c r="R274" s="225"/>
      <c r="S274" s="225"/>
      <c r="T274" s="226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T274" s="220" t="s">
        <v>184</v>
      </c>
      <c r="AU274" s="220" t="s">
        <v>93</v>
      </c>
      <c r="AV274" s="13" t="s">
        <v>93</v>
      </c>
      <c r="AW274" s="13" t="s">
        <v>36</v>
      </c>
      <c r="AX274" s="13" t="s">
        <v>80</v>
      </c>
      <c r="AY274" s="220" t="s">
        <v>166</v>
      </c>
    </row>
    <row r="275" s="15" customFormat="1">
      <c r="A275" s="15"/>
      <c r="B275" s="234"/>
      <c r="C275" s="15"/>
      <c r="D275" s="219" t="s">
        <v>184</v>
      </c>
      <c r="E275" s="235" t="s">
        <v>1</v>
      </c>
      <c r="F275" s="236" t="s">
        <v>241</v>
      </c>
      <c r="G275" s="15"/>
      <c r="H275" s="237">
        <v>383.43200000000002</v>
      </c>
      <c r="I275" s="238"/>
      <c r="J275" s="15"/>
      <c r="K275" s="15"/>
      <c r="L275" s="234"/>
      <c r="M275" s="239"/>
      <c r="N275" s="240"/>
      <c r="O275" s="240"/>
      <c r="P275" s="240"/>
      <c r="Q275" s="240"/>
      <c r="R275" s="240"/>
      <c r="S275" s="240"/>
      <c r="T275" s="241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T275" s="235" t="s">
        <v>184</v>
      </c>
      <c r="AU275" s="235" t="s">
        <v>93</v>
      </c>
      <c r="AV275" s="15" t="s">
        <v>172</v>
      </c>
      <c r="AW275" s="15" t="s">
        <v>36</v>
      </c>
      <c r="AX275" s="15" t="s">
        <v>87</v>
      </c>
      <c r="AY275" s="235" t="s">
        <v>166</v>
      </c>
    </row>
    <row r="276" s="2" customFormat="1" ht="33" customHeight="1">
      <c r="A276" s="37"/>
      <c r="B276" s="168"/>
      <c r="C276" s="204" t="s">
        <v>242</v>
      </c>
      <c r="D276" s="204" t="s">
        <v>168</v>
      </c>
      <c r="E276" s="205" t="s">
        <v>771</v>
      </c>
      <c r="F276" s="206" t="s">
        <v>772</v>
      </c>
      <c r="G276" s="207" t="s">
        <v>182</v>
      </c>
      <c r="H276" s="208">
        <v>560.63</v>
      </c>
      <c r="I276" s="209"/>
      <c r="J276" s="210">
        <f>ROUND(I276*H276,2)</f>
        <v>0</v>
      </c>
      <c r="K276" s="211"/>
      <c r="L276" s="38"/>
      <c r="M276" s="212" t="s">
        <v>1</v>
      </c>
      <c r="N276" s="213" t="s">
        <v>46</v>
      </c>
      <c r="O276" s="81"/>
      <c r="P276" s="214">
        <f>O276*H276</f>
        <v>0</v>
      </c>
      <c r="Q276" s="214">
        <v>0</v>
      </c>
      <c r="R276" s="214">
        <f>Q276*H276</f>
        <v>0</v>
      </c>
      <c r="S276" s="214">
        <v>0.5</v>
      </c>
      <c r="T276" s="215">
        <f>S276*H276</f>
        <v>280.315</v>
      </c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R276" s="216" t="s">
        <v>172</v>
      </c>
      <c r="AT276" s="216" t="s">
        <v>168</v>
      </c>
      <c r="AU276" s="216" t="s">
        <v>93</v>
      </c>
      <c r="AY276" s="18" t="s">
        <v>166</v>
      </c>
      <c r="BE276" s="217">
        <f>IF(N276="základná",J276,0)</f>
        <v>0</v>
      </c>
      <c r="BF276" s="217">
        <f>IF(N276="znížená",J276,0)</f>
        <v>0</v>
      </c>
      <c r="BG276" s="217">
        <f>IF(N276="zákl. prenesená",J276,0)</f>
        <v>0</v>
      </c>
      <c r="BH276" s="217">
        <f>IF(N276="zníž. prenesená",J276,0)</f>
        <v>0</v>
      </c>
      <c r="BI276" s="217">
        <f>IF(N276="nulová",J276,0)</f>
        <v>0</v>
      </c>
      <c r="BJ276" s="18" t="s">
        <v>93</v>
      </c>
      <c r="BK276" s="217">
        <f>ROUND(I276*H276,2)</f>
        <v>0</v>
      </c>
      <c r="BL276" s="18" t="s">
        <v>172</v>
      </c>
      <c r="BM276" s="216" t="s">
        <v>773</v>
      </c>
    </row>
    <row r="277" s="14" customFormat="1">
      <c r="A277" s="14"/>
      <c r="B277" s="227"/>
      <c r="C277" s="14"/>
      <c r="D277" s="219" t="s">
        <v>184</v>
      </c>
      <c r="E277" s="228" t="s">
        <v>1</v>
      </c>
      <c r="F277" s="229" t="s">
        <v>737</v>
      </c>
      <c r="G277" s="14"/>
      <c r="H277" s="228" t="s">
        <v>1</v>
      </c>
      <c r="I277" s="230"/>
      <c r="J277" s="14"/>
      <c r="K277" s="14"/>
      <c r="L277" s="227"/>
      <c r="M277" s="231"/>
      <c r="N277" s="232"/>
      <c r="O277" s="232"/>
      <c r="P277" s="232"/>
      <c r="Q277" s="232"/>
      <c r="R277" s="232"/>
      <c r="S277" s="232"/>
      <c r="T277" s="233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T277" s="228" t="s">
        <v>184</v>
      </c>
      <c r="AU277" s="228" t="s">
        <v>93</v>
      </c>
      <c r="AV277" s="14" t="s">
        <v>87</v>
      </c>
      <c r="AW277" s="14" t="s">
        <v>36</v>
      </c>
      <c r="AX277" s="14" t="s">
        <v>80</v>
      </c>
      <c r="AY277" s="228" t="s">
        <v>166</v>
      </c>
    </row>
    <row r="278" s="13" customFormat="1">
      <c r="A278" s="13"/>
      <c r="B278" s="218"/>
      <c r="C278" s="13"/>
      <c r="D278" s="219" t="s">
        <v>184</v>
      </c>
      <c r="E278" s="220" t="s">
        <v>1</v>
      </c>
      <c r="F278" s="221" t="s">
        <v>774</v>
      </c>
      <c r="G278" s="13"/>
      <c r="H278" s="222">
        <v>304.42099999999999</v>
      </c>
      <c r="I278" s="223"/>
      <c r="J278" s="13"/>
      <c r="K278" s="13"/>
      <c r="L278" s="218"/>
      <c r="M278" s="224"/>
      <c r="N278" s="225"/>
      <c r="O278" s="225"/>
      <c r="P278" s="225"/>
      <c r="Q278" s="225"/>
      <c r="R278" s="225"/>
      <c r="S278" s="225"/>
      <c r="T278" s="226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T278" s="220" t="s">
        <v>184</v>
      </c>
      <c r="AU278" s="220" t="s">
        <v>93</v>
      </c>
      <c r="AV278" s="13" t="s">
        <v>93</v>
      </c>
      <c r="AW278" s="13" t="s">
        <v>36</v>
      </c>
      <c r="AX278" s="13" t="s">
        <v>80</v>
      </c>
      <c r="AY278" s="220" t="s">
        <v>166</v>
      </c>
    </row>
    <row r="279" s="14" customFormat="1">
      <c r="A279" s="14"/>
      <c r="B279" s="227"/>
      <c r="C279" s="14"/>
      <c r="D279" s="219" t="s">
        <v>184</v>
      </c>
      <c r="E279" s="228" t="s">
        <v>1</v>
      </c>
      <c r="F279" s="229" t="s">
        <v>739</v>
      </c>
      <c r="G279" s="14"/>
      <c r="H279" s="228" t="s">
        <v>1</v>
      </c>
      <c r="I279" s="230"/>
      <c r="J279" s="14"/>
      <c r="K279" s="14"/>
      <c r="L279" s="227"/>
      <c r="M279" s="231"/>
      <c r="N279" s="232"/>
      <c r="O279" s="232"/>
      <c r="P279" s="232"/>
      <c r="Q279" s="232"/>
      <c r="R279" s="232"/>
      <c r="S279" s="232"/>
      <c r="T279" s="233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T279" s="228" t="s">
        <v>184</v>
      </c>
      <c r="AU279" s="228" t="s">
        <v>93</v>
      </c>
      <c r="AV279" s="14" t="s">
        <v>87</v>
      </c>
      <c r="AW279" s="14" t="s">
        <v>36</v>
      </c>
      <c r="AX279" s="14" t="s">
        <v>80</v>
      </c>
      <c r="AY279" s="228" t="s">
        <v>166</v>
      </c>
    </row>
    <row r="280" s="13" customFormat="1">
      <c r="A280" s="13"/>
      <c r="B280" s="218"/>
      <c r="C280" s="13"/>
      <c r="D280" s="219" t="s">
        <v>184</v>
      </c>
      <c r="E280" s="220" t="s">
        <v>1</v>
      </c>
      <c r="F280" s="221" t="s">
        <v>740</v>
      </c>
      <c r="G280" s="13"/>
      <c r="H280" s="222">
        <v>24.632999999999999</v>
      </c>
      <c r="I280" s="223"/>
      <c r="J280" s="13"/>
      <c r="K280" s="13"/>
      <c r="L280" s="218"/>
      <c r="M280" s="224"/>
      <c r="N280" s="225"/>
      <c r="O280" s="225"/>
      <c r="P280" s="225"/>
      <c r="Q280" s="225"/>
      <c r="R280" s="225"/>
      <c r="S280" s="225"/>
      <c r="T280" s="226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T280" s="220" t="s">
        <v>184</v>
      </c>
      <c r="AU280" s="220" t="s">
        <v>93</v>
      </c>
      <c r="AV280" s="13" t="s">
        <v>93</v>
      </c>
      <c r="AW280" s="13" t="s">
        <v>36</v>
      </c>
      <c r="AX280" s="13" t="s">
        <v>80</v>
      </c>
      <c r="AY280" s="220" t="s">
        <v>166</v>
      </c>
    </row>
    <row r="281" s="14" customFormat="1">
      <c r="A281" s="14"/>
      <c r="B281" s="227"/>
      <c r="C281" s="14"/>
      <c r="D281" s="219" t="s">
        <v>184</v>
      </c>
      <c r="E281" s="228" t="s">
        <v>1</v>
      </c>
      <c r="F281" s="229" t="s">
        <v>741</v>
      </c>
      <c r="G281" s="14"/>
      <c r="H281" s="228" t="s">
        <v>1</v>
      </c>
      <c r="I281" s="230"/>
      <c r="J281" s="14"/>
      <c r="K281" s="14"/>
      <c r="L281" s="227"/>
      <c r="M281" s="231"/>
      <c r="N281" s="232"/>
      <c r="O281" s="232"/>
      <c r="P281" s="232"/>
      <c r="Q281" s="232"/>
      <c r="R281" s="232"/>
      <c r="S281" s="232"/>
      <c r="T281" s="233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T281" s="228" t="s">
        <v>184</v>
      </c>
      <c r="AU281" s="228" t="s">
        <v>93</v>
      </c>
      <c r="AV281" s="14" t="s">
        <v>87</v>
      </c>
      <c r="AW281" s="14" t="s">
        <v>36</v>
      </c>
      <c r="AX281" s="14" t="s">
        <v>80</v>
      </c>
      <c r="AY281" s="228" t="s">
        <v>166</v>
      </c>
    </row>
    <row r="282" s="13" customFormat="1">
      <c r="A282" s="13"/>
      <c r="B282" s="218"/>
      <c r="C282" s="13"/>
      <c r="D282" s="219" t="s">
        <v>184</v>
      </c>
      <c r="E282" s="220" t="s">
        <v>1</v>
      </c>
      <c r="F282" s="221" t="s">
        <v>742</v>
      </c>
      <c r="G282" s="13"/>
      <c r="H282" s="222">
        <v>181.43100000000001</v>
      </c>
      <c r="I282" s="223"/>
      <c r="J282" s="13"/>
      <c r="K282" s="13"/>
      <c r="L282" s="218"/>
      <c r="M282" s="224"/>
      <c r="N282" s="225"/>
      <c r="O282" s="225"/>
      <c r="P282" s="225"/>
      <c r="Q282" s="225"/>
      <c r="R282" s="225"/>
      <c r="S282" s="225"/>
      <c r="T282" s="226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T282" s="220" t="s">
        <v>184</v>
      </c>
      <c r="AU282" s="220" t="s">
        <v>93</v>
      </c>
      <c r="AV282" s="13" t="s">
        <v>93</v>
      </c>
      <c r="AW282" s="13" t="s">
        <v>36</v>
      </c>
      <c r="AX282" s="13" t="s">
        <v>80</v>
      </c>
      <c r="AY282" s="220" t="s">
        <v>166</v>
      </c>
    </row>
    <row r="283" s="14" customFormat="1">
      <c r="A283" s="14"/>
      <c r="B283" s="227"/>
      <c r="C283" s="14"/>
      <c r="D283" s="219" t="s">
        <v>184</v>
      </c>
      <c r="E283" s="228" t="s">
        <v>1</v>
      </c>
      <c r="F283" s="229" t="s">
        <v>677</v>
      </c>
      <c r="G283" s="14"/>
      <c r="H283" s="228" t="s">
        <v>1</v>
      </c>
      <c r="I283" s="230"/>
      <c r="J283" s="14"/>
      <c r="K283" s="14"/>
      <c r="L283" s="227"/>
      <c r="M283" s="231"/>
      <c r="N283" s="232"/>
      <c r="O283" s="232"/>
      <c r="P283" s="232"/>
      <c r="Q283" s="232"/>
      <c r="R283" s="232"/>
      <c r="S283" s="232"/>
      <c r="T283" s="233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T283" s="228" t="s">
        <v>184</v>
      </c>
      <c r="AU283" s="228" t="s">
        <v>93</v>
      </c>
      <c r="AV283" s="14" t="s">
        <v>87</v>
      </c>
      <c r="AW283" s="14" t="s">
        <v>36</v>
      </c>
      <c r="AX283" s="14" t="s">
        <v>80</v>
      </c>
      <c r="AY283" s="228" t="s">
        <v>166</v>
      </c>
    </row>
    <row r="284" s="13" customFormat="1">
      <c r="A284" s="13"/>
      <c r="B284" s="218"/>
      <c r="C284" s="13"/>
      <c r="D284" s="219" t="s">
        <v>184</v>
      </c>
      <c r="E284" s="220" t="s">
        <v>1</v>
      </c>
      <c r="F284" s="221" t="s">
        <v>743</v>
      </c>
      <c r="G284" s="13"/>
      <c r="H284" s="222">
        <v>14.129</v>
      </c>
      <c r="I284" s="223"/>
      <c r="J284" s="13"/>
      <c r="K284" s="13"/>
      <c r="L284" s="218"/>
      <c r="M284" s="224"/>
      <c r="N284" s="225"/>
      <c r="O284" s="225"/>
      <c r="P284" s="225"/>
      <c r="Q284" s="225"/>
      <c r="R284" s="225"/>
      <c r="S284" s="225"/>
      <c r="T284" s="226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T284" s="220" t="s">
        <v>184</v>
      </c>
      <c r="AU284" s="220" t="s">
        <v>93</v>
      </c>
      <c r="AV284" s="13" t="s">
        <v>93</v>
      </c>
      <c r="AW284" s="13" t="s">
        <v>36</v>
      </c>
      <c r="AX284" s="13" t="s">
        <v>80</v>
      </c>
      <c r="AY284" s="220" t="s">
        <v>166</v>
      </c>
    </row>
    <row r="285" s="13" customFormat="1">
      <c r="A285" s="13"/>
      <c r="B285" s="218"/>
      <c r="C285" s="13"/>
      <c r="D285" s="219" t="s">
        <v>184</v>
      </c>
      <c r="E285" s="220" t="s">
        <v>1</v>
      </c>
      <c r="F285" s="221" t="s">
        <v>744</v>
      </c>
      <c r="G285" s="13"/>
      <c r="H285" s="222">
        <v>8.0660000000000007</v>
      </c>
      <c r="I285" s="223"/>
      <c r="J285" s="13"/>
      <c r="K285" s="13"/>
      <c r="L285" s="218"/>
      <c r="M285" s="224"/>
      <c r="N285" s="225"/>
      <c r="O285" s="225"/>
      <c r="P285" s="225"/>
      <c r="Q285" s="225"/>
      <c r="R285" s="225"/>
      <c r="S285" s="225"/>
      <c r="T285" s="226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T285" s="220" t="s">
        <v>184</v>
      </c>
      <c r="AU285" s="220" t="s">
        <v>93</v>
      </c>
      <c r="AV285" s="13" t="s">
        <v>93</v>
      </c>
      <c r="AW285" s="13" t="s">
        <v>36</v>
      </c>
      <c r="AX285" s="13" t="s">
        <v>80</v>
      </c>
      <c r="AY285" s="220" t="s">
        <v>166</v>
      </c>
    </row>
    <row r="286" s="13" customFormat="1">
      <c r="A286" s="13"/>
      <c r="B286" s="218"/>
      <c r="C286" s="13"/>
      <c r="D286" s="219" t="s">
        <v>184</v>
      </c>
      <c r="E286" s="220" t="s">
        <v>1</v>
      </c>
      <c r="F286" s="221" t="s">
        <v>775</v>
      </c>
      <c r="G286" s="13"/>
      <c r="H286" s="222">
        <v>27.949999999999999</v>
      </c>
      <c r="I286" s="223"/>
      <c r="J286" s="13"/>
      <c r="K286" s="13"/>
      <c r="L286" s="218"/>
      <c r="M286" s="224"/>
      <c r="N286" s="225"/>
      <c r="O286" s="225"/>
      <c r="P286" s="225"/>
      <c r="Q286" s="225"/>
      <c r="R286" s="225"/>
      <c r="S286" s="225"/>
      <c r="T286" s="226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T286" s="220" t="s">
        <v>184</v>
      </c>
      <c r="AU286" s="220" t="s">
        <v>93</v>
      </c>
      <c r="AV286" s="13" t="s">
        <v>93</v>
      </c>
      <c r="AW286" s="13" t="s">
        <v>36</v>
      </c>
      <c r="AX286" s="13" t="s">
        <v>80</v>
      </c>
      <c r="AY286" s="220" t="s">
        <v>166</v>
      </c>
    </row>
    <row r="287" s="15" customFormat="1">
      <c r="A287" s="15"/>
      <c r="B287" s="234"/>
      <c r="C287" s="15"/>
      <c r="D287" s="219" t="s">
        <v>184</v>
      </c>
      <c r="E287" s="235" t="s">
        <v>1</v>
      </c>
      <c r="F287" s="236" t="s">
        <v>241</v>
      </c>
      <c r="G287" s="15"/>
      <c r="H287" s="237">
        <v>560.63</v>
      </c>
      <c r="I287" s="238"/>
      <c r="J287" s="15"/>
      <c r="K287" s="15"/>
      <c r="L287" s="234"/>
      <c r="M287" s="239"/>
      <c r="N287" s="240"/>
      <c r="O287" s="240"/>
      <c r="P287" s="240"/>
      <c r="Q287" s="240"/>
      <c r="R287" s="240"/>
      <c r="S287" s="240"/>
      <c r="T287" s="241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T287" s="235" t="s">
        <v>184</v>
      </c>
      <c r="AU287" s="235" t="s">
        <v>93</v>
      </c>
      <c r="AV287" s="15" t="s">
        <v>172</v>
      </c>
      <c r="AW287" s="15" t="s">
        <v>36</v>
      </c>
      <c r="AX287" s="15" t="s">
        <v>87</v>
      </c>
      <c r="AY287" s="235" t="s">
        <v>166</v>
      </c>
    </row>
    <row r="288" s="2" customFormat="1" ht="33" customHeight="1">
      <c r="A288" s="37"/>
      <c r="B288" s="168"/>
      <c r="C288" s="204" t="s">
        <v>246</v>
      </c>
      <c r="D288" s="204" t="s">
        <v>168</v>
      </c>
      <c r="E288" s="205" t="s">
        <v>195</v>
      </c>
      <c r="F288" s="206" t="s">
        <v>196</v>
      </c>
      <c r="G288" s="207" t="s">
        <v>197</v>
      </c>
      <c r="H288" s="208">
        <v>4320</v>
      </c>
      <c r="I288" s="209"/>
      <c r="J288" s="210">
        <f>ROUND(I288*H288,2)</f>
        <v>0</v>
      </c>
      <c r="K288" s="211"/>
      <c r="L288" s="38"/>
      <c r="M288" s="212" t="s">
        <v>1</v>
      </c>
      <c r="N288" s="213" t="s">
        <v>46</v>
      </c>
      <c r="O288" s="81"/>
      <c r="P288" s="214">
        <f>O288*H288</f>
        <v>0</v>
      </c>
      <c r="Q288" s="214">
        <v>0</v>
      </c>
      <c r="R288" s="214">
        <f>Q288*H288</f>
        <v>0</v>
      </c>
      <c r="S288" s="214">
        <v>0</v>
      </c>
      <c r="T288" s="215">
        <f>S288*H288</f>
        <v>0</v>
      </c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R288" s="216" t="s">
        <v>172</v>
      </c>
      <c r="AT288" s="216" t="s">
        <v>168</v>
      </c>
      <c r="AU288" s="216" t="s">
        <v>93</v>
      </c>
      <c r="AY288" s="18" t="s">
        <v>166</v>
      </c>
      <c r="BE288" s="217">
        <f>IF(N288="základná",J288,0)</f>
        <v>0</v>
      </c>
      <c r="BF288" s="217">
        <f>IF(N288="znížená",J288,0)</f>
        <v>0</v>
      </c>
      <c r="BG288" s="217">
        <f>IF(N288="zákl. prenesená",J288,0)</f>
        <v>0</v>
      </c>
      <c r="BH288" s="217">
        <f>IF(N288="zníž. prenesená",J288,0)</f>
        <v>0</v>
      </c>
      <c r="BI288" s="217">
        <f>IF(N288="nulová",J288,0)</f>
        <v>0</v>
      </c>
      <c r="BJ288" s="18" t="s">
        <v>93</v>
      </c>
      <c r="BK288" s="217">
        <f>ROUND(I288*H288,2)</f>
        <v>0</v>
      </c>
      <c r="BL288" s="18" t="s">
        <v>172</v>
      </c>
      <c r="BM288" s="216" t="s">
        <v>776</v>
      </c>
    </row>
    <row r="289" s="13" customFormat="1">
      <c r="A289" s="13"/>
      <c r="B289" s="218"/>
      <c r="C289" s="13"/>
      <c r="D289" s="219" t="s">
        <v>184</v>
      </c>
      <c r="E289" s="220" t="s">
        <v>1</v>
      </c>
      <c r="F289" s="221" t="s">
        <v>777</v>
      </c>
      <c r="G289" s="13"/>
      <c r="H289" s="222">
        <v>4320</v>
      </c>
      <c r="I289" s="223"/>
      <c r="J289" s="13"/>
      <c r="K289" s="13"/>
      <c r="L289" s="218"/>
      <c r="M289" s="224"/>
      <c r="N289" s="225"/>
      <c r="O289" s="225"/>
      <c r="P289" s="225"/>
      <c r="Q289" s="225"/>
      <c r="R289" s="225"/>
      <c r="S289" s="225"/>
      <c r="T289" s="226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T289" s="220" t="s">
        <v>184</v>
      </c>
      <c r="AU289" s="220" t="s">
        <v>93</v>
      </c>
      <c r="AV289" s="13" t="s">
        <v>93</v>
      </c>
      <c r="AW289" s="13" t="s">
        <v>36</v>
      </c>
      <c r="AX289" s="13" t="s">
        <v>87</v>
      </c>
      <c r="AY289" s="220" t="s">
        <v>166</v>
      </c>
    </row>
    <row r="290" s="2" customFormat="1" ht="33" customHeight="1">
      <c r="A290" s="37"/>
      <c r="B290" s="168"/>
      <c r="C290" s="204" t="s">
        <v>250</v>
      </c>
      <c r="D290" s="204" t="s">
        <v>168</v>
      </c>
      <c r="E290" s="205" t="s">
        <v>201</v>
      </c>
      <c r="F290" s="206" t="s">
        <v>202</v>
      </c>
      <c r="G290" s="207" t="s">
        <v>203</v>
      </c>
      <c r="H290" s="208">
        <v>180</v>
      </c>
      <c r="I290" s="209"/>
      <c r="J290" s="210">
        <f>ROUND(I290*H290,2)</f>
        <v>0</v>
      </c>
      <c r="K290" s="211"/>
      <c r="L290" s="38"/>
      <c r="M290" s="212" t="s">
        <v>1</v>
      </c>
      <c r="N290" s="213" t="s">
        <v>46</v>
      </c>
      <c r="O290" s="81"/>
      <c r="P290" s="214">
        <f>O290*H290</f>
        <v>0</v>
      </c>
      <c r="Q290" s="214">
        <v>0</v>
      </c>
      <c r="R290" s="214">
        <f>Q290*H290</f>
        <v>0</v>
      </c>
      <c r="S290" s="214">
        <v>0</v>
      </c>
      <c r="T290" s="215">
        <f>S290*H290</f>
        <v>0</v>
      </c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R290" s="216" t="s">
        <v>172</v>
      </c>
      <c r="AT290" s="216" t="s">
        <v>168</v>
      </c>
      <c r="AU290" s="216" t="s">
        <v>93</v>
      </c>
      <c r="AY290" s="18" t="s">
        <v>166</v>
      </c>
      <c r="BE290" s="217">
        <f>IF(N290="základná",J290,0)</f>
        <v>0</v>
      </c>
      <c r="BF290" s="217">
        <f>IF(N290="znížená",J290,0)</f>
        <v>0</v>
      </c>
      <c r="BG290" s="217">
        <f>IF(N290="zákl. prenesená",J290,0)</f>
        <v>0</v>
      </c>
      <c r="BH290" s="217">
        <f>IF(N290="zníž. prenesená",J290,0)</f>
        <v>0</v>
      </c>
      <c r="BI290" s="217">
        <f>IF(N290="nulová",J290,0)</f>
        <v>0</v>
      </c>
      <c r="BJ290" s="18" t="s">
        <v>93</v>
      </c>
      <c r="BK290" s="217">
        <f>ROUND(I290*H290,2)</f>
        <v>0</v>
      </c>
      <c r="BL290" s="18" t="s">
        <v>172</v>
      </c>
      <c r="BM290" s="216" t="s">
        <v>778</v>
      </c>
    </row>
    <row r="291" s="13" customFormat="1">
      <c r="A291" s="13"/>
      <c r="B291" s="218"/>
      <c r="C291" s="13"/>
      <c r="D291" s="219" t="s">
        <v>184</v>
      </c>
      <c r="E291" s="220" t="s">
        <v>1</v>
      </c>
      <c r="F291" s="221" t="s">
        <v>779</v>
      </c>
      <c r="G291" s="13"/>
      <c r="H291" s="222">
        <v>180</v>
      </c>
      <c r="I291" s="223"/>
      <c r="J291" s="13"/>
      <c r="K291" s="13"/>
      <c r="L291" s="218"/>
      <c r="M291" s="224"/>
      <c r="N291" s="225"/>
      <c r="O291" s="225"/>
      <c r="P291" s="225"/>
      <c r="Q291" s="225"/>
      <c r="R291" s="225"/>
      <c r="S291" s="225"/>
      <c r="T291" s="226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T291" s="220" t="s">
        <v>184</v>
      </c>
      <c r="AU291" s="220" t="s">
        <v>93</v>
      </c>
      <c r="AV291" s="13" t="s">
        <v>93</v>
      </c>
      <c r="AW291" s="13" t="s">
        <v>36</v>
      </c>
      <c r="AX291" s="13" t="s">
        <v>87</v>
      </c>
      <c r="AY291" s="220" t="s">
        <v>166</v>
      </c>
    </row>
    <row r="292" s="2" customFormat="1" ht="21.75" customHeight="1">
      <c r="A292" s="37"/>
      <c r="B292" s="168"/>
      <c r="C292" s="204" t="s">
        <v>254</v>
      </c>
      <c r="D292" s="204" t="s">
        <v>168</v>
      </c>
      <c r="E292" s="205" t="s">
        <v>780</v>
      </c>
      <c r="F292" s="206" t="s">
        <v>781</v>
      </c>
      <c r="G292" s="207" t="s">
        <v>298</v>
      </c>
      <c r="H292" s="208">
        <v>131</v>
      </c>
      <c r="I292" s="209"/>
      <c r="J292" s="210">
        <f>ROUND(I292*H292,2)</f>
        <v>0</v>
      </c>
      <c r="K292" s="211"/>
      <c r="L292" s="38"/>
      <c r="M292" s="212" t="s">
        <v>1</v>
      </c>
      <c r="N292" s="213" t="s">
        <v>46</v>
      </c>
      <c r="O292" s="81"/>
      <c r="P292" s="214">
        <f>O292*H292</f>
        <v>0</v>
      </c>
      <c r="Q292" s="214">
        <v>0.010120000000000001</v>
      </c>
      <c r="R292" s="214">
        <f>Q292*H292</f>
        <v>1.32572</v>
      </c>
      <c r="S292" s="214">
        <v>0</v>
      </c>
      <c r="T292" s="215">
        <f>S292*H292</f>
        <v>0</v>
      </c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R292" s="216" t="s">
        <v>172</v>
      </c>
      <c r="AT292" s="216" t="s">
        <v>168</v>
      </c>
      <c r="AU292" s="216" t="s">
        <v>93</v>
      </c>
      <c r="AY292" s="18" t="s">
        <v>166</v>
      </c>
      <c r="BE292" s="217">
        <f>IF(N292="základná",J292,0)</f>
        <v>0</v>
      </c>
      <c r="BF292" s="217">
        <f>IF(N292="znížená",J292,0)</f>
        <v>0</v>
      </c>
      <c r="BG292" s="217">
        <f>IF(N292="zákl. prenesená",J292,0)</f>
        <v>0</v>
      </c>
      <c r="BH292" s="217">
        <f>IF(N292="zníž. prenesená",J292,0)</f>
        <v>0</v>
      </c>
      <c r="BI292" s="217">
        <f>IF(N292="nulová",J292,0)</f>
        <v>0</v>
      </c>
      <c r="BJ292" s="18" t="s">
        <v>93</v>
      </c>
      <c r="BK292" s="217">
        <f>ROUND(I292*H292,2)</f>
        <v>0</v>
      </c>
      <c r="BL292" s="18" t="s">
        <v>172</v>
      </c>
      <c r="BM292" s="216" t="s">
        <v>782</v>
      </c>
    </row>
    <row r="293" s="13" customFormat="1">
      <c r="A293" s="13"/>
      <c r="B293" s="218"/>
      <c r="C293" s="13"/>
      <c r="D293" s="219" t="s">
        <v>184</v>
      </c>
      <c r="E293" s="220" t="s">
        <v>1</v>
      </c>
      <c r="F293" s="221" t="s">
        <v>783</v>
      </c>
      <c r="G293" s="13"/>
      <c r="H293" s="222">
        <v>41</v>
      </c>
      <c r="I293" s="223"/>
      <c r="J293" s="13"/>
      <c r="K293" s="13"/>
      <c r="L293" s="218"/>
      <c r="M293" s="224"/>
      <c r="N293" s="225"/>
      <c r="O293" s="225"/>
      <c r="P293" s="225"/>
      <c r="Q293" s="225"/>
      <c r="R293" s="225"/>
      <c r="S293" s="225"/>
      <c r="T293" s="226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T293" s="220" t="s">
        <v>184</v>
      </c>
      <c r="AU293" s="220" t="s">
        <v>93</v>
      </c>
      <c r="AV293" s="13" t="s">
        <v>93</v>
      </c>
      <c r="AW293" s="13" t="s">
        <v>36</v>
      </c>
      <c r="AX293" s="13" t="s">
        <v>80</v>
      </c>
      <c r="AY293" s="220" t="s">
        <v>166</v>
      </c>
    </row>
    <row r="294" s="13" customFormat="1">
      <c r="A294" s="13"/>
      <c r="B294" s="218"/>
      <c r="C294" s="13"/>
      <c r="D294" s="219" t="s">
        <v>184</v>
      </c>
      <c r="E294" s="220" t="s">
        <v>1</v>
      </c>
      <c r="F294" s="221" t="s">
        <v>784</v>
      </c>
      <c r="G294" s="13"/>
      <c r="H294" s="222">
        <v>7</v>
      </c>
      <c r="I294" s="223"/>
      <c r="J294" s="13"/>
      <c r="K294" s="13"/>
      <c r="L294" s="218"/>
      <c r="M294" s="224"/>
      <c r="N294" s="225"/>
      <c r="O294" s="225"/>
      <c r="P294" s="225"/>
      <c r="Q294" s="225"/>
      <c r="R294" s="225"/>
      <c r="S294" s="225"/>
      <c r="T294" s="226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T294" s="220" t="s">
        <v>184</v>
      </c>
      <c r="AU294" s="220" t="s">
        <v>93</v>
      </c>
      <c r="AV294" s="13" t="s">
        <v>93</v>
      </c>
      <c r="AW294" s="13" t="s">
        <v>36</v>
      </c>
      <c r="AX294" s="13" t="s">
        <v>80</v>
      </c>
      <c r="AY294" s="220" t="s">
        <v>166</v>
      </c>
    </row>
    <row r="295" s="13" customFormat="1">
      <c r="A295" s="13"/>
      <c r="B295" s="218"/>
      <c r="C295" s="13"/>
      <c r="D295" s="219" t="s">
        <v>184</v>
      </c>
      <c r="E295" s="220" t="s">
        <v>1</v>
      </c>
      <c r="F295" s="221" t="s">
        <v>785</v>
      </c>
      <c r="G295" s="13"/>
      <c r="H295" s="222">
        <v>3</v>
      </c>
      <c r="I295" s="223"/>
      <c r="J295" s="13"/>
      <c r="K295" s="13"/>
      <c r="L295" s="218"/>
      <c r="M295" s="224"/>
      <c r="N295" s="225"/>
      <c r="O295" s="225"/>
      <c r="P295" s="225"/>
      <c r="Q295" s="225"/>
      <c r="R295" s="225"/>
      <c r="S295" s="225"/>
      <c r="T295" s="226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T295" s="220" t="s">
        <v>184</v>
      </c>
      <c r="AU295" s="220" t="s">
        <v>93</v>
      </c>
      <c r="AV295" s="13" t="s">
        <v>93</v>
      </c>
      <c r="AW295" s="13" t="s">
        <v>36</v>
      </c>
      <c r="AX295" s="13" t="s">
        <v>80</v>
      </c>
      <c r="AY295" s="220" t="s">
        <v>166</v>
      </c>
    </row>
    <row r="296" s="13" customFormat="1">
      <c r="A296" s="13"/>
      <c r="B296" s="218"/>
      <c r="C296" s="13"/>
      <c r="D296" s="219" t="s">
        <v>184</v>
      </c>
      <c r="E296" s="220" t="s">
        <v>1</v>
      </c>
      <c r="F296" s="221" t="s">
        <v>786</v>
      </c>
      <c r="G296" s="13"/>
      <c r="H296" s="222">
        <v>17</v>
      </c>
      <c r="I296" s="223"/>
      <c r="J296" s="13"/>
      <c r="K296" s="13"/>
      <c r="L296" s="218"/>
      <c r="M296" s="224"/>
      <c r="N296" s="225"/>
      <c r="O296" s="225"/>
      <c r="P296" s="225"/>
      <c r="Q296" s="225"/>
      <c r="R296" s="225"/>
      <c r="S296" s="225"/>
      <c r="T296" s="226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T296" s="220" t="s">
        <v>184</v>
      </c>
      <c r="AU296" s="220" t="s">
        <v>93</v>
      </c>
      <c r="AV296" s="13" t="s">
        <v>93</v>
      </c>
      <c r="AW296" s="13" t="s">
        <v>36</v>
      </c>
      <c r="AX296" s="13" t="s">
        <v>80</v>
      </c>
      <c r="AY296" s="220" t="s">
        <v>166</v>
      </c>
    </row>
    <row r="297" s="13" customFormat="1">
      <c r="A297" s="13"/>
      <c r="B297" s="218"/>
      <c r="C297" s="13"/>
      <c r="D297" s="219" t="s">
        <v>184</v>
      </c>
      <c r="E297" s="220" t="s">
        <v>1</v>
      </c>
      <c r="F297" s="221" t="s">
        <v>787</v>
      </c>
      <c r="G297" s="13"/>
      <c r="H297" s="222">
        <v>8</v>
      </c>
      <c r="I297" s="223"/>
      <c r="J297" s="13"/>
      <c r="K297" s="13"/>
      <c r="L297" s="218"/>
      <c r="M297" s="224"/>
      <c r="N297" s="225"/>
      <c r="O297" s="225"/>
      <c r="P297" s="225"/>
      <c r="Q297" s="225"/>
      <c r="R297" s="225"/>
      <c r="S297" s="225"/>
      <c r="T297" s="226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T297" s="220" t="s">
        <v>184</v>
      </c>
      <c r="AU297" s="220" t="s">
        <v>93</v>
      </c>
      <c r="AV297" s="13" t="s">
        <v>93</v>
      </c>
      <c r="AW297" s="13" t="s">
        <v>36</v>
      </c>
      <c r="AX297" s="13" t="s">
        <v>80</v>
      </c>
      <c r="AY297" s="220" t="s">
        <v>166</v>
      </c>
    </row>
    <row r="298" s="13" customFormat="1">
      <c r="A298" s="13"/>
      <c r="B298" s="218"/>
      <c r="C298" s="13"/>
      <c r="D298" s="219" t="s">
        <v>184</v>
      </c>
      <c r="E298" s="220" t="s">
        <v>1</v>
      </c>
      <c r="F298" s="221" t="s">
        <v>788</v>
      </c>
      <c r="G298" s="13"/>
      <c r="H298" s="222">
        <v>8</v>
      </c>
      <c r="I298" s="223"/>
      <c r="J298" s="13"/>
      <c r="K298" s="13"/>
      <c r="L298" s="218"/>
      <c r="M298" s="224"/>
      <c r="N298" s="225"/>
      <c r="O298" s="225"/>
      <c r="P298" s="225"/>
      <c r="Q298" s="225"/>
      <c r="R298" s="225"/>
      <c r="S298" s="225"/>
      <c r="T298" s="226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T298" s="220" t="s">
        <v>184</v>
      </c>
      <c r="AU298" s="220" t="s">
        <v>93</v>
      </c>
      <c r="AV298" s="13" t="s">
        <v>93</v>
      </c>
      <c r="AW298" s="13" t="s">
        <v>36</v>
      </c>
      <c r="AX298" s="13" t="s">
        <v>80</v>
      </c>
      <c r="AY298" s="220" t="s">
        <v>166</v>
      </c>
    </row>
    <row r="299" s="13" customFormat="1">
      <c r="A299" s="13"/>
      <c r="B299" s="218"/>
      <c r="C299" s="13"/>
      <c r="D299" s="219" t="s">
        <v>184</v>
      </c>
      <c r="E299" s="220" t="s">
        <v>1</v>
      </c>
      <c r="F299" s="221" t="s">
        <v>789</v>
      </c>
      <c r="G299" s="13"/>
      <c r="H299" s="222">
        <v>7</v>
      </c>
      <c r="I299" s="223"/>
      <c r="J299" s="13"/>
      <c r="K299" s="13"/>
      <c r="L299" s="218"/>
      <c r="M299" s="224"/>
      <c r="N299" s="225"/>
      <c r="O299" s="225"/>
      <c r="P299" s="225"/>
      <c r="Q299" s="225"/>
      <c r="R299" s="225"/>
      <c r="S299" s="225"/>
      <c r="T299" s="226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T299" s="220" t="s">
        <v>184</v>
      </c>
      <c r="AU299" s="220" t="s">
        <v>93</v>
      </c>
      <c r="AV299" s="13" t="s">
        <v>93</v>
      </c>
      <c r="AW299" s="13" t="s">
        <v>36</v>
      </c>
      <c r="AX299" s="13" t="s">
        <v>80</v>
      </c>
      <c r="AY299" s="220" t="s">
        <v>166</v>
      </c>
    </row>
    <row r="300" s="13" customFormat="1">
      <c r="A300" s="13"/>
      <c r="B300" s="218"/>
      <c r="C300" s="13"/>
      <c r="D300" s="219" t="s">
        <v>184</v>
      </c>
      <c r="E300" s="220" t="s">
        <v>1</v>
      </c>
      <c r="F300" s="221" t="s">
        <v>790</v>
      </c>
      <c r="G300" s="13"/>
      <c r="H300" s="222">
        <v>40</v>
      </c>
      <c r="I300" s="223"/>
      <c r="J300" s="13"/>
      <c r="K300" s="13"/>
      <c r="L300" s="218"/>
      <c r="M300" s="224"/>
      <c r="N300" s="225"/>
      <c r="O300" s="225"/>
      <c r="P300" s="225"/>
      <c r="Q300" s="225"/>
      <c r="R300" s="225"/>
      <c r="S300" s="225"/>
      <c r="T300" s="226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T300" s="220" t="s">
        <v>184</v>
      </c>
      <c r="AU300" s="220" t="s">
        <v>93</v>
      </c>
      <c r="AV300" s="13" t="s">
        <v>93</v>
      </c>
      <c r="AW300" s="13" t="s">
        <v>36</v>
      </c>
      <c r="AX300" s="13" t="s">
        <v>80</v>
      </c>
      <c r="AY300" s="220" t="s">
        <v>166</v>
      </c>
    </row>
    <row r="301" s="15" customFormat="1">
      <c r="A301" s="15"/>
      <c r="B301" s="234"/>
      <c r="C301" s="15"/>
      <c r="D301" s="219" t="s">
        <v>184</v>
      </c>
      <c r="E301" s="235" t="s">
        <v>1</v>
      </c>
      <c r="F301" s="236" t="s">
        <v>241</v>
      </c>
      <c r="G301" s="15"/>
      <c r="H301" s="237">
        <v>131</v>
      </c>
      <c r="I301" s="238"/>
      <c r="J301" s="15"/>
      <c r="K301" s="15"/>
      <c r="L301" s="234"/>
      <c r="M301" s="239"/>
      <c r="N301" s="240"/>
      <c r="O301" s="240"/>
      <c r="P301" s="240"/>
      <c r="Q301" s="240"/>
      <c r="R301" s="240"/>
      <c r="S301" s="240"/>
      <c r="T301" s="241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T301" s="235" t="s">
        <v>184</v>
      </c>
      <c r="AU301" s="235" t="s">
        <v>93</v>
      </c>
      <c r="AV301" s="15" t="s">
        <v>172</v>
      </c>
      <c r="AW301" s="15" t="s">
        <v>36</v>
      </c>
      <c r="AX301" s="15" t="s">
        <v>87</v>
      </c>
      <c r="AY301" s="235" t="s">
        <v>166</v>
      </c>
    </row>
    <row r="302" s="2" customFormat="1" ht="24.15" customHeight="1">
      <c r="A302" s="37"/>
      <c r="B302" s="168"/>
      <c r="C302" s="204" t="s">
        <v>258</v>
      </c>
      <c r="D302" s="204" t="s">
        <v>168</v>
      </c>
      <c r="E302" s="205" t="s">
        <v>791</v>
      </c>
      <c r="F302" s="206" t="s">
        <v>792</v>
      </c>
      <c r="G302" s="207" t="s">
        <v>298</v>
      </c>
      <c r="H302" s="208">
        <v>13.1</v>
      </c>
      <c r="I302" s="209"/>
      <c r="J302" s="210">
        <f>ROUND(I302*H302,2)</f>
        <v>0</v>
      </c>
      <c r="K302" s="211"/>
      <c r="L302" s="38"/>
      <c r="M302" s="212" t="s">
        <v>1</v>
      </c>
      <c r="N302" s="213" t="s">
        <v>46</v>
      </c>
      <c r="O302" s="81"/>
      <c r="P302" s="214">
        <f>O302*H302</f>
        <v>0</v>
      </c>
      <c r="Q302" s="214">
        <v>0.0119965</v>
      </c>
      <c r="R302" s="214">
        <f>Q302*H302</f>
        <v>0.15715414999999999</v>
      </c>
      <c r="S302" s="214">
        <v>0</v>
      </c>
      <c r="T302" s="215">
        <f>S302*H302</f>
        <v>0</v>
      </c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R302" s="216" t="s">
        <v>172</v>
      </c>
      <c r="AT302" s="216" t="s">
        <v>168</v>
      </c>
      <c r="AU302" s="216" t="s">
        <v>93</v>
      </c>
      <c r="AY302" s="18" t="s">
        <v>166</v>
      </c>
      <c r="BE302" s="217">
        <f>IF(N302="základná",J302,0)</f>
        <v>0</v>
      </c>
      <c r="BF302" s="217">
        <f>IF(N302="znížená",J302,0)</f>
        <v>0</v>
      </c>
      <c r="BG302" s="217">
        <f>IF(N302="zákl. prenesená",J302,0)</f>
        <v>0</v>
      </c>
      <c r="BH302" s="217">
        <f>IF(N302="zníž. prenesená",J302,0)</f>
        <v>0</v>
      </c>
      <c r="BI302" s="217">
        <f>IF(N302="nulová",J302,0)</f>
        <v>0</v>
      </c>
      <c r="BJ302" s="18" t="s">
        <v>93</v>
      </c>
      <c r="BK302" s="217">
        <f>ROUND(I302*H302,2)</f>
        <v>0</v>
      </c>
      <c r="BL302" s="18" t="s">
        <v>172</v>
      </c>
      <c r="BM302" s="216" t="s">
        <v>793</v>
      </c>
    </row>
    <row r="303" s="13" customFormat="1">
      <c r="A303" s="13"/>
      <c r="B303" s="218"/>
      <c r="C303" s="13"/>
      <c r="D303" s="219" t="s">
        <v>184</v>
      </c>
      <c r="E303" s="220" t="s">
        <v>1</v>
      </c>
      <c r="F303" s="221" t="s">
        <v>794</v>
      </c>
      <c r="G303" s="13"/>
      <c r="H303" s="222">
        <v>12</v>
      </c>
      <c r="I303" s="223"/>
      <c r="J303" s="13"/>
      <c r="K303" s="13"/>
      <c r="L303" s="218"/>
      <c r="M303" s="224"/>
      <c r="N303" s="225"/>
      <c r="O303" s="225"/>
      <c r="P303" s="225"/>
      <c r="Q303" s="225"/>
      <c r="R303" s="225"/>
      <c r="S303" s="225"/>
      <c r="T303" s="226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T303" s="220" t="s">
        <v>184</v>
      </c>
      <c r="AU303" s="220" t="s">
        <v>93</v>
      </c>
      <c r="AV303" s="13" t="s">
        <v>93</v>
      </c>
      <c r="AW303" s="13" t="s">
        <v>36</v>
      </c>
      <c r="AX303" s="13" t="s">
        <v>80</v>
      </c>
      <c r="AY303" s="220" t="s">
        <v>166</v>
      </c>
    </row>
    <row r="304" s="13" customFormat="1">
      <c r="A304" s="13"/>
      <c r="B304" s="218"/>
      <c r="C304" s="13"/>
      <c r="D304" s="219" t="s">
        <v>184</v>
      </c>
      <c r="E304" s="220" t="s">
        <v>1</v>
      </c>
      <c r="F304" s="221" t="s">
        <v>795</v>
      </c>
      <c r="G304" s="13"/>
      <c r="H304" s="222">
        <v>1.1000000000000001</v>
      </c>
      <c r="I304" s="223"/>
      <c r="J304" s="13"/>
      <c r="K304" s="13"/>
      <c r="L304" s="218"/>
      <c r="M304" s="224"/>
      <c r="N304" s="225"/>
      <c r="O304" s="225"/>
      <c r="P304" s="225"/>
      <c r="Q304" s="225"/>
      <c r="R304" s="225"/>
      <c r="S304" s="225"/>
      <c r="T304" s="226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T304" s="220" t="s">
        <v>184</v>
      </c>
      <c r="AU304" s="220" t="s">
        <v>93</v>
      </c>
      <c r="AV304" s="13" t="s">
        <v>93</v>
      </c>
      <c r="AW304" s="13" t="s">
        <v>36</v>
      </c>
      <c r="AX304" s="13" t="s">
        <v>80</v>
      </c>
      <c r="AY304" s="220" t="s">
        <v>166</v>
      </c>
    </row>
    <row r="305" s="15" customFormat="1">
      <c r="A305" s="15"/>
      <c r="B305" s="234"/>
      <c r="C305" s="15"/>
      <c r="D305" s="219" t="s">
        <v>184</v>
      </c>
      <c r="E305" s="235" t="s">
        <v>1</v>
      </c>
      <c r="F305" s="236" t="s">
        <v>241</v>
      </c>
      <c r="G305" s="15"/>
      <c r="H305" s="237">
        <v>13.1</v>
      </c>
      <c r="I305" s="238"/>
      <c r="J305" s="15"/>
      <c r="K305" s="15"/>
      <c r="L305" s="234"/>
      <c r="M305" s="239"/>
      <c r="N305" s="240"/>
      <c r="O305" s="240"/>
      <c r="P305" s="240"/>
      <c r="Q305" s="240"/>
      <c r="R305" s="240"/>
      <c r="S305" s="240"/>
      <c r="T305" s="241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T305" s="235" t="s">
        <v>184</v>
      </c>
      <c r="AU305" s="235" t="s">
        <v>93</v>
      </c>
      <c r="AV305" s="15" t="s">
        <v>172</v>
      </c>
      <c r="AW305" s="15" t="s">
        <v>36</v>
      </c>
      <c r="AX305" s="15" t="s">
        <v>87</v>
      </c>
      <c r="AY305" s="235" t="s">
        <v>166</v>
      </c>
    </row>
    <row r="306" s="2" customFormat="1" ht="21.75" customHeight="1">
      <c r="A306" s="37"/>
      <c r="B306" s="168"/>
      <c r="C306" s="204" t="s">
        <v>262</v>
      </c>
      <c r="D306" s="204" t="s">
        <v>168</v>
      </c>
      <c r="E306" s="205" t="s">
        <v>796</v>
      </c>
      <c r="F306" s="206" t="s">
        <v>797</v>
      </c>
      <c r="G306" s="207" t="s">
        <v>298</v>
      </c>
      <c r="H306" s="208">
        <v>21</v>
      </c>
      <c r="I306" s="209"/>
      <c r="J306" s="210">
        <f>ROUND(I306*H306,2)</f>
        <v>0</v>
      </c>
      <c r="K306" s="211"/>
      <c r="L306" s="38"/>
      <c r="M306" s="212" t="s">
        <v>1</v>
      </c>
      <c r="N306" s="213" t="s">
        <v>46</v>
      </c>
      <c r="O306" s="81"/>
      <c r="P306" s="214">
        <f>O306*H306</f>
        <v>0</v>
      </c>
      <c r="Q306" s="214">
        <v>0.059159999999999997</v>
      </c>
      <c r="R306" s="214">
        <f>Q306*H306</f>
        <v>1.2423599999999999</v>
      </c>
      <c r="S306" s="214">
        <v>0</v>
      </c>
      <c r="T306" s="215">
        <f>S306*H306</f>
        <v>0</v>
      </c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R306" s="216" t="s">
        <v>172</v>
      </c>
      <c r="AT306" s="216" t="s">
        <v>168</v>
      </c>
      <c r="AU306" s="216" t="s">
        <v>93</v>
      </c>
      <c r="AY306" s="18" t="s">
        <v>166</v>
      </c>
      <c r="BE306" s="217">
        <f>IF(N306="základná",J306,0)</f>
        <v>0</v>
      </c>
      <c r="BF306" s="217">
        <f>IF(N306="znížená",J306,0)</f>
        <v>0</v>
      </c>
      <c r="BG306" s="217">
        <f>IF(N306="zákl. prenesená",J306,0)</f>
        <v>0</v>
      </c>
      <c r="BH306" s="217">
        <f>IF(N306="zníž. prenesená",J306,0)</f>
        <v>0</v>
      </c>
      <c r="BI306" s="217">
        <f>IF(N306="nulová",J306,0)</f>
        <v>0</v>
      </c>
      <c r="BJ306" s="18" t="s">
        <v>93</v>
      </c>
      <c r="BK306" s="217">
        <f>ROUND(I306*H306,2)</f>
        <v>0</v>
      </c>
      <c r="BL306" s="18" t="s">
        <v>172</v>
      </c>
      <c r="BM306" s="216" t="s">
        <v>798</v>
      </c>
    </row>
    <row r="307" s="13" customFormat="1">
      <c r="A307" s="13"/>
      <c r="B307" s="218"/>
      <c r="C307" s="13"/>
      <c r="D307" s="219" t="s">
        <v>184</v>
      </c>
      <c r="E307" s="220" t="s">
        <v>1</v>
      </c>
      <c r="F307" s="221" t="s">
        <v>799</v>
      </c>
      <c r="G307" s="13"/>
      <c r="H307" s="222">
        <v>12</v>
      </c>
      <c r="I307" s="223"/>
      <c r="J307" s="13"/>
      <c r="K307" s="13"/>
      <c r="L307" s="218"/>
      <c r="M307" s="224"/>
      <c r="N307" s="225"/>
      <c r="O307" s="225"/>
      <c r="P307" s="225"/>
      <c r="Q307" s="225"/>
      <c r="R307" s="225"/>
      <c r="S307" s="225"/>
      <c r="T307" s="226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T307" s="220" t="s">
        <v>184</v>
      </c>
      <c r="AU307" s="220" t="s">
        <v>93</v>
      </c>
      <c r="AV307" s="13" t="s">
        <v>93</v>
      </c>
      <c r="AW307" s="13" t="s">
        <v>36</v>
      </c>
      <c r="AX307" s="13" t="s">
        <v>80</v>
      </c>
      <c r="AY307" s="220" t="s">
        <v>166</v>
      </c>
    </row>
    <row r="308" s="13" customFormat="1">
      <c r="A308" s="13"/>
      <c r="B308" s="218"/>
      <c r="C308" s="13"/>
      <c r="D308" s="219" t="s">
        <v>184</v>
      </c>
      <c r="E308" s="220" t="s">
        <v>1</v>
      </c>
      <c r="F308" s="221" t="s">
        <v>800</v>
      </c>
      <c r="G308" s="13"/>
      <c r="H308" s="222">
        <v>1</v>
      </c>
      <c r="I308" s="223"/>
      <c r="J308" s="13"/>
      <c r="K308" s="13"/>
      <c r="L308" s="218"/>
      <c r="M308" s="224"/>
      <c r="N308" s="225"/>
      <c r="O308" s="225"/>
      <c r="P308" s="225"/>
      <c r="Q308" s="225"/>
      <c r="R308" s="225"/>
      <c r="S308" s="225"/>
      <c r="T308" s="226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T308" s="220" t="s">
        <v>184</v>
      </c>
      <c r="AU308" s="220" t="s">
        <v>93</v>
      </c>
      <c r="AV308" s="13" t="s">
        <v>93</v>
      </c>
      <c r="AW308" s="13" t="s">
        <v>36</v>
      </c>
      <c r="AX308" s="13" t="s">
        <v>80</v>
      </c>
      <c r="AY308" s="220" t="s">
        <v>166</v>
      </c>
    </row>
    <row r="309" s="13" customFormat="1">
      <c r="A309" s="13"/>
      <c r="B309" s="218"/>
      <c r="C309" s="13"/>
      <c r="D309" s="219" t="s">
        <v>184</v>
      </c>
      <c r="E309" s="220" t="s">
        <v>1</v>
      </c>
      <c r="F309" s="221" t="s">
        <v>801</v>
      </c>
      <c r="G309" s="13"/>
      <c r="H309" s="222">
        <v>1</v>
      </c>
      <c r="I309" s="223"/>
      <c r="J309" s="13"/>
      <c r="K309" s="13"/>
      <c r="L309" s="218"/>
      <c r="M309" s="224"/>
      <c r="N309" s="225"/>
      <c r="O309" s="225"/>
      <c r="P309" s="225"/>
      <c r="Q309" s="225"/>
      <c r="R309" s="225"/>
      <c r="S309" s="225"/>
      <c r="T309" s="226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T309" s="220" t="s">
        <v>184</v>
      </c>
      <c r="AU309" s="220" t="s">
        <v>93</v>
      </c>
      <c r="AV309" s="13" t="s">
        <v>93</v>
      </c>
      <c r="AW309" s="13" t="s">
        <v>36</v>
      </c>
      <c r="AX309" s="13" t="s">
        <v>80</v>
      </c>
      <c r="AY309" s="220" t="s">
        <v>166</v>
      </c>
    </row>
    <row r="310" s="13" customFormat="1">
      <c r="A310" s="13"/>
      <c r="B310" s="218"/>
      <c r="C310" s="13"/>
      <c r="D310" s="219" t="s">
        <v>184</v>
      </c>
      <c r="E310" s="220" t="s">
        <v>1</v>
      </c>
      <c r="F310" s="221" t="s">
        <v>802</v>
      </c>
      <c r="G310" s="13"/>
      <c r="H310" s="222">
        <v>2</v>
      </c>
      <c r="I310" s="223"/>
      <c r="J310" s="13"/>
      <c r="K310" s="13"/>
      <c r="L310" s="218"/>
      <c r="M310" s="224"/>
      <c r="N310" s="225"/>
      <c r="O310" s="225"/>
      <c r="P310" s="225"/>
      <c r="Q310" s="225"/>
      <c r="R310" s="225"/>
      <c r="S310" s="225"/>
      <c r="T310" s="226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T310" s="220" t="s">
        <v>184</v>
      </c>
      <c r="AU310" s="220" t="s">
        <v>93</v>
      </c>
      <c r="AV310" s="13" t="s">
        <v>93</v>
      </c>
      <c r="AW310" s="13" t="s">
        <v>36</v>
      </c>
      <c r="AX310" s="13" t="s">
        <v>80</v>
      </c>
      <c r="AY310" s="220" t="s">
        <v>166</v>
      </c>
    </row>
    <row r="311" s="13" customFormat="1">
      <c r="A311" s="13"/>
      <c r="B311" s="218"/>
      <c r="C311" s="13"/>
      <c r="D311" s="219" t="s">
        <v>184</v>
      </c>
      <c r="E311" s="220" t="s">
        <v>1</v>
      </c>
      <c r="F311" s="221" t="s">
        <v>803</v>
      </c>
      <c r="G311" s="13"/>
      <c r="H311" s="222">
        <v>1</v>
      </c>
      <c r="I311" s="223"/>
      <c r="J311" s="13"/>
      <c r="K311" s="13"/>
      <c r="L311" s="218"/>
      <c r="M311" s="224"/>
      <c r="N311" s="225"/>
      <c r="O311" s="225"/>
      <c r="P311" s="225"/>
      <c r="Q311" s="225"/>
      <c r="R311" s="225"/>
      <c r="S311" s="225"/>
      <c r="T311" s="226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T311" s="220" t="s">
        <v>184</v>
      </c>
      <c r="AU311" s="220" t="s">
        <v>93</v>
      </c>
      <c r="AV311" s="13" t="s">
        <v>93</v>
      </c>
      <c r="AW311" s="13" t="s">
        <v>36</v>
      </c>
      <c r="AX311" s="13" t="s">
        <v>80</v>
      </c>
      <c r="AY311" s="220" t="s">
        <v>166</v>
      </c>
    </row>
    <row r="312" s="13" customFormat="1">
      <c r="A312" s="13"/>
      <c r="B312" s="218"/>
      <c r="C312" s="13"/>
      <c r="D312" s="219" t="s">
        <v>184</v>
      </c>
      <c r="E312" s="220" t="s">
        <v>1</v>
      </c>
      <c r="F312" s="221" t="s">
        <v>804</v>
      </c>
      <c r="G312" s="13"/>
      <c r="H312" s="222">
        <v>4</v>
      </c>
      <c r="I312" s="223"/>
      <c r="J312" s="13"/>
      <c r="K312" s="13"/>
      <c r="L312" s="218"/>
      <c r="M312" s="224"/>
      <c r="N312" s="225"/>
      <c r="O312" s="225"/>
      <c r="P312" s="225"/>
      <c r="Q312" s="225"/>
      <c r="R312" s="225"/>
      <c r="S312" s="225"/>
      <c r="T312" s="226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T312" s="220" t="s">
        <v>184</v>
      </c>
      <c r="AU312" s="220" t="s">
        <v>93</v>
      </c>
      <c r="AV312" s="13" t="s">
        <v>93</v>
      </c>
      <c r="AW312" s="13" t="s">
        <v>36</v>
      </c>
      <c r="AX312" s="13" t="s">
        <v>80</v>
      </c>
      <c r="AY312" s="220" t="s">
        <v>166</v>
      </c>
    </row>
    <row r="313" s="15" customFormat="1">
      <c r="A313" s="15"/>
      <c r="B313" s="234"/>
      <c r="C313" s="15"/>
      <c r="D313" s="219" t="s">
        <v>184</v>
      </c>
      <c r="E313" s="235" t="s">
        <v>1</v>
      </c>
      <c r="F313" s="236" t="s">
        <v>241</v>
      </c>
      <c r="G313" s="15"/>
      <c r="H313" s="237">
        <v>21</v>
      </c>
      <c r="I313" s="238"/>
      <c r="J313" s="15"/>
      <c r="K313" s="15"/>
      <c r="L313" s="234"/>
      <c r="M313" s="239"/>
      <c r="N313" s="240"/>
      <c r="O313" s="240"/>
      <c r="P313" s="240"/>
      <c r="Q313" s="240"/>
      <c r="R313" s="240"/>
      <c r="S313" s="240"/>
      <c r="T313" s="241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T313" s="235" t="s">
        <v>184</v>
      </c>
      <c r="AU313" s="235" t="s">
        <v>93</v>
      </c>
      <c r="AV313" s="15" t="s">
        <v>172</v>
      </c>
      <c r="AW313" s="15" t="s">
        <v>36</v>
      </c>
      <c r="AX313" s="15" t="s">
        <v>87</v>
      </c>
      <c r="AY313" s="235" t="s">
        <v>166</v>
      </c>
    </row>
    <row r="314" s="2" customFormat="1" ht="24.15" customHeight="1">
      <c r="A314" s="37"/>
      <c r="B314" s="168"/>
      <c r="C314" s="204" t="s">
        <v>267</v>
      </c>
      <c r="D314" s="204" t="s">
        <v>168</v>
      </c>
      <c r="E314" s="205" t="s">
        <v>805</v>
      </c>
      <c r="F314" s="206" t="s">
        <v>806</v>
      </c>
      <c r="G314" s="207" t="s">
        <v>208</v>
      </c>
      <c r="H314" s="208">
        <v>837.53599999999994</v>
      </c>
      <c r="I314" s="209"/>
      <c r="J314" s="210">
        <f>ROUND(I314*H314,2)</f>
        <v>0</v>
      </c>
      <c r="K314" s="211"/>
      <c r="L314" s="38"/>
      <c r="M314" s="212" t="s">
        <v>1</v>
      </c>
      <c r="N314" s="213" t="s">
        <v>46</v>
      </c>
      <c r="O314" s="81"/>
      <c r="P314" s="214">
        <f>O314*H314</f>
        <v>0</v>
      </c>
      <c r="Q314" s="214">
        <v>0</v>
      </c>
      <c r="R314" s="214">
        <f>Q314*H314</f>
        <v>0</v>
      </c>
      <c r="S314" s="214">
        <v>0</v>
      </c>
      <c r="T314" s="215">
        <f>S314*H314</f>
        <v>0</v>
      </c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R314" s="216" t="s">
        <v>172</v>
      </c>
      <c r="AT314" s="216" t="s">
        <v>168</v>
      </c>
      <c r="AU314" s="216" t="s">
        <v>93</v>
      </c>
      <c r="AY314" s="18" t="s">
        <v>166</v>
      </c>
      <c r="BE314" s="217">
        <f>IF(N314="základná",J314,0)</f>
        <v>0</v>
      </c>
      <c r="BF314" s="217">
        <f>IF(N314="znížená",J314,0)</f>
        <v>0</v>
      </c>
      <c r="BG314" s="217">
        <f>IF(N314="zákl. prenesená",J314,0)</f>
        <v>0</v>
      </c>
      <c r="BH314" s="217">
        <f>IF(N314="zníž. prenesená",J314,0)</f>
        <v>0</v>
      </c>
      <c r="BI314" s="217">
        <f>IF(N314="nulová",J314,0)</f>
        <v>0</v>
      </c>
      <c r="BJ314" s="18" t="s">
        <v>93</v>
      </c>
      <c r="BK314" s="217">
        <f>ROUND(I314*H314,2)</f>
        <v>0</v>
      </c>
      <c r="BL314" s="18" t="s">
        <v>172</v>
      </c>
      <c r="BM314" s="216" t="s">
        <v>807</v>
      </c>
    </row>
    <row r="315" s="13" customFormat="1">
      <c r="A315" s="13"/>
      <c r="B315" s="218"/>
      <c r="C315" s="13"/>
      <c r="D315" s="219" t="s">
        <v>184</v>
      </c>
      <c r="E315" s="220" t="s">
        <v>1</v>
      </c>
      <c r="F315" s="221" t="s">
        <v>808</v>
      </c>
      <c r="G315" s="13"/>
      <c r="H315" s="222">
        <v>79.5</v>
      </c>
      <c r="I315" s="223"/>
      <c r="J315" s="13"/>
      <c r="K315" s="13"/>
      <c r="L315" s="218"/>
      <c r="M315" s="224"/>
      <c r="N315" s="225"/>
      <c r="O315" s="225"/>
      <c r="P315" s="225"/>
      <c r="Q315" s="225"/>
      <c r="R315" s="225"/>
      <c r="S315" s="225"/>
      <c r="T315" s="226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T315" s="220" t="s">
        <v>184</v>
      </c>
      <c r="AU315" s="220" t="s">
        <v>93</v>
      </c>
      <c r="AV315" s="13" t="s">
        <v>93</v>
      </c>
      <c r="AW315" s="13" t="s">
        <v>36</v>
      </c>
      <c r="AX315" s="13" t="s">
        <v>80</v>
      </c>
      <c r="AY315" s="220" t="s">
        <v>166</v>
      </c>
    </row>
    <row r="316" s="13" customFormat="1">
      <c r="A316" s="13"/>
      <c r="B316" s="218"/>
      <c r="C316" s="13"/>
      <c r="D316" s="219" t="s">
        <v>184</v>
      </c>
      <c r="E316" s="220" t="s">
        <v>1</v>
      </c>
      <c r="F316" s="221" t="s">
        <v>809</v>
      </c>
      <c r="G316" s="13"/>
      <c r="H316" s="222">
        <v>10.5</v>
      </c>
      <c r="I316" s="223"/>
      <c r="J316" s="13"/>
      <c r="K316" s="13"/>
      <c r="L316" s="218"/>
      <c r="M316" s="224"/>
      <c r="N316" s="225"/>
      <c r="O316" s="225"/>
      <c r="P316" s="225"/>
      <c r="Q316" s="225"/>
      <c r="R316" s="225"/>
      <c r="S316" s="225"/>
      <c r="T316" s="226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T316" s="220" t="s">
        <v>184</v>
      </c>
      <c r="AU316" s="220" t="s">
        <v>93</v>
      </c>
      <c r="AV316" s="13" t="s">
        <v>93</v>
      </c>
      <c r="AW316" s="13" t="s">
        <v>36</v>
      </c>
      <c r="AX316" s="13" t="s">
        <v>80</v>
      </c>
      <c r="AY316" s="220" t="s">
        <v>166</v>
      </c>
    </row>
    <row r="317" s="13" customFormat="1">
      <c r="A317" s="13"/>
      <c r="B317" s="218"/>
      <c r="C317" s="13"/>
      <c r="D317" s="219" t="s">
        <v>184</v>
      </c>
      <c r="E317" s="220" t="s">
        <v>1</v>
      </c>
      <c r="F317" s="221" t="s">
        <v>810</v>
      </c>
      <c r="G317" s="13"/>
      <c r="H317" s="222">
        <v>6</v>
      </c>
      <c r="I317" s="223"/>
      <c r="J317" s="13"/>
      <c r="K317" s="13"/>
      <c r="L317" s="218"/>
      <c r="M317" s="224"/>
      <c r="N317" s="225"/>
      <c r="O317" s="225"/>
      <c r="P317" s="225"/>
      <c r="Q317" s="225"/>
      <c r="R317" s="225"/>
      <c r="S317" s="225"/>
      <c r="T317" s="226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T317" s="220" t="s">
        <v>184</v>
      </c>
      <c r="AU317" s="220" t="s">
        <v>93</v>
      </c>
      <c r="AV317" s="13" t="s">
        <v>93</v>
      </c>
      <c r="AW317" s="13" t="s">
        <v>36</v>
      </c>
      <c r="AX317" s="13" t="s">
        <v>80</v>
      </c>
      <c r="AY317" s="220" t="s">
        <v>166</v>
      </c>
    </row>
    <row r="318" s="13" customFormat="1">
      <c r="A318" s="13"/>
      <c r="B318" s="218"/>
      <c r="C318" s="13"/>
      <c r="D318" s="219" t="s">
        <v>184</v>
      </c>
      <c r="E318" s="220" t="s">
        <v>1</v>
      </c>
      <c r="F318" s="221" t="s">
        <v>811</v>
      </c>
      <c r="G318" s="13"/>
      <c r="H318" s="222">
        <v>27</v>
      </c>
      <c r="I318" s="223"/>
      <c r="J318" s="13"/>
      <c r="K318" s="13"/>
      <c r="L318" s="218"/>
      <c r="M318" s="224"/>
      <c r="N318" s="225"/>
      <c r="O318" s="225"/>
      <c r="P318" s="225"/>
      <c r="Q318" s="225"/>
      <c r="R318" s="225"/>
      <c r="S318" s="225"/>
      <c r="T318" s="226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T318" s="220" t="s">
        <v>184</v>
      </c>
      <c r="AU318" s="220" t="s">
        <v>93</v>
      </c>
      <c r="AV318" s="13" t="s">
        <v>93</v>
      </c>
      <c r="AW318" s="13" t="s">
        <v>36</v>
      </c>
      <c r="AX318" s="13" t="s">
        <v>80</v>
      </c>
      <c r="AY318" s="220" t="s">
        <v>166</v>
      </c>
    </row>
    <row r="319" s="13" customFormat="1">
      <c r="A319" s="13"/>
      <c r="B319" s="218"/>
      <c r="C319" s="13"/>
      <c r="D319" s="219" t="s">
        <v>184</v>
      </c>
      <c r="E319" s="220" t="s">
        <v>1</v>
      </c>
      <c r="F319" s="221" t="s">
        <v>812</v>
      </c>
      <c r="G319" s="13"/>
      <c r="H319" s="222">
        <v>15</v>
      </c>
      <c r="I319" s="223"/>
      <c r="J319" s="13"/>
      <c r="K319" s="13"/>
      <c r="L319" s="218"/>
      <c r="M319" s="224"/>
      <c r="N319" s="225"/>
      <c r="O319" s="225"/>
      <c r="P319" s="225"/>
      <c r="Q319" s="225"/>
      <c r="R319" s="225"/>
      <c r="S319" s="225"/>
      <c r="T319" s="226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T319" s="220" t="s">
        <v>184</v>
      </c>
      <c r="AU319" s="220" t="s">
        <v>93</v>
      </c>
      <c r="AV319" s="13" t="s">
        <v>93</v>
      </c>
      <c r="AW319" s="13" t="s">
        <v>36</v>
      </c>
      <c r="AX319" s="13" t="s">
        <v>80</v>
      </c>
      <c r="AY319" s="220" t="s">
        <v>166</v>
      </c>
    </row>
    <row r="320" s="13" customFormat="1">
      <c r="A320" s="13"/>
      <c r="B320" s="218"/>
      <c r="C320" s="13"/>
      <c r="D320" s="219" t="s">
        <v>184</v>
      </c>
      <c r="E320" s="220" t="s">
        <v>1</v>
      </c>
      <c r="F320" s="221" t="s">
        <v>813</v>
      </c>
      <c r="G320" s="13"/>
      <c r="H320" s="222">
        <v>13.5</v>
      </c>
      <c r="I320" s="223"/>
      <c r="J320" s="13"/>
      <c r="K320" s="13"/>
      <c r="L320" s="218"/>
      <c r="M320" s="224"/>
      <c r="N320" s="225"/>
      <c r="O320" s="225"/>
      <c r="P320" s="225"/>
      <c r="Q320" s="225"/>
      <c r="R320" s="225"/>
      <c r="S320" s="225"/>
      <c r="T320" s="226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T320" s="220" t="s">
        <v>184</v>
      </c>
      <c r="AU320" s="220" t="s">
        <v>93</v>
      </c>
      <c r="AV320" s="13" t="s">
        <v>93</v>
      </c>
      <c r="AW320" s="13" t="s">
        <v>36</v>
      </c>
      <c r="AX320" s="13" t="s">
        <v>80</v>
      </c>
      <c r="AY320" s="220" t="s">
        <v>166</v>
      </c>
    </row>
    <row r="321" s="13" customFormat="1">
      <c r="A321" s="13"/>
      <c r="B321" s="218"/>
      <c r="C321" s="13"/>
      <c r="D321" s="219" t="s">
        <v>184</v>
      </c>
      <c r="E321" s="220" t="s">
        <v>1</v>
      </c>
      <c r="F321" s="221" t="s">
        <v>814</v>
      </c>
      <c r="G321" s="13"/>
      <c r="H321" s="222">
        <v>16.5</v>
      </c>
      <c r="I321" s="223"/>
      <c r="J321" s="13"/>
      <c r="K321" s="13"/>
      <c r="L321" s="218"/>
      <c r="M321" s="224"/>
      <c r="N321" s="225"/>
      <c r="O321" s="225"/>
      <c r="P321" s="225"/>
      <c r="Q321" s="225"/>
      <c r="R321" s="225"/>
      <c r="S321" s="225"/>
      <c r="T321" s="226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T321" s="220" t="s">
        <v>184</v>
      </c>
      <c r="AU321" s="220" t="s">
        <v>93</v>
      </c>
      <c r="AV321" s="13" t="s">
        <v>93</v>
      </c>
      <c r="AW321" s="13" t="s">
        <v>36</v>
      </c>
      <c r="AX321" s="13" t="s">
        <v>80</v>
      </c>
      <c r="AY321" s="220" t="s">
        <v>166</v>
      </c>
    </row>
    <row r="322" s="13" customFormat="1">
      <c r="A322" s="13"/>
      <c r="B322" s="218"/>
      <c r="C322" s="13"/>
      <c r="D322" s="219" t="s">
        <v>184</v>
      </c>
      <c r="E322" s="220" t="s">
        <v>1</v>
      </c>
      <c r="F322" s="221" t="s">
        <v>815</v>
      </c>
      <c r="G322" s="13"/>
      <c r="H322" s="222">
        <v>669.53599999999994</v>
      </c>
      <c r="I322" s="223"/>
      <c r="J322" s="13"/>
      <c r="K322" s="13"/>
      <c r="L322" s="218"/>
      <c r="M322" s="224"/>
      <c r="N322" s="225"/>
      <c r="O322" s="225"/>
      <c r="P322" s="225"/>
      <c r="Q322" s="225"/>
      <c r="R322" s="225"/>
      <c r="S322" s="225"/>
      <c r="T322" s="226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T322" s="220" t="s">
        <v>184</v>
      </c>
      <c r="AU322" s="220" t="s">
        <v>93</v>
      </c>
      <c r="AV322" s="13" t="s">
        <v>93</v>
      </c>
      <c r="AW322" s="13" t="s">
        <v>36</v>
      </c>
      <c r="AX322" s="13" t="s">
        <v>80</v>
      </c>
      <c r="AY322" s="220" t="s">
        <v>166</v>
      </c>
    </row>
    <row r="323" s="15" customFormat="1">
      <c r="A323" s="15"/>
      <c r="B323" s="234"/>
      <c r="C323" s="15"/>
      <c r="D323" s="219" t="s">
        <v>184</v>
      </c>
      <c r="E323" s="235" t="s">
        <v>1</v>
      </c>
      <c r="F323" s="236" t="s">
        <v>241</v>
      </c>
      <c r="G323" s="15"/>
      <c r="H323" s="237">
        <v>837.53599999999994</v>
      </c>
      <c r="I323" s="238"/>
      <c r="J323" s="15"/>
      <c r="K323" s="15"/>
      <c r="L323" s="234"/>
      <c r="M323" s="239"/>
      <c r="N323" s="240"/>
      <c r="O323" s="240"/>
      <c r="P323" s="240"/>
      <c r="Q323" s="240"/>
      <c r="R323" s="240"/>
      <c r="S323" s="240"/>
      <c r="T323" s="241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T323" s="235" t="s">
        <v>184</v>
      </c>
      <c r="AU323" s="235" t="s">
        <v>93</v>
      </c>
      <c r="AV323" s="15" t="s">
        <v>172</v>
      </c>
      <c r="AW323" s="15" t="s">
        <v>36</v>
      </c>
      <c r="AX323" s="15" t="s">
        <v>87</v>
      </c>
      <c r="AY323" s="235" t="s">
        <v>166</v>
      </c>
    </row>
    <row r="324" s="2" customFormat="1" ht="33" customHeight="1">
      <c r="A324" s="37"/>
      <c r="B324" s="168"/>
      <c r="C324" s="204" t="s">
        <v>7</v>
      </c>
      <c r="D324" s="204" t="s">
        <v>168</v>
      </c>
      <c r="E324" s="205" t="s">
        <v>816</v>
      </c>
      <c r="F324" s="206" t="s">
        <v>817</v>
      </c>
      <c r="G324" s="207" t="s">
        <v>208</v>
      </c>
      <c r="H324" s="208">
        <v>160.261</v>
      </c>
      <c r="I324" s="209"/>
      <c r="J324" s="210">
        <f>ROUND(I324*H324,2)</f>
        <v>0</v>
      </c>
      <c r="K324" s="211"/>
      <c r="L324" s="38"/>
      <c r="M324" s="212" t="s">
        <v>1</v>
      </c>
      <c r="N324" s="213" t="s">
        <v>46</v>
      </c>
      <c r="O324" s="81"/>
      <c r="P324" s="214">
        <f>O324*H324</f>
        <v>0</v>
      </c>
      <c r="Q324" s="214">
        <v>0</v>
      </c>
      <c r="R324" s="214">
        <f>Q324*H324</f>
        <v>0</v>
      </c>
      <c r="S324" s="214">
        <v>0</v>
      </c>
      <c r="T324" s="215">
        <f>S324*H324</f>
        <v>0</v>
      </c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R324" s="216" t="s">
        <v>172</v>
      </c>
      <c r="AT324" s="216" t="s">
        <v>168</v>
      </c>
      <c r="AU324" s="216" t="s">
        <v>93</v>
      </c>
      <c r="AY324" s="18" t="s">
        <v>166</v>
      </c>
      <c r="BE324" s="217">
        <f>IF(N324="základná",J324,0)</f>
        <v>0</v>
      </c>
      <c r="BF324" s="217">
        <f>IF(N324="znížená",J324,0)</f>
        <v>0</v>
      </c>
      <c r="BG324" s="217">
        <f>IF(N324="zákl. prenesená",J324,0)</f>
        <v>0</v>
      </c>
      <c r="BH324" s="217">
        <f>IF(N324="zníž. prenesená",J324,0)</f>
        <v>0</v>
      </c>
      <c r="BI324" s="217">
        <f>IF(N324="nulová",J324,0)</f>
        <v>0</v>
      </c>
      <c r="BJ324" s="18" t="s">
        <v>93</v>
      </c>
      <c r="BK324" s="217">
        <f>ROUND(I324*H324,2)</f>
        <v>0</v>
      </c>
      <c r="BL324" s="18" t="s">
        <v>172</v>
      </c>
      <c r="BM324" s="216" t="s">
        <v>818</v>
      </c>
    </row>
    <row r="325" s="14" customFormat="1">
      <c r="A325" s="14"/>
      <c r="B325" s="227"/>
      <c r="C325" s="14"/>
      <c r="D325" s="219" t="s">
        <v>184</v>
      </c>
      <c r="E325" s="228" t="s">
        <v>1</v>
      </c>
      <c r="F325" s="229" t="s">
        <v>819</v>
      </c>
      <c r="G325" s="14"/>
      <c r="H325" s="228" t="s">
        <v>1</v>
      </c>
      <c r="I325" s="230"/>
      <c r="J325" s="14"/>
      <c r="K325" s="14"/>
      <c r="L325" s="227"/>
      <c r="M325" s="231"/>
      <c r="N325" s="232"/>
      <c r="O325" s="232"/>
      <c r="P325" s="232"/>
      <c r="Q325" s="232"/>
      <c r="R325" s="232"/>
      <c r="S325" s="232"/>
      <c r="T325" s="233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T325" s="228" t="s">
        <v>184</v>
      </c>
      <c r="AU325" s="228" t="s">
        <v>93</v>
      </c>
      <c r="AV325" s="14" t="s">
        <v>87</v>
      </c>
      <c r="AW325" s="14" t="s">
        <v>36</v>
      </c>
      <c r="AX325" s="14" t="s">
        <v>80</v>
      </c>
      <c r="AY325" s="228" t="s">
        <v>166</v>
      </c>
    </row>
    <row r="326" s="13" customFormat="1">
      <c r="A326" s="13"/>
      <c r="B326" s="218"/>
      <c r="C326" s="13"/>
      <c r="D326" s="219" t="s">
        <v>184</v>
      </c>
      <c r="E326" s="220" t="s">
        <v>1</v>
      </c>
      <c r="F326" s="221" t="s">
        <v>820</v>
      </c>
      <c r="G326" s="13"/>
      <c r="H326" s="222">
        <v>26.920999999999999</v>
      </c>
      <c r="I326" s="223"/>
      <c r="J326" s="13"/>
      <c r="K326" s="13"/>
      <c r="L326" s="218"/>
      <c r="M326" s="224"/>
      <c r="N326" s="225"/>
      <c r="O326" s="225"/>
      <c r="P326" s="225"/>
      <c r="Q326" s="225"/>
      <c r="R326" s="225"/>
      <c r="S326" s="225"/>
      <c r="T326" s="226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T326" s="220" t="s">
        <v>184</v>
      </c>
      <c r="AU326" s="220" t="s">
        <v>93</v>
      </c>
      <c r="AV326" s="13" t="s">
        <v>93</v>
      </c>
      <c r="AW326" s="13" t="s">
        <v>36</v>
      </c>
      <c r="AX326" s="13" t="s">
        <v>80</v>
      </c>
      <c r="AY326" s="220" t="s">
        <v>166</v>
      </c>
    </row>
    <row r="327" s="13" customFormat="1">
      <c r="A327" s="13"/>
      <c r="B327" s="218"/>
      <c r="C327" s="13"/>
      <c r="D327" s="219" t="s">
        <v>184</v>
      </c>
      <c r="E327" s="220" t="s">
        <v>1</v>
      </c>
      <c r="F327" s="221" t="s">
        <v>821</v>
      </c>
      <c r="G327" s="13"/>
      <c r="H327" s="222">
        <v>10.868</v>
      </c>
      <c r="I327" s="223"/>
      <c r="J327" s="13"/>
      <c r="K327" s="13"/>
      <c r="L327" s="218"/>
      <c r="M327" s="224"/>
      <c r="N327" s="225"/>
      <c r="O327" s="225"/>
      <c r="P327" s="225"/>
      <c r="Q327" s="225"/>
      <c r="R327" s="225"/>
      <c r="S327" s="225"/>
      <c r="T327" s="226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T327" s="220" t="s">
        <v>184</v>
      </c>
      <c r="AU327" s="220" t="s">
        <v>93</v>
      </c>
      <c r="AV327" s="13" t="s">
        <v>93</v>
      </c>
      <c r="AW327" s="13" t="s">
        <v>36</v>
      </c>
      <c r="AX327" s="13" t="s">
        <v>80</v>
      </c>
      <c r="AY327" s="220" t="s">
        <v>166</v>
      </c>
    </row>
    <row r="328" s="13" customFormat="1">
      <c r="A328" s="13"/>
      <c r="B328" s="218"/>
      <c r="C328" s="13"/>
      <c r="D328" s="219" t="s">
        <v>184</v>
      </c>
      <c r="E328" s="220" t="s">
        <v>1</v>
      </c>
      <c r="F328" s="221" t="s">
        <v>822</v>
      </c>
      <c r="G328" s="13"/>
      <c r="H328" s="222">
        <v>13.939</v>
      </c>
      <c r="I328" s="223"/>
      <c r="J328" s="13"/>
      <c r="K328" s="13"/>
      <c r="L328" s="218"/>
      <c r="M328" s="224"/>
      <c r="N328" s="225"/>
      <c r="O328" s="225"/>
      <c r="P328" s="225"/>
      <c r="Q328" s="225"/>
      <c r="R328" s="225"/>
      <c r="S328" s="225"/>
      <c r="T328" s="226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T328" s="220" t="s">
        <v>184</v>
      </c>
      <c r="AU328" s="220" t="s">
        <v>93</v>
      </c>
      <c r="AV328" s="13" t="s">
        <v>93</v>
      </c>
      <c r="AW328" s="13" t="s">
        <v>36</v>
      </c>
      <c r="AX328" s="13" t="s">
        <v>80</v>
      </c>
      <c r="AY328" s="220" t="s">
        <v>166</v>
      </c>
    </row>
    <row r="329" s="13" customFormat="1">
      <c r="A329" s="13"/>
      <c r="B329" s="218"/>
      <c r="C329" s="13"/>
      <c r="D329" s="219" t="s">
        <v>184</v>
      </c>
      <c r="E329" s="220" t="s">
        <v>1</v>
      </c>
      <c r="F329" s="221" t="s">
        <v>823</v>
      </c>
      <c r="G329" s="13"/>
      <c r="H329" s="222">
        <v>3.98</v>
      </c>
      <c r="I329" s="223"/>
      <c r="J329" s="13"/>
      <c r="K329" s="13"/>
      <c r="L329" s="218"/>
      <c r="M329" s="224"/>
      <c r="N329" s="225"/>
      <c r="O329" s="225"/>
      <c r="P329" s="225"/>
      <c r="Q329" s="225"/>
      <c r="R329" s="225"/>
      <c r="S329" s="225"/>
      <c r="T329" s="226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T329" s="220" t="s">
        <v>184</v>
      </c>
      <c r="AU329" s="220" t="s">
        <v>93</v>
      </c>
      <c r="AV329" s="13" t="s">
        <v>93</v>
      </c>
      <c r="AW329" s="13" t="s">
        <v>36</v>
      </c>
      <c r="AX329" s="13" t="s">
        <v>80</v>
      </c>
      <c r="AY329" s="220" t="s">
        <v>166</v>
      </c>
    </row>
    <row r="330" s="13" customFormat="1">
      <c r="A330" s="13"/>
      <c r="B330" s="218"/>
      <c r="C330" s="13"/>
      <c r="D330" s="219" t="s">
        <v>184</v>
      </c>
      <c r="E330" s="220" t="s">
        <v>1</v>
      </c>
      <c r="F330" s="221" t="s">
        <v>824</v>
      </c>
      <c r="G330" s="13"/>
      <c r="H330" s="222">
        <v>2.302</v>
      </c>
      <c r="I330" s="223"/>
      <c r="J330" s="13"/>
      <c r="K330" s="13"/>
      <c r="L330" s="218"/>
      <c r="M330" s="224"/>
      <c r="N330" s="225"/>
      <c r="O330" s="225"/>
      <c r="P330" s="225"/>
      <c r="Q330" s="225"/>
      <c r="R330" s="225"/>
      <c r="S330" s="225"/>
      <c r="T330" s="226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T330" s="220" t="s">
        <v>184</v>
      </c>
      <c r="AU330" s="220" t="s">
        <v>93</v>
      </c>
      <c r="AV330" s="13" t="s">
        <v>93</v>
      </c>
      <c r="AW330" s="13" t="s">
        <v>36</v>
      </c>
      <c r="AX330" s="13" t="s">
        <v>80</v>
      </c>
      <c r="AY330" s="220" t="s">
        <v>166</v>
      </c>
    </row>
    <row r="331" s="13" customFormat="1">
      <c r="A331" s="13"/>
      <c r="B331" s="218"/>
      <c r="C331" s="13"/>
      <c r="D331" s="219" t="s">
        <v>184</v>
      </c>
      <c r="E331" s="220" t="s">
        <v>1</v>
      </c>
      <c r="F331" s="221" t="s">
        <v>825</v>
      </c>
      <c r="G331" s="13"/>
      <c r="H331" s="222">
        <v>2.5899999999999999</v>
      </c>
      <c r="I331" s="223"/>
      <c r="J331" s="13"/>
      <c r="K331" s="13"/>
      <c r="L331" s="218"/>
      <c r="M331" s="224"/>
      <c r="N331" s="225"/>
      <c r="O331" s="225"/>
      <c r="P331" s="225"/>
      <c r="Q331" s="225"/>
      <c r="R331" s="225"/>
      <c r="S331" s="225"/>
      <c r="T331" s="226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T331" s="220" t="s">
        <v>184</v>
      </c>
      <c r="AU331" s="220" t="s">
        <v>93</v>
      </c>
      <c r="AV331" s="13" t="s">
        <v>93</v>
      </c>
      <c r="AW331" s="13" t="s">
        <v>36</v>
      </c>
      <c r="AX331" s="13" t="s">
        <v>80</v>
      </c>
      <c r="AY331" s="220" t="s">
        <v>166</v>
      </c>
    </row>
    <row r="332" s="13" customFormat="1">
      <c r="A332" s="13"/>
      <c r="B332" s="218"/>
      <c r="C332" s="13"/>
      <c r="D332" s="219" t="s">
        <v>184</v>
      </c>
      <c r="E332" s="220" t="s">
        <v>1</v>
      </c>
      <c r="F332" s="221" t="s">
        <v>826</v>
      </c>
      <c r="G332" s="13"/>
      <c r="H332" s="222">
        <v>3.6880000000000002</v>
      </c>
      <c r="I332" s="223"/>
      <c r="J332" s="13"/>
      <c r="K332" s="13"/>
      <c r="L332" s="218"/>
      <c r="M332" s="224"/>
      <c r="N332" s="225"/>
      <c r="O332" s="225"/>
      <c r="P332" s="225"/>
      <c r="Q332" s="225"/>
      <c r="R332" s="225"/>
      <c r="S332" s="225"/>
      <c r="T332" s="226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T332" s="220" t="s">
        <v>184</v>
      </c>
      <c r="AU332" s="220" t="s">
        <v>93</v>
      </c>
      <c r="AV332" s="13" t="s">
        <v>93</v>
      </c>
      <c r="AW332" s="13" t="s">
        <v>36</v>
      </c>
      <c r="AX332" s="13" t="s">
        <v>80</v>
      </c>
      <c r="AY332" s="220" t="s">
        <v>166</v>
      </c>
    </row>
    <row r="333" s="13" customFormat="1">
      <c r="A333" s="13"/>
      <c r="B333" s="218"/>
      <c r="C333" s="13"/>
      <c r="D333" s="219" t="s">
        <v>184</v>
      </c>
      <c r="E333" s="220" t="s">
        <v>1</v>
      </c>
      <c r="F333" s="221" t="s">
        <v>827</v>
      </c>
      <c r="G333" s="13"/>
      <c r="H333" s="222">
        <v>2.3399999999999999</v>
      </c>
      <c r="I333" s="223"/>
      <c r="J333" s="13"/>
      <c r="K333" s="13"/>
      <c r="L333" s="218"/>
      <c r="M333" s="224"/>
      <c r="N333" s="225"/>
      <c r="O333" s="225"/>
      <c r="P333" s="225"/>
      <c r="Q333" s="225"/>
      <c r="R333" s="225"/>
      <c r="S333" s="225"/>
      <c r="T333" s="226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T333" s="220" t="s">
        <v>184</v>
      </c>
      <c r="AU333" s="220" t="s">
        <v>93</v>
      </c>
      <c r="AV333" s="13" t="s">
        <v>93</v>
      </c>
      <c r="AW333" s="13" t="s">
        <v>36</v>
      </c>
      <c r="AX333" s="13" t="s">
        <v>80</v>
      </c>
      <c r="AY333" s="220" t="s">
        <v>166</v>
      </c>
    </row>
    <row r="334" s="13" customFormat="1">
      <c r="A334" s="13"/>
      <c r="B334" s="218"/>
      <c r="C334" s="13"/>
      <c r="D334" s="219" t="s">
        <v>184</v>
      </c>
      <c r="E334" s="220" t="s">
        <v>1</v>
      </c>
      <c r="F334" s="221" t="s">
        <v>828</v>
      </c>
      <c r="G334" s="13"/>
      <c r="H334" s="222">
        <v>2.7589999999999999</v>
      </c>
      <c r="I334" s="223"/>
      <c r="J334" s="13"/>
      <c r="K334" s="13"/>
      <c r="L334" s="218"/>
      <c r="M334" s="224"/>
      <c r="N334" s="225"/>
      <c r="O334" s="225"/>
      <c r="P334" s="225"/>
      <c r="Q334" s="225"/>
      <c r="R334" s="225"/>
      <c r="S334" s="225"/>
      <c r="T334" s="226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T334" s="220" t="s">
        <v>184</v>
      </c>
      <c r="AU334" s="220" t="s">
        <v>93</v>
      </c>
      <c r="AV334" s="13" t="s">
        <v>93</v>
      </c>
      <c r="AW334" s="13" t="s">
        <v>36</v>
      </c>
      <c r="AX334" s="13" t="s">
        <v>80</v>
      </c>
      <c r="AY334" s="220" t="s">
        <v>166</v>
      </c>
    </row>
    <row r="335" s="13" customFormat="1">
      <c r="A335" s="13"/>
      <c r="B335" s="218"/>
      <c r="C335" s="13"/>
      <c r="D335" s="219" t="s">
        <v>184</v>
      </c>
      <c r="E335" s="220" t="s">
        <v>1</v>
      </c>
      <c r="F335" s="221" t="s">
        <v>829</v>
      </c>
      <c r="G335" s="13"/>
      <c r="H335" s="222">
        <v>1.962</v>
      </c>
      <c r="I335" s="223"/>
      <c r="J335" s="13"/>
      <c r="K335" s="13"/>
      <c r="L335" s="218"/>
      <c r="M335" s="224"/>
      <c r="N335" s="225"/>
      <c r="O335" s="225"/>
      <c r="P335" s="225"/>
      <c r="Q335" s="225"/>
      <c r="R335" s="225"/>
      <c r="S335" s="225"/>
      <c r="T335" s="226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T335" s="220" t="s">
        <v>184</v>
      </c>
      <c r="AU335" s="220" t="s">
        <v>93</v>
      </c>
      <c r="AV335" s="13" t="s">
        <v>93</v>
      </c>
      <c r="AW335" s="13" t="s">
        <v>36</v>
      </c>
      <c r="AX335" s="13" t="s">
        <v>80</v>
      </c>
      <c r="AY335" s="220" t="s">
        <v>166</v>
      </c>
    </row>
    <row r="336" s="14" customFormat="1">
      <c r="A336" s="14"/>
      <c r="B336" s="227"/>
      <c r="C336" s="14"/>
      <c r="D336" s="219" t="s">
        <v>184</v>
      </c>
      <c r="E336" s="228" t="s">
        <v>1</v>
      </c>
      <c r="F336" s="229" t="s">
        <v>830</v>
      </c>
      <c r="G336" s="14"/>
      <c r="H336" s="228" t="s">
        <v>1</v>
      </c>
      <c r="I336" s="230"/>
      <c r="J336" s="14"/>
      <c r="K336" s="14"/>
      <c r="L336" s="227"/>
      <c r="M336" s="231"/>
      <c r="N336" s="232"/>
      <c r="O336" s="232"/>
      <c r="P336" s="232"/>
      <c r="Q336" s="232"/>
      <c r="R336" s="232"/>
      <c r="S336" s="232"/>
      <c r="T336" s="233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T336" s="228" t="s">
        <v>184</v>
      </c>
      <c r="AU336" s="228" t="s">
        <v>93</v>
      </c>
      <c r="AV336" s="14" t="s">
        <v>87</v>
      </c>
      <c r="AW336" s="14" t="s">
        <v>36</v>
      </c>
      <c r="AX336" s="14" t="s">
        <v>80</v>
      </c>
      <c r="AY336" s="228" t="s">
        <v>166</v>
      </c>
    </row>
    <row r="337" s="13" customFormat="1">
      <c r="A337" s="13"/>
      <c r="B337" s="218"/>
      <c r="C337" s="13"/>
      <c r="D337" s="219" t="s">
        <v>184</v>
      </c>
      <c r="E337" s="220" t="s">
        <v>1</v>
      </c>
      <c r="F337" s="221" t="s">
        <v>831</v>
      </c>
      <c r="G337" s="13"/>
      <c r="H337" s="222">
        <v>3.3849999999999998</v>
      </c>
      <c r="I337" s="223"/>
      <c r="J337" s="13"/>
      <c r="K337" s="13"/>
      <c r="L337" s="218"/>
      <c r="M337" s="224"/>
      <c r="N337" s="225"/>
      <c r="O337" s="225"/>
      <c r="P337" s="225"/>
      <c r="Q337" s="225"/>
      <c r="R337" s="225"/>
      <c r="S337" s="225"/>
      <c r="T337" s="226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T337" s="220" t="s">
        <v>184</v>
      </c>
      <c r="AU337" s="220" t="s">
        <v>93</v>
      </c>
      <c r="AV337" s="13" t="s">
        <v>93</v>
      </c>
      <c r="AW337" s="13" t="s">
        <v>36</v>
      </c>
      <c r="AX337" s="13" t="s">
        <v>80</v>
      </c>
      <c r="AY337" s="220" t="s">
        <v>166</v>
      </c>
    </row>
    <row r="338" s="13" customFormat="1">
      <c r="A338" s="13"/>
      <c r="B338" s="218"/>
      <c r="C338" s="13"/>
      <c r="D338" s="219" t="s">
        <v>184</v>
      </c>
      <c r="E338" s="220" t="s">
        <v>1</v>
      </c>
      <c r="F338" s="221" t="s">
        <v>832</v>
      </c>
      <c r="G338" s="13"/>
      <c r="H338" s="222">
        <v>2.6200000000000001</v>
      </c>
      <c r="I338" s="223"/>
      <c r="J338" s="13"/>
      <c r="K338" s="13"/>
      <c r="L338" s="218"/>
      <c r="M338" s="224"/>
      <c r="N338" s="225"/>
      <c r="O338" s="225"/>
      <c r="P338" s="225"/>
      <c r="Q338" s="225"/>
      <c r="R338" s="225"/>
      <c r="S338" s="225"/>
      <c r="T338" s="226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T338" s="220" t="s">
        <v>184</v>
      </c>
      <c r="AU338" s="220" t="s">
        <v>93</v>
      </c>
      <c r="AV338" s="13" t="s">
        <v>93</v>
      </c>
      <c r="AW338" s="13" t="s">
        <v>36</v>
      </c>
      <c r="AX338" s="13" t="s">
        <v>80</v>
      </c>
      <c r="AY338" s="220" t="s">
        <v>166</v>
      </c>
    </row>
    <row r="339" s="14" customFormat="1">
      <c r="A339" s="14"/>
      <c r="B339" s="227"/>
      <c r="C339" s="14"/>
      <c r="D339" s="219" t="s">
        <v>184</v>
      </c>
      <c r="E339" s="228" t="s">
        <v>1</v>
      </c>
      <c r="F339" s="229" t="s">
        <v>741</v>
      </c>
      <c r="G339" s="14"/>
      <c r="H339" s="228" t="s">
        <v>1</v>
      </c>
      <c r="I339" s="230"/>
      <c r="J339" s="14"/>
      <c r="K339" s="14"/>
      <c r="L339" s="227"/>
      <c r="M339" s="231"/>
      <c r="N339" s="232"/>
      <c r="O339" s="232"/>
      <c r="P339" s="232"/>
      <c r="Q339" s="232"/>
      <c r="R339" s="232"/>
      <c r="S339" s="232"/>
      <c r="T339" s="233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T339" s="228" t="s">
        <v>184</v>
      </c>
      <c r="AU339" s="228" t="s">
        <v>93</v>
      </c>
      <c r="AV339" s="14" t="s">
        <v>87</v>
      </c>
      <c r="AW339" s="14" t="s">
        <v>36</v>
      </c>
      <c r="AX339" s="14" t="s">
        <v>80</v>
      </c>
      <c r="AY339" s="228" t="s">
        <v>166</v>
      </c>
    </row>
    <row r="340" s="13" customFormat="1">
      <c r="A340" s="13"/>
      <c r="B340" s="218"/>
      <c r="C340" s="13"/>
      <c r="D340" s="219" t="s">
        <v>184</v>
      </c>
      <c r="E340" s="220" t="s">
        <v>1</v>
      </c>
      <c r="F340" s="221" t="s">
        <v>833</v>
      </c>
      <c r="G340" s="13"/>
      <c r="H340" s="222">
        <v>2.746</v>
      </c>
      <c r="I340" s="223"/>
      <c r="J340" s="13"/>
      <c r="K340" s="13"/>
      <c r="L340" s="218"/>
      <c r="M340" s="224"/>
      <c r="N340" s="225"/>
      <c r="O340" s="225"/>
      <c r="P340" s="225"/>
      <c r="Q340" s="225"/>
      <c r="R340" s="225"/>
      <c r="S340" s="225"/>
      <c r="T340" s="226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T340" s="220" t="s">
        <v>184</v>
      </c>
      <c r="AU340" s="220" t="s">
        <v>93</v>
      </c>
      <c r="AV340" s="13" t="s">
        <v>93</v>
      </c>
      <c r="AW340" s="13" t="s">
        <v>36</v>
      </c>
      <c r="AX340" s="13" t="s">
        <v>80</v>
      </c>
      <c r="AY340" s="220" t="s">
        <v>166</v>
      </c>
    </row>
    <row r="341" s="14" customFormat="1">
      <c r="A341" s="14"/>
      <c r="B341" s="227"/>
      <c r="C341" s="14"/>
      <c r="D341" s="219" t="s">
        <v>184</v>
      </c>
      <c r="E341" s="228" t="s">
        <v>1</v>
      </c>
      <c r="F341" s="229" t="s">
        <v>677</v>
      </c>
      <c r="G341" s="14"/>
      <c r="H341" s="228" t="s">
        <v>1</v>
      </c>
      <c r="I341" s="230"/>
      <c r="J341" s="14"/>
      <c r="K341" s="14"/>
      <c r="L341" s="227"/>
      <c r="M341" s="231"/>
      <c r="N341" s="232"/>
      <c r="O341" s="232"/>
      <c r="P341" s="232"/>
      <c r="Q341" s="232"/>
      <c r="R341" s="232"/>
      <c r="S341" s="232"/>
      <c r="T341" s="233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T341" s="228" t="s">
        <v>184</v>
      </c>
      <c r="AU341" s="228" t="s">
        <v>93</v>
      </c>
      <c r="AV341" s="14" t="s">
        <v>87</v>
      </c>
      <c r="AW341" s="14" t="s">
        <v>36</v>
      </c>
      <c r="AX341" s="14" t="s">
        <v>80</v>
      </c>
      <c r="AY341" s="228" t="s">
        <v>166</v>
      </c>
    </row>
    <row r="342" s="13" customFormat="1">
      <c r="A342" s="13"/>
      <c r="B342" s="218"/>
      <c r="C342" s="13"/>
      <c r="D342" s="219" t="s">
        <v>184</v>
      </c>
      <c r="E342" s="220" t="s">
        <v>1</v>
      </c>
      <c r="F342" s="221" t="s">
        <v>834</v>
      </c>
      <c r="G342" s="13"/>
      <c r="H342" s="222">
        <v>3.5579999999999998</v>
      </c>
      <c r="I342" s="223"/>
      <c r="J342" s="13"/>
      <c r="K342" s="13"/>
      <c r="L342" s="218"/>
      <c r="M342" s="224"/>
      <c r="N342" s="225"/>
      <c r="O342" s="225"/>
      <c r="P342" s="225"/>
      <c r="Q342" s="225"/>
      <c r="R342" s="225"/>
      <c r="S342" s="225"/>
      <c r="T342" s="226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T342" s="220" t="s">
        <v>184</v>
      </c>
      <c r="AU342" s="220" t="s">
        <v>93</v>
      </c>
      <c r="AV342" s="13" t="s">
        <v>93</v>
      </c>
      <c r="AW342" s="13" t="s">
        <v>36</v>
      </c>
      <c r="AX342" s="13" t="s">
        <v>80</v>
      </c>
      <c r="AY342" s="220" t="s">
        <v>166</v>
      </c>
    </row>
    <row r="343" s="14" customFormat="1">
      <c r="A343" s="14"/>
      <c r="B343" s="227"/>
      <c r="C343" s="14"/>
      <c r="D343" s="219" t="s">
        <v>184</v>
      </c>
      <c r="E343" s="228" t="s">
        <v>1</v>
      </c>
      <c r="F343" s="229" t="s">
        <v>835</v>
      </c>
      <c r="G343" s="14"/>
      <c r="H343" s="228" t="s">
        <v>1</v>
      </c>
      <c r="I343" s="230"/>
      <c r="J343" s="14"/>
      <c r="K343" s="14"/>
      <c r="L343" s="227"/>
      <c r="M343" s="231"/>
      <c r="N343" s="232"/>
      <c r="O343" s="232"/>
      <c r="P343" s="232"/>
      <c r="Q343" s="232"/>
      <c r="R343" s="232"/>
      <c r="S343" s="232"/>
      <c r="T343" s="233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T343" s="228" t="s">
        <v>184</v>
      </c>
      <c r="AU343" s="228" t="s">
        <v>93</v>
      </c>
      <c r="AV343" s="14" t="s">
        <v>87</v>
      </c>
      <c r="AW343" s="14" t="s">
        <v>36</v>
      </c>
      <c r="AX343" s="14" t="s">
        <v>80</v>
      </c>
      <c r="AY343" s="228" t="s">
        <v>166</v>
      </c>
    </row>
    <row r="344" s="13" customFormat="1">
      <c r="A344" s="13"/>
      <c r="B344" s="218"/>
      <c r="C344" s="13"/>
      <c r="D344" s="219" t="s">
        <v>184</v>
      </c>
      <c r="E344" s="220" t="s">
        <v>1</v>
      </c>
      <c r="F344" s="221" t="s">
        <v>836</v>
      </c>
      <c r="G344" s="13"/>
      <c r="H344" s="222">
        <v>1.516</v>
      </c>
      <c r="I344" s="223"/>
      <c r="J344" s="13"/>
      <c r="K344" s="13"/>
      <c r="L344" s="218"/>
      <c r="M344" s="224"/>
      <c r="N344" s="225"/>
      <c r="O344" s="225"/>
      <c r="P344" s="225"/>
      <c r="Q344" s="225"/>
      <c r="R344" s="225"/>
      <c r="S344" s="225"/>
      <c r="T344" s="226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T344" s="220" t="s">
        <v>184</v>
      </c>
      <c r="AU344" s="220" t="s">
        <v>93</v>
      </c>
      <c r="AV344" s="13" t="s">
        <v>93</v>
      </c>
      <c r="AW344" s="13" t="s">
        <v>36</v>
      </c>
      <c r="AX344" s="13" t="s">
        <v>80</v>
      </c>
      <c r="AY344" s="220" t="s">
        <v>166</v>
      </c>
    </row>
    <row r="345" s="13" customFormat="1">
      <c r="A345" s="13"/>
      <c r="B345" s="218"/>
      <c r="C345" s="13"/>
      <c r="D345" s="219" t="s">
        <v>184</v>
      </c>
      <c r="E345" s="220" t="s">
        <v>1</v>
      </c>
      <c r="F345" s="221" t="s">
        <v>837</v>
      </c>
      <c r="G345" s="13"/>
      <c r="H345" s="222">
        <v>0.88800000000000001</v>
      </c>
      <c r="I345" s="223"/>
      <c r="J345" s="13"/>
      <c r="K345" s="13"/>
      <c r="L345" s="218"/>
      <c r="M345" s="224"/>
      <c r="N345" s="225"/>
      <c r="O345" s="225"/>
      <c r="P345" s="225"/>
      <c r="Q345" s="225"/>
      <c r="R345" s="225"/>
      <c r="S345" s="225"/>
      <c r="T345" s="226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T345" s="220" t="s">
        <v>184</v>
      </c>
      <c r="AU345" s="220" t="s">
        <v>93</v>
      </c>
      <c r="AV345" s="13" t="s">
        <v>93</v>
      </c>
      <c r="AW345" s="13" t="s">
        <v>36</v>
      </c>
      <c r="AX345" s="13" t="s">
        <v>80</v>
      </c>
      <c r="AY345" s="220" t="s">
        <v>166</v>
      </c>
    </row>
    <row r="346" s="13" customFormat="1">
      <c r="A346" s="13"/>
      <c r="B346" s="218"/>
      <c r="C346" s="13"/>
      <c r="D346" s="219" t="s">
        <v>184</v>
      </c>
      <c r="E346" s="220" t="s">
        <v>1</v>
      </c>
      <c r="F346" s="221" t="s">
        <v>838</v>
      </c>
      <c r="G346" s="13"/>
      <c r="H346" s="222">
        <v>0.93200000000000005</v>
      </c>
      <c r="I346" s="223"/>
      <c r="J346" s="13"/>
      <c r="K346" s="13"/>
      <c r="L346" s="218"/>
      <c r="M346" s="224"/>
      <c r="N346" s="225"/>
      <c r="O346" s="225"/>
      <c r="P346" s="225"/>
      <c r="Q346" s="225"/>
      <c r="R346" s="225"/>
      <c r="S346" s="225"/>
      <c r="T346" s="226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T346" s="220" t="s">
        <v>184</v>
      </c>
      <c r="AU346" s="220" t="s">
        <v>93</v>
      </c>
      <c r="AV346" s="13" t="s">
        <v>93</v>
      </c>
      <c r="AW346" s="13" t="s">
        <v>36</v>
      </c>
      <c r="AX346" s="13" t="s">
        <v>80</v>
      </c>
      <c r="AY346" s="220" t="s">
        <v>166</v>
      </c>
    </row>
    <row r="347" s="13" customFormat="1">
      <c r="A347" s="13"/>
      <c r="B347" s="218"/>
      <c r="C347" s="13"/>
      <c r="D347" s="219" t="s">
        <v>184</v>
      </c>
      <c r="E347" s="220" t="s">
        <v>1</v>
      </c>
      <c r="F347" s="221" t="s">
        <v>839</v>
      </c>
      <c r="G347" s="13"/>
      <c r="H347" s="222">
        <v>1.349</v>
      </c>
      <c r="I347" s="223"/>
      <c r="J347" s="13"/>
      <c r="K347" s="13"/>
      <c r="L347" s="218"/>
      <c r="M347" s="224"/>
      <c r="N347" s="225"/>
      <c r="O347" s="225"/>
      <c r="P347" s="225"/>
      <c r="Q347" s="225"/>
      <c r="R347" s="225"/>
      <c r="S347" s="225"/>
      <c r="T347" s="226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T347" s="220" t="s">
        <v>184</v>
      </c>
      <c r="AU347" s="220" t="s">
        <v>93</v>
      </c>
      <c r="AV347" s="13" t="s">
        <v>93</v>
      </c>
      <c r="AW347" s="13" t="s">
        <v>36</v>
      </c>
      <c r="AX347" s="13" t="s">
        <v>80</v>
      </c>
      <c r="AY347" s="220" t="s">
        <v>166</v>
      </c>
    </row>
    <row r="348" s="13" customFormat="1">
      <c r="A348" s="13"/>
      <c r="B348" s="218"/>
      <c r="C348" s="13"/>
      <c r="D348" s="219" t="s">
        <v>184</v>
      </c>
      <c r="E348" s="220" t="s">
        <v>1</v>
      </c>
      <c r="F348" s="221" t="s">
        <v>840</v>
      </c>
      <c r="G348" s="13"/>
      <c r="H348" s="222">
        <v>0.222</v>
      </c>
      <c r="I348" s="223"/>
      <c r="J348" s="13"/>
      <c r="K348" s="13"/>
      <c r="L348" s="218"/>
      <c r="M348" s="224"/>
      <c r="N348" s="225"/>
      <c r="O348" s="225"/>
      <c r="P348" s="225"/>
      <c r="Q348" s="225"/>
      <c r="R348" s="225"/>
      <c r="S348" s="225"/>
      <c r="T348" s="226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T348" s="220" t="s">
        <v>184</v>
      </c>
      <c r="AU348" s="220" t="s">
        <v>93</v>
      </c>
      <c r="AV348" s="13" t="s">
        <v>93</v>
      </c>
      <c r="AW348" s="13" t="s">
        <v>36</v>
      </c>
      <c r="AX348" s="13" t="s">
        <v>80</v>
      </c>
      <c r="AY348" s="220" t="s">
        <v>166</v>
      </c>
    </row>
    <row r="349" s="13" customFormat="1">
      <c r="A349" s="13"/>
      <c r="B349" s="218"/>
      <c r="C349" s="13"/>
      <c r="D349" s="219" t="s">
        <v>184</v>
      </c>
      <c r="E349" s="220" t="s">
        <v>1</v>
      </c>
      <c r="F349" s="221" t="s">
        <v>841</v>
      </c>
      <c r="G349" s="13"/>
      <c r="H349" s="222">
        <v>55.825000000000003</v>
      </c>
      <c r="I349" s="223"/>
      <c r="J349" s="13"/>
      <c r="K349" s="13"/>
      <c r="L349" s="218"/>
      <c r="M349" s="224"/>
      <c r="N349" s="225"/>
      <c r="O349" s="225"/>
      <c r="P349" s="225"/>
      <c r="Q349" s="225"/>
      <c r="R349" s="225"/>
      <c r="S349" s="225"/>
      <c r="T349" s="226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T349" s="220" t="s">
        <v>184</v>
      </c>
      <c r="AU349" s="220" t="s">
        <v>93</v>
      </c>
      <c r="AV349" s="13" t="s">
        <v>93</v>
      </c>
      <c r="AW349" s="13" t="s">
        <v>36</v>
      </c>
      <c r="AX349" s="13" t="s">
        <v>80</v>
      </c>
      <c r="AY349" s="220" t="s">
        <v>166</v>
      </c>
    </row>
    <row r="350" s="13" customFormat="1">
      <c r="A350" s="13"/>
      <c r="B350" s="218"/>
      <c r="C350" s="13"/>
      <c r="D350" s="219" t="s">
        <v>184</v>
      </c>
      <c r="E350" s="220" t="s">
        <v>1</v>
      </c>
      <c r="F350" s="221" t="s">
        <v>842</v>
      </c>
      <c r="G350" s="13"/>
      <c r="H350" s="222">
        <v>8.1029999999999998</v>
      </c>
      <c r="I350" s="223"/>
      <c r="J350" s="13"/>
      <c r="K350" s="13"/>
      <c r="L350" s="218"/>
      <c r="M350" s="224"/>
      <c r="N350" s="225"/>
      <c r="O350" s="225"/>
      <c r="P350" s="225"/>
      <c r="Q350" s="225"/>
      <c r="R350" s="225"/>
      <c r="S350" s="225"/>
      <c r="T350" s="226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T350" s="220" t="s">
        <v>184</v>
      </c>
      <c r="AU350" s="220" t="s">
        <v>93</v>
      </c>
      <c r="AV350" s="13" t="s">
        <v>93</v>
      </c>
      <c r="AW350" s="13" t="s">
        <v>36</v>
      </c>
      <c r="AX350" s="13" t="s">
        <v>80</v>
      </c>
      <c r="AY350" s="220" t="s">
        <v>166</v>
      </c>
    </row>
    <row r="351" s="13" customFormat="1">
      <c r="A351" s="13"/>
      <c r="B351" s="218"/>
      <c r="C351" s="13"/>
      <c r="D351" s="219" t="s">
        <v>184</v>
      </c>
      <c r="E351" s="220" t="s">
        <v>1</v>
      </c>
      <c r="F351" s="221" t="s">
        <v>843</v>
      </c>
      <c r="G351" s="13"/>
      <c r="H351" s="222">
        <v>6.335</v>
      </c>
      <c r="I351" s="223"/>
      <c r="J351" s="13"/>
      <c r="K351" s="13"/>
      <c r="L351" s="218"/>
      <c r="M351" s="224"/>
      <c r="N351" s="225"/>
      <c r="O351" s="225"/>
      <c r="P351" s="225"/>
      <c r="Q351" s="225"/>
      <c r="R351" s="225"/>
      <c r="S351" s="225"/>
      <c r="T351" s="226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T351" s="220" t="s">
        <v>184</v>
      </c>
      <c r="AU351" s="220" t="s">
        <v>93</v>
      </c>
      <c r="AV351" s="13" t="s">
        <v>93</v>
      </c>
      <c r="AW351" s="13" t="s">
        <v>36</v>
      </c>
      <c r="AX351" s="13" t="s">
        <v>80</v>
      </c>
      <c r="AY351" s="220" t="s">
        <v>166</v>
      </c>
    </row>
    <row r="352" s="13" customFormat="1">
      <c r="A352" s="13"/>
      <c r="B352" s="218"/>
      <c r="C352" s="13"/>
      <c r="D352" s="219" t="s">
        <v>184</v>
      </c>
      <c r="E352" s="220" t="s">
        <v>1</v>
      </c>
      <c r="F352" s="221" t="s">
        <v>844</v>
      </c>
      <c r="G352" s="13"/>
      <c r="H352" s="222">
        <v>1.4330000000000001</v>
      </c>
      <c r="I352" s="223"/>
      <c r="J352" s="13"/>
      <c r="K352" s="13"/>
      <c r="L352" s="218"/>
      <c r="M352" s="224"/>
      <c r="N352" s="225"/>
      <c r="O352" s="225"/>
      <c r="P352" s="225"/>
      <c r="Q352" s="225"/>
      <c r="R352" s="225"/>
      <c r="S352" s="225"/>
      <c r="T352" s="226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T352" s="220" t="s">
        <v>184</v>
      </c>
      <c r="AU352" s="220" t="s">
        <v>93</v>
      </c>
      <c r="AV352" s="13" t="s">
        <v>93</v>
      </c>
      <c r="AW352" s="13" t="s">
        <v>36</v>
      </c>
      <c r="AX352" s="13" t="s">
        <v>80</v>
      </c>
      <c r="AY352" s="220" t="s">
        <v>166</v>
      </c>
    </row>
    <row r="353" s="15" customFormat="1">
      <c r="A353" s="15"/>
      <c r="B353" s="234"/>
      <c r="C353" s="15"/>
      <c r="D353" s="219" t="s">
        <v>184</v>
      </c>
      <c r="E353" s="235" t="s">
        <v>1</v>
      </c>
      <c r="F353" s="236" t="s">
        <v>241</v>
      </c>
      <c r="G353" s="15"/>
      <c r="H353" s="237">
        <v>160.261</v>
      </c>
      <c r="I353" s="238"/>
      <c r="J353" s="15"/>
      <c r="K353" s="15"/>
      <c r="L353" s="234"/>
      <c r="M353" s="239"/>
      <c r="N353" s="240"/>
      <c r="O353" s="240"/>
      <c r="P353" s="240"/>
      <c r="Q353" s="240"/>
      <c r="R353" s="240"/>
      <c r="S353" s="240"/>
      <c r="T353" s="241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T353" s="235" t="s">
        <v>184</v>
      </c>
      <c r="AU353" s="235" t="s">
        <v>93</v>
      </c>
      <c r="AV353" s="15" t="s">
        <v>172</v>
      </c>
      <c r="AW353" s="15" t="s">
        <v>36</v>
      </c>
      <c r="AX353" s="15" t="s">
        <v>87</v>
      </c>
      <c r="AY353" s="235" t="s">
        <v>166</v>
      </c>
    </row>
    <row r="354" s="2" customFormat="1" ht="16.5" customHeight="1">
      <c r="A354" s="37"/>
      <c r="B354" s="168"/>
      <c r="C354" s="204" t="s">
        <v>277</v>
      </c>
      <c r="D354" s="204" t="s">
        <v>168</v>
      </c>
      <c r="E354" s="205" t="s">
        <v>217</v>
      </c>
      <c r="F354" s="206" t="s">
        <v>218</v>
      </c>
      <c r="G354" s="207" t="s">
        <v>208</v>
      </c>
      <c r="H354" s="208">
        <v>476.42399999999998</v>
      </c>
      <c r="I354" s="209"/>
      <c r="J354" s="210">
        <f>ROUND(I354*H354,2)</f>
        <v>0</v>
      </c>
      <c r="K354" s="211"/>
      <c r="L354" s="38"/>
      <c r="M354" s="212" t="s">
        <v>1</v>
      </c>
      <c r="N354" s="213" t="s">
        <v>46</v>
      </c>
      <c r="O354" s="81"/>
      <c r="P354" s="214">
        <f>O354*H354</f>
        <v>0</v>
      </c>
      <c r="Q354" s="214">
        <v>0</v>
      </c>
      <c r="R354" s="214">
        <f>Q354*H354</f>
        <v>0</v>
      </c>
      <c r="S354" s="214">
        <v>0</v>
      </c>
      <c r="T354" s="215">
        <f>S354*H354</f>
        <v>0</v>
      </c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R354" s="216" t="s">
        <v>172</v>
      </c>
      <c r="AT354" s="216" t="s">
        <v>168</v>
      </c>
      <c r="AU354" s="216" t="s">
        <v>93</v>
      </c>
      <c r="AY354" s="18" t="s">
        <v>166</v>
      </c>
      <c r="BE354" s="217">
        <f>IF(N354="základná",J354,0)</f>
        <v>0</v>
      </c>
      <c r="BF354" s="217">
        <f>IF(N354="znížená",J354,0)</f>
        <v>0</v>
      </c>
      <c r="BG354" s="217">
        <f>IF(N354="zákl. prenesená",J354,0)</f>
        <v>0</v>
      </c>
      <c r="BH354" s="217">
        <f>IF(N354="zníž. prenesená",J354,0)</f>
        <v>0</v>
      </c>
      <c r="BI354" s="217">
        <f>IF(N354="nulová",J354,0)</f>
        <v>0</v>
      </c>
      <c r="BJ354" s="18" t="s">
        <v>93</v>
      </c>
      <c r="BK354" s="217">
        <f>ROUND(I354*H354,2)</f>
        <v>0</v>
      </c>
      <c r="BL354" s="18" t="s">
        <v>172</v>
      </c>
      <c r="BM354" s="216" t="s">
        <v>845</v>
      </c>
    </row>
    <row r="355" s="14" customFormat="1">
      <c r="A355" s="14"/>
      <c r="B355" s="227"/>
      <c r="C355" s="14"/>
      <c r="D355" s="219" t="s">
        <v>184</v>
      </c>
      <c r="E355" s="228" t="s">
        <v>1</v>
      </c>
      <c r="F355" s="229" t="s">
        <v>846</v>
      </c>
      <c r="G355" s="14"/>
      <c r="H355" s="228" t="s">
        <v>1</v>
      </c>
      <c r="I355" s="230"/>
      <c r="J355" s="14"/>
      <c r="K355" s="14"/>
      <c r="L355" s="227"/>
      <c r="M355" s="231"/>
      <c r="N355" s="232"/>
      <c r="O355" s="232"/>
      <c r="P355" s="232"/>
      <c r="Q355" s="232"/>
      <c r="R355" s="232"/>
      <c r="S355" s="232"/>
      <c r="T355" s="233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T355" s="228" t="s">
        <v>184</v>
      </c>
      <c r="AU355" s="228" t="s">
        <v>93</v>
      </c>
      <c r="AV355" s="14" t="s">
        <v>87</v>
      </c>
      <c r="AW355" s="14" t="s">
        <v>36</v>
      </c>
      <c r="AX355" s="14" t="s">
        <v>80</v>
      </c>
      <c r="AY355" s="228" t="s">
        <v>166</v>
      </c>
    </row>
    <row r="356" s="13" customFormat="1">
      <c r="A356" s="13"/>
      <c r="B356" s="218"/>
      <c r="C356" s="13"/>
      <c r="D356" s="219" t="s">
        <v>184</v>
      </c>
      <c r="E356" s="220" t="s">
        <v>1</v>
      </c>
      <c r="F356" s="221" t="s">
        <v>847</v>
      </c>
      <c r="G356" s="13"/>
      <c r="H356" s="222">
        <v>229.89599999999999</v>
      </c>
      <c r="I356" s="223"/>
      <c r="J356" s="13"/>
      <c r="K356" s="13"/>
      <c r="L356" s="218"/>
      <c r="M356" s="224"/>
      <c r="N356" s="225"/>
      <c r="O356" s="225"/>
      <c r="P356" s="225"/>
      <c r="Q356" s="225"/>
      <c r="R356" s="225"/>
      <c r="S356" s="225"/>
      <c r="T356" s="226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T356" s="220" t="s">
        <v>184</v>
      </c>
      <c r="AU356" s="220" t="s">
        <v>93</v>
      </c>
      <c r="AV356" s="13" t="s">
        <v>93</v>
      </c>
      <c r="AW356" s="13" t="s">
        <v>36</v>
      </c>
      <c r="AX356" s="13" t="s">
        <v>80</v>
      </c>
      <c r="AY356" s="220" t="s">
        <v>166</v>
      </c>
    </row>
    <row r="357" s="13" customFormat="1">
      <c r="A357" s="13"/>
      <c r="B357" s="218"/>
      <c r="C357" s="13"/>
      <c r="D357" s="219" t="s">
        <v>184</v>
      </c>
      <c r="E357" s="220" t="s">
        <v>1</v>
      </c>
      <c r="F357" s="221" t="s">
        <v>848</v>
      </c>
      <c r="G357" s="13"/>
      <c r="H357" s="222">
        <v>48.219999999999999</v>
      </c>
      <c r="I357" s="223"/>
      <c r="J357" s="13"/>
      <c r="K357" s="13"/>
      <c r="L357" s="218"/>
      <c r="M357" s="224"/>
      <c r="N357" s="225"/>
      <c r="O357" s="225"/>
      <c r="P357" s="225"/>
      <c r="Q357" s="225"/>
      <c r="R357" s="225"/>
      <c r="S357" s="225"/>
      <c r="T357" s="226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T357" s="220" t="s">
        <v>184</v>
      </c>
      <c r="AU357" s="220" t="s">
        <v>93</v>
      </c>
      <c r="AV357" s="13" t="s">
        <v>93</v>
      </c>
      <c r="AW357" s="13" t="s">
        <v>36</v>
      </c>
      <c r="AX357" s="13" t="s">
        <v>80</v>
      </c>
      <c r="AY357" s="220" t="s">
        <v>166</v>
      </c>
    </row>
    <row r="358" s="13" customFormat="1">
      <c r="A358" s="13"/>
      <c r="B358" s="218"/>
      <c r="C358" s="13"/>
      <c r="D358" s="219" t="s">
        <v>184</v>
      </c>
      <c r="E358" s="220" t="s">
        <v>1</v>
      </c>
      <c r="F358" s="221" t="s">
        <v>849</v>
      </c>
      <c r="G358" s="13"/>
      <c r="H358" s="222">
        <v>57.741999999999997</v>
      </c>
      <c r="I358" s="223"/>
      <c r="J358" s="13"/>
      <c r="K358" s="13"/>
      <c r="L358" s="218"/>
      <c r="M358" s="224"/>
      <c r="N358" s="225"/>
      <c r="O358" s="225"/>
      <c r="P358" s="225"/>
      <c r="Q358" s="225"/>
      <c r="R358" s="225"/>
      <c r="S358" s="225"/>
      <c r="T358" s="226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T358" s="220" t="s">
        <v>184</v>
      </c>
      <c r="AU358" s="220" t="s">
        <v>93</v>
      </c>
      <c r="AV358" s="13" t="s">
        <v>93</v>
      </c>
      <c r="AW358" s="13" t="s">
        <v>36</v>
      </c>
      <c r="AX358" s="13" t="s">
        <v>80</v>
      </c>
      <c r="AY358" s="220" t="s">
        <v>166</v>
      </c>
    </row>
    <row r="359" s="13" customFormat="1">
      <c r="A359" s="13"/>
      <c r="B359" s="218"/>
      <c r="C359" s="13"/>
      <c r="D359" s="219" t="s">
        <v>184</v>
      </c>
      <c r="E359" s="220" t="s">
        <v>1</v>
      </c>
      <c r="F359" s="221" t="s">
        <v>850</v>
      </c>
      <c r="G359" s="13"/>
      <c r="H359" s="222">
        <v>12.119999999999999</v>
      </c>
      <c r="I359" s="223"/>
      <c r="J359" s="13"/>
      <c r="K359" s="13"/>
      <c r="L359" s="218"/>
      <c r="M359" s="224"/>
      <c r="N359" s="225"/>
      <c r="O359" s="225"/>
      <c r="P359" s="225"/>
      <c r="Q359" s="225"/>
      <c r="R359" s="225"/>
      <c r="S359" s="225"/>
      <c r="T359" s="226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T359" s="220" t="s">
        <v>184</v>
      </c>
      <c r="AU359" s="220" t="s">
        <v>93</v>
      </c>
      <c r="AV359" s="13" t="s">
        <v>93</v>
      </c>
      <c r="AW359" s="13" t="s">
        <v>36</v>
      </c>
      <c r="AX359" s="13" t="s">
        <v>80</v>
      </c>
      <c r="AY359" s="220" t="s">
        <v>166</v>
      </c>
    </row>
    <row r="360" s="13" customFormat="1">
      <c r="A360" s="13"/>
      <c r="B360" s="218"/>
      <c r="C360" s="13"/>
      <c r="D360" s="219" t="s">
        <v>184</v>
      </c>
      <c r="E360" s="220" t="s">
        <v>1</v>
      </c>
      <c r="F360" s="221" t="s">
        <v>851</v>
      </c>
      <c r="G360" s="13"/>
      <c r="H360" s="222">
        <v>103.548</v>
      </c>
      <c r="I360" s="223"/>
      <c r="J360" s="13"/>
      <c r="K360" s="13"/>
      <c r="L360" s="218"/>
      <c r="M360" s="224"/>
      <c r="N360" s="225"/>
      <c r="O360" s="225"/>
      <c r="P360" s="225"/>
      <c r="Q360" s="225"/>
      <c r="R360" s="225"/>
      <c r="S360" s="225"/>
      <c r="T360" s="226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T360" s="220" t="s">
        <v>184</v>
      </c>
      <c r="AU360" s="220" t="s">
        <v>93</v>
      </c>
      <c r="AV360" s="13" t="s">
        <v>93</v>
      </c>
      <c r="AW360" s="13" t="s">
        <v>36</v>
      </c>
      <c r="AX360" s="13" t="s">
        <v>80</v>
      </c>
      <c r="AY360" s="220" t="s">
        <v>166</v>
      </c>
    </row>
    <row r="361" s="13" customFormat="1">
      <c r="A361" s="13"/>
      <c r="B361" s="218"/>
      <c r="C361" s="13"/>
      <c r="D361" s="219" t="s">
        <v>184</v>
      </c>
      <c r="E361" s="220" t="s">
        <v>1</v>
      </c>
      <c r="F361" s="221" t="s">
        <v>852</v>
      </c>
      <c r="G361" s="13"/>
      <c r="H361" s="222">
        <v>94.444000000000003</v>
      </c>
      <c r="I361" s="223"/>
      <c r="J361" s="13"/>
      <c r="K361" s="13"/>
      <c r="L361" s="218"/>
      <c r="M361" s="224"/>
      <c r="N361" s="225"/>
      <c r="O361" s="225"/>
      <c r="P361" s="225"/>
      <c r="Q361" s="225"/>
      <c r="R361" s="225"/>
      <c r="S361" s="225"/>
      <c r="T361" s="226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T361" s="220" t="s">
        <v>184</v>
      </c>
      <c r="AU361" s="220" t="s">
        <v>93</v>
      </c>
      <c r="AV361" s="13" t="s">
        <v>93</v>
      </c>
      <c r="AW361" s="13" t="s">
        <v>36</v>
      </c>
      <c r="AX361" s="13" t="s">
        <v>80</v>
      </c>
      <c r="AY361" s="220" t="s">
        <v>166</v>
      </c>
    </row>
    <row r="362" s="13" customFormat="1">
      <c r="A362" s="13"/>
      <c r="B362" s="218"/>
      <c r="C362" s="13"/>
      <c r="D362" s="219" t="s">
        <v>184</v>
      </c>
      <c r="E362" s="220" t="s">
        <v>1</v>
      </c>
      <c r="F362" s="221" t="s">
        <v>853</v>
      </c>
      <c r="G362" s="13"/>
      <c r="H362" s="222">
        <v>87.231999999999999</v>
      </c>
      <c r="I362" s="223"/>
      <c r="J362" s="13"/>
      <c r="K362" s="13"/>
      <c r="L362" s="218"/>
      <c r="M362" s="224"/>
      <c r="N362" s="225"/>
      <c r="O362" s="225"/>
      <c r="P362" s="225"/>
      <c r="Q362" s="225"/>
      <c r="R362" s="225"/>
      <c r="S362" s="225"/>
      <c r="T362" s="226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T362" s="220" t="s">
        <v>184</v>
      </c>
      <c r="AU362" s="220" t="s">
        <v>93</v>
      </c>
      <c r="AV362" s="13" t="s">
        <v>93</v>
      </c>
      <c r="AW362" s="13" t="s">
        <v>36</v>
      </c>
      <c r="AX362" s="13" t="s">
        <v>80</v>
      </c>
      <c r="AY362" s="220" t="s">
        <v>166</v>
      </c>
    </row>
    <row r="363" s="13" customFormat="1">
      <c r="A363" s="13"/>
      <c r="B363" s="218"/>
      <c r="C363" s="13"/>
      <c r="D363" s="219" t="s">
        <v>184</v>
      </c>
      <c r="E363" s="220" t="s">
        <v>1</v>
      </c>
      <c r="F363" s="221" t="s">
        <v>854</v>
      </c>
      <c r="G363" s="13"/>
      <c r="H363" s="222">
        <v>32.944000000000003</v>
      </c>
      <c r="I363" s="223"/>
      <c r="J363" s="13"/>
      <c r="K363" s="13"/>
      <c r="L363" s="218"/>
      <c r="M363" s="224"/>
      <c r="N363" s="225"/>
      <c r="O363" s="225"/>
      <c r="P363" s="225"/>
      <c r="Q363" s="225"/>
      <c r="R363" s="225"/>
      <c r="S363" s="225"/>
      <c r="T363" s="226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T363" s="220" t="s">
        <v>184</v>
      </c>
      <c r="AU363" s="220" t="s">
        <v>93</v>
      </c>
      <c r="AV363" s="13" t="s">
        <v>93</v>
      </c>
      <c r="AW363" s="13" t="s">
        <v>36</v>
      </c>
      <c r="AX363" s="13" t="s">
        <v>80</v>
      </c>
      <c r="AY363" s="220" t="s">
        <v>166</v>
      </c>
    </row>
    <row r="364" s="14" customFormat="1">
      <c r="A364" s="14"/>
      <c r="B364" s="227"/>
      <c r="C364" s="14"/>
      <c r="D364" s="219" t="s">
        <v>184</v>
      </c>
      <c r="E364" s="228" t="s">
        <v>1</v>
      </c>
      <c r="F364" s="229" t="s">
        <v>855</v>
      </c>
      <c r="G364" s="14"/>
      <c r="H364" s="228" t="s">
        <v>1</v>
      </c>
      <c r="I364" s="230"/>
      <c r="J364" s="14"/>
      <c r="K364" s="14"/>
      <c r="L364" s="227"/>
      <c r="M364" s="231"/>
      <c r="N364" s="232"/>
      <c r="O364" s="232"/>
      <c r="P364" s="232"/>
      <c r="Q364" s="232"/>
      <c r="R364" s="232"/>
      <c r="S364" s="232"/>
      <c r="T364" s="233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T364" s="228" t="s">
        <v>184</v>
      </c>
      <c r="AU364" s="228" t="s">
        <v>93</v>
      </c>
      <c r="AV364" s="14" t="s">
        <v>87</v>
      </c>
      <c r="AW364" s="14" t="s">
        <v>36</v>
      </c>
      <c r="AX364" s="14" t="s">
        <v>80</v>
      </c>
      <c r="AY364" s="228" t="s">
        <v>166</v>
      </c>
    </row>
    <row r="365" s="13" customFormat="1">
      <c r="A365" s="13"/>
      <c r="B365" s="218"/>
      <c r="C365" s="13"/>
      <c r="D365" s="219" t="s">
        <v>184</v>
      </c>
      <c r="E365" s="220" t="s">
        <v>1</v>
      </c>
      <c r="F365" s="221" t="s">
        <v>856</v>
      </c>
      <c r="G365" s="13"/>
      <c r="H365" s="222">
        <v>3.3900000000000001</v>
      </c>
      <c r="I365" s="223"/>
      <c r="J365" s="13"/>
      <c r="K365" s="13"/>
      <c r="L365" s="218"/>
      <c r="M365" s="224"/>
      <c r="N365" s="225"/>
      <c r="O365" s="225"/>
      <c r="P365" s="225"/>
      <c r="Q365" s="225"/>
      <c r="R365" s="225"/>
      <c r="S365" s="225"/>
      <c r="T365" s="226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T365" s="220" t="s">
        <v>184</v>
      </c>
      <c r="AU365" s="220" t="s">
        <v>93</v>
      </c>
      <c r="AV365" s="13" t="s">
        <v>93</v>
      </c>
      <c r="AW365" s="13" t="s">
        <v>36</v>
      </c>
      <c r="AX365" s="13" t="s">
        <v>80</v>
      </c>
      <c r="AY365" s="220" t="s">
        <v>166</v>
      </c>
    </row>
    <row r="366" s="13" customFormat="1">
      <c r="A366" s="13"/>
      <c r="B366" s="218"/>
      <c r="C366" s="13"/>
      <c r="D366" s="219" t="s">
        <v>184</v>
      </c>
      <c r="E366" s="220" t="s">
        <v>1</v>
      </c>
      <c r="F366" s="221" t="s">
        <v>857</v>
      </c>
      <c r="G366" s="13"/>
      <c r="H366" s="222">
        <v>11.07</v>
      </c>
      <c r="I366" s="223"/>
      <c r="J366" s="13"/>
      <c r="K366" s="13"/>
      <c r="L366" s="218"/>
      <c r="M366" s="224"/>
      <c r="N366" s="225"/>
      <c r="O366" s="225"/>
      <c r="P366" s="225"/>
      <c r="Q366" s="225"/>
      <c r="R366" s="225"/>
      <c r="S366" s="225"/>
      <c r="T366" s="226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T366" s="220" t="s">
        <v>184</v>
      </c>
      <c r="AU366" s="220" t="s">
        <v>93</v>
      </c>
      <c r="AV366" s="13" t="s">
        <v>93</v>
      </c>
      <c r="AW366" s="13" t="s">
        <v>36</v>
      </c>
      <c r="AX366" s="13" t="s">
        <v>80</v>
      </c>
      <c r="AY366" s="220" t="s">
        <v>166</v>
      </c>
    </row>
    <row r="367" s="15" customFormat="1">
      <c r="A367" s="15"/>
      <c r="B367" s="234"/>
      <c r="C367" s="15"/>
      <c r="D367" s="219" t="s">
        <v>184</v>
      </c>
      <c r="E367" s="235" t="s">
        <v>1</v>
      </c>
      <c r="F367" s="236" t="s">
        <v>241</v>
      </c>
      <c r="G367" s="15"/>
      <c r="H367" s="237">
        <v>680.60599999999999</v>
      </c>
      <c r="I367" s="238"/>
      <c r="J367" s="15"/>
      <c r="K367" s="15"/>
      <c r="L367" s="234"/>
      <c r="M367" s="239"/>
      <c r="N367" s="240"/>
      <c r="O367" s="240"/>
      <c r="P367" s="240"/>
      <c r="Q367" s="240"/>
      <c r="R367" s="240"/>
      <c r="S367" s="240"/>
      <c r="T367" s="241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T367" s="235" t="s">
        <v>184</v>
      </c>
      <c r="AU367" s="235" t="s">
        <v>93</v>
      </c>
      <c r="AV367" s="15" t="s">
        <v>172</v>
      </c>
      <c r="AW367" s="15" t="s">
        <v>36</v>
      </c>
      <c r="AX367" s="15" t="s">
        <v>80</v>
      </c>
      <c r="AY367" s="235" t="s">
        <v>166</v>
      </c>
    </row>
    <row r="368" s="13" customFormat="1">
      <c r="A368" s="13"/>
      <c r="B368" s="218"/>
      <c r="C368" s="13"/>
      <c r="D368" s="219" t="s">
        <v>184</v>
      </c>
      <c r="E368" s="220" t="s">
        <v>1</v>
      </c>
      <c r="F368" s="221" t="s">
        <v>858</v>
      </c>
      <c r="G368" s="13"/>
      <c r="H368" s="222">
        <v>476.42399999999998</v>
      </c>
      <c r="I368" s="223"/>
      <c r="J368" s="13"/>
      <c r="K368" s="13"/>
      <c r="L368" s="218"/>
      <c r="M368" s="224"/>
      <c r="N368" s="225"/>
      <c r="O368" s="225"/>
      <c r="P368" s="225"/>
      <c r="Q368" s="225"/>
      <c r="R368" s="225"/>
      <c r="S368" s="225"/>
      <c r="T368" s="226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T368" s="220" t="s">
        <v>184</v>
      </c>
      <c r="AU368" s="220" t="s">
        <v>93</v>
      </c>
      <c r="AV368" s="13" t="s">
        <v>93</v>
      </c>
      <c r="AW368" s="13" t="s">
        <v>36</v>
      </c>
      <c r="AX368" s="13" t="s">
        <v>87</v>
      </c>
      <c r="AY368" s="220" t="s">
        <v>166</v>
      </c>
    </row>
    <row r="369" s="2" customFormat="1" ht="24.15" customHeight="1">
      <c r="A369" s="37"/>
      <c r="B369" s="168"/>
      <c r="C369" s="204" t="s">
        <v>281</v>
      </c>
      <c r="D369" s="204" t="s">
        <v>168</v>
      </c>
      <c r="E369" s="205" t="s">
        <v>222</v>
      </c>
      <c r="F369" s="206" t="s">
        <v>223</v>
      </c>
      <c r="G369" s="207" t="s">
        <v>208</v>
      </c>
      <c r="H369" s="208">
        <v>476.42399999999998</v>
      </c>
      <c r="I369" s="209"/>
      <c r="J369" s="210">
        <f>ROUND(I369*H369,2)</f>
        <v>0</v>
      </c>
      <c r="K369" s="211"/>
      <c r="L369" s="38"/>
      <c r="M369" s="212" t="s">
        <v>1</v>
      </c>
      <c r="N369" s="213" t="s">
        <v>46</v>
      </c>
      <c r="O369" s="81"/>
      <c r="P369" s="214">
        <f>O369*H369</f>
        <v>0</v>
      </c>
      <c r="Q369" s="214">
        <v>0</v>
      </c>
      <c r="R369" s="214">
        <f>Q369*H369</f>
        <v>0</v>
      </c>
      <c r="S369" s="214">
        <v>0</v>
      </c>
      <c r="T369" s="215">
        <f>S369*H369</f>
        <v>0</v>
      </c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R369" s="216" t="s">
        <v>172</v>
      </c>
      <c r="AT369" s="216" t="s">
        <v>168</v>
      </c>
      <c r="AU369" s="216" t="s">
        <v>93</v>
      </c>
      <c r="AY369" s="18" t="s">
        <v>166</v>
      </c>
      <c r="BE369" s="217">
        <f>IF(N369="základná",J369,0)</f>
        <v>0</v>
      </c>
      <c r="BF369" s="217">
        <f>IF(N369="znížená",J369,0)</f>
        <v>0</v>
      </c>
      <c r="BG369" s="217">
        <f>IF(N369="zákl. prenesená",J369,0)</f>
        <v>0</v>
      </c>
      <c r="BH369" s="217">
        <f>IF(N369="zníž. prenesená",J369,0)</f>
        <v>0</v>
      </c>
      <c r="BI369" s="217">
        <f>IF(N369="nulová",J369,0)</f>
        <v>0</v>
      </c>
      <c r="BJ369" s="18" t="s">
        <v>93</v>
      </c>
      <c r="BK369" s="217">
        <f>ROUND(I369*H369,2)</f>
        <v>0</v>
      </c>
      <c r="BL369" s="18" t="s">
        <v>172</v>
      </c>
      <c r="BM369" s="216" t="s">
        <v>859</v>
      </c>
    </row>
    <row r="370" s="2" customFormat="1" ht="16.5" customHeight="1">
      <c r="A370" s="37"/>
      <c r="B370" s="168"/>
      <c r="C370" s="204" t="s">
        <v>285</v>
      </c>
      <c r="D370" s="204" t="s">
        <v>168</v>
      </c>
      <c r="E370" s="205" t="s">
        <v>226</v>
      </c>
      <c r="F370" s="206" t="s">
        <v>227</v>
      </c>
      <c r="G370" s="207" t="s">
        <v>208</v>
      </c>
      <c r="H370" s="208">
        <v>204.18199999999999</v>
      </c>
      <c r="I370" s="209"/>
      <c r="J370" s="210">
        <f>ROUND(I370*H370,2)</f>
        <v>0</v>
      </c>
      <c r="K370" s="211"/>
      <c r="L370" s="38"/>
      <c r="M370" s="212" t="s">
        <v>1</v>
      </c>
      <c r="N370" s="213" t="s">
        <v>46</v>
      </c>
      <c r="O370" s="81"/>
      <c r="P370" s="214">
        <f>O370*H370</f>
        <v>0</v>
      </c>
      <c r="Q370" s="214">
        <v>0</v>
      </c>
      <c r="R370" s="214">
        <f>Q370*H370</f>
        <v>0</v>
      </c>
      <c r="S370" s="214">
        <v>0</v>
      </c>
      <c r="T370" s="215">
        <f>S370*H370</f>
        <v>0</v>
      </c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R370" s="216" t="s">
        <v>172</v>
      </c>
      <c r="AT370" s="216" t="s">
        <v>168</v>
      </c>
      <c r="AU370" s="216" t="s">
        <v>93</v>
      </c>
      <c r="AY370" s="18" t="s">
        <v>166</v>
      </c>
      <c r="BE370" s="217">
        <f>IF(N370="základná",J370,0)</f>
        <v>0</v>
      </c>
      <c r="BF370" s="217">
        <f>IF(N370="znížená",J370,0)</f>
        <v>0</v>
      </c>
      <c r="BG370" s="217">
        <f>IF(N370="zákl. prenesená",J370,0)</f>
        <v>0</v>
      </c>
      <c r="BH370" s="217">
        <f>IF(N370="zníž. prenesená",J370,0)</f>
        <v>0</v>
      </c>
      <c r="BI370" s="217">
        <f>IF(N370="nulová",J370,0)</f>
        <v>0</v>
      </c>
      <c r="BJ370" s="18" t="s">
        <v>93</v>
      </c>
      <c r="BK370" s="217">
        <f>ROUND(I370*H370,2)</f>
        <v>0</v>
      </c>
      <c r="BL370" s="18" t="s">
        <v>172</v>
      </c>
      <c r="BM370" s="216" t="s">
        <v>860</v>
      </c>
    </row>
    <row r="371" s="13" customFormat="1">
      <c r="A371" s="13"/>
      <c r="B371" s="218"/>
      <c r="C371" s="13"/>
      <c r="D371" s="219" t="s">
        <v>184</v>
      </c>
      <c r="E371" s="220" t="s">
        <v>1</v>
      </c>
      <c r="F371" s="221" t="s">
        <v>861</v>
      </c>
      <c r="G371" s="13"/>
      <c r="H371" s="222">
        <v>204.18199999999999</v>
      </c>
      <c r="I371" s="223"/>
      <c r="J371" s="13"/>
      <c r="K371" s="13"/>
      <c r="L371" s="218"/>
      <c r="M371" s="224"/>
      <c r="N371" s="225"/>
      <c r="O371" s="225"/>
      <c r="P371" s="225"/>
      <c r="Q371" s="225"/>
      <c r="R371" s="225"/>
      <c r="S371" s="225"/>
      <c r="T371" s="226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T371" s="220" t="s">
        <v>184</v>
      </c>
      <c r="AU371" s="220" t="s">
        <v>93</v>
      </c>
      <c r="AV371" s="13" t="s">
        <v>93</v>
      </c>
      <c r="AW371" s="13" t="s">
        <v>36</v>
      </c>
      <c r="AX371" s="13" t="s">
        <v>87</v>
      </c>
      <c r="AY371" s="220" t="s">
        <v>166</v>
      </c>
    </row>
    <row r="372" s="2" customFormat="1" ht="24.15" customHeight="1">
      <c r="A372" s="37"/>
      <c r="B372" s="168"/>
      <c r="C372" s="204" t="s">
        <v>290</v>
      </c>
      <c r="D372" s="204" t="s">
        <v>168</v>
      </c>
      <c r="E372" s="205" t="s">
        <v>231</v>
      </c>
      <c r="F372" s="206" t="s">
        <v>232</v>
      </c>
      <c r="G372" s="207" t="s">
        <v>208</v>
      </c>
      <c r="H372" s="208">
        <v>204.18199999999999</v>
      </c>
      <c r="I372" s="209"/>
      <c r="J372" s="210">
        <f>ROUND(I372*H372,2)</f>
        <v>0</v>
      </c>
      <c r="K372" s="211"/>
      <c r="L372" s="38"/>
      <c r="M372" s="212" t="s">
        <v>1</v>
      </c>
      <c r="N372" s="213" t="s">
        <v>46</v>
      </c>
      <c r="O372" s="81"/>
      <c r="P372" s="214">
        <f>O372*H372</f>
        <v>0</v>
      </c>
      <c r="Q372" s="214">
        <v>0</v>
      </c>
      <c r="R372" s="214">
        <f>Q372*H372</f>
        <v>0</v>
      </c>
      <c r="S372" s="214">
        <v>0</v>
      </c>
      <c r="T372" s="215">
        <f>S372*H372</f>
        <v>0</v>
      </c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  <c r="AE372" s="37"/>
      <c r="AR372" s="216" t="s">
        <v>172</v>
      </c>
      <c r="AT372" s="216" t="s">
        <v>168</v>
      </c>
      <c r="AU372" s="216" t="s">
        <v>93</v>
      </c>
      <c r="AY372" s="18" t="s">
        <v>166</v>
      </c>
      <c r="BE372" s="217">
        <f>IF(N372="základná",J372,0)</f>
        <v>0</v>
      </c>
      <c r="BF372" s="217">
        <f>IF(N372="znížená",J372,0)</f>
        <v>0</v>
      </c>
      <c r="BG372" s="217">
        <f>IF(N372="zákl. prenesená",J372,0)</f>
        <v>0</v>
      </c>
      <c r="BH372" s="217">
        <f>IF(N372="zníž. prenesená",J372,0)</f>
        <v>0</v>
      </c>
      <c r="BI372" s="217">
        <f>IF(N372="nulová",J372,0)</f>
        <v>0</v>
      </c>
      <c r="BJ372" s="18" t="s">
        <v>93</v>
      </c>
      <c r="BK372" s="217">
        <f>ROUND(I372*H372,2)</f>
        <v>0</v>
      </c>
      <c r="BL372" s="18" t="s">
        <v>172</v>
      </c>
      <c r="BM372" s="216" t="s">
        <v>862</v>
      </c>
    </row>
    <row r="373" s="2" customFormat="1" ht="21.75" customHeight="1">
      <c r="A373" s="37"/>
      <c r="B373" s="168"/>
      <c r="C373" s="204" t="s">
        <v>295</v>
      </c>
      <c r="D373" s="204" t="s">
        <v>168</v>
      </c>
      <c r="E373" s="205" t="s">
        <v>863</v>
      </c>
      <c r="F373" s="206" t="s">
        <v>864</v>
      </c>
      <c r="G373" s="207" t="s">
        <v>208</v>
      </c>
      <c r="H373" s="208">
        <v>11.981999999999999</v>
      </c>
      <c r="I373" s="209"/>
      <c r="J373" s="210">
        <f>ROUND(I373*H373,2)</f>
        <v>0</v>
      </c>
      <c r="K373" s="211"/>
      <c r="L373" s="38"/>
      <c r="M373" s="212" t="s">
        <v>1</v>
      </c>
      <c r="N373" s="213" t="s">
        <v>46</v>
      </c>
      <c r="O373" s="81"/>
      <c r="P373" s="214">
        <f>O373*H373</f>
        <v>0</v>
      </c>
      <c r="Q373" s="214">
        <v>0</v>
      </c>
      <c r="R373" s="214">
        <f>Q373*H373</f>
        <v>0</v>
      </c>
      <c r="S373" s="214">
        <v>0</v>
      </c>
      <c r="T373" s="215">
        <f>S373*H373</f>
        <v>0</v>
      </c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  <c r="AE373" s="37"/>
      <c r="AR373" s="216" t="s">
        <v>172</v>
      </c>
      <c r="AT373" s="216" t="s">
        <v>168</v>
      </c>
      <c r="AU373" s="216" t="s">
        <v>93</v>
      </c>
      <c r="AY373" s="18" t="s">
        <v>166</v>
      </c>
      <c r="BE373" s="217">
        <f>IF(N373="základná",J373,0)</f>
        <v>0</v>
      </c>
      <c r="BF373" s="217">
        <f>IF(N373="znížená",J373,0)</f>
        <v>0</v>
      </c>
      <c r="BG373" s="217">
        <f>IF(N373="zákl. prenesená",J373,0)</f>
        <v>0</v>
      </c>
      <c r="BH373" s="217">
        <f>IF(N373="zníž. prenesená",J373,0)</f>
        <v>0</v>
      </c>
      <c r="BI373" s="217">
        <f>IF(N373="nulová",J373,0)</f>
        <v>0</v>
      </c>
      <c r="BJ373" s="18" t="s">
        <v>93</v>
      </c>
      <c r="BK373" s="217">
        <f>ROUND(I373*H373,2)</f>
        <v>0</v>
      </c>
      <c r="BL373" s="18" t="s">
        <v>172</v>
      </c>
      <c r="BM373" s="216" t="s">
        <v>865</v>
      </c>
    </row>
    <row r="374" s="14" customFormat="1">
      <c r="A374" s="14"/>
      <c r="B374" s="227"/>
      <c r="C374" s="14"/>
      <c r="D374" s="219" t="s">
        <v>184</v>
      </c>
      <c r="E374" s="228" t="s">
        <v>1</v>
      </c>
      <c r="F374" s="229" t="s">
        <v>866</v>
      </c>
      <c r="G374" s="14"/>
      <c r="H374" s="228" t="s">
        <v>1</v>
      </c>
      <c r="I374" s="230"/>
      <c r="J374" s="14"/>
      <c r="K374" s="14"/>
      <c r="L374" s="227"/>
      <c r="M374" s="231"/>
      <c r="N374" s="232"/>
      <c r="O374" s="232"/>
      <c r="P374" s="232"/>
      <c r="Q374" s="232"/>
      <c r="R374" s="232"/>
      <c r="S374" s="232"/>
      <c r="T374" s="233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T374" s="228" t="s">
        <v>184</v>
      </c>
      <c r="AU374" s="228" t="s">
        <v>93</v>
      </c>
      <c r="AV374" s="14" t="s">
        <v>87</v>
      </c>
      <c r="AW374" s="14" t="s">
        <v>36</v>
      </c>
      <c r="AX374" s="14" t="s">
        <v>80</v>
      </c>
      <c r="AY374" s="228" t="s">
        <v>166</v>
      </c>
    </row>
    <row r="375" s="13" customFormat="1">
      <c r="A375" s="13"/>
      <c r="B375" s="218"/>
      <c r="C375" s="13"/>
      <c r="D375" s="219" t="s">
        <v>184</v>
      </c>
      <c r="E375" s="220" t="s">
        <v>1</v>
      </c>
      <c r="F375" s="221" t="s">
        <v>867</v>
      </c>
      <c r="G375" s="13"/>
      <c r="H375" s="222">
        <v>12.43</v>
      </c>
      <c r="I375" s="223"/>
      <c r="J375" s="13"/>
      <c r="K375" s="13"/>
      <c r="L375" s="218"/>
      <c r="M375" s="224"/>
      <c r="N375" s="225"/>
      <c r="O375" s="225"/>
      <c r="P375" s="225"/>
      <c r="Q375" s="225"/>
      <c r="R375" s="225"/>
      <c r="S375" s="225"/>
      <c r="T375" s="226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T375" s="220" t="s">
        <v>184</v>
      </c>
      <c r="AU375" s="220" t="s">
        <v>93</v>
      </c>
      <c r="AV375" s="13" t="s">
        <v>93</v>
      </c>
      <c r="AW375" s="13" t="s">
        <v>36</v>
      </c>
      <c r="AX375" s="13" t="s">
        <v>80</v>
      </c>
      <c r="AY375" s="220" t="s">
        <v>166</v>
      </c>
    </row>
    <row r="376" s="13" customFormat="1">
      <c r="A376" s="13"/>
      <c r="B376" s="218"/>
      <c r="C376" s="13"/>
      <c r="D376" s="219" t="s">
        <v>184</v>
      </c>
      <c r="E376" s="220" t="s">
        <v>1</v>
      </c>
      <c r="F376" s="221" t="s">
        <v>868</v>
      </c>
      <c r="G376" s="13"/>
      <c r="H376" s="222">
        <v>4.6870000000000003</v>
      </c>
      <c r="I376" s="223"/>
      <c r="J376" s="13"/>
      <c r="K376" s="13"/>
      <c r="L376" s="218"/>
      <c r="M376" s="224"/>
      <c r="N376" s="225"/>
      <c r="O376" s="225"/>
      <c r="P376" s="225"/>
      <c r="Q376" s="225"/>
      <c r="R376" s="225"/>
      <c r="S376" s="225"/>
      <c r="T376" s="226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T376" s="220" t="s">
        <v>184</v>
      </c>
      <c r="AU376" s="220" t="s">
        <v>93</v>
      </c>
      <c r="AV376" s="13" t="s">
        <v>93</v>
      </c>
      <c r="AW376" s="13" t="s">
        <v>36</v>
      </c>
      <c r="AX376" s="13" t="s">
        <v>80</v>
      </c>
      <c r="AY376" s="220" t="s">
        <v>166</v>
      </c>
    </row>
    <row r="377" s="15" customFormat="1">
      <c r="A377" s="15"/>
      <c r="B377" s="234"/>
      <c r="C377" s="15"/>
      <c r="D377" s="219" t="s">
        <v>184</v>
      </c>
      <c r="E377" s="235" t="s">
        <v>1</v>
      </c>
      <c r="F377" s="236" t="s">
        <v>241</v>
      </c>
      <c r="G377" s="15"/>
      <c r="H377" s="237">
        <v>17.117000000000001</v>
      </c>
      <c r="I377" s="238"/>
      <c r="J377" s="15"/>
      <c r="K377" s="15"/>
      <c r="L377" s="234"/>
      <c r="M377" s="239"/>
      <c r="N377" s="240"/>
      <c r="O377" s="240"/>
      <c r="P377" s="240"/>
      <c r="Q377" s="240"/>
      <c r="R377" s="240"/>
      <c r="S377" s="240"/>
      <c r="T377" s="241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T377" s="235" t="s">
        <v>184</v>
      </c>
      <c r="AU377" s="235" t="s">
        <v>93</v>
      </c>
      <c r="AV377" s="15" t="s">
        <v>172</v>
      </c>
      <c r="AW377" s="15" t="s">
        <v>36</v>
      </c>
      <c r="AX377" s="15" t="s">
        <v>80</v>
      </c>
      <c r="AY377" s="235" t="s">
        <v>166</v>
      </c>
    </row>
    <row r="378" s="13" customFormat="1">
      <c r="A378" s="13"/>
      <c r="B378" s="218"/>
      <c r="C378" s="13"/>
      <c r="D378" s="219" t="s">
        <v>184</v>
      </c>
      <c r="E378" s="220" t="s">
        <v>1</v>
      </c>
      <c r="F378" s="221" t="s">
        <v>869</v>
      </c>
      <c r="G378" s="13"/>
      <c r="H378" s="222">
        <v>11.981999999999999</v>
      </c>
      <c r="I378" s="223"/>
      <c r="J378" s="13"/>
      <c r="K378" s="13"/>
      <c r="L378" s="218"/>
      <c r="M378" s="224"/>
      <c r="N378" s="225"/>
      <c r="O378" s="225"/>
      <c r="P378" s="225"/>
      <c r="Q378" s="225"/>
      <c r="R378" s="225"/>
      <c r="S378" s="225"/>
      <c r="T378" s="226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T378" s="220" t="s">
        <v>184</v>
      </c>
      <c r="AU378" s="220" t="s">
        <v>93</v>
      </c>
      <c r="AV378" s="13" t="s">
        <v>93</v>
      </c>
      <c r="AW378" s="13" t="s">
        <v>36</v>
      </c>
      <c r="AX378" s="13" t="s">
        <v>80</v>
      </c>
      <c r="AY378" s="220" t="s">
        <v>166</v>
      </c>
    </row>
    <row r="379" s="15" customFormat="1">
      <c r="A379" s="15"/>
      <c r="B379" s="234"/>
      <c r="C379" s="15"/>
      <c r="D379" s="219" t="s">
        <v>184</v>
      </c>
      <c r="E379" s="235" t="s">
        <v>1</v>
      </c>
      <c r="F379" s="236" t="s">
        <v>241</v>
      </c>
      <c r="G379" s="15"/>
      <c r="H379" s="237">
        <v>11.981999999999999</v>
      </c>
      <c r="I379" s="238"/>
      <c r="J379" s="15"/>
      <c r="K379" s="15"/>
      <c r="L379" s="234"/>
      <c r="M379" s="239"/>
      <c r="N379" s="240"/>
      <c r="O379" s="240"/>
      <c r="P379" s="240"/>
      <c r="Q379" s="240"/>
      <c r="R379" s="240"/>
      <c r="S379" s="240"/>
      <c r="T379" s="241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T379" s="235" t="s">
        <v>184</v>
      </c>
      <c r="AU379" s="235" t="s">
        <v>93</v>
      </c>
      <c r="AV379" s="15" t="s">
        <v>172</v>
      </c>
      <c r="AW379" s="15" t="s">
        <v>36</v>
      </c>
      <c r="AX379" s="15" t="s">
        <v>87</v>
      </c>
      <c r="AY379" s="235" t="s">
        <v>166</v>
      </c>
    </row>
    <row r="380" s="2" customFormat="1" ht="37.8" customHeight="1">
      <c r="A380" s="37"/>
      <c r="B380" s="168"/>
      <c r="C380" s="204" t="s">
        <v>301</v>
      </c>
      <c r="D380" s="204" t="s">
        <v>168</v>
      </c>
      <c r="E380" s="205" t="s">
        <v>870</v>
      </c>
      <c r="F380" s="206" t="s">
        <v>871</v>
      </c>
      <c r="G380" s="207" t="s">
        <v>208</v>
      </c>
      <c r="H380" s="208">
        <v>11.981999999999999</v>
      </c>
      <c r="I380" s="209"/>
      <c r="J380" s="210">
        <f>ROUND(I380*H380,2)</f>
        <v>0</v>
      </c>
      <c r="K380" s="211"/>
      <c r="L380" s="38"/>
      <c r="M380" s="212" t="s">
        <v>1</v>
      </c>
      <c r="N380" s="213" t="s">
        <v>46</v>
      </c>
      <c r="O380" s="81"/>
      <c r="P380" s="214">
        <f>O380*H380</f>
        <v>0</v>
      </c>
      <c r="Q380" s="214">
        <v>0</v>
      </c>
      <c r="R380" s="214">
        <f>Q380*H380</f>
        <v>0</v>
      </c>
      <c r="S380" s="214">
        <v>0</v>
      </c>
      <c r="T380" s="215">
        <f>S380*H380</f>
        <v>0</v>
      </c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37"/>
      <c r="AR380" s="216" t="s">
        <v>172</v>
      </c>
      <c r="AT380" s="216" t="s">
        <v>168</v>
      </c>
      <c r="AU380" s="216" t="s">
        <v>93</v>
      </c>
      <c r="AY380" s="18" t="s">
        <v>166</v>
      </c>
      <c r="BE380" s="217">
        <f>IF(N380="základná",J380,0)</f>
        <v>0</v>
      </c>
      <c r="BF380" s="217">
        <f>IF(N380="znížená",J380,0)</f>
        <v>0</v>
      </c>
      <c r="BG380" s="217">
        <f>IF(N380="zákl. prenesená",J380,0)</f>
        <v>0</v>
      </c>
      <c r="BH380" s="217">
        <f>IF(N380="zníž. prenesená",J380,0)</f>
        <v>0</v>
      </c>
      <c r="BI380" s="217">
        <f>IF(N380="nulová",J380,0)</f>
        <v>0</v>
      </c>
      <c r="BJ380" s="18" t="s">
        <v>93</v>
      </c>
      <c r="BK380" s="217">
        <f>ROUND(I380*H380,2)</f>
        <v>0</v>
      </c>
      <c r="BL380" s="18" t="s">
        <v>172</v>
      </c>
      <c r="BM380" s="216" t="s">
        <v>872</v>
      </c>
    </row>
    <row r="381" s="13" customFormat="1">
      <c r="A381" s="13"/>
      <c r="B381" s="218"/>
      <c r="C381" s="13"/>
      <c r="D381" s="219" t="s">
        <v>184</v>
      </c>
      <c r="E381" s="220" t="s">
        <v>1</v>
      </c>
      <c r="F381" s="221" t="s">
        <v>873</v>
      </c>
      <c r="G381" s="13"/>
      <c r="H381" s="222">
        <v>11.981999999999999</v>
      </c>
      <c r="I381" s="223"/>
      <c r="J381" s="13"/>
      <c r="K381" s="13"/>
      <c r="L381" s="218"/>
      <c r="M381" s="224"/>
      <c r="N381" s="225"/>
      <c r="O381" s="225"/>
      <c r="P381" s="225"/>
      <c r="Q381" s="225"/>
      <c r="R381" s="225"/>
      <c r="S381" s="225"/>
      <c r="T381" s="226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T381" s="220" t="s">
        <v>184</v>
      </c>
      <c r="AU381" s="220" t="s">
        <v>93</v>
      </c>
      <c r="AV381" s="13" t="s">
        <v>93</v>
      </c>
      <c r="AW381" s="13" t="s">
        <v>36</v>
      </c>
      <c r="AX381" s="13" t="s">
        <v>87</v>
      </c>
      <c r="AY381" s="220" t="s">
        <v>166</v>
      </c>
    </row>
    <row r="382" s="2" customFormat="1" ht="16.5" customHeight="1">
      <c r="A382" s="37"/>
      <c r="B382" s="168"/>
      <c r="C382" s="204" t="s">
        <v>306</v>
      </c>
      <c r="D382" s="204" t="s">
        <v>168</v>
      </c>
      <c r="E382" s="205" t="s">
        <v>874</v>
      </c>
      <c r="F382" s="206" t="s">
        <v>875</v>
      </c>
      <c r="G382" s="207" t="s">
        <v>208</v>
      </c>
      <c r="H382" s="208">
        <v>657.18100000000004</v>
      </c>
      <c r="I382" s="209"/>
      <c r="J382" s="210">
        <f>ROUND(I382*H382,2)</f>
        <v>0</v>
      </c>
      <c r="K382" s="211"/>
      <c r="L382" s="38"/>
      <c r="M382" s="212" t="s">
        <v>1</v>
      </c>
      <c r="N382" s="213" t="s">
        <v>46</v>
      </c>
      <c r="O382" s="81"/>
      <c r="P382" s="214">
        <f>O382*H382</f>
        <v>0</v>
      </c>
      <c r="Q382" s="214">
        <v>0</v>
      </c>
      <c r="R382" s="214">
        <f>Q382*H382</f>
        <v>0</v>
      </c>
      <c r="S382" s="214">
        <v>0</v>
      </c>
      <c r="T382" s="215">
        <f>S382*H382</f>
        <v>0</v>
      </c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R382" s="216" t="s">
        <v>172</v>
      </c>
      <c r="AT382" s="216" t="s">
        <v>168</v>
      </c>
      <c r="AU382" s="216" t="s">
        <v>93</v>
      </c>
      <c r="AY382" s="18" t="s">
        <v>166</v>
      </c>
      <c r="BE382" s="217">
        <f>IF(N382="základná",J382,0)</f>
        <v>0</v>
      </c>
      <c r="BF382" s="217">
        <f>IF(N382="znížená",J382,0)</f>
        <v>0</v>
      </c>
      <c r="BG382" s="217">
        <f>IF(N382="zákl. prenesená",J382,0)</f>
        <v>0</v>
      </c>
      <c r="BH382" s="217">
        <f>IF(N382="zníž. prenesená",J382,0)</f>
        <v>0</v>
      </c>
      <c r="BI382" s="217">
        <f>IF(N382="nulová",J382,0)</f>
        <v>0</v>
      </c>
      <c r="BJ382" s="18" t="s">
        <v>93</v>
      </c>
      <c r="BK382" s="217">
        <f>ROUND(I382*H382,2)</f>
        <v>0</v>
      </c>
      <c r="BL382" s="18" t="s">
        <v>172</v>
      </c>
      <c r="BM382" s="216" t="s">
        <v>876</v>
      </c>
    </row>
    <row r="383" s="13" customFormat="1">
      <c r="A383" s="13"/>
      <c r="B383" s="218"/>
      <c r="C383" s="13"/>
      <c r="D383" s="219" t="s">
        <v>184</v>
      </c>
      <c r="E383" s="220" t="s">
        <v>1</v>
      </c>
      <c r="F383" s="221" t="s">
        <v>877</v>
      </c>
      <c r="G383" s="13"/>
      <c r="H383" s="222">
        <v>938.83000000000004</v>
      </c>
      <c r="I383" s="223"/>
      <c r="J383" s="13"/>
      <c r="K383" s="13"/>
      <c r="L383" s="218"/>
      <c r="M383" s="224"/>
      <c r="N383" s="225"/>
      <c r="O383" s="225"/>
      <c r="P383" s="225"/>
      <c r="Q383" s="225"/>
      <c r="R383" s="225"/>
      <c r="S383" s="225"/>
      <c r="T383" s="226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T383" s="220" t="s">
        <v>184</v>
      </c>
      <c r="AU383" s="220" t="s">
        <v>93</v>
      </c>
      <c r="AV383" s="13" t="s">
        <v>93</v>
      </c>
      <c r="AW383" s="13" t="s">
        <v>36</v>
      </c>
      <c r="AX383" s="13" t="s">
        <v>80</v>
      </c>
      <c r="AY383" s="220" t="s">
        <v>166</v>
      </c>
    </row>
    <row r="384" s="13" customFormat="1">
      <c r="A384" s="13"/>
      <c r="B384" s="218"/>
      <c r="C384" s="13"/>
      <c r="D384" s="219" t="s">
        <v>184</v>
      </c>
      <c r="E384" s="220" t="s">
        <v>1</v>
      </c>
      <c r="F384" s="221" t="s">
        <v>878</v>
      </c>
      <c r="G384" s="13"/>
      <c r="H384" s="222">
        <v>657.18100000000004</v>
      </c>
      <c r="I384" s="223"/>
      <c r="J384" s="13"/>
      <c r="K384" s="13"/>
      <c r="L384" s="218"/>
      <c r="M384" s="224"/>
      <c r="N384" s="225"/>
      <c r="O384" s="225"/>
      <c r="P384" s="225"/>
      <c r="Q384" s="225"/>
      <c r="R384" s="225"/>
      <c r="S384" s="225"/>
      <c r="T384" s="226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T384" s="220" t="s">
        <v>184</v>
      </c>
      <c r="AU384" s="220" t="s">
        <v>93</v>
      </c>
      <c r="AV384" s="13" t="s">
        <v>93</v>
      </c>
      <c r="AW384" s="13" t="s">
        <v>36</v>
      </c>
      <c r="AX384" s="13" t="s">
        <v>87</v>
      </c>
      <c r="AY384" s="220" t="s">
        <v>166</v>
      </c>
    </row>
    <row r="385" s="2" customFormat="1" ht="24.15" customHeight="1">
      <c r="A385" s="37"/>
      <c r="B385" s="168"/>
      <c r="C385" s="204" t="s">
        <v>312</v>
      </c>
      <c r="D385" s="204" t="s">
        <v>168</v>
      </c>
      <c r="E385" s="205" t="s">
        <v>879</v>
      </c>
      <c r="F385" s="206" t="s">
        <v>880</v>
      </c>
      <c r="G385" s="207" t="s">
        <v>208</v>
      </c>
      <c r="H385" s="208">
        <v>2389.6350000000002</v>
      </c>
      <c r="I385" s="209"/>
      <c r="J385" s="210">
        <f>ROUND(I385*H385,2)</f>
        <v>0</v>
      </c>
      <c r="K385" s="211"/>
      <c r="L385" s="38"/>
      <c r="M385" s="212" t="s">
        <v>1</v>
      </c>
      <c r="N385" s="213" t="s">
        <v>46</v>
      </c>
      <c r="O385" s="81"/>
      <c r="P385" s="214">
        <f>O385*H385</f>
        <v>0</v>
      </c>
      <c r="Q385" s="214">
        <v>0</v>
      </c>
      <c r="R385" s="214">
        <f>Q385*H385</f>
        <v>0</v>
      </c>
      <c r="S385" s="214">
        <v>0</v>
      </c>
      <c r="T385" s="215">
        <f>S385*H385</f>
        <v>0</v>
      </c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  <c r="AE385" s="37"/>
      <c r="AR385" s="216" t="s">
        <v>172</v>
      </c>
      <c r="AT385" s="216" t="s">
        <v>168</v>
      </c>
      <c r="AU385" s="216" t="s">
        <v>93</v>
      </c>
      <c r="AY385" s="18" t="s">
        <v>166</v>
      </c>
      <c r="BE385" s="217">
        <f>IF(N385="základná",J385,0)</f>
        <v>0</v>
      </c>
      <c r="BF385" s="217">
        <f>IF(N385="znížená",J385,0)</f>
        <v>0</v>
      </c>
      <c r="BG385" s="217">
        <f>IF(N385="zákl. prenesená",J385,0)</f>
        <v>0</v>
      </c>
      <c r="BH385" s="217">
        <f>IF(N385="zníž. prenesená",J385,0)</f>
        <v>0</v>
      </c>
      <c r="BI385" s="217">
        <f>IF(N385="nulová",J385,0)</f>
        <v>0</v>
      </c>
      <c r="BJ385" s="18" t="s">
        <v>93</v>
      </c>
      <c r="BK385" s="217">
        <f>ROUND(I385*H385,2)</f>
        <v>0</v>
      </c>
      <c r="BL385" s="18" t="s">
        <v>172</v>
      </c>
      <c r="BM385" s="216" t="s">
        <v>881</v>
      </c>
    </row>
    <row r="386" s="14" customFormat="1">
      <c r="A386" s="14"/>
      <c r="B386" s="227"/>
      <c r="C386" s="14"/>
      <c r="D386" s="219" t="s">
        <v>184</v>
      </c>
      <c r="E386" s="228" t="s">
        <v>1</v>
      </c>
      <c r="F386" s="229" t="s">
        <v>882</v>
      </c>
      <c r="G386" s="14"/>
      <c r="H386" s="228" t="s">
        <v>1</v>
      </c>
      <c r="I386" s="230"/>
      <c r="J386" s="14"/>
      <c r="K386" s="14"/>
      <c r="L386" s="227"/>
      <c r="M386" s="231"/>
      <c r="N386" s="232"/>
      <c r="O386" s="232"/>
      <c r="P386" s="232"/>
      <c r="Q386" s="232"/>
      <c r="R386" s="232"/>
      <c r="S386" s="232"/>
      <c r="T386" s="233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T386" s="228" t="s">
        <v>184</v>
      </c>
      <c r="AU386" s="228" t="s">
        <v>93</v>
      </c>
      <c r="AV386" s="14" t="s">
        <v>87</v>
      </c>
      <c r="AW386" s="14" t="s">
        <v>36</v>
      </c>
      <c r="AX386" s="14" t="s">
        <v>80</v>
      </c>
      <c r="AY386" s="228" t="s">
        <v>166</v>
      </c>
    </row>
    <row r="387" s="13" customFormat="1">
      <c r="A387" s="13"/>
      <c r="B387" s="218"/>
      <c r="C387" s="13"/>
      <c r="D387" s="219" t="s">
        <v>184</v>
      </c>
      <c r="E387" s="220" t="s">
        <v>1</v>
      </c>
      <c r="F387" s="221" t="s">
        <v>883</v>
      </c>
      <c r="G387" s="13"/>
      <c r="H387" s="222">
        <v>1203.02</v>
      </c>
      <c r="I387" s="223"/>
      <c r="J387" s="13"/>
      <c r="K387" s="13"/>
      <c r="L387" s="218"/>
      <c r="M387" s="224"/>
      <c r="N387" s="225"/>
      <c r="O387" s="225"/>
      <c r="P387" s="225"/>
      <c r="Q387" s="225"/>
      <c r="R387" s="225"/>
      <c r="S387" s="225"/>
      <c r="T387" s="226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T387" s="220" t="s">
        <v>184</v>
      </c>
      <c r="AU387" s="220" t="s">
        <v>93</v>
      </c>
      <c r="AV387" s="13" t="s">
        <v>93</v>
      </c>
      <c r="AW387" s="13" t="s">
        <v>36</v>
      </c>
      <c r="AX387" s="13" t="s">
        <v>80</v>
      </c>
      <c r="AY387" s="220" t="s">
        <v>166</v>
      </c>
    </row>
    <row r="388" s="13" customFormat="1">
      <c r="A388" s="13"/>
      <c r="B388" s="218"/>
      <c r="C388" s="13"/>
      <c r="D388" s="219" t="s">
        <v>184</v>
      </c>
      <c r="E388" s="220" t="s">
        <v>1</v>
      </c>
      <c r="F388" s="221" t="s">
        <v>884</v>
      </c>
      <c r="G388" s="13"/>
      <c r="H388" s="222">
        <v>37.57</v>
      </c>
      <c r="I388" s="223"/>
      <c r="J388" s="13"/>
      <c r="K388" s="13"/>
      <c r="L388" s="218"/>
      <c r="M388" s="224"/>
      <c r="N388" s="225"/>
      <c r="O388" s="225"/>
      <c r="P388" s="225"/>
      <c r="Q388" s="225"/>
      <c r="R388" s="225"/>
      <c r="S388" s="225"/>
      <c r="T388" s="226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T388" s="220" t="s">
        <v>184</v>
      </c>
      <c r="AU388" s="220" t="s">
        <v>93</v>
      </c>
      <c r="AV388" s="13" t="s">
        <v>93</v>
      </c>
      <c r="AW388" s="13" t="s">
        <v>36</v>
      </c>
      <c r="AX388" s="13" t="s">
        <v>80</v>
      </c>
      <c r="AY388" s="220" t="s">
        <v>166</v>
      </c>
    </row>
    <row r="389" s="13" customFormat="1">
      <c r="A389" s="13"/>
      <c r="B389" s="218"/>
      <c r="C389" s="13"/>
      <c r="D389" s="219" t="s">
        <v>184</v>
      </c>
      <c r="E389" s="220" t="s">
        <v>1</v>
      </c>
      <c r="F389" s="221" t="s">
        <v>885</v>
      </c>
      <c r="G389" s="13"/>
      <c r="H389" s="222">
        <v>790.64999999999998</v>
      </c>
      <c r="I389" s="223"/>
      <c r="J389" s="13"/>
      <c r="K389" s="13"/>
      <c r="L389" s="218"/>
      <c r="M389" s="224"/>
      <c r="N389" s="225"/>
      <c r="O389" s="225"/>
      <c r="P389" s="225"/>
      <c r="Q389" s="225"/>
      <c r="R389" s="225"/>
      <c r="S389" s="225"/>
      <c r="T389" s="226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T389" s="220" t="s">
        <v>184</v>
      </c>
      <c r="AU389" s="220" t="s">
        <v>93</v>
      </c>
      <c r="AV389" s="13" t="s">
        <v>93</v>
      </c>
      <c r="AW389" s="13" t="s">
        <v>36</v>
      </c>
      <c r="AX389" s="13" t="s">
        <v>80</v>
      </c>
      <c r="AY389" s="220" t="s">
        <v>166</v>
      </c>
    </row>
    <row r="390" s="14" customFormat="1">
      <c r="A390" s="14"/>
      <c r="B390" s="227"/>
      <c r="C390" s="14"/>
      <c r="D390" s="219" t="s">
        <v>184</v>
      </c>
      <c r="E390" s="228" t="s">
        <v>1</v>
      </c>
      <c r="F390" s="229" t="s">
        <v>739</v>
      </c>
      <c r="G390" s="14"/>
      <c r="H390" s="228" t="s">
        <v>1</v>
      </c>
      <c r="I390" s="230"/>
      <c r="J390" s="14"/>
      <c r="K390" s="14"/>
      <c r="L390" s="227"/>
      <c r="M390" s="231"/>
      <c r="N390" s="232"/>
      <c r="O390" s="232"/>
      <c r="P390" s="232"/>
      <c r="Q390" s="232"/>
      <c r="R390" s="232"/>
      <c r="S390" s="232"/>
      <c r="T390" s="233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T390" s="228" t="s">
        <v>184</v>
      </c>
      <c r="AU390" s="228" t="s">
        <v>93</v>
      </c>
      <c r="AV390" s="14" t="s">
        <v>87</v>
      </c>
      <c r="AW390" s="14" t="s">
        <v>36</v>
      </c>
      <c r="AX390" s="14" t="s">
        <v>80</v>
      </c>
      <c r="AY390" s="228" t="s">
        <v>166</v>
      </c>
    </row>
    <row r="391" s="13" customFormat="1">
      <c r="A391" s="13"/>
      <c r="B391" s="218"/>
      <c r="C391" s="13"/>
      <c r="D391" s="219" t="s">
        <v>184</v>
      </c>
      <c r="E391" s="220" t="s">
        <v>1</v>
      </c>
      <c r="F391" s="221" t="s">
        <v>886</v>
      </c>
      <c r="G391" s="13"/>
      <c r="H391" s="222">
        <v>149.16200000000001</v>
      </c>
      <c r="I391" s="223"/>
      <c r="J391" s="13"/>
      <c r="K391" s="13"/>
      <c r="L391" s="218"/>
      <c r="M391" s="224"/>
      <c r="N391" s="225"/>
      <c r="O391" s="225"/>
      <c r="P391" s="225"/>
      <c r="Q391" s="225"/>
      <c r="R391" s="225"/>
      <c r="S391" s="225"/>
      <c r="T391" s="226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T391" s="220" t="s">
        <v>184</v>
      </c>
      <c r="AU391" s="220" t="s">
        <v>93</v>
      </c>
      <c r="AV391" s="13" t="s">
        <v>93</v>
      </c>
      <c r="AW391" s="13" t="s">
        <v>36</v>
      </c>
      <c r="AX391" s="13" t="s">
        <v>80</v>
      </c>
      <c r="AY391" s="220" t="s">
        <v>166</v>
      </c>
    </row>
    <row r="392" s="14" customFormat="1">
      <c r="A392" s="14"/>
      <c r="B392" s="227"/>
      <c r="C392" s="14"/>
      <c r="D392" s="219" t="s">
        <v>184</v>
      </c>
      <c r="E392" s="228" t="s">
        <v>1</v>
      </c>
      <c r="F392" s="229" t="s">
        <v>887</v>
      </c>
      <c r="G392" s="14"/>
      <c r="H392" s="228" t="s">
        <v>1</v>
      </c>
      <c r="I392" s="230"/>
      <c r="J392" s="14"/>
      <c r="K392" s="14"/>
      <c r="L392" s="227"/>
      <c r="M392" s="231"/>
      <c r="N392" s="232"/>
      <c r="O392" s="232"/>
      <c r="P392" s="232"/>
      <c r="Q392" s="232"/>
      <c r="R392" s="232"/>
      <c r="S392" s="232"/>
      <c r="T392" s="233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T392" s="228" t="s">
        <v>184</v>
      </c>
      <c r="AU392" s="228" t="s">
        <v>93</v>
      </c>
      <c r="AV392" s="14" t="s">
        <v>87</v>
      </c>
      <c r="AW392" s="14" t="s">
        <v>36</v>
      </c>
      <c r="AX392" s="14" t="s">
        <v>80</v>
      </c>
      <c r="AY392" s="228" t="s">
        <v>166</v>
      </c>
    </row>
    <row r="393" s="13" customFormat="1">
      <c r="A393" s="13"/>
      <c r="B393" s="218"/>
      <c r="C393" s="13"/>
      <c r="D393" s="219" t="s">
        <v>184</v>
      </c>
      <c r="E393" s="220" t="s">
        <v>1</v>
      </c>
      <c r="F393" s="221" t="s">
        <v>888</v>
      </c>
      <c r="G393" s="13"/>
      <c r="H393" s="222">
        <v>70.989999999999995</v>
      </c>
      <c r="I393" s="223"/>
      <c r="J393" s="13"/>
      <c r="K393" s="13"/>
      <c r="L393" s="218"/>
      <c r="M393" s="224"/>
      <c r="N393" s="225"/>
      <c r="O393" s="225"/>
      <c r="P393" s="225"/>
      <c r="Q393" s="225"/>
      <c r="R393" s="225"/>
      <c r="S393" s="225"/>
      <c r="T393" s="226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T393" s="220" t="s">
        <v>184</v>
      </c>
      <c r="AU393" s="220" t="s">
        <v>93</v>
      </c>
      <c r="AV393" s="13" t="s">
        <v>93</v>
      </c>
      <c r="AW393" s="13" t="s">
        <v>36</v>
      </c>
      <c r="AX393" s="13" t="s">
        <v>80</v>
      </c>
      <c r="AY393" s="220" t="s">
        <v>166</v>
      </c>
    </row>
    <row r="394" s="14" customFormat="1">
      <c r="A394" s="14"/>
      <c r="B394" s="227"/>
      <c r="C394" s="14"/>
      <c r="D394" s="219" t="s">
        <v>184</v>
      </c>
      <c r="E394" s="228" t="s">
        <v>1</v>
      </c>
      <c r="F394" s="229" t="s">
        <v>889</v>
      </c>
      <c r="G394" s="14"/>
      <c r="H394" s="228" t="s">
        <v>1</v>
      </c>
      <c r="I394" s="230"/>
      <c r="J394" s="14"/>
      <c r="K394" s="14"/>
      <c r="L394" s="227"/>
      <c r="M394" s="231"/>
      <c r="N394" s="232"/>
      <c r="O394" s="232"/>
      <c r="P394" s="232"/>
      <c r="Q394" s="232"/>
      <c r="R394" s="232"/>
      <c r="S394" s="232"/>
      <c r="T394" s="233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T394" s="228" t="s">
        <v>184</v>
      </c>
      <c r="AU394" s="228" t="s">
        <v>93</v>
      </c>
      <c r="AV394" s="14" t="s">
        <v>87</v>
      </c>
      <c r="AW394" s="14" t="s">
        <v>36</v>
      </c>
      <c r="AX394" s="14" t="s">
        <v>80</v>
      </c>
      <c r="AY394" s="228" t="s">
        <v>166</v>
      </c>
    </row>
    <row r="395" s="13" customFormat="1">
      <c r="A395" s="13"/>
      <c r="B395" s="218"/>
      <c r="C395" s="13"/>
      <c r="D395" s="219" t="s">
        <v>184</v>
      </c>
      <c r="E395" s="220" t="s">
        <v>1</v>
      </c>
      <c r="F395" s="221" t="s">
        <v>890</v>
      </c>
      <c r="G395" s="13"/>
      <c r="H395" s="222">
        <v>375.13600000000002</v>
      </c>
      <c r="I395" s="223"/>
      <c r="J395" s="13"/>
      <c r="K395" s="13"/>
      <c r="L395" s="218"/>
      <c r="M395" s="224"/>
      <c r="N395" s="225"/>
      <c r="O395" s="225"/>
      <c r="P395" s="225"/>
      <c r="Q395" s="225"/>
      <c r="R395" s="225"/>
      <c r="S395" s="225"/>
      <c r="T395" s="226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T395" s="220" t="s">
        <v>184</v>
      </c>
      <c r="AU395" s="220" t="s">
        <v>93</v>
      </c>
      <c r="AV395" s="13" t="s">
        <v>93</v>
      </c>
      <c r="AW395" s="13" t="s">
        <v>36</v>
      </c>
      <c r="AX395" s="13" t="s">
        <v>80</v>
      </c>
      <c r="AY395" s="220" t="s">
        <v>166</v>
      </c>
    </row>
    <row r="396" s="14" customFormat="1">
      <c r="A396" s="14"/>
      <c r="B396" s="227"/>
      <c r="C396" s="14"/>
      <c r="D396" s="219" t="s">
        <v>184</v>
      </c>
      <c r="E396" s="228" t="s">
        <v>1</v>
      </c>
      <c r="F396" s="229" t="s">
        <v>677</v>
      </c>
      <c r="G396" s="14"/>
      <c r="H396" s="228" t="s">
        <v>1</v>
      </c>
      <c r="I396" s="230"/>
      <c r="J396" s="14"/>
      <c r="K396" s="14"/>
      <c r="L396" s="227"/>
      <c r="M396" s="231"/>
      <c r="N396" s="232"/>
      <c r="O396" s="232"/>
      <c r="P396" s="232"/>
      <c r="Q396" s="232"/>
      <c r="R396" s="232"/>
      <c r="S396" s="232"/>
      <c r="T396" s="233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T396" s="228" t="s">
        <v>184</v>
      </c>
      <c r="AU396" s="228" t="s">
        <v>93</v>
      </c>
      <c r="AV396" s="14" t="s">
        <v>87</v>
      </c>
      <c r="AW396" s="14" t="s">
        <v>36</v>
      </c>
      <c r="AX396" s="14" t="s">
        <v>80</v>
      </c>
      <c r="AY396" s="228" t="s">
        <v>166</v>
      </c>
    </row>
    <row r="397" s="13" customFormat="1">
      <c r="A397" s="13"/>
      <c r="B397" s="218"/>
      <c r="C397" s="13"/>
      <c r="D397" s="219" t="s">
        <v>184</v>
      </c>
      <c r="E397" s="220" t="s">
        <v>1</v>
      </c>
      <c r="F397" s="221" t="s">
        <v>891</v>
      </c>
      <c r="G397" s="13"/>
      <c r="H397" s="222">
        <v>309.92399999999998</v>
      </c>
      <c r="I397" s="223"/>
      <c r="J397" s="13"/>
      <c r="K397" s="13"/>
      <c r="L397" s="218"/>
      <c r="M397" s="224"/>
      <c r="N397" s="225"/>
      <c r="O397" s="225"/>
      <c r="P397" s="225"/>
      <c r="Q397" s="225"/>
      <c r="R397" s="225"/>
      <c r="S397" s="225"/>
      <c r="T397" s="226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T397" s="220" t="s">
        <v>184</v>
      </c>
      <c r="AU397" s="220" t="s">
        <v>93</v>
      </c>
      <c r="AV397" s="13" t="s">
        <v>93</v>
      </c>
      <c r="AW397" s="13" t="s">
        <v>36</v>
      </c>
      <c r="AX397" s="13" t="s">
        <v>80</v>
      </c>
      <c r="AY397" s="220" t="s">
        <v>166</v>
      </c>
    </row>
    <row r="398" s="14" customFormat="1">
      <c r="A398" s="14"/>
      <c r="B398" s="227"/>
      <c r="C398" s="14"/>
      <c r="D398" s="219" t="s">
        <v>184</v>
      </c>
      <c r="E398" s="228" t="s">
        <v>1</v>
      </c>
      <c r="F398" s="229" t="s">
        <v>892</v>
      </c>
      <c r="G398" s="14"/>
      <c r="H398" s="228" t="s">
        <v>1</v>
      </c>
      <c r="I398" s="230"/>
      <c r="J398" s="14"/>
      <c r="K398" s="14"/>
      <c r="L398" s="227"/>
      <c r="M398" s="231"/>
      <c r="N398" s="232"/>
      <c r="O398" s="232"/>
      <c r="P398" s="232"/>
      <c r="Q398" s="232"/>
      <c r="R398" s="232"/>
      <c r="S398" s="232"/>
      <c r="T398" s="233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T398" s="228" t="s">
        <v>184</v>
      </c>
      <c r="AU398" s="228" t="s">
        <v>93</v>
      </c>
      <c r="AV398" s="14" t="s">
        <v>87</v>
      </c>
      <c r="AW398" s="14" t="s">
        <v>36</v>
      </c>
      <c r="AX398" s="14" t="s">
        <v>80</v>
      </c>
      <c r="AY398" s="228" t="s">
        <v>166</v>
      </c>
    </row>
    <row r="399" s="13" customFormat="1">
      <c r="A399" s="13"/>
      <c r="B399" s="218"/>
      <c r="C399" s="13"/>
      <c r="D399" s="219" t="s">
        <v>184</v>
      </c>
      <c r="E399" s="220" t="s">
        <v>1</v>
      </c>
      <c r="F399" s="221" t="s">
        <v>893</v>
      </c>
      <c r="G399" s="13"/>
      <c r="H399" s="222">
        <v>202.77000000000001</v>
      </c>
      <c r="I399" s="223"/>
      <c r="J399" s="13"/>
      <c r="K399" s="13"/>
      <c r="L399" s="218"/>
      <c r="M399" s="224"/>
      <c r="N399" s="225"/>
      <c r="O399" s="225"/>
      <c r="P399" s="225"/>
      <c r="Q399" s="225"/>
      <c r="R399" s="225"/>
      <c r="S399" s="225"/>
      <c r="T399" s="226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T399" s="220" t="s">
        <v>184</v>
      </c>
      <c r="AU399" s="220" t="s">
        <v>93</v>
      </c>
      <c r="AV399" s="13" t="s">
        <v>93</v>
      </c>
      <c r="AW399" s="13" t="s">
        <v>36</v>
      </c>
      <c r="AX399" s="13" t="s">
        <v>80</v>
      </c>
      <c r="AY399" s="220" t="s">
        <v>166</v>
      </c>
    </row>
    <row r="400" s="14" customFormat="1">
      <c r="A400" s="14"/>
      <c r="B400" s="227"/>
      <c r="C400" s="14"/>
      <c r="D400" s="219" t="s">
        <v>184</v>
      </c>
      <c r="E400" s="228" t="s">
        <v>1</v>
      </c>
      <c r="F400" s="229" t="s">
        <v>894</v>
      </c>
      <c r="G400" s="14"/>
      <c r="H400" s="228" t="s">
        <v>1</v>
      </c>
      <c r="I400" s="230"/>
      <c r="J400" s="14"/>
      <c r="K400" s="14"/>
      <c r="L400" s="227"/>
      <c r="M400" s="231"/>
      <c r="N400" s="232"/>
      <c r="O400" s="232"/>
      <c r="P400" s="232"/>
      <c r="Q400" s="232"/>
      <c r="R400" s="232"/>
      <c r="S400" s="232"/>
      <c r="T400" s="233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T400" s="228" t="s">
        <v>184</v>
      </c>
      <c r="AU400" s="228" t="s">
        <v>93</v>
      </c>
      <c r="AV400" s="14" t="s">
        <v>87</v>
      </c>
      <c r="AW400" s="14" t="s">
        <v>36</v>
      </c>
      <c r="AX400" s="14" t="s">
        <v>80</v>
      </c>
      <c r="AY400" s="228" t="s">
        <v>166</v>
      </c>
    </row>
    <row r="401" s="13" customFormat="1">
      <c r="A401" s="13"/>
      <c r="B401" s="218"/>
      <c r="C401" s="13"/>
      <c r="D401" s="219" t="s">
        <v>184</v>
      </c>
      <c r="E401" s="220" t="s">
        <v>1</v>
      </c>
      <c r="F401" s="221" t="s">
        <v>895</v>
      </c>
      <c r="G401" s="13"/>
      <c r="H401" s="222">
        <v>132.792</v>
      </c>
      <c r="I401" s="223"/>
      <c r="J401" s="13"/>
      <c r="K401" s="13"/>
      <c r="L401" s="218"/>
      <c r="M401" s="224"/>
      <c r="N401" s="225"/>
      <c r="O401" s="225"/>
      <c r="P401" s="225"/>
      <c r="Q401" s="225"/>
      <c r="R401" s="225"/>
      <c r="S401" s="225"/>
      <c r="T401" s="226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T401" s="220" t="s">
        <v>184</v>
      </c>
      <c r="AU401" s="220" t="s">
        <v>93</v>
      </c>
      <c r="AV401" s="13" t="s">
        <v>93</v>
      </c>
      <c r="AW401" s="13" t="s">
        <v>36</v>
      </c>
      <c r="AX401" s="13" t="s">
        <v>80</v>
      </c>
      <c r="AY401" s="220" t="s">
        <v>166</v>
      </c>
    </row>
    <row r="402" s="14" customFormat="1">
      <c r="A402" s="14"/>
      <c r="B402" s="227"/>
      <c r="C402" s="14"/>
      <c r="D402" s="219" t="s">
        <v>184</v>
      </c>
      <c r="E402" s="228" t="s">
        <v>1</v>
      </c>
      <c r="F402" s="229" t="s">
        <v>896</v>
      </c>
      <c r="G402" s="14"/>
      <c r="H402" s="228" t="s">
        <v>1</v>
      </c>
      <c r="I402" s="230"/>
      <c r="J402" s="14"/>
      <c r="K402" s="14"/>
      <c r="L402" s="227"/>
      <c r="M402" s="231"/>
      <c r="N402" s="232"/>
      <c r="O402" s="232"/>
      <c r="P402" s="232"/>
      <c r="Q402" s="232"/>
      <c r="R402" s="232"/>
      <c r="S402" s="232"/>
      <c r="T402" s="233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T402" s="228" t="s">
        <v>184</v>
      </c>
      <c r="AU402" s="228" t="s">
        <v>93</v>
      </c>
      <c r="AV402" s="14" t="s">
        <v>87</v>
      </c>
      <c r="AW402" s="14" t="s">
        <v>36</v>
      </c>
      <c r="AX402" s="14" t="s">
        <v>80</v>
      </c>
      <c r="AY402" s="228" t="s">
        <v>166</v>
      </c>
    </row>
    <row r="403" s="13" customFormat="1">
      <c r="A403" s="13"/>
      <c r="B403" s="218"/>
      <c r="C403" s="13"/>
      <c r="D403" s="219" t="s">
        <v>184</v>
      </c>
      <c r="E403" s="220" t="s">
        <v>1</v>
      </c>
      <c r="F403" s="221" t="s">
        <v>897</v>
      </c>
      <c r="G403" s="13"/>
      <c r="H403" s="222">
        <v>141.75</v>
      </c>
      <c r="I403" s="223"/>
      <c r="J403" s="13"/>
      <c r="K403" s="13"/>
      <c r="L403" s="218"/>
      <c r="M403" s="224"/>
      <c r="N403" s="225"/>
      <c r="O403" s="225"/>
      <c r="P403" s="225"/>
      <c r="Q403" s="225"/>
      <c r="R403" s="225"/>
      <c r="S403" s="225"/>
      <c r="T403" s="226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T403" s="220" t="s">
        <v>184</v>
      </c>
      <c r="AU403" s="220" t="s">
        <v>93</v>
      </c>
      <c r="AV403" s="13" t="s">
        <v>93</v>
      </c>
      <c r="AW403" s="13" t="s">
        <v>36</v>
      </c>
      <c r="AX403" s="13" t="s">
        <v>80</v>
      </c>
      <c r="AY403" s="220" t="s">
        <v>166</v>
      </c>
    </row>
    <row r="404" s="15" customFormat="1">
      <c r="A404" s="15"/>
      <c r="B404" s="234"/>
      <c r="C404" s="15"/>
      <c r="D404" s="219" t="s">
        <v>184</v>
      </c>
      <c r="E404" s="235" t="s">
        <v>1</v>
      </c>
      <c r="F404" s="236" t="s">
        <v>241</v>
      </c>
      <c r="G404" s="15"/>
      <c r="H404" s="237">
        <v>3413.7640000000001</v>
      </c>
      <c r="I404" s="238"/>
      <c r="J404" s="15"/>
      <c r="K404" s="15"/>
      <c r="L404" s="234"/>
      <c r="M404" s="239"/>
      <c r="N404" s="240"/>
      <c r="O404" s="240"/>
      <c r="P404" s="240"/>
      <c r="Q404" s="240"/>
      <c r="R404" s="240"/>
      <c r="S404" s="240"/>
      <c r="T404" s="241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T404" s="235" t="s">
        <v>184</v>
      </c>
      <c r="AU404" s="235" t="s">
        <v>93</v>
      </c>
      <c r="AV404" s="15" t="s">
        <v>172</v>
      </c>
      <c r="AW404" s="15" t="s">
        <v>36</v>
      </c>
      <c r="AX404" s="15" t="s">
        <v>80</v>
      </c>
      <c r="AY404" s="235" t="s">
        <v>166</v>
      </c>
    </row>
    <row r="405" s="13" customFormat="1">
      <c r="A405" s="13"/>
      <c r="B405" s="218"/>
      <c r="C405" s="13"/>
      <c r="D405" s="219" t="s">
        <v>184</v>
      </c>
      <c r="E405" s="220" t="s">
        <v>1</v>
      </c>
      <c r="F405" s="221" t="s">
        <v>898</v>
      </c>
      <c r="G405" s="13"/>
      <c r="H405" s="222">
        <v>2389.6350000000002</v>
      </c>
      <c r="I405" s="223"/>
      <c r="J405" s="13"/>
      <c r="K405" s="13"/>
      <c r="L405" s="218"/>
      <c r="M405" s="224"/>
      <c r="N405" s="225"/>
      <c r="O405" s="225"/>
      <c r="P405" s="225"/>
      <c r="Q405" s="225"/>
      <c r="R405" s="225"/>
      <c r="S405" s="225"/>
      <c r="T405" s="226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T405" s="220" t="s">
        <v>184</v>
      </c>
      <c r="AU405" s="220" t="s">
        <v>93</v>
      </c>
      <c r="AV405" s="13" t="s">
        <v>93</v>
      </c>
      <c r="AW405" s="13" t="s">
        <v>36</v>
      </c>
      <c r="AX405" s="13" t="s">
        <v>80</v>
      </c>
      <c r="AY405" s="220" t="s">
        <v>166</v>
      </c>
    </row>
    <row r="406" s="15" customFormat="1">
      <c r="A406" s="15"/>
      <c r="B406" s="234"/>
      <c r="C406" s="15"/>
      <c r="D406" s="219" t="s">
        <v>184</v>
      </c>
      <c r="E406" s="235" t="s">
        <v>1</v>
      </c>
      <c r="F406" s="236" t="s">
        <v>241</v>
      </c>
      <c r="G406" s="15"/>
      <c r="H406" s="237">
        <v>2389.6350000000002</v>
      </c>
      <c r="I406" s="238"/>
      <c r="J406" s="15"/>
      <c r="K406" s="15"/>
      <c r="L406" s="234"/>
      <c r="M406" s="239"/>
      <c r="N406" s="240"/>
      <c r="O406" s="240"/>
      <c r="P406" s="240"/>
      <c r="Q406" s="240"/>
      <c r="R406" s="240"/>
      <c r="S406" s="240"/>
      <c r="T406" s="241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T406" s="235" t="s">
        <v>184</v>
      </c>
      <c r="AU406" s="235" t="s">
        <v>93</v>
      </c>
      <c r="AV406" s="15" t="s">
        <v>172</v>
      </c>
      <c r="AW406" s="15" t="s">
        <v>36</v>
      </c>
      <c r="AX406" s="15" t="s">
        <v>87</v>
      </c>
      <c r="AY406" s="235" t="s">
        <v>166</v>
      </c>
    </row>
    <row r="407" s="2" customFormat="1" ht="37.8" customHeight="1">
      <c r="A407" s="37"/>
      <c r="B407" s="168"/>
      <c r="C407" s="204" t="s">
        <v>316</v>
      </c>
      <c r="D407" s="204" t="s">
        <v>168</v>
      </c>
      <c r="E407" s="205" t="s">
        <v>899</v>
      </c>
      <c r="F407" s="206" t="s">
        <v>900</v>
      </c>
      <c r="G407" s="207" t="s">
        <v>208</v>
      </c>
      <c r="H407" s="208">
        <v>3046.8159999999998</v>
      </c>
      <c r="I407" s="209"/>
      <c r="J407" s="210">
        <f>ROUND(I407*H407,2)</f>
        <v>0</v>
      </c>
      <c r="K407" s="211"/>
      <c r="L407" s="38"/>
      <c r="M407" s="212" t="s">
        <v>1</v>
      </c>
      <c r="N407" s="213" t="s">
        <v>46</v>
      </c>
      <c r="O407" s="81"/>
      <c r="P407" s="214">
        <f>O407*H407</f>
        <v>0</v>
      </c>
      <c r="Q407" s="214">
        <v>0</v>
      </c>
      <c r="R407" s="214">
        <f>Q407*H407</f>
        <v>0</v>
      </c>
      <c r="S407" s="214">
        <v>0</v>
      </c>
      <c r="T407" s="215">
        <f>S407*H407</f>
        <v>0</v>
      </c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37"/>
      <c r="AR407" s="216" t="s">
        <v>172</v>
      </c>
      <c r="AT407" s="216" t="s">
        <v>168</v>
      </c>
      <c r="AU407" s="216" t="s">
        <v>93</v>
      </c>
      <c r="AY407" s="18" t="s">
        <v>166</v>
      </c>
      <c r="BE407" s="217">
        <f>IF(N407="základná",J407,0)</f>
        <v>0</v>
      </c>
      <c r="BF407" s="217">
        <f>IF(N407="znížená",J407,0)</f>
        <v>0</v>
      </c>
      <c r="BG407" s="217">
        <f>IF(N407="zákl. prenesená",J407,0)</f>
        <v>0</v>
      </c>
      <c r="BH407" s="217">
        <f>IF(N407="zníž. prenesená",J407,0)</f>
        <v>0</v>
      </c>
      <c r="BI407" s="217">
        <f>IF(N407="nulová",J407,0)</f>
        <v>0</v>
      </c>
      <c r="BJ407" s="18" t="s">
        <v>93</v>
      </c>
      <c r="BK407" s="217">
        <f>ROUND(I407*H407,2)</f>
        <v>0</v>
      </c>
      <c r="BL407" s="18" t="s">
        <v>172</v>
      </c>
      <c r="BM407" s="216" t="s">
        <v>901</v>
      </c>
    </row>
    <row r="408" s="13" customFormat="1">
      <c r="A408" s="13"/>
      <c r="B408" s="218"/>
      <c r="C408" s="13"/>
      <c r="D408" s="219" t="s">
        <v>184</v>
      </c>
      <c r="E408" s="220" t="s">
        <v>1</v>
      </c>
      <c r="F408" s="221" t="s">
        <v>902</v>
      </c>
      <c r="G408" s="13"/>
      <c r="H408" s="222">
        <v>3046.8159999999998</v>
      </c>
      <c r="I408" s="223"/>
      <c r="J408" s="13"/>
      <c r="K408" s="13"/>
      <c r="L408" s="218"/>
      <c r="M408" s="224"/>
      <c r="N408" s="225"/>
      <c r="O408" s="225"/>
      <c r="P408" s="225"/>
      <c r="Q408" s="225"/>
      <c r="R408" s="225"/>
      <c r="S408" s="225"/>
      <c r="T408" s="226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T408" s="220" t="s">
        <v>184</v>
      </c>
      <c r="AU408" s="220" t="s">
        <v>93</v>
      </c>
      <c r="AV408" s="13" t="s">
        <v>93</v>
      </c>
      <c r="AW408" s="13" t="s">
        <v>36</v>
      </c>
      <c r="AX408" s="13" t="s">
        <v>87</v>
      </c>
      <c r="AY408" s="220" t="s">
        <v>166</v>
      </c>
    </row>
    <row r="409" s="2" customFormat="1" ht="21.75" customHeight="1">
      <c r="A409" s="37"/>
      <c r="B409" s="168"/>
      <c r="C409" s="204" t="s">
        <v>320</v>
      </c>
      <c r="D409" s="204" t="s">
        <v>168</v>
      </c>
      <c r="E409" s="205" t="s">
        <v>903</v>
      </c>
      <c r="F409" s="206" t="s">
        <v>904</v>
      </c>
      <c r="G409" s="207" t="s">
        <v>208</v>
      </c>
      <c r="H409" s="208">
        <v>5.1349999999999998</v>
      </c>
      <c r="I409" s="209"/>
      <c r="J409" s="210">
        <f>ROUND(I409*H409,2)</f>
        <v>0</v>
      </c>
      <c r="K409" s="211"/>
      <c r="L409" s="38"/>
      <c r="M409" s="212" t="s">
        <v>1</v>
      </c>
      <c r="N409" s="213" t="s">
        <v>46</v>
      </c>
      <c r="O409" s="81"/>
      <c r="P409" s="214">
        <f>O409*H409</f>
        <v>0</v>
      </c>
      <c r="Q409" s="214">
        <v>0</v>
      </c>
      <c r="R409" s="214">
        <f>Q409*H409</f>
        <v>0</v>
      </c>
      <c r="S409" s="214">
        <v>0</v>
      </c>
      <c r="T409" s="215">
        <f>S409*H409</f>
        <v>0</v>
      </c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37"/>
      <c r="AR409" s="216" t="s">
        <v>172</v>
      </c>
      <c r="AT409" s="216" t="s">
        <v>168</v>
      </c>
      <c r="AU409" s="216" t="s">
        <v>93</v>
      </c>
      <c r="AY409" s="18" t="s">
        <v>166</v>
      </c>
      <c r="BE409" s="217">
        <f>IF(N409="základná",J409,0)</f>
        <v>0</v>
      </c>
      <c r="BF409" s="217">
        <f>IF(N409="znížená",J409,0)</f>
        <v>0</v>
      </c>
      <c r="BG409" s="217">
        <f>IF(N409="zákl. prenesená",J409,0)</f>
        <v>0</v>
      </c>
      <c r="BH409" s="217">
        <f>IF(N409="zníž. prenesená",J409,0)</f>
        <v>0</v>
      </c>
      <c r="BI409" s="217">
        <f>IF(N409="nulová",J409,0)</f>
        <v>0</v>
      </c>
      <c r="BJ409" s="18" t="s">
        <v>93</v>
      </c>
      <c r="BK409" s="217">
        <f>ROUND(I409*H409,2)</f>
        <v>0</v>
      </c>
      <c r="BL409" s="18" t="s">
        <v>172</v>
      </c>
      <c r="BM409" s="216" t="s">
        <v>905</v>
      </c>
    </row>
    <row r="410" s="13" customFormat="1">
      <c r="A410" s="13"/>
      <c r="B410" s="218"/>
      <c r="C410" s="13"/>
      <c r="D410" s="219" t="s">
        <v>184</v>
      </c>
      <c r="E410" s="220" t="s">
        <v>1</v>
      </c>
      <c r="F410" s="221" t="s">
        <v>906</v>
      </c>
      <c r="G410" s="13"/>
      <c r="H410" s="222">
        <v>5.1349999999999998</v>
      </c>
      <c r="I410" s="223"/>
      <c r="J410" s="13"/>
      <c r="K410" s="13"/>
      <c r="L410" s="218"/>
      <c r="M410" s="224"/>
      <c r="N410" s="225"/>
      <c r="O410" s="225"/>
      <c r="P410" s="225"/>
      <c r="Q410" s="225"/>
      <c r="R410" s="225"/>
      <c r="S410" s="225"/>
      <c r="T410" s="226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T410" s="220" t="s">
        <v>184</v>
      </c>
      <c r="AU410" s="220" t="s">
        <v>93</v>
      </c>
      <c r="AV410" s="13" t="s">
        <v>93</v>
      </c>
      <c r="AW410" s="13" t="s">
        <v>36</v>
      </c>
      <c r="AX410" s="13" t="s">
        <v>87</v>
      </c>
      <c r="AY410" s="220" t="s">
        <v>166</v>
      </c>
    </row>
    <row r="411" s="2" customFormat="1" ht="37.8" customHeight="1">
      <c r="A411" s="37"/>
      <c r="B411" s="168"/>
      <c r="C411" s="204" t="s">
        <v>324</v>
      </c>
      <c r="D411" s="204" t="s">
        <v>168</v>
      </c>
      <c r="E411" s="205" t="s">
        <v>907</v>
      </c>
      <c r="F411" s="206" t="s">
        <v>908</v>
      </c>
      <c r="G411" s="207" t="s">
        <v>208</v>
      </c>
      <c r="H411" s="208">
        <v>5.1349999999999998</v>
      </c>
      <c r="I411" s="209"/>
      <c r="J411" s="210">
        <f>ROUND(I411*H411,2)</f>
        <v>0</v>
      </c>
      <c r="K411" s="211"/>
      <c r="L411" s="38"/>
      <c r="M411" s="212" t="s">
        <v>1</v>
      </c>
      <c r="N411" s="213" t="s">
        <v>46</v>
      </c>
      <c r="O411" s="81"/>
      <c r="P411" s="214">
        <f>O411*H411</f>
        <v>0</v>
      </c>
      <c r="Q411" s="214">
        <v>0</v>
      </c>
      <c r="R411" s="214">
        <f>Q411*H411</f>
        <v>0</v>
      </c>
      <c r="S411" s="214">
        <v>0</v>
      </c>
      <c r="T411" s="215">
        <f>S411*H411</f>
        <v>0</v>
      </c>
      <c r="U411" s="37"/>
      <c r="V411" s="37"/>
      <c r="W411" s="37"/>
      <c r="X411" s="37"/>
      <c r="Y411" s="37"/>
      <c r="Z411" s="37"/>
      <c r="AA411" s="37"/>
      <c r="AB411" s="37"/>
      <c r="AC411" s="37"/>
      <c r="AD411" s="37"/>
      <c r="AE411" s="37"/>
      <c r="AR411" s="216" t="s">
        <v>172</v>
      </c>
      <c r="AT411" s="216" t="s">
        <v>168</v>
      </c>
      <c r="AU411" s="216" t="s">
        <v>93</v>
      </c>
      <c r="AY411" s="18" t="s">
        <v>166</v>
      </c>
      <c r="BE411" s="217">
        <f>IF(N411="základná",J411,0)</f>
        <v>0</v>
      </c>
      <c r="BF411" s="217">
        <f>IF(N411="znížená",J411,0)</f>
        <v>0</v>
      </c>
      <c r="BG411" s="217">
        <f>IF(N411="zákl. prenesená",J411,0)</f>
        <v>0</v>
      </c>
      <c r="BH411" s="217">
        <f>IF(N411="zníž. prenesená",J411,0)</f>
        <v>0</v>
      </c>
      <c r="BI411" s="217">
        <f>IF(N411="nulová",J411,0)</f>
        <v>0</v>
      </c>
      <c r="BJ411" s="18" t="s">
        <v>93</v>
      </c>
      <c r="BK411" s="217">
        <f>ROUND(I411*H411,2)</f>
        <v>0</v>
      </c>
      <c r="BL411" s="18" t="s">
        <v>172</v>
      </c>
      <c r="BM411" s="216" t="s">
        <v>909</v>
      </c>
    </row>
    <row r="412" s="13" customFormat="1">
      <c r="A412" s="13"/>
      <c r="B412" s="218"/>
      <c r="C412" s="13"/>
      <c r="D412" s="219" t="s">
        <v>184</v>
      </c>
      <c r="E412" s="220" t="s">
        <v>1</v>
      </c>
      <c r="F412" s="221" t="s">
        <v>910</v>
      </c>
      <c r="G412" s="13"/>
      <c r="H412" s="222">
        <v>5.1349999999999998</v>
      </c>
      <c r="I412" s="223"/>
      <c r="J412" s="13"/>
      <c r="K412" s="13"/>
      <c r="L412" s="218"/>
      <c r="M412" s="224"/>
      <c r="N412" s="225"/>
      <c r="O412" s="225"/>
      <c r="P412" s="225"/>
      <c r="Q412" s="225"/>
      <c r="R412" s="225"/>
      <c r="S412" s="225"/>
      <c r="T412" s="226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T412" s="220" t="s">
        <v>184</v>
      </c>
      <c r="AU412" s="220" t="s">
        <v>93</v>
      </c>
      <c r="AV412" s="13" t="s">
        <v>93</v>
      </c>
      <c r="AW412" s="13" t="s">
        <v>36</v>
      </c>
      <c r="AX412" s="13" t="s">
        <v>87</v>
      </c>
      <c r="AY412" s="220" t="s">
        <v>166</v>
      </c>
    </row>
    <row r="413" s="2" customFormat="1" ht="21.75" customHeight="1">
      <c r="A413" s="37"/>
      <c r="B413" s="168"/>
      <c r="C413" s="204" t="s">
        <v>329</v>
      </c>
      <c r="D413" s="204" t="s">
        <v>168</v>
      </c>
      <c r="E413" s="205" t="s">
        <v>911</v>
      </c>
      <c r="F413" s="206" t="s">
        <v>912</v>
      </c>
      <c r="G413" s="207" t="s">
        <v>208</v>
      </c>
      <c r="H413" s="208">
        <v>281.649</v>
      </c>
      <c r="I413" s="209"/>
      <c r="J413" s="210">
        <f>ROUND(I413*H413,2)</f>
        <v>0</v>
      </c>
      <c r="K413" s="211"/>
      <c r="L413" s="38"/>
      <c r="M413" s="212" t="s">
        <v>1</v>
      </c>
      <c r="N413" s="213" t="s">
        <v>46</v>
      </c>
      <c r="O413" s="81"/>
      <c r="P413" s="214">
        <f>O413*H413</f>
        <v>0</v>
      </c>
      <c r="Q413" s="214">
        <v>0</v>
      </c>
      <c r="R413" s="214">
        <f>Q413*H413</f>
        <v>0</v>
      </c>
      <c r="S413" s="214">
        <v>0</v>
      </c>
      <c r="T413" s="215">
        <f>S413*H413</f>
        <v>0</v>
      </c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37"/>
      <c r="AR413" s="216" t="s">
        <v>172</v>
      </c>
      <c r="AT413" s="216" t="s">
        <v>168</v>
      </c>
      <c r="AU413" s="216" t="s">
        <v>93</v>
      </c>
      <c r="AY413" s="18" t="s">
        <v>166</v>
      </c>
      <c r="BE413" s="217">
        <f>IF(N413="základná",J413,0)</f>
        <v>0</v>
      </c>
      <c r="BF413" s="217">
        <f>IF(N413="znížená",J413,0)</f>
        <v>0</v>
      </c>
      <c r="BG413" s="217">
        <f>IF(N413="zákl. prenesená",J413,0)</f>
        <v>0</v>
      </c>
      <c r="BH413" s="217">
        <f>IF(N413="zníž. prenesená",J413,0)</f>
        <v>0</v>
      </c>
      <c r="BI413" s="217">
        <f>IF(N413="nulová",J413,0)</f>
        <v>0</v>
      </c>
      <c r="BJ413" s="18" t="s">
        <v>93</v>
      </c>
      <c r="BK413" s="217">
        <f>ROUND(I413*H413,2)</f>
        <v>0</v>
      </c>
      <c r="BL413" s="18" t="s">
        <v>172</v>
      </c>
      <c r="BM413" s="216" t="s">
        <v>913</v>
      </c>
    </row>
    <row r="414" s="13" customFormat="1">
      <c r="A414" s="13"/>
      <c r="B414" s="218"/>
      <c r="C414" s="13"/>
      <c r="D414" s="219" t="s">
        <v>184</v>
      </c>
      <c r="E414" s="220" t="s">
        <v>1</v>
      </c>
      <c r="F414" s="221" t="s">
        <v>914</v>
      </c>
      <c r="G414" s="13"/>
      <c r="H414" s="222">
        <v>281.649</v>
      </c>
      <c r="I414" s="223"/>
      <c r="J414" s="13"/>
      <c r="K414" s="13"/>
      <c r="L414" s="218"/>
      <c r="M414" s="224"/>
      <c r="N414" s="225"/>
      <c r="O414" s="225"/>
      <c r="P414" s="225"/>
      <c r="Q414" s="225"/>
      <c r="R414" s="225"/>
      <c r="S414" s="225"/>
      <c r="T414" s="226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T414" s="220" t="s">
        <v>184</v>
      </c>
      <c r="AU414" s="220" t="s">
        <v>93</v>
      </c>
      <c r="AV414" s="13" t="s">
        <v>93</v>
      </c>
      <c r="AW414" s="13" t="s">
        <v>36</v>
      </c>
      <c r="AX414" s="13" t="s">
        <v>87</v>
      </c>
      <c r="AY414" s="220" t="s">
        <v>166</v>
      </c>
    </row>
    <row r="415" s="2" customFormat="1" ht="24.15" customHeight="1">
      <c r="A415" s="37"/>
      <c r="B415" s="168"/>
      <c r="C415" s="204" t="s">
        <v>334</v>
      </c>
      <c r="D415" s="204" t="s">
        <v>168</v>
      </c>
      <c r="E415" s="205" t="s">
        <v>915</v>
      </c>
      <c r="F415" s="206" t="s">
        <v>916</v>
      </c>
      <c r="G415" s="207" t="s">
        <v>208</v>
      </c>
      <c r="H415" s="208">
        <v>1024.1289999999999</v>
      </c>
      <c r="I415" s="209"/>
      <c r="J415" s="210">
        <f>ROUND(I415*H415,2)</f>
        <v>0</v>
      </c>
      <c r="K415" s="211"/>
      <c r="L415" s="38"/>
      <c r="M415" s="212" t="s">
        <v>1</v>
      </c>
      <c r="N415" s="213" t="s">
        <v>46</v>
      </c>
      <c r="O415" s="81"/>
      <c r="P415" s="214">
        <f>O415*H415</f>
        <v>0</v>
      </c>
      <c r="Q415" s="214">
        <v>0</v>
      </c>
      <c r="R415" s="214">
        <f>Q415*H415</f>
        <v>0</v>
      </c>
      <c r="S415" s="214">
        <v>0</v>
      </c>
      <c r="T415" s="215">
        <f>S415*H415</f>
        <v>0</v>
      </c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  <c r="AE415" s="37"/>
      <c r="AR415" s="216" t="s">
        <v>172</v>
      </c>
      <c r="AT415" s="216" t="s">
        <v>168</v>
      </c>
      <c r="AU415" s="216" t="s">
        <v>93</v>
      </c>
      <c r="AY415" s="18" t="s">
        <v>166</v>
      </c>
      <c r="BE415" s="217">
        <f>IF(N415="základná",J415,0)</f>
        <v>0</v>
      </c>
      <c r="BF415" s="217">
        <f>IF(N415="znížená",J415,0)</f>
        <v>0</v>
      </c>
      <c r="BG415" s="217">
        <f>IF(N415="zákl. prenesená",J415,0)</f>
        <v>0</v>
      </c>
      <c r="BH415" s="217">
        <f>IF(N415="zníž. prenesená",J415,0)</f>
        <v>0</v>
      </c>
      <c r="BI415" s="217">
        <f>IF(N415="nulová",J415,0)</f>
        <v>0</v>
      </c>
      <c r="BJ415" s="18" t="s">
        <v>93</v>
      </c>
      <c r="BK415" s="217">
        <f>ROUND(I415*H415,2)</f>
        <v>0</v>
      </c>
      <c r="BL415" s="18" t="s">
        <v>172</v>
      </c>
      <c r="BM415" s="216" t="s">
        <v>917</v>
      </c>
    </row>
    <row r="416" s="13" customFormat="1">
      <c r="A416" s="13"/>
      <c r="B416" s="218"/>
      <c r="C416" s="13"/>
      <c r="D416" s="219" t="s">
        <v>184</v>
      </c>
      <c r="E416" s="220" t="s">
        <v>1</v>
      </c>
      <c r="F416" s="221" t="s">
        <v>918</v>
      </c>
      <c r="G416" s="13"/>
      <c r="H416" s="222">
        <v>1024.1289999999999</v>
      </c>
      <c r="I416" s="223"/>
      <c r="J416" s="13"/>
      <c r="K416" s="13"/>
      <c r="L416" s="218"/>
      <c r="M416" s="224"/>
      <c r="N416" s="225"/>
      <c r="O416" s="225"/>
      <c r="P416" s="225"/>
      <c r="Q416" s="225"/>
      <c r="R416" s="225"/>
      <c r="S416" s="225"/>
      <c r="T416" s="226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T416" s="220" t="s">
        <v>184</v>
      </c>
      <c r="AU416" s="220" t="s">
        <v>93</v>
      </c>
      <c r="AV416" s="13" t="s">
        <v>93</v>
      </c>
      <c r="AW416" s="13" t="s">
        <v>36</v>
      </c>
      <c r="AX416" s="13" t="s">
        <v>87</v>
      </c>
      <c r="AY416" s="220" t="s">
        <v>166</v>
      </c>
    </row>
    <row r="417" s="2" customFormat="1" ht="37.8" customHeight="1">
      <c r="A417" s="37"/>
      <c r="B417" s="168"/>
      <c r="C417" s="204" t="s">
        <v>339</v>
      </c>
      <c r="D417" s="204" t="s">
        <v>168</v>
      </c>
      <c r="E417" s="205" t="s">
        <v>919</v>
      </c>
      <c r="F417" s="206" t="s">
        <v>920</v>
      </c>
      <c r="G417" s="207" t="s">
        <v>208</v>
      </c>
      <c r="H417" s="208">
        <v>1305.778</v>
      </c>
      <c r="I417" s="209"/>
      <c r="J417" s="210">
        <f>ROUND(I417*H417,2)</f>
        <v>0</v>
      </c>
      <c r="K417" s="211"/>
      <c r="L417" s="38"/>
      <c r="M417" s="212" t="s">
        <v>1</v>
      </c>
      <c r="N417" s="213" t="s">
        <v>46</v>
      </c>
      <c r="O417" s="81"/>
      <c r="P417" s="214">
        <f>O417*H417</f>
        <v>0</v>
      </c>
      <c r="Q417" s="214">
        <v>0</v>
      </c>
      <c r="R417" s="214">
        <f>Q417*H417</f>
        <v>0</v>
      </c>
      <c r="S417" s="214">
        <v>0</v>
      </c>
      <c r="T417" s="215">
        <f>S417*H417</f>
        <v>0</v>
      </c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37"/>
      <c r="AR417" s="216" t="s">
        <v>172</v>
      </c>
      <c r="AT417" s="216" t="s">
        <v>168</v>
      </c>
      <c r="AU417" s="216" t="s">
        <v>93</v>
      </c>
      <c r="AY417" s="18" t="s">
        <v>166</v>
      </c>
      <c r="BE417" s="217">
        <f>IF(N417="základná",J417,0)</f>
        <v>0</v>
      </c>
      <c r="BF417" s="217">
        <f>IF(N417="znížená",J417,0)</f>
        <v>0</v>
      </c>
      <c r="BG417" s="217">
        <f>IF(N417="zákl. prenesená",J417,0)</f>
        <v>0</v>
      </c>
      <c r="BH417" s="217">
        <f>IF(N417="zníž. prenesená",J417,0)</f>
        <v>0</v>
      </c>
      <c r="BI417" s="217">
        <f>IF(N417="nulová",J417,0)</f>
        <v>0</v>
      </c>
      <c r="BJ417" s="18" t="s">
        <v>93</v>
      </c>
      <c r="BK417" s="217">
        <f>ROUND(I417*H417,2)</f>
        <v>0</v>
      </c>
      <c r="BL417" s="18" t="s">
        <v>172</v>
      </c>
      <c r="BM417" s="216" t="s">
        <v>921</v>
      </c>
    </row>
    <row r="418" s="13" customFormat="1">
      <c r="A418" s="13"/>
      <c r="B418" s="218"/>
      <c r="C418" s="13"/>
      <c r="D418" s="219" t="s">
        <v>184</v>
      </c>
      <c r="E418" s="220" t="s">
        <v>1</v>
      </c>
      <c r="F418" s="221" t="s">
        <v>922</v>
      </c>
      <c r="G418" s="13"/>
      <c r="H418" s="222">
        <v>1305.778</v>
      </c>
      <c r="I418" s="223"/>
      <c r="J418" s="13"/>
      <c r="K418" s="13"/>
      <c r="L418" s="218"/>
      <c r="M418" s="224"/>
      <c r="N418" s="225"/>
      <c r="O418" s="225"/>
      <c r="P418" s="225"/>
      <c r="Q418" s="225"/>
      <c r="R418" s="225"/>
      <c r="S418" s="225"/>
      <c r="T418" s="226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T418" s="220" t="s">
        <v>184</v>
      </c>
      <c r="AU418" s="220" t="s">
        <v>93</v>
      </c>
      <c r="AV418" s="13" t="s">
        <v>93</v>
      </c>
      <c r="AW418" s="13" t="s">
        <v>36</v>
      </c>
      <c r="AX418" s="13" t="s">
        <v>87</v>
      </c>
      <c r="AY418" s="220" t="s">
        <v>166</v>
      </c>
    </row>
    <row r="419" s="2" customFormat="1" ht="33" customHeight="1">
      <c r="A419" s="37"/>
      <c r="B419" s="168"/>
      <c r="C419" s="204" t="s">
        <v>345</v>
      </c>
      <c r="D419" s="204" t="s">
        <v>168</v>
      </c>
      <c r="E419" s="205" t="s">
        <v>923</v>
      </c>
      <c r="F419" s="206" t="s">
        <v>924</v>
      </c>
      <c r="G419" s="207" t="s">
        <v>298</v>
      </c>
      <c r="H419" s="208">
        <v>12</v>
      </c>
      <c r="I419" s="209"/>
      <c r="J419" s="210">
        <f>ROUND(I419*H419,2)</f>
        <v>0</v>
      </c>
      <c r="K419" s="211"/>
      <c r="L419" s="38"/>
      <c r="M419" s="212" t="s">
        <v>1</v>
      </c>
      <c r="N419" s="213" t="s">
        <v>46</v>
      </c>
      <c r="O419" s="81"/>
      <c r="P419" s="214">
        <f>O419*H419</f>
        <v>0</v>
      </c>
      <c r="Q419" s="214">
        <v>0.013422369999999999</v>
      </c>
      <c r="R419" s="214">
        <f>Q419*H419</f>
        <v>0.16106843999999998</v>
      </c>
      <c r="S419" s="214">
        <v>0</v>
      </c>
      <c r="T419" s="215">
        <f>S419*H419</f>
        <v>0</v>
      </c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  <c r="AE419" s="37"/>
      <c r="AR419" s="216" t="s">
        <v>172</v>
      </c>
      <c r="AT419" s="216" t="s">
        <v>168</v>
      </c>
      <c r="AU419" s="216" t="s">
        <v>93</v>
      </c>
      <c r="AY419" s="18" t="s">
        <v>166</v>
      </c>
      <c r="BE419" s="217">
        <f>IF(N419="základná",J419,0)</f>
        <v>0</v>
      </c>
      <c r="BF419" s="217">
        <f>IF(N419="znížená",J419,0)</f>
        <v>0</v>
      </c>
      <c r="BG419" s="217">
        <f>IF(N419="zákl. prenesená",J419,0)</f>
        <v>0</v>
      </c>
      <c r="BH419" s="217">
        <f>IF(N419="zníž. prenesená",J419,0)</f>
        <v>0</v>
      </c>
      <c r="BI419" s="217">
        <f>IF(N419="nulová",J419,0)</f>
        <v>0</v>
      </c>
      <c r="BJ419" s="18" t="s">
        <v>93</v>
      </c>
      <c r="BK419" s="217">
        <f>ROUND(I419*H419,2)</f>
        <v>0</v>
      </c>
      <c r="BL419" s="18" t="s">
        <v>172</v>
      </c>
      <c r="BM419" s="216" t="s">
        <v>925</v>
      </c>
    </row>
    <row r="420" s="2" customFormat="1" ht="24.15" customHeight="1">
      <c r="A420" s="37"/>
      <c r="B420" s="168"/>
      <c r="C420" s="242" t="s">
        <v>349</v>
      </c>
      <c r="D420" s="242" t="s">
        <v>271</v>
      </c>
      <c r="E420" s="243" t="s">
        <v>926</v>
      </c>
      <c r="F420" s="244" t="s">
        <v>927</v>
      </c>
      <c r="G420" s="245" t="s">
        <v>298</v>
      </c>
      <c r="H420" s="246">
        <v>13.199999999999999</v>
      </c>
      <c r="I420" s="247"/>
      <c r="J420" s="248">
        <f>ROUND(I420*H420,2)</f>
        <v>0</v>
      </c>
      <c r="K420" s="249"/>
      <c r="L420" s="250"/>
      <c r="M420" s="251" t="s">
        <v>1</v>
      </c>
      <c r="N420" s="252" t="s">
        <v>46</v>
      </c>
      <c r="O420" s="81"/>
      <c r="P420" s="214">
        <f>O420*H420</f>
        <v>0</v>
      </c>
      <c r="Q420" s="214">
        <v>0.0201</v>
      </c>
      <c r="R420" s="214">
        <f>Q420*H420</f>
        <v>0.26532</v>
      </c>
      <c r="S420" s="214">
        <v>0</v>
      </c>
      <c r="T420" s="215">
        <f>S420*H420</f>
        <v>0</v>
      </c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  <c r="AE420" s="37"/>
      <c r="AR420" s="216" t="s">
        <v>200</v>
      </c>
      <c r="AT420" s="216" t="s">
        <v>271</v>
      </c>
      <c r="AU420" s="216" t="s">
        <v>93</v>
      </c>
      <c r="AY420" s="18" t="s">
        <v>166</v>
      </c>
      <c r="BE420" s="217">
        <f>IF(N420="základná",J420,0)</f>
        <v>0</v>
      </c>
      <c r="BF420" s="217">
        <f>IF(N420="znížená",J420,0)</f>
        <v>0</v>
      </c>
      <c r="BG420" s="217">
        <f>IF(N420="zákl. prenesená",J420,0)</f>
        <v>0</v>
      </c>
      <c r="BH420" s="217">
        <f>IF(N420="zníž. prenesená",J420,0)</f>
        <v>0</v>
      </c>
      <c r="BI420" s="217">
        <f>IF(N420="nulová",J420,0)</f>
        <v>0</v>
      </c>
      <c r="BJ420" s="18" t="s">
        <v>93</v>
      </c>
      <c r="BK420" s="217">
        <f>ROUND(I420*H420,2)</f>
        <v>0</v>
      </c>
      <c r="BL420" s="18" t="s">
        <v>172</v>
      </c>
      <c r="BM420" s="216" t="s">
        <v>928</v>
      </c>
    </row>
    <row r="421" s="13" customFormat="1">
      <c r="A421" s="13"/>
      <c r="B421" s="218"/>
      <c r="C421" s="13"/>
      <c r="D421" s="219" t="s">
        <v>184</v>
      </c>
      <c r="E421" s="13"/>
      <c r="F421" s="221" t="s">
        <v>929</v>
      </c>
      <c r="G421" s="13"/>
      <c r="H421" s="222">
        <v>13.199999999999999</v>
      </c>
      <c r="I421" s="223"/>
      <c r="J421" s="13"/>
      <c r="K421" s="13"/>
      <c r="L421" s="218"/>
      <c r="M421" s="224"/>
      <c r="N421" s="225"/>
      <c r="O421" s="225"/>
      <c r="P421" s="225"/>
      <c r="Q421" s="225"/>
      <c r="R421" s="225"/>
      <c r="S421" s="225"/>
      <c r="T421" s="226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T421" s="220" t="s">
        <v>184</v>
      </c>
      <c r="AU421" s="220" t="s">
        <v>93</v>
      </c>
      <c r="AV421" s="13" t="s">
        <v>93</v>
      </c>
      <c r="AW421" s="13" t="s">
        <v>3</v>
      </c>
      <c r="AX421" s="13" t="s">
        <v>87</v>
      </c>
      <c r="AY421" s="220" t="s">
        <v>166</v>
      </c>
    </row>
    <row r="422" s="2" customFormat="1" ht="33" customHeight="1">
      <c r="A422" s="37"/>
      <c r="B422" s="168"/>
      <c r="C422" s="204" t="s">
        <v>353</v>
      </c>
      <c r="D422" s="204" t="s">
        <v>168</v>
      </c>
      <c r="E422" s="205" t="s">
        <v>930</v>
      </c>
      <c r="F422" s="206" t="s">
        <v>931</v>
      </c>
      <c r="G422" s="207" t="s">
        <v>298</v>
      </c>
      <c r="H422" s="208">
        <v>94.469999999999999</v>
      </c>
      <c r="I422" s="209"/>
      <c r="J422" s="210">
        <f>ROUND(I422*H422,2)</f>
        <v>0</v>
      </c>
      <c r="K422" s="211"/>
      <c r="L422" s="38"/>
      <c r="M422" s="212" t="s">
        <v>1</v>
      </c>
      <c r="N422" s="213" t="s">
        <v>46</v>
      </c>
      <c r="O422" s="81"/>
      <c r="P422" s="214">
        <f>O422*H422</f>
        <v>0</v>
      </c>
      <c r="Q422" s="214">
        <v>0.016029999999999999</v>
      </c>
      <c r="R422" s="214">
        <f>Q422*H422</f>
        <v>1.5143540999999998</v>
      </c>
      <c r="S422" s="214">
        <v>0</v>
      </c>
      <c r="T422" s="215">
        <f>S422*H422</f>
        <v>0</v>
      </c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R422" s="216" t="s">
        <v>172</v>
      </c>
      <c r="AT422" s="216" t="s">
        <v>168</v>
      </c>
      <c r="AU422" s="216" t="s">
        <v>93</v>
      </c>
      <c r="AY422" s="18" t="s">
        <v>166</v>
      </c>
      <c r="BE422" s="217">
        <f>IF(N422="základná",J422,0)</f>
        <v>0</v>
      </c>
      <c r="BF422" s="217">
        <f>IF(N422="znížená",J422,0)</f>
        <v>0</v>
      </c>
      <c r="BG422" s="217">
        <f>IF(N422="zákl. prenesená",J422,0)</f>
        <v>0</v>
      </c>
      <c r="BH422" s="217">
        <f>IF(N422="zníž. prenesená",J422,0)</f>
        <v>0</v>
      </c>
      <c r="BI422" s="217">
        <f>IF(N422="nulová",J422,0)</f>
        <v>0</v>
      </c>
      <c r="BJ422" s="18" t="s">
        <v>93</v>
      </c>
      <c r="BK422" s="217">
        <f>ROUND(I422*H422,2)</f>
        <v>0</v>
      </c>
      <c r="BL422" s="18" t="s">
        <v>172</v>
      </c>
      <c r="BM422" s="216" t="s">
        <v>932</v>
      </c>
    </row>
    <row r="423" s="13" customFormat="1">
      <c r="A423" s="13"/>
      <c r="B423" s="218"/>
      <c r="C423" s="13"/>
      <c r="D423" s="219" t="s">
        <v>184</v>
      </c>
      <c r="E423" s="220" t="s">
        <v>1</v>
      </c>
      <c r="F423" s="221" t="s">
        <v>933</v>
      </c>
      <c r="G423" s="13"/>
      <c r="H423" s="222">
        <v>50.020000000000003</v>
      </c>
      <c r="I423" s="223"/>
      <c r="J423" s="13"/>
      <c r="K423" s="13"/>
      <c r="L423" s="218"/>
      <c r="M423" s="224"/>
      <c r="N423" s="225"/>
      <c r="O423" s="225"/>
      <c r="P423" s="225"/>
      <c r="Q423" s="225"/>
      <c r="R423" s="225"/>
      <c r="S423" s="225"/>
      <c r="T423" s="226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T423" s="220" t="s">
        <v>184</v>
      </c>
      <c r="AU423" s="220" t="s">
        <v>93</v>
      </c>
      <c r="AV423" s="13" t="s">
        <v>93</v>
      </c>
      <c r="AW423" s="13" t="s">
        <v>36</v>
      </c>
      <c r="AX423" s="13" t="s">
        <v>80</v>
      </c>
      <c r="AY423" s="220" t="s">
        <v>166</v>
      </c>
    </row>
    <row r="424" s="13" customFormat="1">
      <c r="A424" s="13"/>
      <c r="B424" s="218"/>
      <c r="C424" s="13"/>
      <c r="D424" s="219" t="s">
        <v>184</v>
      </c>
      <c r="E424" s="220" t="s">
        <v>1</v>
      </c>
      <c r="F424" s="221" t="s">
        <v>934</v>
      </c>
      <c r="G424" s="13"/>
      <c r="H424" s="222">
        <v>5.2400000000000002</v>
      </c>
      <c r="I424" s="223"/>
      <c r="J424" s="13"/>
      <c r="K424" s="13"/>
      <c r="L424" s="218"/>
      <c r="M424" s="224"/>
      <c r="N424" s="225"/>
      <c r="O424" s="225"/>
      <c r="P424" s="225"/>
      <c r="Q424" s="225"/>
      <c r="R424" s="225"/>
      <c r="S424" s="225"/>
      <c r="T424" s="226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T424" s="220" t="s">
        <v>184</v>
      </c>
      <c r="AU424" s="220" t="s">
        <v>93</v>
      </c>
      <c r="AV424" s="13" t="s">
        <v>93</v>
      </c>
      <c r="AW424" s="13" t="s">
        <v>36</v>
      </c>
      <c r="AX424" s="13" t="s">
        <v>80</v>
      </c>
      <c r="AY424" s="220" t="s">
        <v>166</v>
      </c>
    </row>
    <row r="425" s="13" customFormat="1">
      <c r="A425" s="13"/>
      <c r="B425" s="218"/>
      <c r="C425" s="13"/>
      <c r="D425" s="219" t="s">
        <v>184</v>
      </c>
      <c r="E425" s="220" t="s">
        <v>1</v>
      </c>
      <c r="F425" s="221" t="s">
        <v>935</v>
      </c>
      <c r="G425" s="13"/>
      <c r="H425" s="222">
        <v>19.920000000000002</v>
      </c>
      <c r="I425" s="223"/>
      <c r="J425" s="13"/>
      <c r="K425" s="13"/>
      <c r="L425" s="218"/>
      <c r="M425" s="224"/>
      <c r="N425" s="225"/>
      <c r="O425" s="225"/>
      <c r="P425" s="225"/>
      <c r="Q425" s="225"/>
      <c r="R425" s="225"/>
      <c r="S425" s="225"/>
      <c r="T425" s="226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T425" s="220" t="s">
        <v>184</v>
      </c>
      <c r="AU425" s="220" t="s">
        <v>93</v>
      </c>
      <c r="AV425" s="13" t="s">
        <v>93</v>
      </c>
      <c r="AW425" s="13" t="s">
        <v>36</v>
      </c>
      <c r="AX425" s="13" t="s">
        <v>80</v>
      </c>
      <c r="AY425" s="220" t="s">
        <v>166</v>
      </c>
    </row>
    <row r="426" s="13" customFormat="1">
      <c r="A426" s="13"/>
      <c r="B426" s="218"/>
      <c r="C426" s="13"/>
      <c r="D426" s="219" t="s">
        <v>184</v>
      </c>
      <c r="E426" s="220" t="s">
        <v>1</v>
      </c>
      <c r="F426" s="221" t="s">
        <v>936</v>
      </c>
      <c r="G426" s="13"/>
      <c r="H426" s="222">
        <v>11.48</v>
      </c>
      <c r="I426" s="223"/>
      <c r="J426" s="13"/>
      <c r="K426" s="13"/>
      <c r="L426" s="218"/>
      <c r="M426" s="224"/>
      <c r="N426" s="225"/>
      <c r="O426" s="225"/>
      <c r="P426" s="225"/>
      <c r="Q426" s="225"/>
      <c r="R426" s="225"/>
      <c r="S426" s="225"/>
      <c r="T426" s="226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T426" s="220" t="s">
        <v>184</v>
      </c>
      <c r="AU426" s="220" t="s">
        <v>93</v>
      </c>
      <c r="AV426" s="13" t="s">
        <v>93</v>
      </c>
      <c r="AW426" s="13" t="s">
        <v>36</v>
      </c>
      <c r="AX426" s="13" t="s">
        <v>80</v>
      </c>
      <c r="AY426" s="220" t="s">
        <v>166</v>
      </c>
    </row>
    <row r="427" s="13" customFormat="1">
      <c r="A427" s="13"/>
      <c r="B427" s="218"/>
      <c r="C427" s="13"/>
      <c r="D427" s="219" t="s">
        <v>184</v>
      </c>
      <c r="E427" s="220" t="s">
        <v>1</v>
      </c>
      <c r="F427" s="221" t="s">
        <v>937</v>
      </c>
      <c r="G427" s="13"/>
      <c r="H427" s="222">
        <v>7.8099999999999996</v>
      </c>
      <c r="I427" s="223"/>
      <c r="J427" s="13"/>
      <c r="K427" s="13"/>
      <c r="L427" s="218"/>
      <c r="M427" s="224"/>
      <c r="N427" s="225"/>
      <c r="O427" s="225"/>
      <c r="P427" s="225"/>
      <c r="Q427" s="225"/>
      <c r="R427" s="225"/>
      <c r="S427" s="225"/>
      <c r="T427" s="226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T427" s="220" t="s">
        <v>184</v>
      </c>
      <c r="AU427" s="220" t="s">
        <v>93</v>
      </c>
      <c r="AV427" s="13" t="s">
        <v>93</v>
      </c>
      <c r="AW427" s="13" t="s">
        <v>36</v>
      </c>
      <c r="AX427" s="13" t="s">
        <v>80</v>
      </c>
      <c r="AY427" s="220" t="s">
        <v>166</v>
      </c>
    </row>
    <row r="428" s="15" customFormat="1">
      <c r="A428" s="15"/>
      <c r="B428" s="234"/>
      <c r="C428" s="15"/>
      <c r="D428" s="219" t="s">
        <v>184</v>
      </c>
      <c r="E428" s="235" t="s">
        <v>1</v>
      </c>
      <c r="F428" s="236" t="s">
        <v>241</v>
      </c>
      <c r="G428" s="15"/>
      <c r="H428" s="237">
        <v>94.469999999999999</v>
      </c>
      <c r="I428" s="238"/>
      <c r="J428" s="15"/>
      <c r="K428" s="15"/>
      <c r="L428" s="234"/>
      <c r="M428" s="239"/>
      <c r="N428" s="240"/>
      <c r="O428" s="240"/>
      <c r="P428" s="240"/>
      <c r="Q428" s="240"/>
      <c r="R428" s="240"/>
      <c r="S428" s="240"/>
      <c r="T428" s="241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T428" s="235" t="s">
        <v>184</v>
      </c>
      <c r="AU428" s="235" t="s">
        <v>93</v>
      </c>
      <c r="AV428" s="15" t="s">
        <v>172</v>
      </c>
      <c r="AW428" s="15" t="s">
        <v>36</v>
      </c>
      <c r="AX428" s="15" t="s">
        <v>87</v>
      </c>
      <c r="AY428" s="235" t="s">
        <v>166</v>
      </c>
    </row>
    <row r="429" s="2" customFormat="1" ht="33" customHeight="1">
      <c r="A429" s="37"/>
      <c r="B429" s="168"/>
      <c r="C429" s="242" t="s">
        <v>357</v>
      </c>
      <c r="D429" s="242" t="s">
        <v>271</v>
      </c>
      <c r="E429" s="243" t="s">
        <v>938</v>
      </c>
      <c r="F429" s="244" t="s">
        <v>939</v>
      </c>
      <c r="G429" s="245" t="s">
        <v>298</v>
      </c>
      <c r="H429" s="246">
        <v>5.7640000000000002</v>
      </c>
      <c r="I429" s="247"/>
      <c r="J429" s="248">
        <f>ROUND(I429*H429,2)</f>
        <v>0</v>
      </c>
      <c r="K429" s="249"/>
      <c r="L429" s="250"/>
      <c r="M429" s="251" t="s">
        <v>1</v>
      </c>
      <c r="N429" s="252" t="s">
        <v>46</v>
      </c>
      <c r="O429" s="81"/>
      <c r="P429" s="214">
        <f>O429*H429</f>
        <v>0</v>
      </c>
      <c r="Q429" s="214">
        <v>0.084000000000000005</v>
      </c>
      <c r="R429" s="214">
        <f>Q429*H429</f>
        <v>0.48417600000000005</v>
      </c>
      <c r="S429" s="214">
        <v>0</v>
      </c>
      <c r="T429" s="215">
        <f>S429*H429</f>
        <v>0</v>
      </c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  <c r="AE429" s="37"/>
      <c r="AR429" s="216" t="s">
        <v>200</v>
      </c>
      <c r="AT429" s="216" t="s">
        <v>271</v>
      </c>
      <c r="AU429" s="216" t="s">
        <v>93</v>
      </c>
      <c r="AY429" s="18" t="s">
        <v>166</v>
      </c>
      <c r="BE429" s="217">
        <f>IF(N429="základná",J429,0)</f>
        <v>0</v>
      </c>
      <c r="BF429" s="217">
        <f>IF(N429="znížená",J429,0)</f>
        <v>0</v>
      </c>
      <c r="BG429" s="217">
        <f>IF(N429="zákl. prenesená",J429,0)</f>
        <v>0</v>
      </c>
      <c r="BH429" s="217">
        <f>IF(N429="zníž. prenesená",J429,0)</f>
        <v>0</v>
      </c>
      <c r="BI429" s="217">
        <f>IF(N429="nulová",J429,0)</f>
        <v>0</v>
      </c>
      <c r="BJ429" s="18" t="s">
        <v>93</v>
      </c>
      <c r="BK429" s="217">
        <f>ROUND(I429*H429,2)</f>
        <v>0</v>
      </c>
      <c r="BL429" s="18" t="s">
        <v>172</v>
      </c>
      <c r="BM429" s="216" t="s">
        <v>940</v>
      </c>
    </row>
    <row r="430" s="13" customFormat="1">
      <c r="A430" s="13"/>
      <c r="B430" s="218"/>
      <c r="C430" s="13"/>
      <c r="D430" s="219" t="s">
        <v>184</v>
      </c>
      <c r="E430" s="13"/>
      <c r="F430" s="221" t="s">
        <v>941</v>
      </c>
      <c r="G430" s="13"/>
      <c r="H430" s="222">
        <v>5.7640000000000002</v>
      </c>
      <c r="I430" s="223"/>
      <c r="J430" s="13"/>
      <c r="K430" s="13"/>
      <c r="L430" s="218"/>
      <c r="M430" s="224"/>
      <c r="N430" s="225"/>
      <c r="O430" s="225"/>
      <c r="P430" s="225"/>
      <c r="Q430" s="225"/>
      <c r="R430" s="225"/>
      <c r="S430" s="225"/>
      <c r="T430" s="226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T430" s="220" t="s">
        <v>184</v>
      </c>
      <c r="AU430" s="220" t="s">
        <v>93</v>
      </c>
      <c r="AV430" s="13" t="s">
        <v>93</v>
      </c>
      <c r="AW430" s="13" t="s">
        <v>3</v>
      </c>
      <c r="AX430" s="13" t="s">
        <v>87</v>
      </c>
      <c r="AY430" s="220" t="s">
        <v>166</v>
      </c>
    </row>
    <row r="431" s="2" customFormat="1" ht="24.15" customHeight="1">
      <c r="A431" s="37"/>
      <c r="B431" s="168"/>
      <c r="C431" s="242" t="s">
        <v>361</v>
      </c>
      <c r="D431" s="262" t="s">
        <v>271</v>
      </c>
      <c r="E431" s="243" t="s">
        <v>942</v>
      </c>
      <c r="F431" s="244" t="s">
        <v>943</v>
      </c>
      <c r="G431" s="245" t="s">
        <v>298</v>
      </c>
      <c r="H431" s="246">
        <v>63.200000000000003</v>
      </c>
      <c r="I431" s="247"/>
      <c r="J431" s="248">
        <f>ROUND(I431*H431,2)</f>
        <v>0</v>
      </c>
      <c r="K431" s="249"/>
      <c r="L431" s="250"/>
      <c r="M431" s="251" t="s">
        <v>1</v>
      </c>
      <c r="N431" s="252" t="s">
        <v>46</v>
      </c>
      <c r="O431" s="81"/>
      <c r="P431" s="214">
        <f>O431*H431</f>
        <v>0</v>
      </c>
      <c r="Q431" s="214">
        <v>0.037089999999999998</v>
      </c>
      <c r="R431" s="214">
        <f>Q431*H431</f>
        <v>2.3440880000000002</v>
      </c>
      <c r="S431" s="214">
        <v>0</v>
      </c>
      <c r="T431" s="215">
        <f>S431*H431</f>
        <v>0</v>
      </c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  <c r="AE431" s="37"/>
      <c r="AR431" s="216" t="s">
        <v>200</v>
      </c>
      <c r="AT431" s="216" t="s">
        <v>271</v>
      </c>
      <c r="AU431" s="216" t="s">
        <v>93</v>
      </c>
      <c r="AY431" s="18" t="s">
        <v>166</v>
      </c>
      <c r="BE431" s="217">
        <f>IF(N431="základná",J431,0)</f>
        <v>0</v>
      </c>
      <c r="BF431" s="217">
        <f>IF(N431="znížená",J431,0)</f>
        <v>0</v>
      </c>
      <c r="BG431" s="217">
        <f>IF(N431="zákl. prenesená",J431,0)</f>
        <v>0</v>
      </c>
      <c r="BH431" s="217">
        <f>IF(N431="zníž. prenesená",J431,0)</f>
        <v>0</v>
      </c>
      <c r="BI431" s="217">
        <f>IF(N431="nulová",J431,0)</f>
        <v>0</v>
      </c>
      <c r="BJ431" s="18" t="s">
        <v>93</v>
      </c>
      <c r="BK431" s="217">
        <f>ROUND(I431*H431,2)</f>
        <v>0</v>
      </c>
      <c r="BL431" s="18" t="s">
        <v>172</v>
      </c>
      <c r="BM431" s="216" t="s">
        <v>944</v>
      </c>
    </row>
    <row r="432" s="13" customFormat="1">
      <c r="A432" s="13"/>
      <c r="B432" s="218"/>
      <c r="C432" s="13"/>
      <c r="D432" s="219" t="s">
        <v>184</v>
      </c>
      <c r="E432" s="220" t="s">
        <v>1</v>
      </c>
      <c r="F432" s="221" t="s">
        <v>945</v>
      </c>
      <c r="G432" s="13"/>
      <c r="H432" s="222">
        <v>63.200000000000003</v>
      </c>
      <c r="I432" s="223"/>
      <c r="J432" s="13"/>
      <c r="K432" s="13"/>
      <c r="L432" s="218"/>
      <c r="M432" s="224"/>
      <c r="N432" s="225"/>
      <c r="O432" s="225"/>
      <c r="P432" s="225"/>
      <c r="Q432" s="225"/>
      <c r="R432" s="225"/>
      <c r="S432" s="225"/>
      <c r="T432" s="226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T432" s="220" t="s">
        <v>184</v>
      </c>
      <c r="AU432" s="220" t="s">
        <v>93</v>
      </c>
      <c r="AV432" s="13" t="s">
        <v>93</v>
      </c>
      <c r="AW432" s="13" t="s">
        <v>36</v>
      </c>
      <c r="AX432" s="13" t="s">
        <v>87</v>
      </c>
      <c r="AY432" s="220" t="s">
        <v>166</v>
      </c>
    </row>
    <row r="433" s="2" customFormat="1" ht="24.15" customHeight="1">
      <c r="A433" s="37"/>
      <c r="B433" s="168"/>
      <c r="C433" s="242" t="s">
        <v>365</v>
      </c>
      <c r="D433" s="242" t="s">
        <v>271</v>
      </c>
      <c r="E433" s="243" t="s">
        <v>946</v>
      </c>
      <c r="F433" s="244" t="s">
        <v>947</v>
      </c>
      <c r="G433" s="245" t="s">
        <v>298</v>
      </c>
      <c r="H433" s="246">
        <v>28.632999999999999</v>
      </c>
      <c r="I433" s="247"/>
      <c r="J433" s="248">
        <f>ROUND(I433*H433,2)</f>
        <v>0</v>
      </c>
      <c r="K433" s="249"/>
      <c r="L433" s="250"/>
      <c r="M433" s="251" t="s">
        <v>1</v>
      </c>
      <c r="N433" s="252" t="s">
        <v>46</v>
      </c>
      <c r="O433" s="81"/>
      <c r="P433" s="214">
        <f>O433*H433</f>
        <v>0</v>
      </c>
      <c r="Q433" s="214">
        <v>0.045920000000000002</v>
      </c>
      <c r="R433" s="214">
        <f>Q433*H433</f>
        <v>1.31482736</v>
      </c>
      <c r="S433" s="214">
        <v>0</v>
      </c>
      <c r="T433" s="215">
        <f>S433*H433</f>
        <v>0</v>
      </c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R433" s="216" t="s">
        <v>200</v>
      </c>
      <c r="AT433" s="216" t="s">
        <v>271</v>
      </c>
      <c r="AU433" s="216" t="s">
        <v>93</v>
      </c>
      <c r="AY433" s="18" t="s">
        <v>166</v>
      </c>
      <c r="BE433" s="217">
        <f>IF(N433="základná",J433,0)</f>
        <v>0</v>
      </c>
      <c r="BF433" s="217">
        <f>IF(N433="znížená",J433,0)</f>
        <v>0</v>
      </c>
      <c r="BG433" s="217">
        <f>IF(N433="zákl. prenesená",J433,0)</f>
        <v>0</v>
      </c>
      <c r="BH433" s="217">
        <f>IF(N433="zníž. prenesená",J433,0)</f>
        <v>0</v>
      </c>
      <c r="BI433" s="217">
        <f>IF(N433="nulová",J433,0)</f>
        <v>0</v>
      </c>
      <c r="BJ433" s="18" t="s">
        <v>93</v>
      </c>
      <c r="BK433" s="217">
        <f>ROUND(I433*H433,2)</f>
        <v>0</v>
      </c>
      <c r="BL433" s="18" t="s">
        <v>172</v>
      </c>
      <c r="BM433" s="216" t="s">
        <v>948</v>
      </c>
    </row>
    <row r="434" s="13" customFormat="1">
      <c r="A434" s="13"/>
      <c r="B434" s="218"/>
      <c r="C434" s="13"/>
      <c r="D434" s="219" t="s">
        <v>184</v>
      </c>
      <c r="E434" s="220" t="s">
        <v>1</v>
      </c>
      <c r="F434" s="221" t="s">
        <v>949</v>
      </c>
      <c r="G434" s="13"/>
      <c r="H434" s="222">
        <v>26.030000000000001</v>
      </c>
      <c r="I434" s="223"/>
      <c r="J434" s="13"/>
      <c r="K434" s="13"/>
      <c r="L434" s="218"/>
      <c r="M434" s="224"/>
      <c r="N434" s="225"/>
      <c r="O434" s="225"/>
      <c r="P434" s="225"/>
      <c r="Q434" s="225"/>
      <c r="R434" s="225"/>
      <c r="S434" s="225"/>
      <c r="T434" s="226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T434" s="220" t="s">
        <v>184</v>
      </c>
      <c r="AU434" s="220" t="s">
        <v>93</v>
      </c>
      <c r="AV434" s="13" t="s">
        <v>93</v>
      </c>
      <c r="AW434" s="13" t="s">
        <v>36</v>
      </c>
      <c r="AX434" s="13" t="s">
        <v>87</v>
      </c>
      <c r="AY434" s="220" t="s">
        <v>166</v>
      </c>
    </row>
    <row r="435" s="13" customFormat="1">
      <c r="A435" s="13"/>
      <c r="B435" s="218"/>
      <c r="C435" s="13"/>
      <c r="D435" s="219" t="s">
        <v>184</v>
      </c>
      <c r="E435" s="13"/>
      <c r="F435" s="221" t="s">
        <v>950</v>
      </c>
      <c r="G435" s="13"/>
      <c r="H435" s="222">
        <v>28.632999999999999</v>
      </c>
      <c r="I435" s="223"/>
      <c r="J435" s="13"/>
      <c r="K435" s="13"/>
      <c r="L435" s="218"/>
      <c r="M435" s="224"/>
      <c r="N435" s="225"/>
      <c r="O435" s="225"/>
      <c r="P435" s="225"/>
      <c r="Q435" s="225"/>
      <c r="R435" s="225"/>
      <c r="S435" s="225"/>
      <c r="T435" s="226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T435" s="220" t="s">
        <v>184</v>
      </c>
      <c r="AU435" s="220" t="s">
        <v>93</v>
      </c>
      <c r="AV435" s="13" t="s">
        <v>93</v>
      </c>
      <c r="AW435" s="13" t="s">
        <v>3</v>
      </c>
      <c r="AX435" s="13" t="s">
        <v>87</v>
      </c>
      <c r="AY435" s="220" t="s">
        <v>166</v>
      </c>
    </row>
    <row r="436" s="2" customFormat="1" ht="33" customHeight="1">
      <c r="A436" s="37"/>
      <c r="B436" s="168"/>
      <c r="C436" s="204" t="s">
        <v>370</v>
      </c>
      <c r="D436" s="263" t="s">
        <v>168</v>
      </c>
      <c r="E436" s="205" t="s">
        <v>951</v>
      </c>
      <c r="F436" s="206" t="s">
        <v>952</v>
      </c>
      <c r="G436" s="207" t="s">
        <v>298</v>
      </c>
      <c r="H436" s="208">
        <v>41.75</v>
      </c>
      <c r="I436" s="209"/>
      <c r="J436" s="210">
        <f>ROUND(I436*H436,2)</f>
        <v>0</v>
      </c>
      <c r="K436" s="211"/>
      <c r="L436" s="38"/>
      <c r="M436" s="212" t="s">
        <v>1</v>
      </c>
      <c r="N436" s="213" t="s">
        <v>46</v>
      </c>
      <c r="O436" s="81"/>
      <c r="P436" s="214">
        <f>O436*H436</f>
        <v>0</v>
      </c>
      <c r="Q436" s="214">
        <v>0.026530000000000001</v>
      </c>
      <c r="R436" s="214">
        <f>Q436*H436</f>
        <v>1.1076275</v>
      </c>
      <c r="S436" s="214">
        <v>0</v>
      </c>
      <c r="T436" s="215">
        <f>S436*H436</f>
        <v>0</v>
      </c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R436" s="216" t="s">
        <v>172</v>
      </c>
      <c r="AT436" s="216" t="s">
        <v>168</v>
      </c>
      <c r="AU436" s="216" t="s">
        <v>93</v>
      </c>
      <c r="AY436" s="18" t="s">
        <v>166</v>
      </c>
      <c r="BE436" s="217">
        <f>IF(N436="základná",J436,0)</f>
        <v>0</v>
      </c>
      <c r="BF436" s="217">
        <f>IF(N436="znížená",J436,0)</f>
        <v>0</v>
      </c>
      <c r="BG436" s="217">
        <f>IF(N436="zákl. prenesená",J436,0)</f>
        <v>0</v>
      </c>
      <c r="BH436" s="217">
        <f>IF(N436="zníž. prenesená",J436,0)</f>
        <v>0</v>
      </c>
      <c r="BI436" s="217">
        <f>IF(N436="nulová",J436,0)</f>
        <v>0</v>
      </c>
      <c r="BJ436" s="18" t="s">
        <v>93</v>
      </c>
      <c r="BK436" s="217">
        <f>ROUND(I436*H436,2)</f>
        <v>0</v>
      </c>
      <c r="BL436" s="18" t="s">
        <v>172</v>
      </c>
      <c r="BM436" s="216" t="s">
        <v>953</v>
      </c>
    </row>
    <row r="437" s="13" customFormat="1">
      <c r="A437" s="13"/>
      <c r="B437" s="218"/>
      <c r="C437" s="13"/>
      <c r="D437" s="219" t="s">
        <v>184</v>
      </c>
      <c r="E437" s="220" t="s">
        <v>1</v>
      </c>
      <c r="F437" s="221" t="s">
        <v>954</v>
      </c>
      <c r="G437" s="13"/>
      <c r="H437" s="222">
        <v>41.75</v>
      </c>
      <c r="I437" s="223"/>
      <c r="J437" s="13"/>
      <c r="K437" s="13"/>
      <c r="L437" s="218"/>
      <c r="M437" s="224"/>
      <c r="N437" s="225"/>
      <c r="O437" s="225"/>
      <c r="P437" s="225"/>
      <c r="Q437" s="225"/>
      <c r="R437" s="225"/>
      <c r="S437" s="225"/>
      <c r="T437" s="226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T437" s="220" t="s">
        <v>184</v>
      </c>
      <c r="AU437" s="220" t="s">
        <v>93</v>
      </c>
      <c r="AV437" s="13" t="s">
        <v>93</v>
      </c>
      <c r="AW437" s="13" t="s">
        <v>36</v>
      </c>
      <c r="AX437" s="13" t="s">
        <v>87</v>
      </c>
      <c r="AY437" s="220" t="s">
        <v>166</v>
      </c>
    </row>
    <row r="438" s="2" customFormat="1" ht="33" customHeight="1">
      <c r="A438" s="37"/>
      <c r="B438" s="168"/>
      <c r="C438" s="242" t="s">
        <v>375</v>
      </c>
      <c r="D438" s="262" t="s">
        <v>271</v>
      </c>
      <c r="E438" s="243" t="s">
        <v>955</v>
      </c>
      <c r="F438" s="244" t="s">
        <v>956</v>
      </c>
      <c r="G438" s="245" t="s">
        <v>298</v>
      </c>
      <c r="H438" s="246">
        <v>45.924999999999997</v>
      </c>
      <c r="I438" s="247"/>
      <c r="J438" s="248">
        <f>ROUND(I438*H438,2)</f>
        <v>0</v>
      </c>
      <c r="K438" s="249"/>
      <c r="L438" s="250"/>
      <c r="M438" s="251" t="s">
        <v>1</v>
      </c>
      <c r="N438" s="252" t="s">
        <v>46</v>
      </c>
      <c r="O438" s="81"/>
      <c r="P438" s="214">
        <f>O438*H438</f>
        <v>0</v>
      </c>
      <c r="Q438" s="214">
        <v>0.13070000000000001</v>
      </c>
      <c r="R438" s="214">
        <f>Q438*H438</f>
        <v>6.0023974999999998</v>
      </c>
      <c r="S438" s="214">
        <v>0</v>
      </c>
      <c r="T438" s="215">
        <f>S438*H438</f>
        <v>0</v>
      </c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  <c r="AR438" s="216" t="s">
        <v>200</v>
      </c>
      <c r="AT438" s="216" t="s">
        <v>271</v>
      </c>
      <c r="AU438" s="216" t="s">
        <v>93</v>
      </c>
      <c r="AY438" s="18" t="s">
        <v>166</v>
      </c>
      <c r="BE438" s="217">
        <f>IF(N438="základná",J438,0)</f>
        <v>0</v>
      </c>
      <c r="BF438" s="217">
        <f>IF(N438="znížená",J438,0)</f>
        <v>0</v>
      </c>
      <c r="BG438" s="217">
        <f>IF(N438="zákl. prenesená",J438,0)</f>
        <v>0</v>
      </c>
      <c r="BH438" s="217">
        <f>IF(N438="zníž. prenesená",J438,0)</f>
        <v>0</v>
      </c>
      <c r="BI438" s="217">
        <f>IF(N438="nulová",J438,0)</f>
        <v>0</v>
      </c>
      <c r="BJ438" s="18" t="s">
        <v>93</v>
      </c>
      <c r="BK438" s="217">
        <f>ROUND(I438*H438,2)</f>
        <v>0</v>
      </c>
      <c r="BL438" s="18" t="s">
        <v>172</v>
      </c>
      <c r="BM438" s="216" t="s">
        <v>957</v>
      </c>
    </row>
    <row r="439" s="13" customFormat="1">
      <c r="A439" s="13"/>
      <c r="B439" s="218"/>
      <c r="C439" s="13"/>
      <c r="D439" s="219" t="s">
        <v>184</v>
      </c>
      <c r="E439" s="220" t="s">
        <v>1</v>
      </c>
      <c r="F439" s="221" t="s">
        <v>954</v>
      </c>
      <c r="G439" s="13"/>
      <c r="H439" s="222">
        <v>41.75</v>
      </c>
      <c r="I439" s="223"/>
      <c r="J439" s="13"/>
      <c r="K439" s="13"/>
      <c r="L439" s="218"/>
      <c r="M439" s="224"/>
      <c r="N439" s="225"/>
      <c r="O439" s="225"/>
      <c r="P439" s="225"/>
      <c r="Q439" s="225"/>
      <c r="R439" s="225"/>
      <c r="S439" s="225"/>
      <c r="T439" s="226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T439" s="220" t="s">
        <v>184</v>
      </c>
      <c r="AU439" s="220" t="s">
        <v>93</v>
      </c>
      <c r="AV439" s="13" t="s">
        <v>93</v>
      </c>
      <c r="AW439" s="13" t="s">
        <v>36</v>
      </c>
      <c r="AX439" s="13" t="s">
        <v>87</v>
      </c>
      <c r="AY439" s="220" t="s">
        <v>166</v>
      </c>
    </row>
    <row r="440" s="13" customFormat="1">
      <c r="A440" s="13"/>
      <c r="B440" s="218"/>
      <c r="C440" s="13"/>
      <c r="D440" s="219" t="s">
        <v>184</v>
      </c>
      <c r="E440" s="13"/>
      <c r="F440" s="221" t="s">
        <v>958</v>
      </c>
      <c r="G440" s="13"/>
      <c r="H440" s="222">
        <v>45.924999999999997</v>
      </c>
      <c r="I440" s="223"/>
      <c r="J440" s="13"/>
      <c r="K440" s="13"/>
      <c r="L440" s="218"/>
      <c r="M440" s="224"/>
      <c r="N440" s="225"/>
      <c r="O440" s="225"/>
      <c r="P440" s="225"/>
      <c r="Q440" s="225"/>
      <c r="R440" s="225"/>
      <c r="S440" s="225"/>
      <c r="T440" s="226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T440" s="220" t="s">
        <v>184</v>
      </c>
      <c r="AU440" s="220" t="s">
        <v>93</v>
      </c>
      <c r="AV440" s="13" t="s">
        <v>93</v>
      </c>
      <c r="AW440" s="13" t="s">
        <v>3</v>
      </c>
      <c r="AX440" s="13" t="s">
        <v>87</v>
      </c>
      <c r="AY440" s="220" t="s">
        <v>166</v>
      </c>
    </row>
    <row r="441" s="2" customFormat="1" ht="24.15" customHeight="1">
      <c r="A441" s="37"/>
      <c r="B441" s="168"/>
      <c r="C441" s="204" t="s">
        <v>379</v>
      </c>
      <c r="D441" s="204" t="s">
        <v>168</v>
      </c>
      <c r="E441" s="205" t="s">
        <v>959</v>
      </c>
      <c r="F441" s="206" t="s">
        <v>960</v>
      </c>
      <c r="G441" s="207" t="s">
        <v>182</v>
      </c>
      <c r="H441" s="208">
        <v>265.584</v>
      </c>
      <c r="I441" s="209"/>
      <c r="J441" s="210">
        <f>ROUND(I441*H441,2)</f>
        <v>0</v>
      </c>
      <c r="K441" s="211"/>
      <c r="L441" s="38"/>
      <c r="M441" s="212" t="s">
        <v>1</v>
      </c>
      <c r="N441" s="213" t="s">
        <v>46</v>
      </c>
      <c r="O441" s="81"/>
      <c r="P441" s="214">
        <f>O441*H441</f>
        <v>0</v>
      </c>
      <c r="Q441" s="214">
        <v>0.00090585000000000004</v>
      </c>
      <c r="R441" s="214">
        <f>Q441*H441</f>
        <v>0.24057926640000002</v>
      </c>
      <c r="S441" s="214">
        <v>0</v>
      </c>
      <c r="T441" s="215">
        <f>S441*H441</f>
        <v>0</v>
      </c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  <c r="AE441" s="37"/>
      <c r="AR441" s="216" t="s">
        <v>172</v>
      </c>
      <c r="AT441" s="216" t="s">
        <v>168</v>
      </c>
      <c r="AU441" s="216" t="s">
        <v>93</v>
      </c>
      <c r="AY441" s="18" t="s">
        <v>166</v>
      </c>
      <c r="BE441" s="217">
        <f>IF(N441="základná",J441,0)</f>
        <v>0</v>
      </c>
      <c r="BF441" s="217">
        <f>IF(N441="znížená",J441,0)</f>
        <v>0</v>
      </c>
      <c r="BG441" s="217">
        <f>IF(N441="zákl. prenesená",J441,0)</f>
        <v>0</v>
      </c>
      <c r="BH441" s="217">
        <f>IF(N441="zníž. prenesená",J441,0)</f>
        <v>0</v>
      </c>
      <c r="BI441" s="217">
        <f>IF(N441="nulová",J441,0)</f>
        <v>0</v>
      </c>
      <c r="BJ441" s="18" t="s">
        <v>93</v>
      </c>
      <c r="BK441" s="217">
        <f>ROUND(I441*H441,2)</f>
        <v>0</v>
      </c>
      <c r="BL441" s="18" t="s">
        <v>172</v>
      </c>
      <c r="BM441" s="216" t="s">
        <v>961</v>
      </c>
    </row>
    <row r="442" s="14" customFormat="1">
      <c r="A442" s="14"/>
      <c r="B442" s="227"/>
      <c r="C442" s="14"/>
      <c r="D442" s="219" t="s">
        <v>184</v>
      </c>
      <c r="E442" s="228" t="s">
        <v>1</v>
      </c>
      <c r="F442" s="229" t="s">
        <v>894</v>
      </c>
      <c r="G442" s="14"/>
      <c r="H442" s="228" t="s">
        <v>1</v>
      </c>
      <c r="I442" s="230"/>
      <c r="J442" s="14"/>
      <c r="K442" s="14"/>
      <c r="L442" s="227"/>
      <c r="M442" s="231"/>
      <c r="N442" s="232"/>
      <c r="O442" s="232"/>
      <c r="P442" s="232"/>
      <c r="Q442" s="232"/>
      <c r="R442" s="232"/>
      <c r="S442" s="232"/>
      <c r="T442" s="233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T442" s="228" t="s">
        <v>184</v>
      </c>
      <c r="AU442" s="228" t="s">
        <v>93</v>
      </c>
      <c r="AV442" s="14" t="s">
        <v>87</v>
      </c>
      <c r="AW442" s="14" t="s">
        <v>36</v>
      </c>
      <c r="AX442" s="14" t="s">
        <v>80</v>
      </c>
      <c r="AY442" s="228" t="s">
        <v>166</v>
      </c>
    </row>
    <row r="443" s="13" customFormat="1">
      <c r="A443" s="13"/>
      <c r="B443" s="218"/>
      <c r="C443" s="13"/>
      <c r="D443" s="219" t="s">
        <v>184</v>
      </c>
      <c r="E443" s="220" t="s">
        <v>1</v>
      </c>
      <c r="F443" s="221" t="s">
        <v>962</v>
      </c>
      <c r="G443" s="13"/>
      <c r="H443" s="222">
        <v>265.584</v>
      </c>
      <c r="I443" s="223"/>
      <c r="J443" s="13"/>
      <c r="K443" s="13"/>
      <c r="L443" s="218"/>
      <c r="M443" s="224"/>
      <c r="N443" s="225"/>
      <c r="O443" s="225"/>
      <c r="P443" s="225"/>
      <c r="Q443" s="225"/>
      <c r="R443" s="225"/>
      <c r="S443" s="225"/>
      <c r="T443" s="226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T443" s="220" t="s">
        <v>184</v>
      </c>
      <c r="AU443" s="220" t="s">
        <v>93</v>
      </c>
      <c r="AV443" s="13" t="s">
        <v>93</v>
      </c>
      <c r="AW443" s="13" t="s">
        <v>36</v>
      </c>
      <c r="AX443" s="13" t="s">
        <v>87</v>
      </c>
      <c r="AY443" s="220" t="s">
        <v>166</v>
      </c>
    </row>
    <row r="444" s="2" customFormat="1" ht="24.15" customHeight="1">
      <c r="A444" s="37"/>
      <c r="B444" s="168"/>
      <c r="C444" s="204" t="s">
        <v>383</v>
      </c>
      <c r="D444" s="204" t="s">
        <v>168</v>
      </c>
      <c r="E444" s="205" t="s">
        <v>963</v>
      </c>
      <c r="F444" s="206" t="s">
        <v>964</v>
      </c>
      <c r="G444" s="207" t="s">
        <v>182</v>
      </c>
      <c r="H444" s="208">
        <v>7790.4480000000003</v>
      </c>
      <c r="I444" s="209"/>
      <c r="J444" s="210">
        <f>ROUND(I444*H444,2)</f>
        <v>0</v>
      </c>
      <c r="K444" s="211"/>
      <c r="L444" s="38"/>
      <c r="M444" s="212" t="s">
        <v>1</v>
      </c>
      <c r="N444" s="213" t="s">
        <v>46</v>
      </c>
      <c r="O444" s="81"/>
      <c r="P444" s="214">
        <f>O444*H444</f>
        <v>0</v>
      </c>
      <c r="Q444" s="214">
        <v>0.00084000000000000003</v>
      </c>
      <c r="R444" s="214">
        <f>Q444*H444</f>
        <v>6.5439763200000005</v>
      </c>
      <c r="S444" s="214">
        <v>0</v>
      </c>
      <c r="T444" s="215">
        <f>S444*H444</f>
        <v>0</v>
      </c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  <c r="AE444" s="37"/>
      <c r="AR444" s="216" t="s">
        <v>172</v>
      </c>
      <c r="AT444" s="216" t="s">
        <v>168</v>
      </c>
      <c r="AU444" s="216" t="s">
        <v>93</v>
      </c>
      <c r="AY444" s="18" t="s">
        <v>166</v>
      </c>
      <c r="BE444" s="217">
        <f>IF(N444="základná",J444,0)</f>
        <v>0</v>
      </c>
      <c r="BF444" s="217">
        <f>IF(N444="znížená",J444,0)</f>
        <v>0</v>
      </c>
      <c r="BG444" s="217">
        <f>IF(N444="zákl. prenesená",J444,0)</f>
        <v>0</v>
      </c>
      <c r="BH444" s="217">
        <f>IF(N444="zníž. prenesená",J444,0)</f>
        <v>0</v>
      </c>
      <c r="BI444" s="217">
        <f>IF(N444="nulová",J444,0)</f>
        <v>0</v>
      </c>
      <c r="BJ444" s="18" t="s">
        <v>93</v>
      </c>
      <c r="BK444" s="217">
        <f>ROUND(I444*H444,2)</f>
        <v>0</v>
      </c>
      <c r="BL444" s="18" t="s">
        <v>172</v>
      </c>
      <c r="BM444" s="216" t="s">
        <v>965</v>
      </c>
    </row>
    <row r="445" s="14" customFormat="1">
      <c r="A445" s="14"/>
      <c r="B445" s="227"/>
      <c r="C445" s="14"/>
      <c r="D445" s="219" t="s">
        <v>184</v>
      </c>
      <c r="E445" s="228" t="s">
        <v>1</v>
      </c>
      <c r="F445" s="229" t="s">
        <v>882</v>
      </c>
      <c r="G445" s="14"/>
      <c r="H445" s="228" t="s">
        <v>1</v>
      </c>
      <c r="I445" s="230"/>
      <c r="J445" s="14"/>
      <c r="K445" s="14"/>
      <c r="L445" s="227"/>
      <c r="M445" s="231"/>
      <c r="N445" s="232"/>
      <c r="O445" s="232"/>
      <c r="P445" s="232"/>
      <c r="Q445" s="232"/>
      <c r="R445" s="232"/>
      <c r="S445" s="232"/>
      <c r="T445" s="233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T445" s="228" t="s">
        <v>184</v>
      </c>
      <c r="AU445" s="228" t="s">
        <v>93</v>
      </c>
      <c r="AV445" s="14" t="s">
        <v>87</v>
      </c>
      <c r="AW445" s="14" t="s">
        <v>36</v>
      </c>
      <c r="AX445" s="14" t="s">
        <v>80</v>
      </c>
      <c r="AY445" s="228" t="s">
        <v>166</v>
      </c>
    </row>
    <row r="446" s="13" customFormat="1">
      <c r="A446" s="13"/>
      <c r="B446" s="218"/>
      <c r="C446" s="13"/>
      <c r="D446" s="219" t="s">
        <v>184</v>
      </c>
      <c r="E446" s="220" t="s">
        <v>1</v>
      </c>
      <c r="F446" s="221" t="s">
        <v>966</v>
      </c>
      <c r="G446" s="13"/>
      <c r="H446" s="222">
        <v>2406.04</v>
      </c>
      <c r="I446" s="223"/>
      <c r="J446" s="13"/>
      <c r="K446" s="13"/>
      <c r="L446" s="218"/>
      <c r="M446" s="224"/>
      <c r="N446" s="225"/>
      <c r="O446" s="225"/>
      <c r="P446" s="225"/>
      <c r="Q446" s="225"/>
      <c r="R446" s="225"/>
      <c r="S446" s="225"/>
      <c r="T446" s="226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T446" s="220" t="s">
        <v>184</v>
      </c>
      <c r="AU446" s="220" t="s">
        <v>93</v>
      </c>
      <c r="AV446" s="13" t="s">
        <v>93</v>
      </c>
      <c r="AW446" s="13" t="s">
        <v>36</v>
      </c>
      <c r="AX446" s="13" t="s">
        <v>80</v>
      </c>
      <c r="AY446" s="220" t="s">
        <v>166</v>
      </c>
    </row>
    <row r="447" s="13" customFormat="1">
      <c r="A447" s="13"/>
      <c r="B447" s="218"/>
      <c r="C447" s="13"/>
      <c r="D447" s="219" t="s">
        <v>184</v>
      </c>
      <c r="E447" s="220" t="s">
        <v>1</v>
      </c>
      <c r="F447" s="221" t="s">
        <v>967</v>
      </c>
      <c r="G447" s="13"/>
      <c r="H447" s="222">
        <v>75.140000000000001</v>
      </c>
      <c r="I447" s="223"/>
      <c r="J447" s="13"/>
      <c r="K447" s="13"/>
      <c r="L447" s="218"/>
      <c r="M447" s="224"/>
      <c r="N447" s="225"/>
      <c r="O447" s="225"/>
      <c r="P447" s="225"/>
      <c r="Q447" s="225"/>
      <c r="R447" s="225"/>
      <c r="S447" s="225"/>
      <c r="T447" s="226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T447" s="220" t="s">
        <v>184</v>
      </c>
      <c r="AU447" s="220" t="s">
        <v>93</v>
      </c>
      <c r="AV447" s="13" t="s">
        <v>93</v>
      </c>
      <c r="AW447" s="13" t="s">
        <v>36</v>
      </c>
      <c r="AX447" s="13" t="s">
        <v>80</v>
      </c>
      <c r="AY447" s="220" t="s">
        <v>166</v>
      </c>
    </row>
    <row r="448" s="13" customFormat="1">
      <c r="A448" s="13"/>
      <c r="B448" s="218"/>
      <c r="C448" s="13"/>
      <c r="D448" s="219" t="s">
        <v>184</v>
      </c>
      <c r="E448" s="220" t="s">
        <v>1</v>
      </c>
      <c r="F448" s="221" t="s">
        <v>968</v>
      </c>
      <c r="G448" s="13"/>
      <c r="H448" s="222">
        <v>1581.299</v>
      </c>
      <c r="I448" s="223"/>
      <c r="J448" s="13"/>
      <c r="K448" s="13"/>
      <c r="L448" s="218"/>
      <c r="M448" s="224"/>
      <c r="N448" s="225"/>
      <c r="O448" s="225"/>
      <c r="P448" s="225"/>
      <c r="Q448" s="225"/>
      <c r="R448" s="225"/>
      <c r="S448" s="225"/>
      <c r="T448" s="226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T448" s="220" t="s">
        <v>184</v>
      </c>
      <c r="AU448" s="220" t="s">
        <v>93</v>
      </c>
      <c r="AV448" s="13" t="s">
        <v>93</v>
      </c>
      <c r="AW448" s="13" t="s">
        <v>36</v>
      </c>
      <c r="AX448" s="13" t="s">
        <v>80</v>
      </c>
      <c r="AY448" s="220" t="s">
        <v>166</v>
      </c>
    </row>
    <row r="449" s="14" customFormat="1">
      <c r="A449" s="14"/>
      <c r="B449" s="227"/>
      <c r="C449" s="14"/>
      <c r="D449" s="219" t="s">
        <v>184</v>
      </c>
      <c r="E449" s="228" t="s">
        <v>1</v>
      </c>
      <c r="F449" s="229" t="s">
        <v>739</v>
      </c>
      <c r="G449" s="14"/>
      <c r="H449" s="228" t="s">
        <v>1</v>
      </c>
      <c r="I449" s="230"/>
      <c r="J449" s="14"/>
      <c r="K449" s="14"/>
      <c r="L449" s="227"/>
      <c r="M449" s="231"/>
      <c r="N449" s="232"/>
      <c r="O449" s="232"/>
      <c r="P449" s="232"/>
      <c r="Q449" s="232"/>
      <c r="R449" s="232"/>
      <c r="S449" s="232"/>
      <c r="T449" s="233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T449" s="228" t="s">
        <v>184</v>
      </c>
      <c r="AU449" s="228" t="s">
        <v>93</v>
      </c>
      <c r="AV449" s="14" t="s">
        <v>87</v>
      </c>
      <c r="AW449" s="14" t="s">
        <v>36</v>
      </c>
      <c r="AX449" s="14" t="s">
        <v>80</v>
      </c>
      <c r="AY449" s="228" t="s">
        <v>166</v>
      </c>
    </row>
    <row r="450" s="13" customFormat="1">
      <c r="A450" s="13"/>
      <c r="B450" s="218"/>
      <c r="C450" s="13"/>
      <c r="D450" s="219" t="s">
        <v>184</v>
      </c>
      <c r="E450" s="220" t="s">
        <v>1</v>
      </c>
      <c r="F450" s="221" t="s">
        <v>886</v>
      </c>
      <c r="G450" s="13"/>
      <c r="H450" s="222">
        <v>149.16200000000001</v>
      </c>
      <c r="I450" s="223"/>
      <c r="J450" s="13"/>
      <c r="K450" s="13"/>
      <c r="L450" s="218"/>
      <c r="M450" s="224"/>
      <c r="N450" s="225"/>
      <c r="O450" s="225"/>
      <c r="P450" s="225"/>
      <c r="Q450" s="225"/>
      <c r="R450" s="225"/>
      <c r="S450" s="225"/>
      <c r="T450" s="226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T450" s="220" t="s">
        <v>184</v>
      </c>
      <c r="AU450" s="220" t="s">
        <v>93</v>
      </c>
      <c r="AV450" s="13" t="s">
        <v>93</v>
      </c>
      <c r="AW450" s="13" t="s">
        <v>36</v>
      </c>
      <c r="AX450" s="13" t="s">
        <v>80</v>
      </c>
      <c r="AY450" s="220" t="s">
        <v>166</v>
      </c>
    </row>
    <row r="451" s="14" customFormat="1">
      <c r="A451" s="14"/>
      <c r="B451" s="227"/>
      <c r="C451" s="14"/>
      <c r="D451" s="219" t="s">
        <v>184</v>
      </c>
      <c r="E451" s="228" t="s">
        <v>1</v>
      </c>
      <c r="F451" s="229" t="s">
        <v>887</v>
      </c>
      <c r="G451" s="14"/>
      <c r="H451" s="228" t="s">
        <v>1</v>
      </c>
      <c r="I451" s="230"/>
      <c r="J451" s="14"/>
      <c r="K451" s="14"/>
      <c r="L451" s="227"/>
      <c r="M451" s="231"/>
      <c r="N451" s="232"/>
      <c r="O451" s="232"/>
      <c r="P451" s="232"/>
      <c r="Q451" s="232"/>
      <c r="R451" s="232"/>
      <c r="S451" s="232"/>
      <c r="T451" s="233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T451" s="228" t="s">
        <v>184</v>
      </c>
      <c r="AU451" s="228" t="s">
        <v>93</v>
      </c>
      <c r="AV451" s="14" t="s">
        <v>87</v>
      </c>
      <c r="AW451" s="14" t="s">
        <v>36</v>
      </c>
      <c r="AX451" s="14" t="s">
        <v>80</v>
      </c>
      <c r="AY451" s="228" t="s">
        <v>166</v>
      </c>
    </row>
    <row r="452" s="13" customFormat="1">
      <c r="A452" s="13"/>
      <c r="B452" s="218"/>
      <c r="C452" s="13"/>
      <c r="D452" s="219" t="s">
        <v>184</v>
      </c>
      <c r="E452" s="220" t="s">
        <v>1</v>
      </c>
      <c r="F452" s="221" t="s">
        <v>888</v>
      </c>
      <c r="G452" s="13"/>
      <c r="H452" s="222">
        <v>70.989999999999995</v>
      </c>
      <c r="I452" s="223"/>
      <c r="J452" s="13"/>
      <c r="K452" s="13"/>
      <c r="L452" s="218"/>
      <c r="M452" s="224"/>
      <c r="N452" s="225"/>
      <c r="O452" s="225"/>
      <c r="P452" s="225"/>
      <c r="Q452" s="225"/>
      <c r="R452" s="225"/>
      <c r="S452" s="225"/>
      <c r="T452" s="226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T452" s="220" t="s">
        <v>184</v>
      </c>
      <c r="AU452" s="220" t="s">
        <v>93</v>
      </c>
      <c r="AV452" s="13" t="s">
        <v>93</v>
      </c>
      <c r="AW452" s="13" t="s">
        <v>36</v>
      </c>
      <c r="AX452" s="13" t="s">
        <v>80</v>
      </c>
      <c r="AY452" s="220" t="s">
        <v>166</v>
      </c>
    </row>
    <row r="453" s="14" customFormat="1">
      <c r="A453" s="14"/>
      <c r="B453" s="227"/>
      <c r="C453" s="14"/>
      <c r="D453" s="219" t="s">
        <v>184</v>
      </c>
      <c r="E453" s="228" t="s">
        <v>1</v>
      </c>
      <c r="F453" s="229" t="s">
        <v>889</v>
      </c>
      <c r="G453" s="14"/>
      <c r="H453" s="228" t="s">
        <v>1</v>
      </c>
      <c r="I453" s="230"/>
      <c r="J453" s="14"/>
      <c r="K453" s="14"/>
      <c r="L453" s="227"/>
      <c r="M453" s="231"/>
      <c r="N453" s="232"/>
      <c r="O453" s="232"/>
      <c r="P453" s="232"/>
      <c r="Q453" s="232"/>
      <c r="R453" s="232"/>
      <c r="S453" s="232"/>
      <c r="T453" s="233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T453" s="228" t="s">
        <v>184</v>
      </c>
      <c r="AU453" s="228" t="s">
        <v>93</v>
      </c>
      <c r="AV453" s="14" t="s">
        <v>87</v>
      </c>
      <c r="AW453" s="14" t="s">
        <v>36</v>
      </c>
      <c r="AX453" s="14" t="s">
        <v>80</v>
      </c>
      <c r="AY453" s="228" t="s">
        <v>166</v>
      </c>
    </row>
    <row r="454" s="13" customFormat="1">
      <c r="A454" s="13"/>
      <c r="B454" s="218"/>
      <c r="C454" s="13"/>
      <c r="D454" s="219" t="s">
        <v>184</v>
      </c>
      <c r="E454" s="220" t="s">
        <v>1</v>
      </c>
      <c r="F454" s="221" t="s">
        <v>969</v>
      </c>
      <c r="G454" s="13"/>
      <c r="H454" s="222">
        <v>750.27300000000002</v>
      </c>
      <c r="I454" s="223"/>
      <c r="J454" s="13"/>
      <c r="K454" s="13"/>
      <c r="L454" s="218"/>
      <c r="M454" s="224"/>
      <c r="N454" s="225"/>
      <c r="O454" s="225"/>
      <c r="P454" s="225"/>
      <c r="Q454" s="225"/>
      <c r="R454" s="225"/>
      <c r="S454" s="225"/>
      <c r="T454" s="226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T454" s="220" t="s">
        <v>184</v>
      </c>
      <c r="AU454" s="220" t="s">
        <v>93</v>
      </c>
      <c r="AV454" s="13" t="s">
        <v>93</v>
      </c>
      <c r="AW454" s="13" t="s">
        <v>36</v>
      </c>
      <c r="AX454" s="13" t="s">
        <v>80</v>
      </c>
      <c r="AY454" s="220" t="s">
        <v>166</v>
      </c>
    </row>
    <row r="455" s="13" customFormat="1">
      <c r="A455" s="13"/>
      <c r="B455" s="218"/>
      <c r="C455" s="13"/>
      <c r="D455" s="219" t="s">
        <v>184</v>
      </c>
      <c r="E455" s="220" t="s">
        <v>1</v>
      </c>
      <c r="F455" s="221" t="s">
        <v>970</v>
      </c>
      <c r="G455" s="13"/>
      <c r="H455" s="222">
        <v>-26.559999999999999</v>
      </c>
      <c r="I455" s="223"/>
      <c r="J455" s="13"/>
      <c r="K455" s="13"/>
      <c r="L455" s="218"/>
      <c r="M455" s="224"/>
      <c r="N455" s="225"/>
      <c r="O455" s="225"/>
      <c r="P455" s="225"/>
      <c r="Q455" s="225"/>
      <c r="R455" s="225"/>
      <c r="S455" s="225"/>
      <c r="T455" s="226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T455" s="220" t="s">
        <v>184</v>
      </c>
      <c r="AU455" s="220" t="s">
        <v>93</v>
      </c>
      <c r="AV455" s="13" t="s">
        <v>93</v>
      </c>
      <c r="AW455" s="13" t="s">
        <v>36</v>
      </c>
      <c r="AX455" s="13" t="s">
        <v>80</v>
      </c>
      <c r="AY455" s="220" t="s">
        <v>166</v>
      </c>
    </row>
    <row r="456" s="13" customFormat="1">
      <c r="A456" s="13"/>
      <c r="B456" s="218"/>
      <c r="C456" s="13"/>
      <c r="D456" s="219" t="s">
        <v>184</v>
      </c>
      <c r="E456" s="220" t="s">
        <v>1</v>
      </c>
      <c r="F456" s="221" t="s">
        <v>971</v>
      </c>
      <c r="G456" s="13"/>
      <c r="H456" s="222">
        <v>-60.479999999999997</v>
      </c>
      <c r="I456" s="223"/>
      <c r="J456" s="13"/>
      <c r="K456" s="13"/>
      <c r="L456" s="218"/>
      <c r="M456" s="224"/>
      <c r="N456" s="225"/>
      <c r="O456" s="225"/>
      <c r="P456" s="225"/>
      <c r="Q456" s="225"/>
      <c r="R456" s="225"/>
      <c r="S456" s="225"/>
      <c r="T456" s="226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T456" s="220" t="s">
        <v>184</v>
      </c>
      <c r="AU456" s="220" t="s">
        <v>93</v>
      </c>
      <c r="AV456" s="13" t="s">
        <v>93</v>
      </c>
      <c r="AW456" s="13" t="s">
        <v>36</v>
      </c>
      <c r="AX456" s="13" t="s">
        <v>80</v>
      </c>
      <c r="AY456" s="220" t="s">
        <v>166</v>
      </c>
    </row>
    <row r="457" s="14" customFormat="1">
      <c r="A457" s="14"/>
      <c r="B457" s="227"/>
      <c r="C457" s="14"/>
      <c r="D457" s="219" t="s">
        <v>184</v>
      </c>
      <c r="E457" s="228" t="s">
        <v>1</v>
      </c>
      <c r="F457" s="229" t="s">
        <v>677</v>
      </c>
      <c r="G457" s="14"/>
      <c r="H457" s="228" t="s">
        <v>1</v>
      </c>
      <c r="I457" s="230"/>
      <c r="J457" s="14"/>
      <c r="K457" s="14"/>
      <c r="L457" s="227"/>
      <c r="M457" s="231"/>
      <c r="N457" s="232"/>
      <c r="O457" s="232"/>
      <c r="P457" s="232"/>
      <c r="Q457" s="232"/>
      <c r="R457" s="232"/>
      <c r="S457" s="232"/>
      <c r="T457" s="233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T457" s="228" t="s">
        <v>184</v>
      </c>
      <c r="AU457" s="228" t="s">
        <v>93</v>
      </c>
      <c r="AV457" s="14" t="s">
        <v>87</v>
      </c>
      <c r="AW457" s="14" t="s">
        <v>36</v>
      </c>
      <c r="AX457" s="14" t="s">
        <v>80</v>
      </c>
      <c r="AY457" s="228" t="s">
        <v>166</v>
      </c>
    </row>
    <row r="458" s="13" customFormat="1">
      <c r="A458" s="13"/>
      <c r="B458" s="218"/>
      <c r="C458" s="13"/>
      <c r="D458" s="219" t="s">
        <v>184</v>
      </c>
      <c r="E458" s="220" t="s">
        <v>1</v>
      </c>
      <c r="F458" s="221" t="s">
        <v>972</v>
      </c>
      <c r="G458" s="13"/>
      <c r="H458" s="222">
        <v>592.33399999999995</v>
      </c>
      <c r="I458" s="223"/>
      <c r="J458" s="13"/>
      <c r="K458" s="13"/>
      <c r="L458" s="218"/>
      <c r="M458" s="224"/>
      <c r="N458" s="225"/>
      <c r="O458" s="225"/>
      <c r="P458" s="225"/>
      <c r="Q458" s="225"/>
      <c r="R458" s="225"/>
      <c r="S458" s="225"/>
      <c r="T458" s="226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T458" s="220" t="s">
        <v>184</v>
      </c>
      <c r="AU458" s="220" t="s">
        <v>93</v>
      </c>
      <c r="AV458" s="13" t="s">
        <v>93</v>
      </c>
      <c r="AW458" s="13" t="s">
        <v>36</v>
      </c>
      <c r="AX458" s="13" t="s">
        <v>80</v>
      </c>
      <c r="AY458" s="220" t="s">
        <v>166</v>
      </c>
    </row>
    <row r="459" s="13" customFormat="1">
      <c r="A459" s="13"/>
      <c r="B459" s="218"/>
      <c r="C459" s="13"/>
      <c r="D459" s="219" t="s">
        <v>184</v>
      </c>
      <c r="E459" s="220" t="s">
        <v>1</v>
      </c>
      <c r="F459" s="221" t="s">
        <v>973</v>
      </c>
      <c r="G459" s="13"/>
      <c r="H459" s="222">
        <v>-30.960000000000001</v>
      </c>
      <c r="I459" s="223"/>
      <c r="J459" s="13"/>
      <c r="K459" s="13"/>
      <c r="L459" s="218"/>
      <c r="M459" s="224"/>
      <c r="N459" s="225"/>
      <c r="O459" s="225"/>
      <c r="P459" s="225"/>
      <c r="Q459" s="225"/>
      <c r="R459" s="225"/>
      <c r="S459" s="225"/>
      <c r="T459" s="226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T459" s="220" t="s">
        <v>184</v>
      </c>
      <c r="AU459" s="220" t="s">
        <v>93</v>
      </c>
      <c r="AV459" s="13" t="s">
        <v>93</v>
      </c>
      <c r="AW459" s="13" t="s">
        <v>36</v>
      </c>
      <c r="AX459" s="13" t="s">
        <v>80</v>
      </c>
      <c r="AY459" s="220" t="s">
        <v>166</v>
      </c>
    </row>
    <row r="460" s="14" customFormat="1">
      <c r="A460" s="14"/>
      <c r="B460" s="227"/>
      <c r="C460" s="14"/>
      <c r="D460" s="219" t="s">
        <v>184</v>
      </c>
      <c r="E460" s="228" t="s">
        <v>1</v>
      </c>
      <c r="F460" s="229" t="s">
        <v>892</v>
      </c>
      <c r="G460" s="14"/>
      <c r="H460" s="228" t="s">
        <v>1</v>
      </c>
      <c r="I460" s="230"/>
      <c r="J460" s="14"/>
      <c r="K460" s="14"/>
      <c r="L460" s="227"/>
      <c r="M460" s="231"/>
      <c r="N460" s="232"/>
      <c r="O460" s="232"/>
      <c r="P460" s="232"/>
      <c r="Q460" s="232"/>
      <c r="R460" s="232"/>
      <c r="S460" s="232"/>
      <c r="T460" s="233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T460" s="228" t="s">
        <v>184</v>
      </c>
      <c r="AU460" s="228" t="s">
        <v>93</v>
      </c>
      <c r="AV460" s="14" t="s">
        <v>87</v>
      </c>
      <c r="AW460" s="14" t="s">
        <v>36</v>
      </c>
      <c r="AX460" s="14" t="s">
        <v>80</v>
      </c>
      <c r="AY460" s="228" t="s">
        <v>166</v>
      </c>
    </row>
    <row r="461" s="13" customFormat="1">
      <c r="A461" s="13"/>
      <c r="B461" s="218"/>
      <c r="C461" s="13"/>
      <c r="D461" s="219" t="s">
        <v>184</v>
      </c>
      <c r="E461" s="220" t="s">
        <v>1</v>
      </c>
      <c r="F461" s="221" t="s">
        <v>974</v>
      </c>
      <c r="G461" s="13"/>
      <c r="H461" s="222">
        <v>405.54000000000002</v>
      </c>
      <c r="I461" s="223"/>
      <c r="J461" s="13"/>
      <c r="K461" s="13"/>
      <c r="L461" s="218"/>
      <c r="M461" s="224"/>
      <c r="N461" s="225"/>
      <c r="O461" s="225"/>
      <c r="P461" s="225"/>
      <c r="Q461" s="225"/>
      <c r="R461" s="225"/>
      <c r="S461" s="225"/>
      <c r="T461" s="226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T461" s="220" t="s">
        <v>184</v>
      </c>
      <c r="AU461" s="220" t="s">
        <v>93</v>
      </c>
      <c r="AV461" s="13" t="s">
        <v>93</v>
      </c>
      <c r="AW461" s="13" t="s">
        <v>36</v>
      </c>
      <c r="AX461" s="13" t="s">
        <v>80</v>
      </c>
      <c r="AY461" s="220" t="s">
        <v>166</v>
      </c>
    </row>
    <row r="462" s="14" customFormat="1">
      <c r="A462" s="14"/>
      <c r="B462" s="227"/>
      <c r="C462" s="14"/>
      <c r="D462" s="219" t="s">
        <v>184</v>
      </c>
      <c r="E462" s="228" t="s">
        <v>1</v>
      </c>
      <c r="F462" s="229" t="s">
        <v>975</v>
      </c>
      <c r="G462" s="14"/>
      <c r="H462" s="228" t="s">
        <v>1</v>
      </c>
      <c r="I462" s="230"/>
      <c r="J462" s="14"/>
      <c r="K462" s="14"/>
      <c r="L462" s="227"/>
      <c r="M462" s="231"/>
      <c r="N462" s="232"/>
      <c r="O462" s="232"/>
      <c r="P462" s="232"/>
      <c r="Q462" s="232"/>
      <c r="R462" s="232"/>
      <c r="S462" s="232"/>
      <c r="T462" s="233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T462" s="228" t="s">
        <v>184</v>
      </c>
      <c r="AU462" s="228" t="s">
        <v>93</v>
      </c>
      <c r="AV462" s="14" t="s">
        <v>87</v>
      </c>
      <c r="AW462" s="14" t="s">
        <v>36</v>
      </c>
      <c r="AX462" s="14" t="s">
        <v>80</v>
      </c>
      <c r="AY462" s="228" t="s">
        <v>166</v>
      </c>
    </row>
    <row r="463" s="13" customFormat="1">
      <c r="A463" s="13"/>
      <c r="B463" s="218"/>
      <c r="C463" s="13"/>
      <c r="D463" s="219" t="s">
        <v>184</v>
      </c>
      <c r="E463" s="220" t="s">
        <v>1</v>
      </c>
      <c r="F463" s="221" t="s">
        <v>976</v>
      </c>
      <c r="G463" s="13"/>
      <c r="H463" s="222">
        <v>1877.6700000000001</v>
      </c>
      <c r="I463" s="223"/>
      <c r="J463" s="13"/>
      <c r="K463" s="13"/>
      <c r="L463" s="218"/>
      <c r="M463" s="224"/>
      <c r="N463" s="225"/>
      <c r="O463" s="225"/>
      <c r="P463" s="225"/>
      <c r="Q463" s="225"/>
      <c r="R463" s="225"/>
      <c r="S463" s="225"/>
      <c r="T463" s="226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T463" s="220" t="s">
        <v>184</v>
      </c>
      <c r="AU463" s="220" t="s">
        <v>93</v>
      </c>
      <c r="AV463" s="13" t="s">
        <v>93</v>
      </c>
      <c r="AW463" s="13" t="s">
        <v>36</v>
      </c>
      <c r="AX463" s="13" t="s">
        <v>80</v>
      </c>
      <c r="AY463" s="220" t="s">
        <v>166</v>
      </c>
    </row>
    <row r="464" s="15" customFormat="1">
      <c r="A464" s="15"/>
      <c r="B464" s="234"/>
      <c r="C464" s="15"/>
      <c r="D464" s="219" t="s">
        <v>184</v>
      </c>
      <c r="E464" s="235" t="s">
        <v>1</v>
      </c>
      <c r="F464" s="236" t="s">
        <v>241</v>
      </c>
      <c r="G464" s="15"/>
      <c r="H464" s="237">
        <v>7790.4480000000003</v>
      </c>
      <c r="I464" s="238"/>
      <c r="J464" s="15"/>
      <c r="K464" s="15"/>
      <c r="L464" s="234"/>
      <c r="M464" s="239"/>
      <c r="N464" s="240"/>
      <c r="O464" s="240"/>
      <c r="P464" s="240"/>
      <c r="Q464" s="240"/>
      <c r="R464" s="240"/>
      <c r="S464" s="240"/>
      <c r="T464" s="241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T464" s="235" t="s">
        <v>184</v>
      </c>
      <c r="AU464" s="235" t="s">
        <v>93</v>
      </c>
      <c r="AV464" s="15" t="s">
        <v>172</v>
      </c>
      <c r="AW464" s="15" t="s">
        <v>36</v>
      </c>
      <c r="AX464" s="15" t="s">
        <v>87</v>
      </c>
      <c r="AY464" s="235" t="s">
        <v>166</v>
      </c>
    </row>
    <row r="465" s="2" customFormat="1" ht="24.15" customHeight="1">
      <c r="A465" s="37"/>
      <c r="B465" s="168"/>
      <c r="C465" s="204" t="s">
        <v>394</v>
      </c>
      <c r="D465" s="204" t="s">
        <v>168</v>
      </c>
      <c r="E465" s="205" t="s">
        <v>977</v>
      </c>
      <c r="F465" s="206" t="s">
        <v>978</v>
      </c>
      <c r="G465" s="207" t="s">
        <v>182</v>
      </c>
      <c r="H465" s="208">
        <v>265.584</v>
      </c>
      <c r="I465" s="209"/>
      <c r="J465" s="210">
        <f>ROUND(I465*H465,2)</f>
        <v>0</v>
      </c>
      <c r="K465" s="211"/>
      <c r="L465" s="38"/>
      <c r="M465" s="212" t="s">
        <v>1</v>
      </c>
      <c r="N465" s="213" t="s">
        <v>46</v>
      </c>
      <c r="O465" s="81"/>
      <c r="P465" s="214">
        <f>O465*H465</f>
        <v>0</v>
      </c>
      <c r="Q465" s="214">
        <v>0</v>
      </c>
      <c r="R465" s="214">
        <f>Q465*H465</f>
        <v>0</v>
      </c>
      <c r="S465" s="214">
        <v>0</v>
      </c>
      <c r="T465" s="215">
        <f>S465*H465</f>
        <v>0</v>
      </c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R465" s="216" t="s">
        <v>172</v>
      </c>
      <c r="AT465" s="216" t="s">
        <v>168</v>
      </c>
      <c r="AU465" s="216" t="s">
        <v>93</v>
      </c>
      <c r="AY465" s="18" t="s">
        <v>166</v>
      </c>
      <c r="BE465" s="217">
        <f>IF(N465="základná",J465,0)</f>
        <v>0</v>
      </c>
      <c r="BF465" s="217">
        <f>IF(N465="znížená",J465,0)</f>
        <v>0</v>
      </c>
      <c r="BG465" s="217">
        <f>IF(N465="zákl. prenesená",J465,0)</f>
        <v>0</v>
      </c>
      <c r="BH465" s="217">
        <f>IF(N465="zníž. prenesená",J465,0)</f>
        <v>0</v>
      </c>
      <c r="BI465" s="217">
        <f>IF(N465="nulová",J465,0)</f>
        <v>0</v>
      </c>
      <c r="BJ465" s="18" t="s">
        <v>93</v>
      </c>
      <c r="BK465" s="217">
        <f>ROUND(I465*H465,2)</f>
        <v>0</v>
      </c>
      <c r="BL465" s="18" t="s">
        <v>172</v>
      </c>
      <c r="BM465" s="216" t="s">
        <v>979</v>
      </c>
    </row>
    <row r="466" s="2" customFormat="1" ht="24.15" customHeight="1">
      <c r="A466" s="37"/>
      <c r="B466" s="168"/>
      <c r="C466" s="204" t="s">
        <v>398</v>
      </c>
      <c r="D466" s="204" t="s">
        <v>168</v>
      </c>
      <c r="E466" s="205" t="s">
        <v>980</v>
      </c>
      <c r="F466" s="206" t="s">
        <v>981</v>
      </c>
      <c r="G466" s="207" t="s">
        <v>182</v>
      </c>
      <c r="H466" s="208">
        <v>7790.4480000000003</v>
      </c>
      <c r="I466" s="209"/>
      <c r="J466" s="210">
        <f>ROUND(I466*H466,2)</f>
        <v>0</v>
      </c>
      <c r="K466" s="211"/>
      <c r="L466" s="38"/>
      <c r="M466" s="212" t="s">
        <v>1</v>
      </c>
      <c r="N466" s="213" t="s">
        <v>46</v>
      </c>
      <c r="O466" s="81"/>
      <c r="P466" s="214">
        <f>O466*H466</f>
        <v>0</v>
      </c>
      <c r="Q466" s="214">
        <v>0</v>
      </c>
      <c r="R466" s="214">
        <f>Q466*H466</f>
        <v>0</v>
      </c>
      <c r="S466" s="214">
        <v>0</v>
      </c>
      <c r="T466" s="215">
        <f>S466*H466</f>
        <v>0</v>
      </c>
      <c r="U466" s="37"/>
      <c r="V466" s="37"/>
      <c r="W466" s="37"/>
      <c r="X466" s="37"/>
      <c r="Y466" s="37"/>
      <c r="Z466" s="37"/>
      <c r="AA466" s="37"/>
      <c r="AB466" s="37"/>
      <c r="AC466" s="37"/>
      <c r="AD466" s="37"/>
      <c r="AE466" s="37"/>
      <c r="AR466" s="216" t="s">
        <v>172</v>
      </c>
      <c r="AT466" s="216" t="s">
        <v>168</v>
      </c>
      <c r="AU466" s="216" t="s">
        <v>93</v>
      </c>
      <c r="AY466" s="18" t="s">
        <v>166</v>
      </c>
      <c r="BE466" s="217">
        <f>IF(N466="základná",J466,0)</f>
        <v>0</v>
      </c>
      <c r="BF466" s="217">
        <f>IF(N466="znížená",J466,0)</f>
        <v>0</v>
      </c>
      <c r="BG466" s="217">
        <f>IF(N466="zákl. prenesená",J466,0)</f>
        <v>0</v>
      </c>
      <c r="BH466" s="217">
        <f>IF(N466="zníž. prenesená",J466,0)</f>
        <v>0</v>
      </c>
      <c r="BI466" s="217">
        <f>IF(N466="nulová",J466,0)</f>
        <v>0</v>
      </c>
      <c r="BJ466" s="18" t="s">
        <v>93</v>
      </c>
      <c r="BK466" s="217">
        <f>ROUND(I466*H466,2)</f>
        <v>0</v>
      </c>
      <c r="BL466" s="18" t="s">
        <v>172</v>
      </c>
      <c r="BM466" s="216" t="s">
        <v>982</v>
      </c>
    </row>
    <row r="467" s="2" customFormat="1" ht="24.15" customHeight="1">
      <c r="A467" s="37"/>
      <c r="B467" s="168"/>
      <c r="C467" s="204" t="s">
        <v>403</v>
      </c>
      <c r="D467" s="204" t="s">
        <v>168</v>
      </c>
      <c r="E467" s="205" t="s">
        <v>983</v>
      </c>
      <c r="F467" s="206" t="s">
        <v>984</v>
      </c>
      <c r="G467" s="207" t="s">
        <v>182</v>
      </c>
      <c r="H467" s="208">
        <v>1192.04</v>
      </c>
      <c r="I467" s="209"/>
      <c r="J467" s="210">
        <f>ROUND(I467*H467,2)</f>
        <v>0</v>
      </c>
      <c r="K467" s="211"/>
      <c r="L467" s="38"/>
      <c r="M467" s="212" t="s">
        <v>1</v>
      </c>
      <c r="N467" s="213" t="s">
        <v>46</v>
      </c>
      <c r="O467" s="81"/>
      <c r="P467" s="214">
        <f>O467*H467</f>
        <v>0</v>
      </c>
      <c r="Q467" s="214">
        <v>0.00066</v>
      </c>
      <c r="R467" s="214">
        <f>Q467*H467</f>
        <v>0.78674639999999996</v>
      </c>
      <c r="S467" s="214">
        <v>0</v>
      </c>
      <c r="T467" s="215">
        <f>S467*H467</f>
        <v>0</v>
      </c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  <c r="AE467" s="37"/>
      <c r="AR467" s="216" t="s">
        <v>172</v>
      </c>
      <c r="AT467" s="216" t="s">
        <v>168</v>
      </c>
      <c r="AU467" s="216" t="s">
        <v>93</v>
      </c>
      <c r="AY467" s="18" t="s">
        <v>166</v>
      </c>
      <c r="BE467" s="217">
        <f>IF(N467="základná",J467,0)</f>
        <v>0</v>
      </c>
      <c r="BF467" s="217">
        <f>IF(N467="znížená",J467,0)</f>
        <v>0</v>
      </c>
      <c r="BG467" s="217">
        <f>IF(N467="zákl. prenesená",J467,0)</f>
        <v>0</v>
      </c>
      <c r="BH467" s="217">
        <f>IF(N467="zníž. prenesená",J467,0)</f>
        <v>0</v>
      </c>
      <c r="BI467" s="217">
        <f>IF(N467="nulová",J467,0)</f>
        <v>0</v>
      </c>
      <c r="BJ467" s="18" t="s">
        <v>93</v>
      </c>
      <c r="BK467" s="217">
        <f>ROUND(I467*H467,2)</f>
        <v>0</v>
      </c>
      <c r="BL467" s="18" t="s">
        <v>172</v>
      </c>
      <c r="BM467" s="216" t="s">
        <v>985</v>
      </c>
    </row>
    <row r="468" s="14" customFormat="1">
      <c r="A468" s="14"/>
      <c r="B468" s="227"/>
      <c r="C468" s="14"/>
      <c r="D468" s="219" t="s">
        <v>184</v>
      </c>
      <c r="E468" s="228" t="s">
        <v>1</v>
      </c>
      <c r="F468" s="229" t="s">
        <v>846</v>
      </c>
      <c r="G468" s="14"/>
      <c r="H468" s="228" t="s">
        <v>1</v>
      </c>
      <c r="I468" s="230"/>
      <c r="J468" s="14"/>
      <c r="K468" s="14"/>
      <c r="L468" s="227"/>
      <c r="M468" s="231"/>
      <c r="N468" s="232"/>
      <c r="O468" s="232"/>
      <c r="P468" s="232"/>
      <c r="Q468" s="232"/>
      <c r="R468" s="232"/>
      <c r="S468" s="232"/>
      <c r="T468" s="233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T468" s="228" t="s">
        <v>184</v>
      </c>
      <c r="AU468" s="228" t="s">
        <v>93</v>
      </c>
      <c r="AV468" s="14" t="s">
        <v>87</v>
      </c>
      <c r="AW468" s="14" t="s">
        <v>36</v>
      </c>
      <c r="AX468" s="14" t="s">
        <v>80</v>
      </c>
      <c r="AY468" s="228" t="s">
        <v>166</v>
      </c>
    </row>
    <row r="469" s="13" customFormat="1">
      <c r="A469" s="13"/>
      <c r="B469" s="218"/>
      <c r="C469" s="13"/>
      <c r="D469" s="219" t="s">
        <v>184</v>
      </c>
      <c r="E469" s="220" t="s">
        <v>1</v>
      </c>
      <c r="F469" s="221" t="s">
        <v>986</v>
      </c>
      <c r="G469" s="13"/>
      <c r="H469" s="222">
        <v>293.18400000000003</v>
      </c>
      <c r="I469" s="223"/>
      <c r="J469" s="13"/>
      <c r="K469" s="13"/>
      <c r="L469" s="218"/>
      <c r="M469" s="224"/>
      <c r="N469" s="225"/>
      <c r="O469" s="225"/>
      <c r="P469" s="225"/>
      <c r="Q469" s="225"/>
      <c r="R469" s="225"/>
      <c r="S469" s="225"/>
      <c r="T469" s="226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T469" s="220" t="s">
        <v>184</v>
      </c>
      <c r="AU469" s="220" t="s">
        <v>93</v>
      </c>
      <c r="AV469" s="13" t="s">
        <v>93</v>
      </c>
      <c r="AW469" s="13" t="s">
        <v>36</v>
      </c>
      <c r="AX469" s="13" t="s">
        <v>80</v>
      </c>
      <c r="AY469" s="220" t="s">
        <v>166</v>
      </c>
    </row>
    <row r="470" s="13" customFormat="1">
      <c r="A470" s="13"/>
      <c r="B470" s="218"/>
      <c r="C470" s="13"/>
      <c r="D470" s="219" t="s">
        <v>184</v>
      </c>
      <c r="E470" s="220" t="s">
        <v>1</v>
      </c>
      <c r="F470" s="221" t="s">
        <v>987</v>
      </c>
      <c r="G470" s="13"/>
      <c r="H470" s="222">
        <v>366</v>
      </c>
      <c r="I470" s="223"/>
      <c r="J470" s="13"/>
      <c r="K470" s="13"/>
      <c r="L470" s="218"/>
      <c r="M470" s="224"/>
      <c r="N470" s="225"/>
      <c r="O470" s="225"/>
      <c r="P470" s="225"/>
      <c r="Q470" s="225"/>
      <c r="R470" s="225"/>
      <c r="S470" s="225"/>
      <c r="T470" s="226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T470" s="220" t="s">
        <v>184</v>
      </c>
      <c r="AU470" s="220" t="s">
        <v>93</v>
      </c>
      <c r="AV470" s="13" t="s">
        <v>93</v>
      </c>
      <c r="AW470" s="13" t="s">
        <v>36</v>
      </c>
      <c r="AX470" s="13" t="s">
        <v>80</v>
      </c>
      <c r="AY470" s="220" t="s">
        <v>166</v>
      </c>
    </row>
    <row r="471" s="13" customFormat="1">
      <c r="A471" s="13"/>
      <c r="B471" s="218"/>
      <c r="C471" s="13"/>
      <c r="D471" s="219" t="s">
        <v>184</v>
      </c>
      <c r="E471" s="220" t="s">
        <v>1</v>
      </c>
      <c r="F471" s="221" t="s">
        <v>988</v>
      </c>
      <c r="G471" s="13"/>
      <c r="H471" s="222">
        <v>142.01599999999999</v>
      </c>
      <c r="I471" s="223"/>
      <c r="J471" s="13"/>
      <c r="K471" s="13"/>
      <c r="L471" s="218"/>
      <c r="M471" s="224"/>
      <c r="N471" s="225"/>
      <c r="O471" s="225"/>
      <c r="P471" s="225"/>
      <c r="Q471" s="225"/>
      <c r="R471" s="225"/>
      <c r="S471" s="225"/>
      <c r="T471" s="226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T471" s="220" t="s">
        <v>184</v>
      </c>
      <c r="AU471" s="220" t="s">
        <v>93</v>
      </c>
      <c r="AV471" s="13" t="s">
        <v>93</v>
      </c>
      <c r="AW471" s="13" t="s">
        <v>36</v>
      </c>
      <c r="AX471" s="13" t="s">
        <v>80</v>
      </c>
      <c r="AY471" s="220" t="s">
        <v>166</v>
      </c>
    </row>
    <row r="472" s="13" customFormat="1">
      <c r="A472" s="13"/>
      <c r="B472" s="218"/>
      <c r="C472" s="13"/>
      <c r="D472" s="219" t="s">
        <v>184</v>
      </c>
      <c r="E472" s="220" t="s">
        <v>1</v>
      </c>
      <c r="F472" s="221" t="s">
        <v>989</v>
      </c>
      <c r="G472" s="13"/>
      <c r="H472" s="222">
        <v>150.488</v>
      </c>
      <c r="I472" s="223"/>
      <c r="J472" s="13"/>
      <c r="K472" s="13"/>
      <c r="L472" s="218"/>
      <c r="M472" s="224"/>
      <c r="N472" s="225"/>
      <c r="O472" s="225"/>
      <c r="P472" s="225"/>
      <c r="Q472" s="225"/>
      <c r="R472" s="225"/>
      <c r="S472" s="225"/>
      <c r="T472" s="226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T472" s="220" t="s">
        <v>184</v>
      </c>
      <c r="AU472" s="220" t="s">
        <v>93</v>
      </c>
      <c r="AV472" s="13" t="s">
        <v>93</v>
      </c>
      <c r="AW472" s="13" t="s">
        <v>36</v>
      </c>
      <c r="AX472" s="13" t="s">
        <v>80</v>
      </c>
      <c r="AY472" s="220" t="s">
        <v>166</v>
      </c>
    </row>
    <row r="473" s="13" customFormat="1">
      <c r="A473" s="13"/>
      <c r="B473" s="218"/>
      <c r="C473" s="13"/>
      <c r="D473" s="219" t="s">
        <v>184</v>
      </c>
      <c r="E473" s="220" t="s">
        <v>1</v>
      </c>
      <c r="F473" s="221" t="s">
        <v>990</v>
      </c>
      <c r="G473" s="13"/>
      <c r="H473" s="222">
        <v>174.464</v>
      </c>
      <c r="I473" s="223"/>
      <c r="J473" s="13"/>
      <c r="K473" s="13"/>
      <c r="L473" s="218"/>
      <c r="M473" s="224"/>
      <c r="N473" s="225"/>
      <c r="O473" s="225"/>
      <c r="P473" s="225"/>
      <c r="Q473" s="225"/>
      <c r="R473" s="225"/>
      <c r="S473" s="225"/>
      <c r="T473" s="226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T473" s="220" t="s">
        <v>184</v>
      </c>
      <c r="AU473" s="220" t="s">
        <v>93</v>
      </c>
      <c r="AV473" s="13" t="s">
        <v>93</v>
      </c>
      <c r="AW473" s="13" t="s">
        <v>36</v>
      </c>
      <c r="AX473" s="13" t="s">
        <v>80</v>
      </c>
      <c r="AY473" s="220" t="s">
        <v>166</v>
      </c>
    </row>
    <row r="474" s="13" customFormat="1">
      <c r="A474" s="13"/>
      <c r="B474" s="218"/>
      <c r="C474" s="13"/>
      <c r="D474" s="219" t="s">
        <v>184</v>
      </c>
      <c r="E474" s="220" t="s">
        <v>1</v>
      </c>
      <c r="F474" s="221" t="s">
        <v>991</v>
      </c>
      <c r="G474" s="13"/>
      <c r="H474" s="222">
        <v>65.888000000000005</v>
      </c>
      <c r="I474" s="223"/>
      <c r="J474" s="13"/>
      <c r="K474" s="13"/>
      <c r="L474" s="218"/>
      <c r="M474" s="224"/>
      <c r="N474" s="225"/>
      <c r="O474" s="225"/>
      <c r="P474" s="225"/>
      <c r="Q474" s="225"/>
      <c r="R474" s="225"/>
      <c r="S474" s="225"/>
      <c r="T474" s="226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T474" s="220" t="s">
        <v>184</v>
      </c>
      <c r="AU474" s="220" t="s">
        <v>93</v>
      </c>
      <c r="AV474" s="13" t="s">
        <v>93</v>
      </c>
      <c r="AW474" s="13" t="s">
        <v>36</v>
      </c>
      <c r="AX474" s="13" t="s">
        <v>80</v>
      </c>
      <c r="AY474" s="220" t="s">
        <v>166</v>
      </c>
    </row>
    <row r="475" s="15" customFormat="1">
      <c r="A475" s="15"/>
      <c r="B475" s="234"/>
      <c r="C475" s="15"/>
      <c r="D475" s="219" t="s">
        <v>184</v>
      </c>
      <c r="E475" s="235" t="s">
        <v>1</v>
      </c>
      <c r="F475" s="236" t="s">
        <v>241</v>
      </c>
      <c r="G475" s="15"/>
      <c r="H475" s="237">
        <v>1192.04</v>
      </c>
      <c r="I475" s="238"/>
      <c r="J475" s="15"/>
      <c r="K475" s="15"/>
      <c r="L475" s="234"/>
      <c r="M475" s="239"/>
      <c r="N475" s="240"/>
      <c r="O475" s="240"/>
      <c r="P475" s="240"/>
      <c r="Q475" s="240"/>
      <c r="R475" s="240"/>
      <c r="S475" s="240"/>
      <c r="T475" s="241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T475" s="235" t="s">
        <v>184</v>
      </c>
      <c r="AU475" s="235" t="s">
        <v>93</v>
      </c>
      <c r="AV475" s="15" t="s">
        <v>172</v>
      </c>
      <c r="AW475" s="15" t="s">
        <v>36</v>
      </c>
      <c r="AX475" s="15" t="s">
        <v>87</v>
      </c>
      <c r="AY475" s="235" t="s">
        <v>166</v>
      </c>
    </row>
    <row r="476" s="2" customFormat="1" ht="21.75" customHeight="1">
      <c r="A476" s="37"/>
      <c r="B476" s="168"/>
      <c r="C476" s="204" t="s">
        <v>407</v>
      </c>
      <c r="D476" s="204" t="s">
        <v>168</v>
      </c>
      <c r="E476" s="205" t="s">
        <v>992</v>
      </c>
      <c r="F476" s="206" t="s">
        <v>993</v>
      </c>
      <c r="G476" s="207" t="s">
        <v>182</v>
      </c>
      <c r="H476" s="208">
        <v>1192.04</v>
      </c>
      <c r="I476" s="209"/>
      <c r="J476" s="210">
        <f>ROUND(I476*H476,2)</f>
        <v>0</v>
      </c>
      <c r="K476" s="211"/>
      <c r="L476" s="38"/>
      <c r="M476" s="212" t="s">
        <v>1</v>
      </c>
      <c r="N476" s="213" t="s">
        <v>46</v>
      </c>
      <c r="O476" s="81"/>
      <c r="P476" s="214">
        <f>O476*H476</f>
        <v>0</v>
      </c>
      <c r="Q476" s="214">
        <v>0</v>
      </c>
      <c r="R476" s="214">
        <f>Q476*H476</f>
        <v>0</v>
      </c>
      <c r="S476" s="214">
        <v>0</v>
      </c>
      <c r="T476" s="215">
        <f>S476*H476</f>
        <v>0</v>
      </c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  <c r="AE476" s="37"/>
      <c r="AR476" s="216" t="s">
        <v>172</v>
      </c>
      <c r="AT476" s="216" t="s">
        <v>168</v>
      </c>
      <c r="AU476" s="216" t="s">
        <v>93</v>
      </c>
      <c r="AY476" s="18" t="s">
        <v>166</v>
      </c>
      <c r="BE476" s="217">
        <f>IF(N476="základná",J476,0)</f>
        <v>0</v>
      </c>
      <c r="BF476" s="217">
        <f>IF(N476="znížená",J476,0)</f>
        <v>0</v>
      </c>
      <c r="BG476" s="217">
        <f>IF(N476="zákl. prenesená",J476,0)</f>
        <v>0</v>
      </c>
      <c r="BH476" s="217">
        <f>IF(N476="zníž. prenesená",J476,0)</f>
        <v>0</v>
      </c>
      <c r="BI476" s="217">
        <f>IF(N476="nulová",J476,0)</f>
        <v>0</v>
      </c>
      <c r="BJ476" s="18" t="s">
        <v>93</v>
      </c>
      <c r="BK476" s="217">
        <f>ROUND(I476*H476,2)</f>
        <v>0</v>
      </c>
      <c r="BL476" s="18" t="s">
        <v>172</v>
      </c>
      <c r="BM476" s="216" t="s">
        <v>994</v>
      </c>
    </row>
    <row r="477" s="2" customFormat="1" ht="24.15" customHeight="1">
      <c r="A477" s="37"/>
      <c r="B477" s="168"/>
      <c r="C477" s="204" t="s">
        <v>412</v>
      </c>
      <c r="D477" s="204" t="s">
        <v>168</v>
      </c>
      <c r="E477" s="205" t="s">
        <v>995</v>
      </c>
      <c r="F477" s="206" t="s">
        <v>996</v>
      </c>
      <c r="G477" s="207" t="s">
        <v>208</v>
      </c>
      <c r="H477" s="208">
        <v>796.32000000000005</v>
      </c>
      <c r="I477" s="209"/>
      <c r="J477" s="210">
        <f>ROUND(I477*H477,2)</f>
        <v>0</v>
      </c>
      <c r="K477" s="211"/>
      <c r="L477" s="38"/>
      <c r="M477" s="212" t="s">
        <v>1</v>
      </c>
      <c r="N477" s="213" t="s">
        <v>46</v>
      </c>
      <c r="O477" s="81"/>
      <c r="P477" s="214">
        <f>O477*H477</f>
        <v>0</v>
      </c>
      <c r="Q477" s="214">
        <v>0.00046319999999999998</v>
      </c>
      <c r="R477" s="214">
        <f>Q477*H477</f>
        <v>0.36885542399999999</v>
      </c>
      <c r="S477" s="214">
        <v>0</v>
      </c>
      <c r="T477" s="215">
        <f>S477*H477</f>
        <v>0</v>
      </c>
      <c r="U477" s="37"/>
      <c r="V477" s="37"/>
      <c r="W477" s="37"/>
      <c r="X477" s="37"/>
      <c r="Y477" s="37"/>
      <c r="Z477" s="37"/>
      <c r="AA477" s="37"/>
      <c r="AB477" s="37"/>
      <c r="AC477" s="37"/>
      <c r="AD477" s="37"/>
      <c r="AE477" s="37"/>
      <c r="AR477" s="216" t="s">
        <v>172</v>
      </c>
      <c r="AT477" s="216" t="s">
        <v>168</v>
      </c>
      <c r="AU477" s="216" t="s">
        <v>93</v>
      </c>
      <c r="AY477" s="18" t="s">
        <v>166</v>
      </c>
      <c r="BE477" s="217">
        <f>IF(N477="základná",J477,0)</f>
        <v>0</v>
      </c>
      <c r="BF477" s="217">
        <f>IF(N477="znížená",J477,0)</f>
        <v>0</v>
      </c>
      <c r="BG477" s="217">
        <f>IF(N477="zákl. prenesená",J477,0)</f>
        <v>0</v>
      </c>
      <c r="BH477" s="217">
        <f>IF(N477="zníž. prenesená",J477,0)</f>
        <v>0</v>
      </c>
      <c r="BI477" s="217">
        <f>IF(N477="nulová",J477,0)</f>
        <v>0</v>
      </c>
      <c r="BJ477" s="18" t="s">
        <v>93</v>
      </c>
      <c r="BK477" s="217">
        <f>ROUND(I477*H477,2)</f>
        <v>0</v>
      </c>
      <c r="BL477" s="18" t="s">
        <v>172</v>
      </c>
      <c r="BM477" s="216" t="s">
        <v>997</v>
      </c>
    </row>
    <row r="478" s="14" customFormat="1">
      <c r="A478" s="14"/>
      <c r="B478" s="227"/>
      <c r="C478" s="14"/>
      <c r="D478" s="219" t="s">
        <v>184</v>
      </c>
      <c r="E478" s="228" t="s">
        <v>1</v>
      </c>
      <c r="F478" s="229" t="s">
        <v>846</v>
      </c>
      <c r="G478" s="14"/>
      <c r="H478" s="228" t="s">
        <v>1</v>
      </c>
      <c r="I478" s="230"/>
      <c r="J478" s="14"/>
      <c r="K478" s="14"/>
      <c r="L478" s="227"/>
      <c r="M478" s="231"/>
      <c r="N478" s="232"/>
      <c r="O478" s="232"/>
      <c r="P478" s="232"/>
      <c r="Q478" s="232"/>
      <c r="R478" s="232"/>
      <c r="S478" s="232"/>
      <c r="T478" s="233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T478" s="228" t="s">
        <v>184</v>
      </c>
      <c r="AU478" s="228" t="s">
        <v>93</v>
      </c>
      <c r="AV478" s="14" t="s">
        <v>87</v>
      </c>
      <c r="AW478" s="14" t="s">
        <v>36</v>
      </c>
      <c r="AX478" s="14" t="s">
        <v>80</v>
      </c>
      <c r="AY478" s="228" t="s">
        <v>166</v>
      </c>
    </row>
    <row r="479" s="13" customFormat="1">
      <c r="A479" s="13"/>
      <c r="B479" s="218"/>
      <c r="C479" s="13"/>
      <c r="D479" s="219" t="s">
        <v>184</v>
      </c>
      <c r="E479" s="220" t="s">
        <v>1</v>
      </c>
      <c r="F479" s="221" t="s">
        <v>998</v>
      </c>
      <c r="G479" s="13"/>
      <c r="H479" s="222">
        <v>219.88800000000001</v>
      </c>
      <c r="I479" s="223"/>
      <c r="J479" s="13"/>
      <c r="K479" s="13"/>
      <c r="L479" s="218"/>
      <c r="M479" s="224"/>
      <c r="N479" s="225"/>
      <c r="O479" s="225"/>
      <c r="P479" s="225"/>
      <c r="Q479" s="225"/>
      <c r="R479" s="225"/>
      <c r="S479" s="225"/>
      <c r="T479" s="226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T479" s="220" t="s">
        <v>184</v>
      </c>
      <c r="AU479" s="220" t="s">
        <v>93</v>
      </c>
      <c r="AV479" s="13" t="s">
        <v>93</v>
      </c>
      <c r="AW479" s="13" t="s">
        <v>36</v>
      </c>
      <c r="AX479" s="13" t="s">
        <v>80</v>
      </c>
      <c r="AY479" s="220" t="s">
        <v>166</v>
      </c>
    </row>
    <row r="480" s="13" customFormat="1">
      <c r="A480" s="13"/>
      <c r="B480" s="218"/>
      <c r="C480" s="13"/>
      <c r="D480" s="219" t="s">
        <v>184</v>
      </c>
      <c r="E480" s="220" t="s">
        <v>1</v>
      </c>
      <c r="F480" s="221" t="s">
        <v>999</v>
      </c>
      <c r="G480" s="13"/>
      <c r="H480" s="222">
        <v>274.5</v>
      </c>
      <c r="I480" s="223"/>
      <c r="J480" s="13"/>
      <c r="K480" s="13"/>
      <c r="L480" s="218"/>
      <c r="M480" s="224"/>
      <c r="N480" s="225"/>
      <c r="O480" s="225"/>
      <c r="P480" s="225"/>
      <c r="Q480" s="225"/>
      <c r="R480" s="225"/>
      <c r="S480" s="225"/>
      <c r="T480" s="226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T480" s="220" t="s">
        <v>184</v>
      </c>
      <c r="AU480" s="220" t="s">
        <v>93</v>
      </c>
      <c r="AV480" s="13" t="s">
        <v>93</v>
      </c>
      <c r="AW480" s="13" t="s">
        <v>36</v>
      </c>
      <c r="AX480" s="13" t="s">
        <v>80</v>
      </c>
      <c r="AY480" s="220" t="s">
        <v>166</v>
      </c>
    </row>
    <row r="481" s="13" customFormat="1">
      <c r="A481" s="13"/>
      <c r="B481" s="218"/>
      <c r="C481" s="13"/>
      <c r="D481" s="219" t="s">
        <v>184</v>
      </c>
      <c r="E481" s="220" t="s">
        <v>1</v>
      </c>
      <c r="F481" s="221" t="s">
        <v>1000</v>
      </c>
      <c r="G481" s="13"/>
      <c r="H481" s="222">
        <v>106.512</v>
      </c>
      <c r="I481" s="223"/>
      <c r="J481" s="13"/>
      <c r="K481" s="13"/>
      <c r="L481" s="218"/>
      <c r="M481" s="224"/>
      <c r="N481" s="225"/>
      <c r="O481" s="225"/>
      <c r="P481" s="225"/>
      <c r="Q481" s="225"/>
      <c r="R481" s="225"/>
      <c r="S481" s="225"/>
      <c r="T481" s="226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T481" s="220" t="s">
        <v>184</v>
      </c>
      <c r="AU481" s="220" t="s">
        <v>93</v>
      </c>
      <c r="AV481" s="13" t="s">
        <v>93</v>
      </c>
      <c r="AW481" s="13" t="s">
        <v>36</v>
      </c>
      <c r="AX481" s="13" t="s">
        <v>80</v>
      </c>
      <c r="AY481" s="220" t="s">
        <v>166</v>
      </c>
    </row>
    <row r="482" s="13" customFormat="1">
      <c r="A482" s="13"/>
      <c r="B482" s="218"/>
      <c r="C482" s="13"/>
      <c r="D482" s="219" t="s">
        <v>184</v>
      </c>
      <c r="E482" s="220" t="s">
        <v>1</v>
      </c>
      <c r="F482" s="221" t="s">
        <v>1001</v>
      </c>
      <c r="G482" s="13"/>
      <c r="H482" s="222">
        <v>75.244</v>
      </c>
      <c r="I482" s="223"/>
      <c r="J482" s="13"/>
      <c r="K482" s="13"/>
      <c r="L482" s="218"/>
      <c r="M482" s="224"/>
      <c r="N482" s="225"/>
      <c r="O482" s="225"/>
      <c r="P482" s="225"/>
      <c r="Q482" s="225"/>
      <c r="R482" s="225"/>
      <c r="S482" s="225"/>
      <c r="T482" s="226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T482" s="220" t="s">
        <v>184</v>
      </c>
      <c r="AU482" s="220" t="s">
        <v>93</v>
      </c>
      <c r="AV482" s="13" t="s">
        <v>93</v>
      </c>
      <c r="AW482" s="13" t="s">
        <v>36</v>
      </c>
      <c r="AX482" s="13" t="s">
        <v>80</v>
      </c>
      <c r="AY482" s="220" t="s">
        <v>166</v>
      </c>
    </row>
    <row r="483" s="13" customFormat="1">
      <c r="A483" s="13"/>
      <c r="B483" s="218"/>
      <c r="C483" s="13"/>
      <c r="D483" s="219" t="s">
        <v>184</v>
      </c>
      <c r="E483" s="220" t="s">
        <v>1</v>
      </c>
      <c r="F483" s="221" t="s">
        <v>853</v>
      </c>
      <c r="G483" s="13"/>
      <c r="H483" s="222">
        <v>87.231999999999999</v>
      </c>
      <c r="I483" s="223"/>
      <c r="J483" s="13"/>
      <c r="K483" s="13"/>
      <c r="L483" s="218"/>
      <c r="M483" s="224"/>
      <c r="N483" s="225"/>
      <c r="O483" s="225"/>
      <c r="P483" s="225"/>
      <c r="Q483" s="225"/>
      <c r="R483" s="225"/>
      <c r="S483" s="225"/>
      <c r="T483" s="226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T483" s="220" t="s">
        <v>184</v>
      </c>
      <c r="AU483" s="220" t="s">
        <v>93</v>
      </c>
      <c r="AV483" s="13" t="s">
        <v>93</v>
      </c>
      <c r="AW483" s="13" t="s">
        <v>36</v>
      </c>
      <c r="AX483" s="13" t="s">
        <v>80</v>
      </c>
      <c r="AY483" s="220" t="s">
        <v>166</v>
      </c>
    </row>
    <row r="484" s="13" customFormat="1">
      <c r="A484" s="13"/>
      <c r="B484" s="218"/>
      <c r="C484" s="13"/>
      <c r="D484" s="219" t="s">
        <v>184</v>
      </c>
      <c r="E484" s="220" t="s">
        <v>1</v>
      </c>
      <c r="F484" s="221" t="s">
        <v>854</v>
      </c>
      <c r="G484" s="13"/>
      <c r="H484" s="222">
        <v>32.944000000000003</v>
      </c>
      <c r="I484" s="223"/>
      <c r="J484" s="13"/>
      <c r="K484" s="13"/>
      <c r="L484" s="218"/>
      <c r="M484" s="224"/>
      <c r="N484" s="225"/>
      <c r="O484" s="225"/>
      <c r="P484" s="225"/>
      <c r="Q484" s="225"/>
      <c r="R484" s="225"/>
      <c r="S484" s="225"/>
      <c r="T484" s="226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T484" s="220" t="s">
        <v>184</v>
      </c>
      <c r="AU484" s="220" t="s">
        <v>93</v>
      </c>
      <c r="AV484" s="13" t="s">
        <v>93</v>
      </c>
      <c r="AW484" s="13" t="s">
        <v>36</v>
      </c>
      <c r="AX484" s="13" t="s">
        <v>80</v>
      </c>
      <c r="AY484" s="220" t="s">
        <v>166</v>
      </c>
    </row>
    <row r="485" s="15" customFormat="1">
      <c r="A485" s="15"/>
      <c r="B485" s="234"/>
      <c r="C485" s="15"/>
      <c r="D485" s="219" t="s">
        <v>184</v>
      </c>
      <c r="E485" s="235" t="s">
        <v>1</v>
      </c>
      <c r="F485" s="236" t="s">
        <v>241</v>
      </c>
      <c r="G485" s="15"/>
      <c r="H485" s="237">
        <v>796.32000000000005</v>
      </c>
      <c r="I485" s="238"/>
      <c r="J485" s="15"/>
      <c r="K485" s="15"/>
      <c r="L485" s="234"/>
      <c r="M485" s="239"/>
      <c r="N485" s="240"/>
      <c r="O485" s="240"/>
      <c r="P485" s="240"/>
      <c r="Q485" s="240"/>
      <c r="R485" s="240"/>
      <c r="S485" s="240"/>
      <c r="T485" s="241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T485" s="235" t="s">
        <v>184</v>
      </c>
      <c r="AU485" s="235" t="s">
        <v>93</v>
      </c>
      <c r="AV485" s="15" t="s">
        <v>172</v>
      </c>
      <c r="AW485" s="15" t="s">
        <v>36</v>
      </c>
      <c r="AX485" s="15" t="s">
        <v>87</v>
      </c>
      <c r="AY485" s="235" t="s">
        <v>166</v>
      </c>
    </row>
    <row r="486" s="2" customFormat="1" ht="24.15" customHeight="1">
      <c r="A486" s="37"/>
      <c r="B486" s="168"/>
      <c r="C486" s="204" t="s">
        <v>418</v>
      </c>
      <c r="D486" s="204" t="s">
        <v>168</v>
      </c>
      <c r="E486" s="205" t="s">
        <v>1002</v>
      </c>
      <c r="F486" s="206" t="s">
        <v>1003</v>
      </c>
      <c r="G486" s="207" t="s">
        <v>208</v>
      </c>
      <c r="H486" s="208">
        <v>77.063999999999993</v>
      </c>
      <c r="I486" s="209"/>
      <c r="J486" s="210">
        <f>ROUND(I486*H486,2)</f>
        <v>0</v>
      </c>
      <c r="K486" s="211"/>
      <c r="L486" s="38"/>
      <c r="M486" s="212" t="s">
        <v>1</v>
      </c>
      <c r="N486" s="213" t="s">
        <v>46</v>
      </c>
      <c r="O486" s="81"/>
      <c r="P486" s="214">
        <f>O486*H486</f>
        <v>0</v>
      </c>
      <c r="Q486" s="214">
        <v>0.00048999999999999998</v>
      </c>
      <c r="R486" s="214">
        <f>Q486*H486</f>
        <v>0.037761359999999994</v>
      </c>
      <c r="S486" s="214">
        <v>0</v>
      </c>
      <c r="T486" s="215">
        <f>S486*H486</f>
        <v>0</v>
      </c>
      <c r="U486" s="37"/>
      <c r="V486" s="37"/>
      <c r="W486" s="37"/>
      <c r="X486" s="37"/>
      <c r="Y486" s="37"/>
      <c r="Z486" s="37"/>
      <c r="AA486" s="37"/>
      <c r="AB486" s="37"/>
      <c r="AC486" s="37"/>
      <c r="AD486" s="37"/>
      <c r="AE486" s="37"/>
      <c r="AR486" s="216" t="s">
        <v>172</v>
      </c>
      <c r="AT486" s="216" t="s">
        <v>168</v>
      </c>
      <c r="AU486" s="216" t="s">
        <v>93</v>
      </c>
      <c r="AY486" s="18" t="s">
        <v>166</v>
      </c>
      <c r="BE486" s="217">
        <f>IF(N486="základná",J486,0)</f>
        <v>0</v>
      </c>
      <c r="BF486" s="217">
        <f>IF(N486="znížená",J486,0)</f>
        <v>0</v>
      </c>
      <c r="BG486" s="217">
        <f>IF(N486="zákl. prenesená",J486,0)</f>
        <v>0</v>
      </c>
      <c r="BH486" s="217">
        <f>IF(N486="zníž. prenesená",J486,0)</f>
        <v>0</v>
      </c>
      <c r="BI486" s="217">
        <f>IF(N486="nulová",J486,0)</f>
        <v>0</v>
      </c>
      <c r="BJ486" s="18" t="s">
        <v>93</v>
      </c>
      <c r="BK486" s="217">
        <f>ROUND(I486*H486,2)</f>
        <v>0</v>
      </c>
      <c r="BL486" s="18" t="s">
        <v>172</v>
      </c>
      <c r="BM486" s="216" t="s">
        <v>1004</v>
      </c>
    </row>
    <row r="487" s="13" customFormat="1">
      <c r="A487" s="13"/>
      <c r="B487" s="218"/>
      <c r="C487" s="13"/>
      <c r="D487" s="219" t="s">
        <v>184</v>
      </c>
      <c r="E487" s="220" t="s">
        <v>1</v>
      </c>
      <c r="F487" s="221" t="s">
        <v>1005</v>
      </c>
      <c r="G487" s="13"/>
      <c r="H487" s="222">
        <v>77.063999999999993</v>
      </c>
      <c r="I487" s="223"/>
      <c r="J487" s="13"/>
      <c r="K487" s="13"/>
      <c r="L487" s="218"/>
      <c r="M487" s="224"/>
      <c r="N487" s="225"/>
      <c r="O487" s="225"/>
      <c r="P487" s="225"/>
      <c r="Q487" s="225"/>
      <c r="R487" s="225"/>
      <c r="S487" s="225"/>
      <c r="T487" s="226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T487" s="220" t="s">
        <v>184</v>
      </c>
      <c r="AU487" s="220" t="s">
        <v>93</v>
      </c>
      <c r="AV487" s="13" t="s">
        <v>93</v>
      </c>
      <c r="AW487" s="13" t="s">
        <v>36</v>
      </c>
      <c r="AX487" s="13" t="s">
        <v>87</v>
      </c>
      <c r="AY487" s="220" t="s">
        <v>166</v>
      </c>
    </row>
    <row r="488" s="2" customFormat="1" ht="24.15" customHeight="1">
      <c r="A488" s="37"/>
      <c r="B488" s="168"/>
      <c r="C488" s="204" t="s">
        <v>423</v>
      </c>
      <c r="D488" s="204" t="s">
        <v>168</v>
      </c>
      <c r="E488" s="205" t="s">
        <v>1006</v>
      </c>
      <c r="F488" s="206" t="s">
        <v>1007</v>
      </c>
      <c r="G488" s="207" t="s">
        <v>208</v>
      </c>
      <c r="H488" s="208">
        <v>796.32000000000005</v>
      </c>
      <c r="I488" s="209"/>
      <c r="J488" s="210">
        <f>ROUND(I488*H488,2)</f>
        <v>0</v>
      </c>
      <c r="K488" s="211"/>
      <c r="L488" s="38"/>
      <c r="M488" s="212" t="s">
        <v>1</v>
      </c>
      <c r="N488" s="213" t="s">
        <v>46</v>
      </c>
      <c r="O488" s="81"/>
      <c r="P488" s="214">
        <f>O488*H488</f>
        <v>0</v>
      </c>
      <c r="Q488" s="214">
        <v>0</v>
      </c>
      <c r="R488" s="214">
        <f>Q488*H488</f>
        <v>0</v>
      </c>
      <c r="S488" s="214">
        <v>0</v>
      </c>
      <c r="T488" s="215">
        <f>S488*H488</f>
        <v>0</v>
      </c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  <c r="AE488" s="37"/>
      <c r="AR488" s="216" t="s">
        <v>172</v>
      </c>
      <c r="AT488" s="216" t="s">
        <v>168</v>
      </c>
      <c r="AU488" s="216" t="s">
        <v>93</v>
      </c>
      <c r="AY488" s="18" t="s">
        <v>166</v>
      </c>
      <c r="BE488" s="217">
        <f>IF(N488="základná",J488,0)</f>
        <v>0</v>
      </c>
      <c r="BF488" s="217">
        <f>IF(N488="znížená",J488,0)</f>
        <v>0</v>
      </c>
      <c r="BG488" s="217">
        <f>IF(N488="zákl. prenesená",J488,0)</f>
        <v>0</v>
      </c>
      <c r="BH488" s="217">
        <f>IF(N488="zníž. prenesená",J488,0)</f>
        <v>0</v>
      </c>
      <c r="BI488" s="217">
        <f>IF(N488="nulová",J488,0)</f>
        <v>0</v>
      </c>
      <c r="BJ488" s="18" t="s">
        <v>93</v>
      </c>
      <c r="BK488" s="217">
        <f>ROUND(I488*H488,2)</f>
        <v>0</v>
      </c>
      <c r="BL488" s="18" t="s">
        <v>172</v>
      </c>
      <c r="BM488" s="216" t="s">
        <v>1008</v>
      </c>
    </row>
    <row r="489" s="2" customFormat="1" ht="24.15" customHeight="1">
      <c r="A489" s="37"/>
      <c r="B489" s="168"/>
      <c r="C489" s="204" t="s">
        <v>427</v>
      </c>
      <c r="D489" s="204" t="s">
        <v>168</v>
      </c>
      <c r="E489" s="205" t="s">
        <v>1009</v>
      </c>
      <c r="F489" s="206" t="s">
        <v>1010</v>
      </c>
      <c r="G489" s="207" t="s">
        <v>208</v>
      </c>
      <c r="H489" s="208">
        <v>77.063999999999993</v>
      </c>
      <c r="I489" s="209"/>
      <c r="J489" s="210">
        <f>ROUND(I489*H489,2)</f>
        <v>0</v>
      </c>
      <c r="K489" s="211"/>
      <c r="L489" s="38"/>
      <c r="M489" s="212" t="s">
        <v>1</v>
      </c>
      <c r="N489" s="213" t="s">
        <v>46</v>
      </c>
      <c r="O489" s="81"/>
      <c r="P489" s="214">
        <f>O489*H489</f>
        <v>0</v>
      </c>
      <c r="Q489" s="214">
        <v>0</v>
      </c>
      <c r="R489" s="214">
        <f>Q489*H489</f>
        <v>0</v>
      </c>
      <c r="S489" s="214">
        <v>0</v>
      </c>
      <c r="T489" s="215">
        <f>S489*H489</f>
        <v>0</v>
      </c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R489" s="216" t="s">
        <v>172</v>
      </c>
      <c r="AT489" s="216" t="s">
        <v>168</v>
      </c>
      <c r="AU489" s="216" t="s">
        <v>93</v>
      </c>
      <c r="AY489" s="18" t="s">
        <v>166</v>
      </c>
      <c r="BE489" s="217">
        <f>IF(N489="základná",J489,0)</f>
        <v>0</v>
      </c>
      <c r="BF489" s="217">
        <f>IF(N489="znížená",J489,0)</f>
        <v>0</v>
      </c>
      <c r="BG489" s="217">
        <f>IF(N489="zákl. prenesená",J489,0)</f>
        <v>0</v>
      </c>
      <c r="BH489" s="217">
        <f>IF(N489="zníž. prenesená",J489,0)</f>
        <v>0</v>
      </c>
      <c r="BI489" s="217">
        <f>IF(N489="nulová",J489,0)</f>
        <v>0</v>
      </c>
      <c r="BJ489" s="18" t="s">
        <v>93</v>
      </c>
      <c r="BK489" s="217">
        <f>ROUND(I489*H489,2)</f>
        <v>0</v>
      </c>
      <c r="BL489" s="18" t="s">
        <v>172</v>
      </c>
      <c r="BM489" s="216" t="s">
        <v>1011</v>
      </c>
    </row>
    <row r="490" s="2" customFormat="1" ht="24.15" customHeight="1">
      <c r="A490" s="37"/>
      <c r="B490" s="168"/>
      <c r="C490" s="204" t="s">
        <v>431</v>
      </c>
      <c r="D490" s="204" t="s">
        <v>168</v>
      </c>
      <c r="E490" s="205" t="s">
        <v>1012</v>
      </c>
      <c r="F490" s="206" t="s">
        <v>1013</v>
      </c>
      <c r="G490" s="207" t="s">
        <v>182</v>
      </c>
      <c r="H490" s="208">
        <v>118</v>
      </c>
      <c r="I490" s="209"/>
      <c r="J490" s="210">
        <f>ROUND(I490*H490,2)</f>
        <v>0</v>
      </c>
      <c r="K490" s="211"/>
      <c r="L490" s="38"/>
      <c r="M490" s="212" t="s">
        <v>1</v>
      </c>
      <c r="N490" s="213" t="s">
        <v>46</v>
      </c>
      <c r="O490" s="81"/>
      <c r="P490" s="214">
        <f>O490*H490</f>
        <v>0</v>
      </c>
      <c r="Q490" s="214">
        <v>0.0061399999999999996</v>
      </c>
      <c r="R490" s="214">
        <f>Q490*H490</f>
        <v>0.72451999999999994</v>
      </c>
      <c r="S490" s="214">
        <v>0</v>
      </c>
      <c r="T490" s="215">
        <f>S490*H490</f>
        <v>0</v>
      </c>
      <c r="U490" s="37"/>
      <c r="V490" s="37"/>
      <c r="W490" s="37"/>
      <c r="X490" s="37"/>
      <c r="Y490" s="37"/>
      <c r="Z490" s="37"/>
      <c r="AA490" s="37"/>
      <c r="AB490" s="37"/>
      <c r="AC490" s="37"/>
      <c r="AD490" s="37"/>
      <c r="AE490" s="37"/>
      <c r="AR490" s="216" t="s">
        <v>172</v>
      </c>
      <c r="AT490" s="216" t="s">
        <v>168</v>
      </c>
      <c r="AU490" s="216" t="s">
        <v>93</v>
      </c>
      <c r="AY490" s="18" t="s">
        <v>166</v>
      </c>
      <c r="BE490" s="217">
        <f>IF(N490="základná",J490,0)</f>
        <v>0</v>
      </c>
      <c r="BF490" s="217">
        <f>IF(N490="znížená",J490,0)</f>
        <v>0</v>
      </c>
      <c r="BG490" s="217">
        <f>IF(N490="zákl. prenesená",J490,0)</f>
        <v>0</v>
      </c>
      <c r="BH490" s="217">
        <f>IF(N490="zníž. prenesená",J490,0)</f>
        <v>0</v>
      </c>
      <c r="BI490" s="217">
        <f>IF(N490="nulová",J490,0)</f>
        <v>0</v>
      </c>
      <c r="BJ490" s="18" t="s">
        <v>93</v>
      </c>
      <c r="BK490" s="217">
        <f>ROUND(I490*H490,2)</f>
        <v>0</v>
      </c>
      <c r="BL490" s="18" t="s">
        <v>172</v>
      </c>
      <c r="BM490" s="216" t="s">
        <v>1014</v>
      </c>
    </row>
    <row r="491" s="13" customFormat="1">
      <c r="A491" s="13"/>
      <c r="B491" s="218"/>
      <c r="C491" s="13"/>
      <c r="D491" s="219" t="s">
        <v>184</v>
      </c>
      <c r="E491" s="220" t="s">
        <v>1</v>
      </c>
      <c r="F491" s="221" t="s">
        <v>1015</v>
      </c>
      <c r="G491" s="13"/>
      <c r="H491" s="222">
        <v>22.379999999999999</v>
      </c>
      <c r="I491" s="223"/>
      <c r="J491" s="13"/>
      <c r="K491" s="13"/>
      <c r="L491" s="218"/>
      <c r="M491" s="224"/>
      <c r="N491" s="225"/>
      <c r="O491" s="225"/>
      <c r="P491" s="225"/>
      <c r="Q491" s="225"/>
      <c r="R491" s="225"/>
      <c r="S491" s="225"/>
      <c r="T491" s="226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T491" s="220" t="s">
        <v>184</v>
      </c>
      <c r="AU491" s="220" t="s">
        <v>93</v>
      </c>
      <c r="AV491" s="13" t="s">
        <v>93</v>
      </c>
      <c r="AW491" s="13" t="s">
        <v>36</v>
      </c>
      <c r="AX491" s="13" t="s">
        <v>80</v>
      </c>
      <c r="AY491" s="220" t="s">
        <v>166</v>
      </c>
    </row>
    <row r="492" s="13" customFormat="1">
      <c r="A492" s="13"/>
      <c r="B492" s="218"/>
      <c r="C492" s="13"/>
      <c r="D492" s="219" t="s">
        <v>184</v>
      </c>
      <c r="E492" s="220" t="s">
        <v>1</v>
      </c>
      <c r="F492" s="221" t="s">
        <v>1016</v>
      </c>
      <c r="G492" s="13"/>
      <c r="H492" s="222">
        <v>20.039999999999999</v>
      </c>
      <c r="I492" s="223"/>
      <c r="J492" s="13"/>
      <c r="K492" s="13"/>
      <c r="L492" s="218"/>
      <c r="M492" s="224"/>
      <c r="N492" s="225"/>
      <c r="O492" s="225"/>
      <c r="P492" s="225"/>
      <c r="Q492" s="225"/>
      <c r="R492" s="225"/>
      <c r="S492" s="225"/>
      <c r="T492" s="226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T492" s="220" t="s">
        <v>184</v>
      </c>
      <c r="AU492" s="220" t="s">
        <v>93</v>
      </c>
      <c r="AV492" s="13" t="s">
        <v>93</v>
      </c>
      <c r="AW492" s="13" t="s">
        <v>36</v>
      </c>
      <c r="AX492" s="13" t="s">
        <v>80</v>
      </c>
      <c r="AY492" s="220" t="s">
        <v>166</v>
      </c>
    </row>
    <row r="493" s="13" customFormat="1">
      <c r="A493" s="13"/>
      <c r="B493" s="218"/>
      <c r="C493" s="13"/>
      <c r="D493" s="219" t="s">
        <v>184</v>
      </c>
      <c r="E493" s="220" t="s">
        <v>1</v>
      </c>
      <c r="F493" s="221" t="s">
        <v>1017</v>
      </c>
      <c r="G493" s="13"/>
      <c r="H493" s="222">
        <v>18.059999999999999</v>
      </c>
      <c r="I493" s="223"/>
      <c r="J493" s="13"/>
      <c r="K493" s="13"/>
      <c r="L493" s="218"/>
      <c r="M493" s="224"/>
      <c r="N493" s="225"/>
      <c r="O493" s="225"/>
      <c r="P493" s="225"/>
      <c r="Q493" s="225"/>
      <c r="R493" s="225"/>
      <c r="S493" s="225"/>
      <c r="T493" s="226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T493" s="220" t="s">
        <v>184</v>
      </c>
      <c r="AU493" s="220" t="s">
        <v>93</v>
      </c>
      <c r="AV493" s="13" t="s">
        <v>93</v>
      </c>
      <c r="AW493" s="13" t="s">
        <v>36</v>
      </c>
      <c r="AX493" s="13" t="s">
        <v>80</v>
      </c>
      <c r="AY493" s="220" t="s">
        <v>166</v>
      </c>
    </row>
    <row r="494" s="13" customFormat="1">
      <c r="A494" s="13"/>
      <c r="B494" s="218"/>
      <c r="C494" s="13"/>
      <c r="D494" s="219" t="s">
        <v>184</v>
      </c>
      <c r="E494" s="220" t="s">
        <v>1</v>
      </c>
      <c r="F494" s="221" t="s">
        <v>1018</v>
      </c>
      <c r="G494" s="13"/>
      <c r="H494" s="222">
        <v>15.24</v>
      </c>
      <c r="I494" s="223"/>
      <c r="J494" s="13"/>
      <c r="K494" s="13"/>
      <c r="L494" s="218"/>
      <c r="M494" s="224"/>
      <c r="N494" s="225"/>
      <c r="O494" s="225"/>
      <c r="P494" s="225"/>
      <c r="Q494" s="225"/>
      <c r="R494" s="225"/>
      <c r="S494" s="225"/>
      <c r="T494" s="226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T494" s="220" t="s">
        <v>184</v>
      </c>
      <c r="AU494" s="220" t="s">
        <v>93</v>
      </c>
      <c r="AV494" s="13" t="s">
        <v>93</v>
      </c>
      <c r="AW494" s="13" t="s">
        <v>36</v>
      </c>
      <c r="AX494" s="13" t="s">
        <v>80</v>
      </c>
      <c r="AY494" s="220" t="s">
        <v>166</v>
      </c>
    </row>
    <row r="495" s="13" customFormat="1">
      <c r="A495" s="13"/>
      <c r="B495" s="218"/>
      <c r="C495" s="13"/>
      <c r="D495" s="219" t="s">
        <v>184</v>
      </c>
      <c r="E495" s="220" t="s">
        <v>1</v>
      </c>
      <c r="F495" s="221" t="s">
        <v>1019</v>
      </c>
      <c r="G495" s="13"/>
      <c r="H495" s="222">
        <v>15.720000000000001</v>
      </c>
      <c r="I495" s="223"/>
      <c r="J495" s="13"/>
      <c r="K495" s="13"/>
      <c r="L495" s="218"/>
      <c r="M495" s="224"/>
      <c r="N495" s="225"/>
      <c r="O495" s="225"/>
      <c r="P495" s="225"/>
      <c r="Q495" s="225"/>
      <c r="R495" s="225"/>
      <c r="S495" s="225"/>
      <c r="T495" s="226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T495" s="220" t="s">
        <v>184</v>
      </c>
      <c r="AU495" s="220" t="s">
        <v>93</v>
      </c>
      <c r="AV495" s="13" t="s">
        <v>93</v>
      </c>
      <c r="AW495" s="13" t="s">
        <v>36</v>
      </c>
      <c r="AX495" s="13" t="s">
        <v>80</v>
      </c>
      <c r="AY495" s="220" t="s">
        <v>166</v>
      </c>
    </row>
    <row r="496" s="13" customFormat="1">
      <c r="A496" s="13"/>
      <c r="B496" s="218"/>
      <c r="C496" s="13"/>
      <c r="D496" s="219" t="s">
        <v>184</v>
      </c>
      <c r="E496" s="220" t="s">
        <v>1</v>
      </c>
      <c r="F496" s="221" t="s">
        <v>1020</v>
      </c>
      <c r="G496" s="13"/>
      <c r="H496" s="222">
        <v>26.559999999999999</v>
      </c>
      <c r="I496" s="223"/>
      <c r="J496" s="13"/>
      <c r="K496" s="13"/>
      <c r="L496" s="218"/>
      <c r="M496" s="224"/>
      <c r="N496" s="225"/>
      <c r="O496" s="225"/>
      <c r="P496" s="225"/>
      <c r="Q496" s="225"/>
      <c r="R496" s="225"/>
      <c r="S496" s="225"/>
      <c r="T496" s="226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T496" s="220" t="s">
        <v>184</v>
      </c>
      <c r="AU496" s="220" t="s">
        <v>93</v>
      </c>
      <c r="AV496" s="13" t="s">
        <v>93</v>
      </c>
      <c r="AW496" s="13" t="s">
        <v>36</v>
      </c>
      <c r="AX496" s="13" t="s">
        <v>80</v>
      </c>
      <c r="AY496" s="220" t="s">
        <v>166</v>
      </c>
    </row>
    <row r="497" s="15" customFormat="1">
      <c r="A497" s="15"/>
      <c r="B497" s="234"/>
      <c r="C497" s="15"/>
      <c r="D497" s="219" t="s">
        <v>184</v>
      </c>
      <c r="E497" s="235" t="s">
        <v>1</v>
      </c>
      <c r="F497" s="236" t="s">
        <v>241</v>
      </c>
      <c r="G497" s="15"/>
      <c r="H497" s="237">
        <v>118</v>
      </c>
      <c r="I497" s="238"/>
      <c r="J497" s="15"/>
      <c r="K497" s="15"/>
      <c r="L497" s="234"/>
      <c r="M497" s="239"/>
      <c r="N497" s="240"/>
      <c r="O497" s="240"/>
      <c r="P497" s="240"/>
      <c r="Q497" s="240"/>
      <c r="R497" s="240"/>
      <c r="S497" s="240"/>
      <c r="T497" s="241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  <c r="AT497" s="235" t="s">
        <v>184</v>
      </c>
      <c r="AU497" s="235" t="s">
        <v>93</v>
      </c>
      <c r="AV497" s="15" t="s">
        <v>172</v>
      </c>
      <c r="AW497" s="15" t="s">
        <v>36</v>
      </c>
      <c r="AX497" s="15" t="s">
        <v>87</v>
      </c>
      <c r="AY497" s="235" t="s">
        <v>166</v>
      </c>
    </row>
    <row r="498" s="2" customFormat="1" ht="24.15" customHeight="1">
      <c r="A498" s="37"/>
      <c r="B498" s="168"/>
      <c r="C498" s="204" t="s">
        <v>436</v>
      </c>
      <c r="D498" s="204" t="s">
        <v>168</v>
      </c>
      <c r="E498" s="205" t="s">
        <v>1021</v>
      </c>
      <c r="F498" s="206" t="s">
        <v>1022</v>
      </c>
      <c r="G498" s="207" t="s">
        <v>182</v>
      </c>
      <c r="H498" s="208">
        <v>118</v>
      </c>
      <c r="I498" s="209"/>
      <c r="J498" s="210">
        <f>ROUND(I498*H498,2)</f>
        <v>0</v>
      </c>
      <c r="K498" s="211"/>
      <c r="L498" s="38"/>
      <c r="M498" s="212" t="s">
        <v>1</v>
      </c>
      <c r="N498" s="213" t="s">
        <v>46</v>
      </c>
      <c r="O498" s="81"/>
      <c r="P498" s="214">
        <f>O498*H498</f>
        <v>0</v>
      </c>
      <c r="Q498" s="214">
        <v>0</v>
      </c>
      <c r="R498" s="214">
        <f>Q498*H498</f>
        <v>0</v>
      </c>
      <c r="S498" s="214">
        <v>0</v>
      </c>
      <c r="T498" s="215">
        <f>S498*H498</f>
        <v>0</v>
      </c>
      <c r="U498" s="37"/>
      <c r="V498" s="37"/>
      <c r="W498" s="37"/>
      <c r="X498" s="37"/>
      <c r="Y498" s="37"/>
      <c r="Z498" s="37"/>
      <c r="AA498" s="37"/>
      <c r="AB498" s="37"/>
      <c r="AC498" s="37"/>
      <c r="AD498" s="37"/>
      <c r="AE498" s="37"/>
      <c r="AR498" s="216" t="s">
        <v>172</v>
      </c>
      <c r="AT498" s="216" t="s">
        <v>168</v>
      </c>
      <c r="AU498" s="216" t="s">
        <v>93</v>
      </c>
      <c r="AY498" s="18" t="s">
        <v>166</v>
      </c>
      <c r="BE498" s="217">
        <f>IF(N498="základná",J498,0)</f>
        <v>0</v>
      </c>
      <c r="BF498" s="217">
        <f>IF(N498="znížená",J498,0)</f>
        <v>0</v>
      </c>
      <c r="BG498" s="217">
        <f>IF(N498="zákl. prenesená",J498,0)</f>
        <v>0</v>
      </c>
      <c r="BH498" s="217">
        <f>IF(N498="zníž. prenesená",J498,0)</f>
        <v>0</v>
      </c>
      <c r="BI498" s="217">
        <f>IF(N498="nulová",J498,0)</f>
        <v>0</v>
      </c>
      <c r="BJ498" s="18" t="s">
        <v>93</v>
      </c>
      <c r="BK498" s="217">
        <f>ROUND(I498*H498,2)</f>
        <v>0</v>
      </c>
      <c r="BL498" s="18" t="s">
        <v>172</v>
      </c>
      <c r="BM498" s="216" t="s">
        <v>1023</v>
      </c>
    </row>
    <row r="499" s="2" customFormat="1" ht="33" customHeight="1">
      <c r="A499" s="37"/>
      <c r="B499" s="168"/>
      <c r="C499" s="204" t="s">
        <v>440</v>
      </c>
      <c r="D499" s="204" t="s">
        <v>168</v>
      </c>
      <c r="E499" s="205" t="s">
        <v>1024</v>
      </c>
      <c r="F499" s="206" t="s">
        <v>1025</v>
      </c>
      <c r="G499" s="207" t="s">
        <v>182</v>
      </c>
      <c r="H499" s="208">
        <v>12</v>
      </c>
      <c r="I499" s="209"/>
      <c r="J499" s="210">
        <f>ROUND(I499*H499,2)</f>
        <v>0</v>
      </c>
      <c r="K499" s="211"/>
      <c r="L499" s="38"/>
      <c r="M499" s="212" t="s">
        <v>1</v>
      </c>
      <c r="N499" s="213" t="s">
        <v>46</v>
      </c>
      <c r="O499" s="81"/>
      <c r="P499" s="214">
        <f>O499*H499</f>
        <v>0</v>
      </c>
      <c r="Q499" s="214">
        <v>0</v>
      </c>
      <c r="R499" s="214">
        <f>Q499*H499</f>
        <v>0</v>
      </c>
      <c r="S499" s="214">
        <v>0</v>
      </c>
      <c r="T499" s="215">
        <f>S499*H499</f>
        <v>0</v>
      </c>
      <c r="U499" s="37"/>
      <c r="V499" s="37"/>
      <c r="W499" s="37"/>
      <c r="X499" s="37"/>
      <c r="Y499" s="37"/>
      <c r="Z499" s="37"/>
      <c r="AA499" s="37"/>
      <c r="AB499" s="37"/>
      <c r="AC499" s="37"/>
      <c r="AD499" s="37"/>
      <c r="AE499" s="37"/>
      <c r="AR499" s="216" t="s">
        <v>172</v>
      </c>
      <c r="AT499" s="216" t="s">
        <v>168</v>
      </c>
      <c r="AU499" s="216" t="s">
        <v>93</v>
      </c>
      <c r="AY499" s="18" t="s">
        <v>166</v>
      </c>
      <c r="BE499" s="217">
        <f>IF(N499="základná",J499,0)</f>
        <v>0</v>
      </c>
      <c r="BF499" s="217">
        <f>IF(N499="znížená",J499,0)</f>
        <v>0</v>
      </c>
      <c r="BG499" s="217">
        <f>IF(N499="zákl. prenesená",J499,0)</f>
        <v>0</v>
      </c>
      <c r="BH499" s="217">
        <f>IF(N499="zníž. prenesená",J499,0)</f>
        <v>0</v>
      </c>
      <c r="BI499" s="217">
        <f>IF(N499="nulová",J499,0)</f>
        <v>0</v>
      </c>
      <c r="BJ499" s="18" t="s">
        <v>93</v>
      </c>
      <c r="BK499" s="217">
        <f>ROUND(I499*H499,2)</f>
        <v>0</v>
      </c>
      <c r="BL499" s="18" t="s">
        <v>172</v>
      </c>
      <c r="BM499" s="216" t="s">
        <v>1026</v>
      </c>
    </row>
    <row r="500" s="2" customFormat="1" ht="24.15" customHeight="1">
      <c r="A500" s="37"/>
      <c r="B500" s="168"/>
      <c r="C500" s="204" t="s">
        <v>445</v>
      </c>
      <c r="D500" s="204" t="s">
        <v>168</v>
      </c>
      <c r="E500" s="205" t="s">
        <v>1027</v>
      </c>
      <c r="F500" s="206" t="s">
        <v>1028</v>
      </c>
      <c r="G500" s="207" t="s">
        <v>171</v>
      </c>
      <c r="H500" s="208">
        <v>1</v>
      </c>
      <c r="I500" s="209"/>
      <c r="J500" s="210">
        <f>ROUND(I500*H500,2)</f>
        <v>0</v>
      </c>
      <c r="K500" s="211"/>
      <c r="L500" s="38"/>
      <c r="M500" s="212" t="s">
        <v>1</v>
      </c>
      <c r="N500" s="213" t="s">
        <v>46</v>
      </c>
      <c r="O500" s="81"/>
      <c r="P500" s="214">
        <f>O500*H500</f>
        <v>0</v>
      </c>
      <c r="Q500" s="214">
        <v>0</v>
      </c>
      <c r="R500" s="214">
        <f>Q500*H500</f>
        <v>0</v>
      </c>
      <c r="S500" s="214">
        <v>0</v>
      </c>
      <c r="T500" s="215">
        <f>S500*H500</f>
        <v>0</v>
      </c>
      <c r="U500" s="37"/>
      <c r="V500" s="37"/>
      <c r="W500" s="37"/>
      <c r="X500" s="37"/>
      <c r="Y500" s="37"/>
      <c r="Z500" s="37"/>
      <c r="AA500" s="37"/>
      <c r="AB500" s="37"/>
      <c r="AC500" s="37"/>
      <c r="AD500" s="37"/>
      <c r="AE500" s="37"/>
      <c r="AR500" s="216" t="s">
        <v>172</v>
      </c>
      <c r="AT500" s="216" t="s">
        <v>168</v>
      </c>
      <c r="AU500" s="216" t="s">
        <v>93</v>
      </c>
      <c r="AY500" s="18" t="s">
        <v>166</v>
      </c>
      <c r="BE500" s="217">
        <f>IF(N500="základná",J500,0)</f>
        <v>0</v>
      </c>
      <c r="BF500" s="217">
        <f>IF(N500="znížená",J500,0)</f>
        <v>0</v>
      </c>
      <c r="BG500" s="217">
        <f>IF(N500="zákl. prenesená",J500,0)</f>
        <v>0</v>
      </c>
      <c r="BH500" s="217">
        <f>IF(N500="zníž. prenesená",J500,0)</f>
        <v>0</v>
      </c>
      <c r="BI500" s="217">
        <f>IF(N500="nulová",J500,0)</f>
        <v>0</v>
      </c>
      <c r="BJ500" s="18" t="s">
        <v>93</v>
      </c>
      <c r="BK500" s="217">
        <f>ROUND(I500*H500,2)</f>
        <v>0</v>
      </c>
      <c r="BL500" s="18" t="s">
        <v>172</v>
      </c>
      <c r="BM500" s="216" t="s">
        <v>1029</v>
      </c>
    </row>
    <row r="501" s="2" customFormat="1" ht="37.8" customHeight="1">
      <c r="A501" s="37"/>
      <c r="B501" s="168"/>
      <c r="C501" s="204" t="s">
        <v>451</v>
      </c>
      <c r="D501" s="204" t="s">
        <v>168</v>
      </c>
      <c r="E501" s="205" t="s">
        <v>1030</v>
      </c>
      <c r="F501" s="206" t="s">
        <v>1031</v>
      </c>
      <c r="G501" s="207" t="s">
        <v>208</v>
      </c>
      <c r="H501" s="208">
        <v>1194.471</v>
      </c>
      <c r="I501" s="209"/>
      <c r="J501" s="210">
        <f>ROUND(I501*H501,2)</f>
        <v>0</v>
      </c>
      <c r="K501" s="211"/>
      <c r="L501" s="38"/>
      <c r="M501" s="212" t="s">
        <v>1</v>
      </c>
      <c r="N501" s="213" t="s">
        <v>46</v>
      </c>
      <c r="O501" s="81"/>
      <c r="P501" s="214">
        <f>O501*H501</f>
        <v>0</v>
      </c>
      <c r="Q501" s="214">
        <v>0</v>
      </c>
      <c r="R501" s="214">
        <f>Q501*H501</f>
        <v>0</v>
      </c>
      <c r="S501" s="214">
        <v>0</v>
      </c>
      <c r="T501" s="215">
        <f>S501*H501</f>
        <v>0</v>
      </c>
      <c r="U501" s="37"/>
      <c r="V501" s="37"/>
      <c r="W501" s="37"/>
      <c r="X501" s="37"/>
      <c r="Y501" s="37"/>
      <c r="Z501" s="37"/>
      <c r="AA501" s="37"/>
      <c r="AB501" s="37"/>
      <c r="AC501" s="37"/>
      <c r="AD501" s="37"/>
      <c r="AE501" s="37"/>
      <c r="AR501" s="216" t="s">
        <v>172</v>
      </c>
      <c r="AT501" s="216" t="s">
        <v>168</v>
      </c>
      <c r="AU501" s="216" t="s">
        <v>93</v>
      </c>
      <c r="AY501" s="18" t="s">
        <v>166</v>
      </c>
      <c r="BE501" s="217">
        <f>IF(N501="základná",J501,0)</f>
        <v>0</v>
      </c>
      <c r="BF501" s="217">
        <f>IF(N501="znížená",J501,0)</f>
        <v>0</v>
      </c>
      <c r="BG501" s="217">
        <f>IF(N501="zákl. prenesená",J501,0)</f>
        <v>0</v>
      </c>
      <c r="BH501" s="217">
        <f>IF(N501="zníž. prenesená",J501,0)</f>
        <v>0</v>
      </c>
      <c r="BI501" s="217">
        <f>IF(N501="nulová",J501,0)</f>
        <v>0</v>
      </c>
      <c r="BJ501" s="18" t="s">
        <v>93</v>
      </c>
      <c r="BK501" s="217">
        <f>ROUND(I501*H501,2)</f>
        <v>0</v>
      </c>
      <c r="BL501" s="18" t="s">
        <v>172</v>
      </c>
      <c r="BM501" s="216" t="s">
        <v>1032</v>
      </c>
    </row>
    <row r="502" s="14" customFormat="1">
      <c r="A502" s="14"/>
      <c r="B502" s="227"/>
      <c r="C502" s="14"/>
      <c r="D502" s="219" t="s">
        <v>184</v>
      </c>
      <c r="E502" s="228" t="s">
        <v>1</v>
      </c>
      <c r="F502" s="229" t="s">
        <v>1033</v>
      </c>
      <c r="G502" s="14"/>
      <c r="H502" s="228" t="s">
        <v>1</v>
      </c>
      <c r="I502" s="230"/>
      <c r="J502" s="14"/>
      <c r="K502" s="14"/>
      <c r="L502" s="227"/>
      <c r="M502" s="231"/>
      <c r="N502" s="232"/>
      <c r="O502" s="232"/>
      <c r="P502" s="232"/>
      <c r="Q502" s="232"/>
      <c r="R502" s="232"/>
      <c r="S502" s="232"/>
      <c r="T502" s="233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T502" s="228" t="s">
        <v>184</v>
      </c>
      <c r="AU502" s="228" t="s">
        <v>93</v>
      </c>
      <c r="AV502" s="14" t="s">
        <v>87</v>
      </c>
      <c r="AW502" s="14" t="s">
        <v>36</v>
      </c>
      <c r="AX502" s="14" t="s">
        <v>80</v>
      </c>
      <c r="AY502" s="228" t="s">
        <v>166</v>
      </c>
    </row>
    <row r="503" s="13" customFormat="1">
      <c r="A503" s="13"/>
      <c r="B503" s="218"/>
      <c r="C503" s="13"/>
      <c r="D503" s="219" t="s">
        <v>184</v>
      </c>
      <c r="E503" s="220" t="s">
        <v>1</v>
      </c>
      <c r="F503" s="221" t="s">
        <v>1034</v>
      </c>
      <c r="G503" s="13"/>
      <c r="H503" s="222">
        <v>327.67899999999997</v>
      </c>
      <c r="I503" s="223"/>
      <c r="J503" s="13"/>
      <c r="K503" s="13"/>
      <c r="L503" s="218"/>
      <c r="M503" s="224"/>
      <c r="N503" s="225"/>
      <c r="O503" s="225"/>
      <c r="P503" s="225"/>
      <c r="Q503" s="225"/>
      <c r="R503" s="225"/>
      <c r="S503" s="225"/>
      <c r="T503" s="226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T503" s="220" t="s">
        <v>184</v>
      </c>
      <c r="AU503" s="220" t="s">
        <v>93</v>
      </c>
      <c r="AV503" s="13" t="s">
        <v>93</v>
      </c>
      <c r="AW503" s="13" t="s">
        <v>36</v>
      </c>
      <c r="AX503" s="13" t="s">
        <v>80</v>
      </c>
      <c r="AY503" s="220" t="s">
        <v>166</v>
      </c>
    </row>
    <row r="504" s="14" customFormat="1">
      <c r="A504" s="14"/>
      <c r="B504" s="227"/>
      <c r="C504" s="14"/>
      <c r="D504" s="219" t="s">
        <v>184</v>
      </c>
      <c r="E504" s="228" t="s">
        <v>1</v>
      </c>
      <c r="F504" s="229" t="s">
        <v>819</v>
      </c>
      <c r="G504" s="14"/>
      <c r="H504" s="228" t="s">
        <v>1</v>
      </c>
      <c r="I504" s="230"/>
      <c r="J504" s="14"/>
      <c r="K504" s="14"/>
      <c r="L504" s="227"/>
      <c r="M504" s="231"/>
      <c r="N504" s="232"/>
      <c r="O504" s="232"/>
      <c r="P504" s="232"/>
      <c r="Q504" s="232"/>
      <c r="R504" s="232"/>
      <c r="S504" s="232"/>
      <c r="T504" s="233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T504" s="228" t="s">
        <v>184</v>
      </c>
      <c r="AU504" s="228" t="s">
        <v>93</v>
      </c>
      <c r="AV504" s="14" t="s">
        <v>87</v>
      </c>
      <c r="AW504" s="14" t="s">
        <v>36</v>
      </c>
      <c r="AX504" s="14" t="s">
        <v>80</v>
      </c>
      <c r="AY504" s="228" t="s">
        <v>166</v>
      </c>
    </row>
    <row r="505" s="13" customFormat="1">
      <c r="A505" s="13"/>
      <c r="B505" s="218"/>
      <c r="C505" s="13"/>
      <c r="D505" s="219" t="s">
        <v>184</v>
      </c>
      <c r="E505" s="220" t="s">
        <v>1</v>
      </c>
      <c r="F505" s="221" t="s">
        <v>1035</v>
      </c>
      <c r="G505" s="13"/>
      <c r="H505" s="222">
        <v>148.72499999999999</v>
      </c>
      <c r="I505" s="223"/>
      <c r="J505" s="13"/>
      <c r="K505" s="13"/>
      <c r="L505" s="218"/>
      <c r="M505" s="224"/>
      <c r="N505" s="225"/>
      <c r="O505" s="225"/>
      <c r="P505" s="225"/>
      <c r="Q505" s="225"/>
      <c r="R505" s="225"/>
      <c r="S505" s="225"/>
      <c r="T505" s="226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T505" s="220" t="s">
        <v>184</v>
      </c>
      <c r="AU505" s="220" t="s">
        <v>93</v>
      </c>
      <c r="AV505" s="13" t="s">
        <v>93</v>
      </c>
      <c r="AW505" s="13" t="s">
        <v>36</v>
      </c>
      <c r="AX505" s="13" t="s">
        <v>80</v>
      </c>
      <c r="AY505" s="220" t="s">
        <v>166</v>
      </c>
    </row>
    <row r="506" s="13" customFormat="1">
      <c r="A506" s="13"/>
      <c r="B506" s="218"/>
      <c r="C506" s="13"/>
      <c r="D506" s="219" t="s">
        <v>184</v>
      </c>
      <c r="E506" s="220" t="s">
        <v>1</v>
      </c>
      <c r="F506" s="221" t="s">
        <v>1036</v>
      </c>
      <c r="G506" s="13"/>
      <c r="H506" s="222">
        <v>5.202</v>
      </c>
      <c r="I506" s="223"/>
      <c r="J506" s="13"/>
      <c r="K506" s="13"/>
      <c r="L506" s="218"/>
      <c r="M506" s="224"/>
      <c r="N506" s="225"/>
      <c r="O506" s="225"/>
      <c r="P506" s="225"/>
      <c r="Q506" s="225"/>
      <c r="R506" s="225"/>
      <c r="S506" s="225"/>
      <c r="T506" s="226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T506" s="220" t="s">
        <v>184</v>
      </c>
      <c r="AU506" s="220" t="s">
        <v>93</v>
      </c>
      <c r="AV506" s="13" t="s">
        <v>93</v>
      </c>
      <c r="AW506" s="13" t="s">
        <v>36</v>
      </c>
      <c r="AX506" s="13" t="s">
        <v>80</v>
      </c>
      <c r="AY506" s="220" t="s">
        <v>166</v>
      </c>
    </row>
    <row r="507" s="13" customFormat="1">
      <c r="A507" s="13"/>
      <c r="B507" s="218"/>
      <c r="C507" s="13"/>
      <c r="D507" s="219" t="s">
        <v>184</v>
      </c>
      <c r="E507" s="220" t="s">
        <v>1</v>
      </c>
      <c r="F507" s="221" t="s">
        <v>1037</v>
      </c>
      <c r="G507" s="13"/>
      <c r="H507" s="222">
        <v>130.80600000000001</v>
      </c>
      <c r="I507" s="223"/>
      <c r="J507" s="13"/>
      <c r="K507" s="13"/>
      <c r="L507" s="218"/>
      <c r="M507" s="224"/>
      <c r="N507" s="225"/>
      <c r="O507" s="225"/>
      <c r="P507" s="225"/>
      <c r="Q507" s="225"/>
      <c r="R507" s="225"/>
      <c r="S507" s="225"/>
      <c r="T507" s="226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T507" s="220" t="s">
        <v>184</v>
      </c>
      <c r="AU507" s="220" t="s">
        <v>93</v>
      </c>
      <c r="AV507" s="13" t="s">
        <v>93</v>
      </c>
      <c r="AW507" s="13" t="s">
        <v>36</v>
      </c>
      <c r="AX507" s="13" t="s">
        <v>80</v>
      </c>
      <c r="AY507" s="220" t="s">
        <v>166</v>
      </c>
    </row>
    <row r="508" s="13" customFormat="1">
      <c r="A508" s="13"/>
      <c r="B508" s="218"/>
      <c r="C508" s="13"/>
      <c r="D508" s="219" t="s">
        <v>184</v>
      </c>
      <c r="E508" s="220" t="s">
        <v>1</v>
      </c>
      <c r="F508" s="221" t="s">
        <v>1038</v>
      </c>
      <c r="G508" s="13"/>
      <c r="H508" s="222">
        <v>35.225000000000001</v>
      </c>
      <c r="I508" s="223"/>
      <c r="J508" s="13"/>
      <c r="K508" s="13"/>
      <c r="L508" s="218"/>
      <c r="M508" s="224"/>
      <c r="N508" s="225"/>
      <c r="O508" s="225"/>
      <c r="P508" s="225"/>
      <c r="Q508" s="225"/>
      <c r="R508" s="225"/>
      <c r="S508" s="225"/>
      <c r="T508" s="226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T508" s="220" t="s">
        <v>184</v>
      </c>
      <c r="AU508" s="220" t="s">
        <v>93</v>
      </c>
      <c r="AV508" s="13" t="s">
        <v>93</v>
      </c>
      <c r="AW508" s="13" t="s">
        <v>36</v>
      </c>
      <c r="AX508" s="13" t="s">
        <v>80</v>
      </c>
      <c r="AY508" s="220" t="s">
        <v>166</v>
      </c>
    </row>
    <row r="509" s="14" customFormat="1">
      <c r="A509" s="14"/>
      <c r="B509" s="227"/>
      <c r="C509" s="14"/>
      <c r="D509" s="219" t="s">
        <v>184</v>
      </c>
      <c r="E509" s="228" t="s">
        <v>1</v>
      </c>
      <c r="F509" s="229" t="s">
        <v>741</v>
      </c>
      <c r="G509" s="14"/>
      <c r="H509" s="228" t="s">
        <v>1</v>
      </c>
      <c r="I509" s="230"/>
      <c r="J509" s="14"/>
      <c r="K509" s="14"/>
      <c r="L509" s="227"/>
      <c r="M509" s="231"/>
      <c r="N509" s="232"/>
      <c r="O509" s="232"/>
      <c r="P509" s="232"/>
      <c r="Q509" s="232"/>
      <c r="R509" s="232"/>
      <c r="S509" s="232"/>
      <c r="T509" s="233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T509" s="228" t="s">
        <v>184</v>
      </c>
      <c r="AU509" s="228" t="s">
        <v>93</v>
      </c>
      <c r="AV509" s="14" t="s">
        <v>87</v>
      </c>
      <c r="AW509" s="14" t="s">
        <v>36</v>
      </c>
      <c r="AX509" s="14" t="s">
        <v>80</v>
      </c>
      <c r="AY509" s="228" t="s">
        <v>166</v>
      </c>
    </row>
    <row r="510" s="13" customFormat="1">
      <c r="A510" s="13"/>
      <c r="B510" s="218"/>
      <c r="C510" s="13"/>
      <c r="D510" s="219" t="s">
        <v>184</v>
      </c>
      <c r="E510" s="220" t="s">
        <v>1</v>
      </c>
      <c r="F510" s="221" t="s">
        <v>1039</v>
      </c>
      <c r="G510" s="13"/>
      <c r="H510" s="222">
        <v>56.084000000000003</v>
      </c>
      <c r="I510" s="223"/>
      <c r="J510" s="13"/>
      <c r="K510" s="13"/>
      <c r="L510" s="218"/>
      <c r="M510" s="224"/>
      <c r="N510" s="225"/>
      <c r="O510" s="225"/>
      <c r="P510" s="225"/>
      <c r="Q510" s="225"/>
      <c r="R510" s="225"/>
      <c r="S510" s="225"/>
      <c r="T510" s="226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T510" s="220" t="s">
        <v>184</v>
      </c>
      <c r="AU510" s="220" t="s">
        <v>93</v>
      </c>
      <c r="AV510" s="13" t="s">
        <v>93</v>
      </c>
      <c r="AW510" s="13" t="s">
        <v>36</v>
      </c>
      <c r="AX510" s="13" t="s">
        <v>80</v>
      </c>
      <c r="AY510" s="220" t="s">
        <v>166</v>
      </c>
    </row>
    <row r="511" s="14" customFormat="1">
      <c r="A511" s="14"/>
      <c r="B511" s="227"/>
      <c r="C511" s="14"/>
      <c r="D511" s="219" t="s">
        <v>184</v>
      </c>
      <c r="E511" s="228" t="s">
        <v>1</v>
      </c>
      <c r="F511" s="229" t="s">
        <v>677</v>
      </c>
      <c r="G511" s="14"/>
      <c r="H511" s="228" t="s">
        <v>1</v>
      </c>
      <c r="I511" s="230"/>
      <c r="J511" s="14"/>
      <c r="K511" s="14"/>
      <c r="L511" s="227"/>
      <c r="M511" s="231"/>
      <c r="N511" s="232"/>
      <c r="O511" s="232"/>
      <c r="P511" s="232"/>
      <c r="Q511" s="232"/>
      <c r="R511" s="232"/>
      <c r="S511" s="232"/>
      <c r="T511" s="233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T511" s="228" t="s">
        <v>184</v>
      </c>
      <c r="AU511" s="228" t="s">
        <v>93</v>
      </c>
      <c r="AV511" s="14" t="s">
        <v>87</v>
      </c>
      <c r="AW511" s="14" t="s">
        <v>36</v>
      </c>
      <c r="AX511" s="14" t="s">
        <v>80</v>
      </c>
      <c r="AY511" s="228" t="s">
        <v>166</v>
      </c>
    </row>
    <row r="512" s="13" customFormat="1">
      <c r="A512" s="13"/>
      <c r="B512" s="218"/>
      <c r="C512" s="13"/>
      <c r="D512" s="219" t="s">
        <v>184</v>
      </c>
      <c r="E512" s="220" t="s">
        <v>1</v>
      </c>
      <c r="F512" s="221" t="s">
        <v>1040</v>
      </c>
      <c r="G512" s="13"/>
      <c r="H512" s="222">
        <v>48.258000000000003</v>
      </c>
      <c r="I512" s="223"/>
      <c r="J512" s="13"/>
      <c r="K512" s="13"/>
      <c r="L512" s="218"/>
      <c r="M512" s="224"/>
      <c r="N512" s="225"/>
      <c r="O512" s="225"/>
      <c r="P512" s="225"/>
      <c r="Q512" s="225"/>
      <c r="R512" s="225"/>
      <c r="S512" s="225"/>
      <c r="T512" s="226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T512" s="220" t="s">
        <v>184</v>
      </c>
      <c r="AU512" s="220" t="s">
        <v>93</v>
      </c>
      <c r="AV512" s="13" t="s">
        <v>93</v>
      </c>
      <c r="AW512" s="13" t="s">
        <v>36</v>
      </c>
      <c r="AX512" s="13" t="s">
        <v>80</v>
      </c>
      <c r="AY512" s="220" t="s">
        <v>166</v>
      </c>
    </row>
    <row r="513" s="14" customFormat="1">
      <c r="A513" s="14"/>
      <c r="B513" s="227"/>
      <c r="C513" s="14"/>
      <c r="D513" s="219" t="s">
        <v>184</v>
      </c>
      <c r="E513" s="228" t="s">
        <v>1</v>
      </c>
      <c r="F513" s="229" t="s">
        <v>835</v>
      </c>
      <c r="G513" s="14"/>
      <c r="H513" s="228" t="s">
        <v>1</v>
      </c>
      <c r="I513" s="230"/>
      <c r="J513" s="14"/>
      <c r="K513" s="14"/>
      <c r="L513" s="227"/>
      <c r="M513" s="231"/>
      <c r="N513" s="232"/>
      <c r="O513" s="232"/>
      <c r="P513" s="232"/>
      <c r="Q513" s="232"/>
      <c r="R513" s="232"/>
      <c r="S513" s="232"/>
      <c r="T513" s="233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T513" s="228" t="s">
        <v>184</v>
      </c>
      <c r="AU513" s="228" t="s">
        <v>93</v>
      </c>
      <c r="AV513" s="14" t="s">
        <v>87</v>
      </c>
      <c r="AW513" s="14" t="s">
        <v>36</v>
      </c>
      <c r="AX513" s="14" t="s">
        <v>80</v>
      </c>
      <c r="AY513" s="228" t="s">
        <v>166</v>
      </c>
    </row>
    <row r="514" s="13" customFormat="1">
      <c r="A514" s="13"/>
      <c r="B514" s="218"/>
      <c r="C514" s="13"/>
      <c r="D514" s="219" t="s">
        <v>184</v>
      </c>
      <c r="E514" s="220" t="s">
        <v>1</v>
      </c>
      <c r="F514" s="221" t="s">
        <v>1041</v>
      </c>
      <c r="G514" s="13"/>
      <c r="H514" s="222">
        <v>40.554000000000002</v>
      </c>
      <c r="I514" s="223"/>
      <c r="J514" s="13"/>
      <c r="K514" s="13"/>
      <c r="L514" s="218"/>
      <c r="M514" s="224"/>
      <c r="N514" s="225"/>
      <c r="O514" s="225"/>
      <c r="P514" s="225"/>
      <c r="Q514" s="225"/>
      <c r="R514" s="225"/>
      <c r="S514" s="225"/>
      <c r="T514" s="226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T514" s="220" t="s">
        <v>184</v>
      </c>
      <c r="AU514" s="220" t="s">
        <v>93</v>
      </c>
      <c r="AV514" s="13" t="s">
        <v>93</v>
      </c>
      <c r="AW514" s="13" t="s">
        <v>36</v>
      </c>
      <c r="AX514" s="13" t="s">
        <v>80</v>
      </c>
      <c r="AY514" s="220" t="s">
        <v>166</v>
      </c>
    </row>
    <row r="515" s="14" customFormat="1">
      <c r="A515" s="14"/>
      <c r="B515" s="227"/>
      <c r="C515" s="14"/>
      <c r="D515" s="219" t="s">
        <v>184</v>
      </c>
      <c r="E515" s="228" t="s">
        <v>1</v>
      </c>
      <c r="F515" s="229" t="s">
        <v>894</v>
      </c>
      <c r="G515" s="14"/>
      <c r="H515" s="228" t="s">
        <v>1</v>
      </c>
      <c r="I515" s="230"/>
      <c r="J515" s="14"/>
      <c r="K515" s="14"/>
      <c r="L515" s="227"/>
      <c r="M515" s="231"/>
      <c r="N515" s="232"/>
      <c r="O515" s="232"/>
      <c r="P515" s="232"/>
      <c r="Q515" s="232"/>
      <c r="R515" s="232"/>
      <c r="S515" s="232"/>
      <c r="T515" s="233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T515" s="228" t="s">
        <v>184</v>
      </c>
      <c r="AU515" s="228" t="s">
        <v>93</v>
      </c>
      <c r="AV515" s="14" t="s">
        <v>87</v>
      </c>
      <c r="AW515" s="14" t="s">
        <v>36</v>
      </c>
      <c r="AX515" s="14" t="s">
        <v>80</v>
      </c>
      <c r="AY515" s="228" t="s">
        <v>166</v>
      </c>
    </row>
    <row r="516" s="13" customFormat="1">
      <c r="A516" s="13"/>
      <c r="B516" s="218"/>
      <c r="C516" s="13"/>
      <c r="D516" s="219" t="s">
        <v>184</v>
      </c>
      <c r="E516" s="220" t="s">
        <v>1</v>
      </c>
      <c r="F516" s="221" t="s">
        <v>1042</v>
      </c>
      <c r="G516" s="13"/>
      <c r="H516" s="222">
        <v>36.216000000000001</v>
      </c>
      <c r="I516" s="223"/>
      <c r="J516" s="13"/>
      <c r="K516" s="13"/>
      <c r="L516" s="218"/>
      <c r="M516" s="224"/>
      <c r="N516" s="225"/>
      <c r="O516" s="225"/>
      <c r="P516" s="225"/>
      <c r="Q516" s="225"/>
      <c r="R516" s="225"/>
      <c r="S516" s="225"/>
      <c r="T516" s="226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T516" s="220" t="s">
        <v>184</v>
      </c>
      <c r="AU516" s="220" t="s">
        <v>93</v>
      </c>
      <c r="AV516" s="13" t="s">
        <v>93</v>
      </c>
      <c r="AW516" s="13" t="s">
        <v>36</v>
      </c>
      <c r="AX516" s="13" t="s">
        <v>80</v>
      </c>
      <c r="AY516" s="220" t="s">
        <v>166</v>
      </c>
    </row>
    <row r="517" s="14" customFormat="1">
      <c r="A517" s="14"/>
      <c r="B517" s="227"/>
      <c r="C517" s="14"/>
      <c r="D517" s="219" t="s">
        <v>184</v>
      </c>
      <c r="E517" s="228" t="s">
        <v>1</v>
      </c>
      <c r="F517" s="229" t="s">
        <v>975</v>
      </c>
      <c r="G517" s="14"/>
      <c r="H517" s="228" t="s">
        <v>1</v>
      </c>
      <c r="I517" s="230"/>
      <c r="J517" s="14"/>
      <c r="K517" s="14"/>
      <c r="L517" s="227"/>
      <c r="M517" s="231"/>
      <c r="N517" s="232"/>
      <c r="O517" s="232"/>
      <c r="P517" s="232"/>
      <c r="Q517" s="232"/>
      <c r="R517" s="232"/>
      <c r="S517" s="232"/>
      <c r="T517" s="233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T517" s="228" t="s">
        <v>184</v>
      </c>
      <c r="AU517" s="228" t="s">
        <v>93</v>
      </c>
      <c r="AV517" s="14" t="s">
        <v>87</v>
      </c>
      <c r="AW517" s="14" t="s">
        <v>36</v>
      </c>
      <c r="AX517" s="14" t="s">
        <v>80</v>
      </c>
      <c r="AY517" s="228" t="s">
        <v>166</v>
      </c>
    </row>
    <row r="518" s="13" customFormat="1">
      <c r="A518" s="13"/>
      <c r="B518" s="218"/>
      <c r="C518" s="13"/>
      <c r="D518" s="219" t="s">
        <v>184</v>
      </c>
      <c r="E518" s="220" t="s">
        <v>1</v>
      </c>
      <c r="F518" s="221" t="s">
        <v>1043</v>
      </c>
      <c r="G518" s="13"/>
      <c r="H518" s="222">
        <v>195.387</v>
      </c>
      <c r="I518" s="223"/>
      <c r="J518" s="13"/>
      <c r="K518" s="13"/>
      <c r="L518" s="218"/>
      <c r="M518" s="224"/>
      <c r="N518" s="225"/>
      <c r="O518" s="225"/>
      <c r="P518" s="225"/>
      <c r="Q518" s="225"/>
      <c r="R518" s="225"/>
      <c r="S518" s="225"/>
      <c r="T518" s="226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T518" s="220" t="s">
        <v>184</v>
      </c>
      <c r="AU518" s="220" t="s">
        <v>93</v>
      </c>
      <c r="AV518" s="13" t="s">
        <v>93</v>
      </c>
      <c r="AW518" s="13" t="s">
        <v>36</v>
      </c>
      <c r="AX518" s="13" t="s">
        <v>80</v>
      </c>
      <c r="AY518" s="220" t="s">
        <v>166</v>
      </c>
    </row>
    <row r="519" s="14" customFormat="1">
      <c r="A519" s="14"/>
      <c r="B519" s="227"/>
      <c r="C519" s="14"/>
      <c r="D519" s="219" t="s">
        <v>184</v>
      </c>
      <c r="E519" s="228" t="s">
        <v>1</v>
      </c>
      <c r="F519" s="229" t="s">
        <v>1044</v>
      </c>
      <c r="G519" s="14"/>
      <c r="H519" s="228" t="s">
        <v>1</v>
      </c>
      <c r="I519" s="230"/>
      <c r="J519" s="14"/>
      <c r="K519" s="14"/>
      <c r="L519" s="227"/>
      <c r="M519" s="231"/>
      <c r="N519" s="232"/>
      <c r="O519" s="232"/>
      <c r="P519" s="232"/>
      <c r="Q519" s="232"/>
      <c r="R519" s="232"/>
      <c r="S519" s="232"/>
      <c r="T519" s="233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T519" s="228" t="s">
        <v>184</v>
      </c>
      <c r="AU519" s="228" t="s">
        <v>93</v>
      </c>
      <c r="AV519" s="14" t="s">
        <v>87</v>
      </c>
      <c r="AW519" s="14" t="s">
        <v>36</v>
      </c>
      <c r="AX519" s="14" t="s">
        <v>80</v>
      </c>
      <c r="AY519" s="228" t="s">
        <v>166</v>
      </c>
    </row>
    <row r="520" s="13" customFormat="1">
      <c r="A520" s="13"/>
      <c r="B520" s="218"/>
      <c r="C520" s="13"/>
      <c r="D520" s="219" t="s">
        <v>184</v>
      </c>
      <c r="E520" s="220" t="s">
        <v>1</v>
      </c>
      <c r="F520" s="221" t="s">
        <v>1045</v>
      </c>
      <c r="G520" s="13"/>
      <c r="H520" s="222">
        <v>152.60400000000001</v>
      </c>
      <c r="I520" s="223"/>
      <c r="J520" s="13"/>
      <c r="K520" s="13"/>
      <c r="L520" s="218"/>
      <c r="M520" s="224"/>
      <c r="N520" s="225"/>
      <c r="O520" s="225"/>
      <c r="P520" s="225"/>
      <c r="Q520" s="225"/>
      <c r="R520" s="225"/>
      <c r="S520" s="225"/>
      <c r="T520" s="226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T520" s="220" t="s">
        <v>184</v>
      </c>
      <c r="AU520" s="220" t="s">
        <v>93</v>
      </c>
      <c r="AV520" s="13" t="s">
        <v>93</v>
      </c>
      <c r="AW520" s="13" t="s">
        <v>36</v>
      </c>
      <c r="AX520" s="13" t="s">
        <v>80</v>
      </c>
      <c r="AY520" s="220" t="s">
        <v>166</v>
      </c>
    </row>
    <row r="521" s="13" customFormat="1">
      <c r="A521" s="13"/>
      <c r="B521" s="218"/>
      <c r="C521" s="13"/>
      <c r="D521" s="219" t="s">
        <v>184</v>
      </c>
      <c r="E521" s="220" t="s">
        <v>1</v>
      </c>
      <c r="F521" s="221" t="s">
        <v>1046</v>
      </c>
      <c r="G521" s="13"/>
      <c r="H521" s="222">
        <v>13.141</v>
      </c>
      <c r="I521" s="223"/>
      <c r="J521" s="13"/>
      <c r="K521" s="13"/>
      <c r="L521" s="218"/>
      <c r="M521" s="224"/>
      <c r="N521" s="225"/>
      <c r="O521" s="225"/>
      <c r="P521" s="225"/>
      <c r="Q521" s="225"/>
      <c r="R521" s="225"/>
      <c r="S521" s="225"/>
      <c r="T521" s="226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T521" s="220" t="s">
        <v>184</v>
      </c>
      <c r="AU521" s="220" t="s">
        <v>93</v>
      </c>
      <c r="AV521" s="13" t="s">
        <v>93</v>
      </c>
      <c r="AW521" s="13" t="s">
        <v>36</v>
      </c>
      <c r="AX521" s="13" t="s">
        <v>80</v>
      </c>
      <c r="AY521" s="220" t="s">
        <v>166</v>
      </c>
    </row>
    <row r="522" s="13" customFormat="1">
      <c r="A522" s="13"/>
      <c r="B522" s="218"/>
      <c r="C522" s="13"/>
      <c r="D522" s="219" t="s">
        <v>184</v>
      </c>
      <c r="E522" s="220" t="s">
        <v>1</v>
      </c>
      <c r="F522" s="221" t="s">
        <v>1047</v>
      </c>
      <c r="G522" s="13"/>
      <c r="H522" s="222">
        <v>4.5899999999999999</v>
      </c>
      <c r="I522" s="223"/>
      <c r="J522" s="13"/>
      <c r="K522" s="13"/>
      <c r="L522" s="218"/>
      <c r="M522" s="224"/>
      <c r="N522" s="225"/>
      <c r="O522" s="225"/>
      <c r="P522" s="225"/>
      <c r="Q522" s="225"/>
      <c r="R522" s="225"/>
      <c r="S522" s="225"/>
      <c r="T522" s="226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T522" s="220" t="s">
        <v>184</v>
      </c>
      <c r="AU522" s="220" t="s">
        <v>93</v>
      </c>
      <c r="AV522" s="13" t="s">
        <v>93</v>
      </c>
      <c r="AW522" s="13" t="s">
        <v>36</v>
      </c>
      <c r="AX522" s="13" t="s">
        <v>80</v>
      </c>
      <c r="AY522" s="220" t="s">
        <v>166</v>
      </c>
    </row>
    <row r="523" s="15" customFormat="1">
      <c r="A523" s="15"/>
      <c r="B523" s="234"/>
      <c r="C523" s="15"/>
      <c r="D523" s="219" t="s">
        <v>184</v>
      </c>
      <c r="E523" s="235" t="s">
        <v>1</v>
      </c>
      <c r="F523" s="236" t="s">
        <v>241</v>
      </c>
      <c r="G523" s="15"/>
      <c r="H523" s="237">
        <v>1194.471</v>
      </c>
      <c r="I523" s="238"/>
      <c r="J523" s="15"/>
      <c r="K523" s="15"/>
      <c r="L523" s="234"/>
      <c r="M523" s="239"/>
      <c r="N523" s="240"/>
      <c r="O523" s="240"/>
      <c r="P523" s="240"/>
      <c r="Q523" s="240"/>
      <c r="R523" s="240"/>
      <c r="S523" s="240"/>
      <c r="T523" s="241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  <c r="AE523" s="15"/>
      <c r="AT523" s="235" t="s">
        <v>184</v>
      </c>
      <c r="AU523" s="235" t="s">
        <v>93</v>
      </c>
      <c r="AV523" s="15" t="s">
        <v>172</v>
      </c>
      <c r="AW523" s="15" t="s">
        <v>36</v>
      </c>
      <c r="AX523" s="15" t="s">
        <v>87</v>
      </c>
      <c r="AY523" s="235" t="s">
        <v>166</v>
      </c>
    </row>
    <row r="524" s="2" customFormat="1" ht="24.15" customHeight="1">
      <c r="A524" s="37"/>
      <c r="B524" s="168"/>
      <c r="C524" s="204" t="s">
        <v>1048</v>
      </c>
      <c r="D524" s="204" t="s">
        <v>168</v>
      </c>
      <c r="E524" s="205" t="s">
        <v>1049</v>
      </c>
      <c r="F524" s="206" t="s">
        <v>1050</v>
      </c>
      <c r="G524" s="207" t="s">
        <v>171</v>
      </c>
      <c r="H524" s="208">
        <v>1</v>
      </c>
      <c r="I524" s="209"/>
      <c r="J524" s="210">
        <f>ROUND(I524*H524,2)</f>
        <v>0</v>
      </c>
      <c r="K524" s="211"/>
      <c r="L524" s="38"/>
      <c r="M524" s="212" t="s">
        <v>1</v>
      </c>
      <c r="N524" s="213" t="s">
        <v>46</v>
      </c>
      <c r="O524" s="81"/>
      <c r="P524" s="214">
        <f>O524*H524</f>
        <v>0</v>
      </c>
      <c r="Q524" s="214">
        <v>0</v>
      </c>
      <c r="R524" s="214">
        <f>Q524*H524</f>
        <v>0</v>
      </c>
      <c r="S524" s="214">
        <v>0</v>
      </c>
      <c r="T524" s="215">
        <f>S524*H524</f>
        <v>0</v>
      </c>
      <c r="U524" s="37"/>
      <c r="V524" s="37"/>
      <c r="W524" s="37"/>
      <c r="X524" s="37"/>
      <c r="Y524" s="37"/>
      <c r="Z524" s="37"/>
      <c r="AA524" s="37"/>
      <c r="AB524" s="37"/>
      <c r="AC524" s="37"/>
      <c r="AD524" s="37"/>
      <c r="AE524" s="37"/>
      <c r="AR524" s="216" t="s">
        <v>172</v>
      </c>
      <c r="AT524" s="216" t="s">
        <v>168</v>
      </c>
      <c r="AU524" s="216" t="s">
        <v>93</v>
      </c>
      <c r="AY524" s="18" t="s">
        <v>166</v>
      </c>
      <c r="BE524" s="217">
        <f>IF(N524="základná",J524,0)</f>
        <v>0</v>
      </c>
      <c r="BF524" s="217">
        <f>IF(N524="znížená",J524,0)</f>
        <v>0</v>
      </c>
      <c r="BG524" s="217">
        <f>IF(N524="zákl. prenesená",J524,0)</f>
        <v>0</v>
      </c>
      <c r="BH524" s="217">
        <f>IF(N524="zníž. prenesená",J524,0)</f>
        <v>0</v>
      </c>
      <c r="BI524" s="217">
        <f>IF(N524="nulová",J524,0)</f>
        <v>0</v>
      </c>
      <c r="BJ524" s="18" t="s">
        <v>93</v>
      </c>
      <c r="BK524" s="217">
        <f>ROUND(I524*H524,2)</f>
        <v>0</v>
      </c>
      <c r="BL524" s="18" t="s">
        <v>172</v>
      </c>
      <c r="BM524" s="216" t="s">
        <v>1051</v>
      </c>
    </row>
    <row r="525" s="2" customFormat="1" ht="24.15" customHeight="1">
      <c r="A525" s="37"/>
      <c r="B525" s="168"/>
      <c r="C525" s="204" t="s">
        <v>1052</v>
      </c>
      <c r="D525" s="204" t="s">
        <v>168</v>
      </c>
      <c r="E525" s="205" t="s">
        <v>1053</v>
      </c>
      <c r="F525" s="206" t="s">
        <v>1054</v>
      </c>
      <c r="G525" s="207" t="s">
        <v>171</v>
      </c>
      <c r="H525" s="208">
        <v>1</v>
      </c>
      <c r="I525" s="209"/>
      <c r="J525" s="210">
        <f>ROUND(I525*H525,2)</f>
        <v>0</v>
      </c>
      <c r="K525" s="211"/>
      <c r="L525" s="38"/>
      <c r="M525" s="212" t="s">
        <v>1</v>
      </c>
      <c r="N525" s="213" t="s">
        <v>46</v>
      </c>
      <c r="O525" s="81"/>
      <c r="P525" s="214">
        <f>O525*H525</f>
        <v>0</v>
      </c>
      <c r="Q525" s="214">
        <v>0</v>
      </c>
      <c r="R525" s="214">
        <f>Q525*H525</f>
        <v>0</v>
      </c>
      <c r="S525" s="214">
        <v>0</v>
      </c>
      <c r="T525" s="215">
        <f>S525*H525</f>
        <v>0</v>
      </c>
      <c r="U525" s="37"/>
      <c r="V525" s="37"/>
      <c r="W525" s="37"/>
      <c r="X525" s="37"/>
      <c r="Y525" s="37"/>
      <c r="Z525" s="37"/>
      <c r="AA525" s="37"/>
      <c r="AB525" s="37"/>
      <c r="AC525" s="37"/>
      <c r="AD525" s="37"/>
      <c r="AE525" s="37"/>
      <c r="AR525" s="216" t="s">
        <v>172</v>
      </c>
      <c r="AT525" s="216" t="s">
        <v>168</v>
      </c>
      <c r="AU525" s="216" t="s">
        <v>93</v>
      </c>
      <c r="AY525" s="18" t="s">
        <v>166</v>
      </c>
      <c r="BE525" s="217">
        <f>IF(N525="základná",J525,0)</f>
        <v>0</v>
      </c>
      <c r="BF525" s="217">
        <f>IF(N525="znížená",J525,0)</f>
        <v>0</v>
      </c>
      <c r="BG525" s="217">
        <f>IF(N525="zákl. prenesená",J525,0)</f>
        <v>0</v>
      </c>
      <c r="BH525" s="217">
        <f>IF(N525="zníž. prenesená",J525,0)</f>
        <v>0</v>
      </c>
      <c r="BI525" s="217">
        <f>IF(N525="nulová",J525,0)</f>
        <v>0</v>
      </c>
      <c r="BJ525" s="18" t="s">
        <v>93</v>
      </c>
      <c r="BK525" s="217">
        <f>ROUND(I525*H525,2)</f>
        <v>0</v>
      </c>
      <c r="BL525" s="18" t="s">
        <v>172</v>
      </c>
      <c r="BM525" s="216" t="s">
        <v>1055</v>
      </c>
    </row>
    <row r="526" s="2" customFormat="1" ht="24.15" customHeight="1">
      <c r="A526" s="37"/>
      <c r="B526" s="168"/>
      <c r="C526" s="204" t="s">
        <v>1056</v>
      </c>
      <c r="D526" s="204" t="s">
        <v>168</v>
      </c>
      <c r="E526" s="205" t="s">
        <v>1057</v>
      </c>
      <c r="F526" s="206" t="s">
        <v>1058</v>
      </c>
      <c r="G526" s="207" t="s">
        <v>208</v>
      </c>
      <c r="H526" s="208">
        <v>160.261</v>
      </c>
      <c r="I526" s="209"/>
      <c r="J526" s="210">
        <f>ROUND(I526*H526,2)</f>
        <v>0</v>
      </c>
      <c r="K526" s="211"/>
      <c r="L526" s="38"/>
      <c r="M526" s="212" t="s">
        <v>1</v>
      </c>
      <c r="N526" s="213" t="s">
        <v>46</v>
      </c>
      <c r="O526" s="81"/>
      <c r="P526" s="214">
        <f>O526*H526</f>
        <v>0</v>
      </c>
      <c r="Q526" s="214">
        <v>0</v>
      </c>
      <c r="R526" s="214">
        <f>Q526*H526</f>
        <v>0</v>
      </c>
      <c r="S526" s="214">
        <v>0</v>
      </c>
      <c r="T526" s="215">
        <f>S526*H526</f>
        <v>0</v>
      </c>
      <c r="U526" s="37"/>
      <c r="V526" s="37"/>
      <c r="W526" s="37"/>
      <c r="X526" s="37"/>
      <c r="Y526" s="37"/>
      <c r="Z526" s="37"/>
      <c r="AA526" s="37"/>
      <c r="AB526" s="37"/>
      <c r="AC526" s="37"/>
      <c r="AD526" s="37"/>
      <c r="AE526" s="37"/>
      <c r="AR526" s="216" t="s">
        <v>172</v>
      </c>
      <c r="AT526" s="216" t="s">
        <v>168</v>
      </c>
      <c r="AU526" s="216" t="s">
        <v>93</v>
      </c>
      <c r="AY526" s="18" t="s">
        <v>166</v>
      </c>
      <c r="BE526" s="217">
        <f>IF(N526="základná",J526,0)</f>
        <v>0</v>
      </c>
      <c r="BF526" s="217">
        <f>IF(N526="znížená",J526,0)</f>
        <v>0</v>
      </c>
      <c r="BG526" s="217">
        <f>IF(N526="zákl. prenesená",J526,0)</f>
        <v>0</v>
      </c>
      <c r="BH526" s="217">
        <f>IF(N526="zníž. prenesená",J526,0)</f>
        <v>0</v>
      </c>
      <c r="BI526" s="217">
        <f>IF(N526="nulová",J526,0)</f>
        <v>0</v>
      </c>
      <c r="BJ526" s="18" t="s">
        <v>93</v>
      </c>
      <c r="BK526" s="217">
        <f>ROUND(I526*H526,2)</f>
        <v>0</v>
      </c>
      <c r="BL526" s="18" t="s">
        <v>172</v>
      </c>
      <c r="BM526" s="216" t="s">
        <v>1059</v>
      </c>
    </row>
    <row r="527" s="13" customFormat="1">
      <c r="A527" s="13"/>
      <c r="B527" s="218"/>
      <c r="C527" s="13"/>
      <c r="D527" s="219" t="s">
        <v>184</v>
      </c>
      <c r="E527" s="220" t="s">
        <v>1</v>
      </c>
      <c r="F527" s="221" t="s">
        <v>1060</v>
      </c>
      <c r="G527" s="13"/>
      <c r="H527" s="222">
        <v>160.261</v>
      </c>
      <c r="I527" s="223"/>
      <c r="J527" s="13"/>
      <c r="K527" s="13"/>
      <c r="L527" s="218"/>
      <c r="M527" s="224"/>
      <c r="N527" s="225"/>
      <c r="O527" s="225"/>
      <c r="P527" s="225"/>
      <c r="Q527" s="225"/>
      <c r="R527" s="225"/>
      <c r="S527" s="225"/>
      <c r="T527" s="226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T527" s="220" t="s">
        <v>184</v>
      </c>
      <c r="AU527" s="220" t="s">
        <v>93</v>
      </c>
      <c r="AV527" s="13" t="s">
        <v>93</v>
      </c>
      <c r="AW527" s="13" t="s">
        <v>36</v>
      </c>
      <c r="AX527" s="13" t="s">
        <v>87</v>
      </c>
      <c r="AY527" s="220" t="s">
        <v>166</v>
      </c>
    </row>
    <row r="528" s="2" customFormat="1" ht="21.75" customHeight="1">
      <c r="A528" s="37"/>
      <c r="B528" s="168"/>
      <c r="C528" s="204" t="s">
        <v>467</v>
      </c>
      <c r="D528" s="204" t="s">
        <v>168</v>
      </c>
      <c r="E528" s="205" t="s">
        <v>1061</v>
      </c>
      <c r="F528" s="206" t="s">
        <v>1062</v>
      </c>
      <c r="G528" s="207" t="s">
        <v>208</v>
      </c>
      <c r="H528" s="208">
        <v>158.828</v>
      </c>
      <c r="I528" s="209"/>
      <c r="J528" s="210">
        <f>ROUND(I528*H528,2)</f>
        <v>0</v>
      </c>
      <c r="K528" s="211"/>
      <c r="L528" s="38"/>
      <c r="M528" s="212" t="s">
        <v>1</v>
      </c>
      <c r="N528" s="213" t="s">
        <v>46</v>
      </c>
      <c r="O528" s="81"/>
      <c r="P528" s="214">
        <f>O528*H528</f>
        <v>0</v>
      </c>
      <c r="Q528" s="214">
        <v>0</v>
      </c>
      <c r="R528" s="214">
        <f>Q528*H528</f>
        <v>0</v>
      </c>
      <c r="S528" s="214">
        <v>0</v>
      </c>
      <c r="T528" s="215">
        <f>S528*H528</f>
        <v>0</v>
      </c>
      <c r="U528" s="37"/>
      <c r="V528" s="37"/>
      <c r="W528" s="37"/>
      <c r="X528" s="37"/>
      <c r="Y528" s="37"/>
      <c r="Z528" s="37"/>
      <c r="AA528" s="37"/>
      <c r="AB528" s="37"/>
      <c r="AC528" s="37"/>
      <c r="AD528" s="37"/>
      <c r="AE528" s="37"/>
      <c r="AR528" s="216" t="s">
        <v>172</v>
      </c>
      <c r="AT528" s="216" t="s">
        <v>168</v>
      </c>
      <c r="AU528" s="216" t="s">
        <v>93</v>
      </c>
      <c r="AY528" s="18" t="s">
        <v>166</v>
      </c>
      <c r="BE528" s="217">
        <f>IF(N528="základná",J528,0)</f>
        <v>0</v>
      </c>
      <c r="BF528" s="217">
        <f>IF(N528="znížená",J528,0)</f>
        <v>0</v>
      </c>
      <c r="BG528" s="217">
        <f>IF(N528="zákl. prenesená",J528,0)</f>
        <v>0</v>
      </c>
      <c r="BH528" s="217">
        <f>IF(N528="zníž. prenesená",J528,0)</f>
        <v>0</v>
      </c>
      <c r="BI528" s="217">
        <f>IF(N528="nulová",J528,0)</f>
        <v>0</v>
      </c>
      <c r="BJ528" s="18" t="s">
        <v>93</v>
      </c>
      <c r="BK528" s="217">
        <f>ROUND(I528*H528,2)</f>
        <v>0</v>
      </c>
      <c r="BL528" s="18" t="s">
        <v>172</v>
      </c>
      <c r="BM528" s="216" t="s">
        <v>1063</v>
      </c>
    </row>
    <row r="529" s="13" customFormat="1">
      <c r="A529" s="13"/>
      <c r="B529" s="218"/>
      <c r="C529" s="13"/>
      <c r="D529" s="219" t="s">
        <v>184</v>
      </c>
      <c r="E529" s="220" t="s">
        <v>1</v>
      </c>
      <c r="F529" s="221" t="s">
        <v>1064</v>
      </c>
      <c r="G529" s="13"/>
      <c r="H529" s="222">
        <v>158.828</v>
      </c>
      <c r="I529" s="223"/>
      <c r="J529" s="13"/>
      <c r="K529" s="13"/>
      <c r="L529" s="218"/>
      <c r="M529" s="224"/>
      <c r="N529" s="225"/>
      <c r="O529" s="225"/>
      <c r="P529" s="225"/>
      <c r="Q529" s="225"/>
      <c r="R529" s="225"/>
      <c r="S529" s="225"/>
      <c r="T529" s="226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T529" s="220" t="s">
        <v>184</v>
      </c>
      <c r="AU529" s="220" t="s">
        <v>93</v>
      </c>
      <c r="AV529" s="13" t="s">
        <v>93</v>
      </c>
      <c r="AW529" s="13" t="s">
        <v>36</v>
      </c>
      <c r="AX529" s="13" t="s">
        <v>87</v>
      </c>
      <c r="AY529" s="220" t="s">
        <v>166</v>
      </c>
    </row>
    <row r="530" s="2" customFormat="1" ht="21.75" customHeight="1">
      <c r="A530" s="37"/>
      <c r="B530" s="168"/>
      <c r="C530" s="204" t="s">
        <v>1065</v>
      </c>
      <c r="D530" s="204" t="s">
        <v>168</v>
      </c>
      <c r="E530" s="205" t="s">
        <v>1066</v>
      </c>
      <c r="F530" s="206" t="s">
        <v>1067</v>
      </c>
      <c r="G530" s="207" t="s">
        <v>208</v>
      </c>
      <c r="H530" s="208">
        <v>1194.471</v>
      </c>
      <c r="I530" s="209"/>
      <c r="J530" s="210">
        <f>ROUND(I530*H530,2)</f>
        <v>0</v>
      </c>
      <c r="K530" s="211"/>
      <c r="L530" s="38"/>
      <c r="M530" s="212" t="s">
        <v>1</v>
      </c>
      <c r="N530" s="213" t="s">
        <v>46</v>
      </c>
      <c r="O530" s="81"/>
      <c r="P530" s="214">
        <f>O530*H530</f>
        <v>0</v>
      </c>
      <c r="Q530" s="214">
        <v>0</v>
      </c>
      <c r="R530" s="214">
        <f>Q530*H530</f>
        <v>0</v>
      </c>
      <c r="S530" s="214">
        <v>0</v>
      </c>
      <c r="T530" s="215">
        <f>S530*H530</f>
        <v>0</v>
      </c>
      <c r="U530" s="37"/>
      <c r="V530" s="37"/>
      <c r="W530" s="37"/>
      <c r="X530" s="37"/>
      <c r="Y530" s="37"/>
      <c r="Z530" s="37"/>
      <c r="AA530" s="37"/>
      <c r="AB530" s="37"/>
      <c r="AC530" s="37"/>
      <c r="AD530" s="37"/>
      <c r="AE530" s="37"/>
      <c r="AR530" s="216" t="s">
        <v>172</v>
      </c>
      <c r="AT530" s="216" t="s">
        <v>168</v>
      </c>
      <c r="AU530" s="216" t="s">
        <v>93</v>
      </c>
      <c r="AY530" s="18" t="s">
        <v>166</v>
      </c>
      <c r="BE530" s="217">
        <f>IF(N530="základná",J530,0)</f>
        <v>0</v>
      </c>
      <c r="BF530" s="217">
        <f>IF(N530="znížená",J530,0)</f>
        <v>0</v>
      </c>
      <c r="BG530" s="217">
        <f>IF(N530="zákl. prenesená",J530,0)</f>
        <v>0</v>
      </c>
      <c r="BH530" s="217">
        <f>IF(N530="zníž. prenesená",J530,0)</f>
        <v>0</v>
      </c>
      <c r="BI530" s="217">
        <f>IF(N530="nulová",J530,0)</f>
        <v>0</v>
      </c>
      <c r="BJ530" s="18" t="s">
        <v>93</v>
      </c>
      <c r="BK530" s="217">
        <f>ROUND(I530*H530,2)</f>
        <v>0</v>
      </c>
      <c r="BL530" s="18" t="s">
        <v>172</v>
      </c>
      <c r="BM530" s="216" t="s">
        <v>1068</v>
      </c>
    </row>
    <row r="531" s="13" customFormat="1">
      <c r="A531" s="13"/>
      <c r="B531" s="218"/>
      <c r="C531" s="13"/>
      <c r="D531" s="219" t="s">
        <v>184</v>
      </c>
      <c r="E531" s="220" t="s">
        <v>1</v>
      </c>
      <c r="F531" s="221" t="s">
        <v>1069</v>
      </c>
      <c r="G531" s="13"/>
      <c r="H531" s="222">
        <v>1194.471</v>
      </c>
      <c r="I531" s="223"/>
      <c r="J531" s="13"/>
      <c r="K531" s="13"/>
      <c r="L531" s="218"/>
      <c r="M531" s="224"/>
      <c r="N531" s="225"/>
      <c r="O531" s="225"/>
      <c r="P531" s="225"/>
      <c r="Q531" s="225"/>
      <c r="R531" s="225"/>
      <c r="S531" s="225"/>
      <c r="T531" s="226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T531" s="220" t="s">
        <v>184</v>
      </c>
      <c r="AU531" s="220" t="s">
        <v>93</v>
      </c>
      <c r="AV531" s="13" t="s">
        <v>93</v>
      </c>
      <c r="AW531" s="13" t="s">
        <v>36</v>
      </c>
      <c r="AX531" s="13" t="s">
        <v>87</v>
      </c>
      <c r="AY531" s="220" t="s">
        <v>166</v>
      </c>
    </row>
    <row r="532" s="2" customFormat="1" ht="24.15" customHeight="1">
      <c r="A532" s="37"/>
      <c r="B532" s="168"/>
      <c r="C532" s="204" t="s">
        <v>1070</v>
      </c>
      <c r="D532" s="204" t="s">
        <v>168</v>
      </c>
      <c r="E532" s="205" t="s">
        <v>1071</v>
      </c>
      <c r="F532" s="206" t="s">
        <v>1072</v>
      </c>
      <c r="G532" s="207" t="s">
        <v>208</v>
      </c>
      <c r="H532" s="208">
        <v>3842.1669999999999</v>
      </c>
      <c r="I532" s="209"/>
      <c r="J532" s="210">
        <f>ROUND(I532*H532,2)</f>
        <v>0</v>
      </c>
      <c r="K532" s="211"/>
      <c r="L532" s="38"/>
      <c r="M532" s="212" t="s">
        <v>1</v>
      </c>
      <c r="N532" s="213" t="s">
        <v>46</v>
      </c>
      <c r="O532" s="81"/>
      <c r="P532" s="214">
        <f>O532*H532</f>
        <v>0</v>
      </c>
      <c r="Q532" s="214">
        <v>0</v>
      </c>
      <c r="R532" s="214">
        <f>Q532*H532</f>
        <v>0</v>
      </c>
      <c r="S532" s="214">
        <v>0</v>
      </c>
      <c r="T532" s="215">
        <f>S532*H532</f>
        <v>0</v>
      </c>
      <c r="U532" s="37"/>
      <c r="V532" s="37"/>
      <c r="W532" s="37"/>
      <c r="X532" s="37"/>
      <c r="Y532" s="37"/>
      <c r="Z532" s="37"/>
      <c r="AA532" s="37"/>
      <c r="AB532" s="37"/>
      <c r="AC532" s="37"/>
      <c r="AD532" s="37"/>
      <c r="AE532" s="37"/>
      <c r="AR532" s="216" t="s">
        <v>172</v>
      </c>
      <c r="AT532" s="216" t="s">
        <v>168</v>
      </c>
      <c r="AU532" s="216" t="s">
        <v>93</v>
      </c>
      <c r="AY532" s="18" t="s">
        <v>166</v>
      </c>
      <c r="BE532" s="217">
        <f>IF(N532="základná",J532,0)</f>
        <v>0</v>
      </c>
      <c r="BF532" s="217">
        <f>IF(N532="znížená",J532,0)</f>
        <v>0</v>
      </c>
      <c r="BG532" s="217">
        <f>IF(N532="zákl. prenesená",J532,0)</f>
        <v>0</v>
      </c>
      <c r="BH532" s="217">
        <f>IF(N532="zníž. prenesená",J532,0)</f>
        <v>0</v>
      </c>
      <c r="BI532" s="217">
        <f>IF(N532="nulová",J532,0)</f>
        <v>0</v>
      </c>
      <c r="BJ532" s="18" t="s">
        <v>93</v>
      </c>
      <c r="BK532" s="217">
        <f>ROUND(I532*H532,2)</f>
        <v>0</v>
      </c>
      <c r="BL532" s="18" t="s">
        <v>172</v>
      </c>
      <c r="BM532" s="216" t="s">
        <v>1073</v>
      </c>
    </row>
    <row r="533" s="13" customFormat="1">
      <c r="A533" s="13"/>
      <c r="B533" s="218"/>
      <c r="C533" s="13"/>
      <c r="D533" s="219" t="s">
        <v>184</v>
      </c>
      <c r="E533" s="220" t="s">
        <v>1</v>
      </c>
      <c r="F533" s="221" t="s">
        <v>1074</v>
      </c>
      <c r="G533" s="13"/>
      <c r="H533" s="222">
        <v>5033.1999999999998</v>
      </c>
      <c r="I533" s="223"/>
      <c r="J533" s="13"/>
      <c r="K533" s="13"/>
      <c r="L533" s="218"/>
      <c r="M533" s="224"/>
      <c r="N533" s="225"/>
      <c r="O533" s="225"/>
      <c r="P533" s="225"/>
      <c r="Q533" s="225"/>
      <c r="R533" s="225"/>
      <c r="S533" s="225"/>
      <c r="T533" s="226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T533" s="220" t="s">
        <v>184</v>
      </c>
      <c r="AU533" s="220" t="s">
        <v>93</v>
      </c>
      <c r="AV533" s="13" t="s">
        <v>93</v>
      </c>
      <c r="AW533" s="13" t="s">
        <v>36</v>
      </c>
      <c r="AX533" s="13" t="s">
        <v>80</v>
      </c>
      <c r="AY533" s="220" t="s">
        <v>166</v>
      </c>
    </row>
    <row r="534" s="13" customFormat="1">
      <c r="A534" s="13"/>
      <c r="B534" s="218"/>
      <c r="C534" s="13"/>
      <c r="D534" s="219" t="s">
        <v>184</v>
      </c>
      <c r="E534" s="220" t="s">
        <v>1</v>
      </c>
      <c r="F534" s="221" t="s">
        <v>1075</v>
      </c>
      <c r="G534" s="13"/>
      <c r="H534" s="222">
        <v>-327.67899999999997</v>
      </c>
      <c r="I534" s="223"/>
      <c r="J534" s="13"/>
      <c r="K534" s="13"/>
      <c r="L534" s="218"/>
      <c r="M534" s="224"/>
      <c r="N534" s="225"/>
      <c r="O534" s="225"/>
      <c r="P534" s="225"/>
      <c r="Q534" s="225"/>
      <c r="R534" s="225"/>
      <c r="S534" s="225"/>
      <c r="T534" s="226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T534" s="220" t="s">
        <v>184</v>
      </c>
      <c r="AU534" s="220" t="s">
        <v>93</v>
      </c>
      <c r="AV534" s="13" t="s">
        <v>93</v>
      </c>
      <c r="AW534" s="13" t="s">
        <v>36</v>
      </c>
      <c r="AX534" s="13" t="s">
        <v>80</v>
      </c>
      <c r="AY534" s="220" t="s">
        <v>166</v>
      </c>
    </row>
    <row r="535" s="14" customFormat="1">
      <c r="A535" s="14"/>
      <c r="B535" s="227"/>
      <c r="C535" s="14"/>
      <c r="D535" s="219" t="s">
        <v>184</v>
      </c>
      <c r="E535" s="228" t="s">
        <v>1</v>
      </c>
      <c r="F535" s="229" t="s">
        <v>819</v>
      </c>
      <c r="G535" s="14"/>
      <c r="H535" s="228" t="s">
        <v>1</v>
      </c>
      <c r="I535" s="230"/>
      <c r="J535" s="14"/>
      <c r="K535" s="14"/>
      <c r="L535" s="227"/>
      <c r="M535" s="231"/>
      <c r="N535" s="232"/>
      <c r="O535" s="232"/>
      <c r="P535" s="232"/>
      <c r="Q535" s="232"/>
      <c r="R535" s="232"/>
      <c r="S535" s="232"/>
      <c r="T535" s="233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T535" s="228" t="s">
        <v>184</v>
      </c>
      <c r="AU535" s="228" t="s">
        <v>93</v>
      </c>
      <c r="AV535" s="14" t="s">
        <v>87</v>
      </c>
      <c r="AW535" s="14" t="s">
        <v>36</v>
      </c>
      <c r="AX535" s="14" t="s">
        <v>80</v>
      </c>
      <c r="AY535" s="228" t="s">
        <v>166</v>
      </c>
    </row>
    <row r="536" s="13" customFormat="1">
      <c r="A536" s="13"/>
      <c r="B536" s="218"/>
      <c r="C536" s="13"/>
      <c r="D536" s="219" t="s">
        <v>184</v>
      </c>
      <c r="E536" s="220" t="s">
        <v>1</v>
      </c>
      <c r="F536" s="221" t="s">
        <v>1076</v>
      </c>
      <c r="G536" s="13"/>
      <c r="H536" s="222">
        <v>-148.72499999999999</v>
      </c>
      <c r="I536" s="223"/>
      <c r="J536" s="13"/>
      <c r="K536" s="13"/>
      <c r="L536" s="218"/>
      <c r="M536" s="224"/>
      <c r="N536" s="225"/>
      <c r="O536" s="225"/>
      <c r="P536" s="225"/>
      <c r="Q536" s="225"/>
      <c r="R536" s="225"/>
      <c r="S536" s="225"/>
      <c r="T536" s="226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T536" s="220" t="s">
        <v>184</v>
      </c>
      <c r="AU536" s="220" t="s">
        <v>93</v>
      </c>
      <c r="AV536" s="13" t="s">
        <v>93</v>
      </c>
      <c r="AW536" s="13" t="s">
        <v>36</v>
      </c>
      <c r="AX536" s="13" t="s">
        <v>80</v>
      </c>
      <c r="AY536" s="220" t="s">
        <v>166</v>
      </c>
    </row>
    <row r="537" s="13" customFormat="1">
      <c r="A537" s="13"/>
      <c r="B537" s="218"/>
      <c r="C537" s="13"/>
      <c r="D537" s="219" t="s">
        <v>184</v>
      </c>
      <c r="E537" s="220" t="s">
        <v>1</v>
      </c>
      <c r="F537" s="221" t="s">
        <v>1077</v>
      </c>
      <c r="G537" s="13"/>
      <c r="H537" s="222">
        <v>-5.202</v>
      </c>
      <c r="I537" s="223"/>
      <c r="J537" s="13"/>
      <c r="K537" s="13"/>
      <c r="L537" s="218"/>
      <c r="M537" s="224"/>
      <c r="N537" s="225"/>
      <c r="O537" s="225"/>
      <c r="P537" s="225"/>
      <c r="Q537" s="225"/>
      <c r="R537" s="225"/>
      <c r="S537" s="225"/>
      <c r="T537" s="226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T537" s="220" t="s">
        <v>184</v>
      </c>
      <c r="AU537" s="220" t="s">
        <v>93</v>
      </c>
      <c r="AV537" s="13" t="s">
        <v>93</v>
      </c>
      <c r="AW537" s="13" t="s">
        <v>36</v>
      </c>
      <c r="AX537" s="13" t="s">
        <v>80</v>
      </c>
      <c r="AY537" s="220" t="s">
        <v>166</v>
      </c>
    </row>
    <row r="538" s="13" customFormat="1">
      <c r="A538" s="13"/>
      <c r="B538" s="218"/>
      <c r="C538" s="13"/>
      <c r="D538" s="219" t="s">
        <v>184</v>
      </c>
      <c r="E538" s="220" t="s">
        <v>1</v>
      </c>
      <c r="F538" s="221" t="s">
        <v>1078</v>
      </c>
      <c r="G538" s="13"/>
      <c r="H538" s="222">
        <v>-130.80600000000001</v>
      </c>
      <c r="I538" s="223"/>
      <c r="J538" s="13"/>
      <c r="K538" s="13"/>
      <c r="L538" s="218"/>
      <c r="M538" s="224"/>
      <c r="N538" s="225"/>
      <c r="O538" s="225"/>
      <c r="P538" s="225"/>
      <c r="Q538" s="225"/>
      <c r="R538" s="225"/>
      <c r="S538" s="225"/>
      <c r="T538" s="226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T538" s="220" t="s">
        <v>184</v>
      </c>
      <c r="AU538" s="220" t="s">
        <v>93</v>
      </c>
      <c r="AV538" s="13" t="s">
        <v>93</v>
      </c>
      <c r="AW538" s="13" t="s">
        <v>36</v>
      </c>
      <c r="AX538" s="13" t="s">
        <v>80</v>
      </c>
      <c r="AY538" s="220" t="s">
        <v>166</v>
      </c>
    </row>
    <row r="539" s="13" customFormat="1">
      <c r="A539" s="13"/>
      <c r="B539" s="218"/>
      <c r="C539" s="13"/>
      <c r="D539" s="219" t="s">
        <v>184</v>
      </c>
      <c r="E539" s="220" t="s">
        <v>1</v>
      </c>
      <c r="F539" s="221" t="s">
        <v>1079</v>
      </c>
      <c r="G539" s="13"/>
      <c r="H539" s="222">
        <v>-35.225000000000001</v>
      </c>
      <c r="I539" s="223"/>
      <c r="J539" s="13"/>
      <c r="K539" s="13"/>
      <c r="L539" s="218"/>
      <c r="M539" s="224"/>
      <c r="N539" s="225"/>
      <c r="O539" s="225"/>
      <c r="P539" s="225"/>
      <c r="Q539" s="225"/>
      <c r="R539" s="225"/>
      <c r="S539" s="225"/>
      <c r="T539" s="226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T539" s="220" t="s">
        <v>184</v>
      </c>
      <c r="AU539" s="220" t="s">
        <v>93</v>
      </c>
      <c r="AV539" s="13" t="s">
        <v>93</v>
      </c>
      <c r="AW539" s="13" t="s">
        <v>36</v>
      </c>
      <c r="AX539" s="13" t="s">
        <v>80</v>
      </c>
      <c r="AY539" s="220" t="s">
        <v>166</v>
      </c>
    </row>
    <row r="540" s="14" customFormat="1">
      <c r="A540" s="14"/>
      <c r="B540" s="227"/>
      <c r="C540" s="14"/>
      <c r="D540" s="219" t="s">
        <v>184</v>
      </c>
      <c r="E540" s="228" t="s">
        <v>1</v>
      </c>
      <c r="F540" s="229" t="s">
        <v>741</v>
      </c>
      <c r="G540" s="14"/>
      <c r="H540" s="228" t="s">
        <v>1</v>
      </c>
      <c r="I540" s="230"/>
      <c r="J540" s="14"/>
      <c r="K540" s="14"/>
      <c r="L540" s="227"/>
      <c r="M540" s="231"/>
      <c r="N540" s="232"/>
      <c r="O540" s="232"/>
      <c r="P540" s="232"/>
      <c r="Q540" s="232"/>
      <c r="R540" s="232"/>
      <c r="S540" s="232"/>
      <c r="T540" s="233"/>
      <c r="U540" s="14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T540" s="228" t="s">
        <v>184</v>
      </c>
      <c r="AU540" s="228" t="s">
        <v>93</v>
      </c>
      <c r="AV540" s="14" t="s">
        <v>87</v>
      </c>
      <c r="AW540" s="14" t="s">
        <v>36</v>
      </c>
      <c r="AX540" s="14" t="s">
        <v>80</v>
      </c>
      <c r="AY540" s="228" t="s">
        <v>166</v>
      </c>
    </row>
    <row r="541" s="13" customFormat="1">
      <c r="A541" s="13"/>
      <c r="B541" s="218"/>
      <c r="C541" s="13"/>
      <c r="D541" s="219" t="s">
        <v>184</v>
      </c>
      <c r="E541" s="220" t="s">
        <v>1</v>
      </c>
      <c r="F541" s="221" t="s">
        <v>1080</v>
      </c>
      <c r="G541" s="13"/>
      <c r="H541" s="222">
        <v>-56.084000000000003</v>
      </c>
      <c r="I541" s="223"/>
      <c r="J541" s="13"/>
      <c r="K541" s="13"/>
      <c r="L541" s="218"/>
      <c r="M541" s="224"/>
      <c r="N541" s="225"/>
      <c r="O541" s="225"/>
      <c r="P541" s="225"/>
      <c r="Q541" s="225"/>
      <c r="R541" s="225"/>
      <c r="S541" s="225"/>
      <c r="T541" s="226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T541" s="220" t="s">
        <v>184</v>
      </c>
      <c r="AU541" s="220" t="s">
        <v>93</v>
      </c>
      <c r="AV541" s="13" t="s">
        <v>93</v>
      </c>
      <c r="AW541" s="13" t="s">
        <v>36</v>
      </c>
      <c r="AX541" s="13" t="s">
        <v>80</v>
      </c>
      <c r="AY541" s="220" t="s">
        <v>166</v>
      </c>
    </row>
    <row r="542" s="14" customFormat="1">
      <c r="A542" s="14"/>
      <c r="B542" s="227"/>
      <c r="C542" s="14"/>
      <c r="D542" s="219" t="s">
        <v>184</v>
      </c>
      <c r="E542" s="228" t="s">
        <v>1</v>
      </c>
      <c r="F542" s="229" t="s">
        <v>677</v>
      </c>
      <c r="G542" s="14"/>
      <c r="H542" s="228" t="s">
        <v>1</v>
      </c>
      <c r="I542" s="230"/>
      <c r="J542" s="14"/>
      <c r="K542" s="14"/>
      <c r="L542" s="227"/>
      <c r="M542" s="231"/>
      <c r="N542" s="232"/>
      <c r="O542" s="232"/>
      <c r="P542" s="232"/>
      <c r="Q542" s="232"/>
      <c r="R542" s="232"/>
      <c r="S542" s="232"/>
      <c r="T542" s="233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T542" s="228" t="s">
        <v>184</v>
      </c>
      <c r="AU542" s="228" t="s">
        <v>93</v>
      </c>
      <c r="AV542" s="14" t="s">
        <v>87</v>
      </c>
      <c r="AW542" s="14" t="s">
        <v>36</v>
      </c>
      <c r="AX542" s="14" t="s">
        <v>80</v>
      </c>
      <c r="AY542" s="228" t="s">
        <v>166</v>
      </c>
    </row>
    <row r="543" s="13" customFormat="1">
      <c r="A543" s="13"/>
      <c r="B543" s="218"/>
      <c r="C543" s="13"/>
      <c r="D543" s="219" t="s">
        <v>184</v>
      </c>
      <c r="E543" s="220" t="s">
        <v>1</v>
      </c>
      <c r="F543" s="221" t="s">
        <v>1081</v>
      </c>
      <c r="G543" s="13"/>
      <c r="H543" s="222">
        <v>-48.258000000000003</v>
      </c>
      <c r="I543" s="223"/>
      <c r="J543" s="13"/>
      <c r="K543" s="13"/>
      <c r="L543" s="218"/>
      <c r="M543" s="224"/>
      <c r="N543" s="225"/>
      <c r="O543" s="225"/>
      <c r="P543" s="225"/>
      <c r="Q543" s="225"/>
      <c r="R543" s="225"/>
      <c r="S543" s="225"/>
      <c r="T543" s="226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T543" s="220" t="s">
        <v>184</v>
      </c>
      <c r="AU543" s="220" t="s">
        <v>93</v>
      </c>
      <c r="AV543" s="13" t="s">
        <v>93</v>
      </c>
      <c r="AW543" s="13" t="s">
        <v>36</v>
      </c>
      <c r="AX543" s="13" t="s">
        <v>80</v>
      </c>
      <c r="AY543" s="220" t="s">
        <v>166</v>
      </c>
    </row>
    <row r="544" s="14" customFormat="1">
      <c r="A544" s="14"/>
      <c r="B544" s="227"/>
      <c r="C544" s="14"/>
      <c r="D544" s="219" t="s">
        <v>184</v>
      </c>
      <c r="E544" s="228" t="s">
        <v>1</v>
      </c>
      <c r="F544" s="229" t="s">
        <v>835</v>
      </c>
      <c r="G544" s="14"/>
      <c r="H544" s="228" t="s">
        <v>1</v>
      </c>
      <c r="I544" s="230"/>
      <c r="J544" s="14"/>
      <c r="K544" s="14"/>
      <c r="L544" s="227"/>
      <c r="M544" s="231"/>
      <c r="N544" s="232"/>
      <c r="O544" s="232"/>
      <c r="P544" s="232"/>
      <c r="Q544" s="232"/>
      <c r="R544" s="232"/>
      <c r="S544" s="232"/>
      <c r="T544" s="233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T544" s="228" t="s">
        <v>184</v>
      </c>
      <c r="AU544" s="228" t="s">
        <v>93</v>
      </c>
      <c r="AV544" s="14" t="s">
        <v>87</v>
      </c>
      <c r="AW544" s="14" t="s">
        <v>36</v>
      </c>
      <c r="AX544" s="14" t="s">
        <v>80</v>
      </c>
      <c r="AY544" s="228" t="s">
        <v>166</v>
      </c>
    </row>
    <row r="545" s="13" customFormat="1">
      <c r="A545" s="13"/>
      <c r="B545" s="218"/>
      <c r="C545" s="13"/>
      <c r="D545" s="219" t="s">
        <v>184</v>
      </c>
      <c r="E545" s="220" t="s">
        <v>1</v>
      </c>
      <c r="F545" s="221" t="s">
        <v>1082</v>
      </c>
      <c r="G545" s="13"/>
      <c r="H545" s="222">
        <v>-40.554000000000002</v>
      </c>
      <c r="I545" s="223"/>
      <c r="J545" s="13"/>
      <c r="K545" s="13"/>
      <c r="L545" s="218"/>
      <c r="M545" s="224"/>
      <c r="N545" s="225"/>
      <c r="O545" s="225"/>
      <c r="P545" s="225"/>
      <c r="Q545" s="225"/>
      <c r="R545" s="225"/>
      <c r="S545" s="225"/>
      <c r="T545" s="226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T545" s="220" t="s">
        <v>184</v>
      </c>
      <c r="AU545" s="220" t="s">
        <v>93</v>
      </c>
      <c r="AV545" s="13" t="s">
        <v>93</v>
      </c>
      <c r="AW545" s="13" t="s">
        <v>36</v>
      </c>
      <c r="AX545" s="13" t="s">
        <v>80</v>
      </c>
      <c r="AY545" s="220" t="s">
        <v>166</v>
      </c>
    </row>
    <row r="546" s="14" customFormat="1">
      <c r="A546" s="14"/>
      <c r="B546" s="227"/>
      <c r="C546" s="14"/>
      <c r="D546" s="219" t="s">
        <v>184</v>
      </c>
      <c r="E546" s="228" t="s">
        <v>1</v>
      </c>
      <c r="F546" s="229" t="s">
        <v>894</v>
      </c>
      <c r="G546" s="14"/>
      <c r="H546" s="228" t="s">
        <v>1</v>
      </c>
      <c r="I546" s="230"/>
      <c r="J546" s="14"/>
      <c r="K546" s="14"/>
      <c r="L546" s="227"/>
      <c r="M546" s="231"/>
      <c r="N546" s="232"/>
      <c r="O546" s="232"/>
      <c r="P546" s="232"/>
      <c r="Q546" s="232"/>
      <c r="R546" s="232"/>
      <c r="S546" s="232"/>
      <c r="T546" s="233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T546" s="228" t="s">
        <v>184</v>
      </c>
      <c r="AU546" s="228" t="s">
        <v>93</v>
      </c>
      <c r="AV546" s="14" t="s">
        <v>87</v>
      </c>
      <c r="AW546" s="14" t="s">
        <v>36</v>
      </c>
      <c r="AX546" s="14" t="s">
        <v>80</v>
      </c>
      <c r="AY546" s="228" t="s">
        <v>166</v>
      </c>
    </row>
    <row r="547" s="13" customFormat="1">
      <c r="A547" s="13"/>
      <c r="B547" s="218"/>
      <c r="C547" s="13"/>
      <c r="D547" s="219" t="s">
        <v>184</v>
      </c>
      <c r="E547" s="220" t="s">
        <v>1</v>
      </c>
      <c r="F547" s="221" t="s">
        <v>1083</v>
      </c>
      <c r="G547" s="13"/>
      <c r="H547" s="222">
        <v>-36.216000000000001</v>
      </c>
      <c r="I547" s="223"/>
      <c r="J547" s="13"/>
      <c r="K547" s="13"/>
      <c r="L547" s="218"/>
      <c r="M547" s="224"/>
      <c r="N547" s="225"/>
      <c r="O547" s="225"/>
      <c r="P547" s="225"/>
      <c r="Q547" s="225"/>
      <c r="R547" s="225"/>
      <c r="S547" s="225"/>
      <c r="T547" s="226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T547" s="220" t="s">
        <v>184</v>
      </c>
      <c r="AU547" s="220" t="s">
        <v>93</v>
      </c>
      <c r="AV547" s="13" t="s">
        <v>93</v>
      </c>
      <c r="AW547" s="13" t="s">
        <v>36</v>
      </c>
      <c r="AX547" s="13" t="s">
        <v>80</v>
      </c>
      <c r="AY547" s="220" t="s">
        <v>166</v>
      </c>
    </row>
    <row r="548" s="14" customFormat="1">
      <c r="A548" s="14"/>
      <c r="B548" s="227"/>
      <c r="C548" s="14"/>
      <c r="D548" s="219" t="s">
        <v>184</v>
      </c>
      <c r="E548" s="228" t="s">
        <v>1</v>
      </c>
      <c r="F548" s="229" t="s">
        <v>975</v>
      </c>
      <c r="G548" s="14"/>
      <c r="H548" s="228" t="s">
        <v>1</v>
      </c>
      <c r="I548" s="230"/>
      <c r="J548" s="14"/>
      <c r="K548" s="14"/>
      <c r="L548" s="227"/>
      <c r="M548" s="231"/>
      <c r="N548" s="232"/>
      <c r="O548" s="232"/>
      <c r="P548" s="232"/>
      <c r="Q548" s="232"/>
      <c r="R548" s="232"/>
      <c r="S548" s="232"/>
      <c r="T548" s="233"/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T548" s="228" t="s">
        <v>184</v>
      </c>
      <c r="AU548" s="228" t="s">
        <v>93</v>
      </c>
      <c r="AV548" s="14" t="s">
        <v>87</v>
      </c>
      <c r="AW548" s="14" t="s">
        <v>36</v>
      </c>
      <c r="AX548" s="14" t="s">
        <v>80</v>
      </c>
      <c r="AY548" s="228" t="s">
        <v>166</v>
      </c>
    </row>
    <row r="549" s="13" customFormat="1">
      <c r="A549" s="13"/>
      <c r="B549" s="218"/>
      <c r="C549" s="13"/>
      <c r="D549" s="219" t="s">
        <v>184</v>
      </c>
      <c r="E549" s="220" t="s">
        <v>1</v>
      </c>
      <c r="F549" s="221" t="s">
        <v>1084</v>
      </c>
      <c r="G549" s="13"/>
      <c r="H549" s="222">
        <v>-203.01900000000001</v>
      </c>
      <c r="I549" s="223"/>
      <c r="J549" s="13"/>
      <c r="K549" s="13"/>
      <c r="L549" s="218"/>
      <c r="M549" s="224"/>
      <c r="N549" s="225"/>
      <c r="O549" s="225"/>
      <c r="P549" s="225"/>
      <c r="Q549" s="225"/>
      <c r="R549" s="225"/>
      <c r="S549" s="225"/>
      <c r="T549" s="226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T549" s="220" t="s">
        <v>184</v>
      </c>
      <c r="AU549" s="220" t="s">
        <v>93</v>
      </c>
      <c r="AV549" s="13" t="s">
        <v>93</v>
      </c>
      <c r="AW549" s="13" t="s">
        <v>36</v>
      </c>
      <c r="AX549" s="13" t="s">
        <v>80</v>
      </c>
      <c r="AY549" s="220" t="s">
        <v>166</v>
      </c>
    </row>
    <row r="550" s="14" customFormat="1">
      <c r="A550" s="14"/>
      <c r="B550" s="227"/>
      <c r="C550" s="14"/>
      <c r="D550" s="219" t="s">
        <v>184</v>
      </c>
      <c r="E550" s="228" t="s">
        <v>1</v>
      </c>
      <c r="F550" s="229" t="s">
        <v>1044</v>
      </c>
      <c r="G550" s="14"/>
      <c r="H550" s="228" t="s">
        <v>1</v>
      </c>
      <c r="I550" s="230"/>
      <c r="J550" s="14"/>
      <c r="K550" s="14"/>
      <c r="L550" s="227"/>
      <c r="M550" s="231"/>
      <c r="N550" s="232"/>
      <c r="O550" s="232"/>
      <c r="P550" s="232"/>
      <c r="Q550" s="232"/>
      <c r="R550" s="232"/>
      <c r="S550" s="232"/>
      <c r="T550" s="233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T550" s="228" t="s">
        <v>184</v>
      </c>
      <c r="AU550" s="228" t="s">
        <v>93</v>
      </c>
      <c r="AV550" s="14" t="s">
        <v>87</v>
      </c>
      <c r="AW550" s="14" t="s">
        <v>36</v>
      </c>
      <c r="AX550" s="14" t="s">
        <v>80</v>
      </c>
      <c r="AY550" s="228" t="s">
        <v>166</v>
      </c>
    </row>
    <row r="551" s="13" customFormat="1">
      <c r="A551" s="13"/>
      <c r="B551" s="218"/>
      <c r="C551" s="13"/>
      <c r="D551" s="219" t="s">
        <v>184</v>
      </c>
      <c r="E551" s="220" t="s">
        <v>1</v>
      </c>
      <c r="F551" s="221" t="s">
        <v>1085</v>
      </c>
      <c r="G551" s="13"/>
      <c r="H551" s="222">
        <v>-152.60400000000001</v>
      </c>
      <c r="I551" s="223"/>
      <c r="J551" s="13"/>
      <c r="K551" s="13"/>
      <c r="L551" s="218"/>
      <c r="M551" s="224"/>
      <c r="N551" s="225"/>
      <c r="O551" s="225"/>
      <c r="P551" s="225"/>
      <c r="Q551" s="225"/>
      <c r="R551" s="225"/>
      <c r="S551" s="225"/>
      <c r="T551" s="226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T551" s="220" t="s">
        <v>184</v>
      </c>
      <c r="AU551" s="220" t="s">
        <v>93</v>
      </c>
      <c r="AV551" s="13" t="s">
        <v>93</v>
      </c>
      <c r="AW551" s="13" t="s">
        <v>36</v>
      </c>
      <c r="AX551" s="13" t="s">
        <v>80</v>
      </c>
      <c r="AY551" s="220" t="s">
        <v>166</v>
      </c>
    </row>
    <row r="552" s="13" customFormat="1">
      <c r="A552" s="13"/>
      <c r="B552" s="218"/>
      <c r="C552" s="13"/>
      <c r="D552" s="219" t="s">
        <v>184</v>
      </c>
      <c r="E552" s="220" t="s">
        <v>1</v>
      </c>
      <c r="F552" s="221" t="s">
        <v>1086</v>
      </c>
      <c r="G552" s="13"/>
      <c r="H552" s="222">
        <v>-13.141</v>
      </c>
      <c r="I552" s="223"/>
      <c r="J552" s="13"/>
      <c r="K552" s="13"/>
      <c r="L552" s="218"/>
      <c r="M552" s="224"/>
      <c r="N552" s="225"/>
      <c r="O552" s="225"/>
      <c r="P552" s="225"/>
      <c r="Q552" s="225"/>
      <c r="R552" s="225"/>
      <c r="S552" s="225"/>
      <c r="T552" s="226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T552" s="220" t="s">
        <v>184</v>
      </c>
      <c r="AU552" s="220" t="s">
        <v>93</v>
      </c>
      <c r="AV552" s="13" t="s">
        <v>93</v>
      </c>
      <c r="AW552" s="13" t="s">
        <v>36</v>
      </c>
      <c r="AX552" s="13" t="s">
        <v>80</v>
      </c>
      <c r="AY552" s="220" t="s">
        <v>166</v>
      </c>
    </row>
    <row r="553" s="13" customFormat="1">
      <c r="A553" s="13"/>
      <c r="B553" s="218"/>
      <c r="C553" s="13"/>
      <c r="D553" s="219" t="s">
        <v>184</v>
      </c>
      <c r="E553" s="220" t="s">
        <v>1</v>
      </c>
      <c r="F553" s="221" t="s">
        <v>1087</v>
      </c>
      <c r="G553" s="13"/>
      <c r="H553" s="222">
        <v>6.4800000000000004</v>
      </c>
      <c r="I553" s="223"/>
      <c r="J553" s="13"/>
      <c r="K553" s="13"/>
      <c r="L553" s="218"/>
      <c r="M553" s="224"/>
      <c r="N553" s="225"/>
      <c r="O553" s="225"/>
      <c r="P553" s="225"/>
      <c r="Q553" s="225"/>
      <c r="R553" s="225"/>
      <c r="S553" s="225"/>
      <c r="T553" s="226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T553" s="220" t="s">
        <v>184</v>
      </c>
      <c r="AU553" s="220" t="s">
        <v>93</v>
      </c>
      <c r="AV553" s="13" t="s">
        <v>93</v>
      </c>
      <c r="AW553" s="13" t="s">
        <v>36</v>
      </c>
      <c r="AX553" s="13" t="s">
        <v>80</v>
      </c>
      <c r="AY553" s="220" t="s">
        <v>166</v>
      </c>
    </row>
    <row r="554" s="15" customFormat="1">
      <c r="A554" s="15"/>
      <c r="B554" s="234"/>
      <c r="C554" s="15"/>
      <c r="D554" s="219" t="s">
        <v>184</v>
      </c>
      <c r="E554" s="235" t="s">
        <v>1</v>
      </c>
      <c r="F554" s="236" t="s">
        <v>241</v>
      </c>
      <c r="G554" s="15"/>
      <c r="H554" s="237">
        <v>3842.1669999999999</v>
      </c>
      <c r="I554" s="238"/>
      <c r="J554" s="15"/>
      <c r="K554" s="15"/>
      <c r="L554" s="234"/>
      <c r="M554" s="239"/>
      <c r="N554" s="240"/>
      <c r="O554" s="240"/>
      <c r="P554" s="240"/>
      <c r="Q554" s="240"/>
      <c r="R554" s="240"/>
      <c r="S554" s="240"/>
      <c r="T554" s="241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  <c r="AE554" s="15"/>
      <c r="AT554" s="235" t="s">
        <v>184</v>
      </c>
      <c r="AU554" s="235" t="s">
        <v>93</v>
      </c>
      <c r="AV554" s="15" t="s">
        <v>172</v>
      </c>
      <c r="AW554" s="15" t="s">
        <v>36</v>
      </c>
      <c r="AX554" s="15" t="s">
        <v>87</v>
      </c>
      <c r="AY554" s="235" t="s">
        <v>166</v>
      </c>
    </row>
    <row r="555" s="2" customFormat="1" ht="24.15" customHeight="1">
      <c r="A555" s="37"/>
      <c r="B555" s="168"/>
      <c r="C555" s="204" t="s">
        <v>1088</v>
      </c>
      <c r="D555" s="204" t="s">
        <v>168</v>
      </c>
      <c r="E555" s="205" t="s">
        <v>1089</v>
      </c>
      <c r="F555" s="206" t="s">
        <v>1090</v>
      </c>
      <c r="G555" s="207" t="s">
        <v>208</v>
      </c>
      <c r="H555" s="208">
        <v>622.74300000000005</v>
      </c>
      <c r="I555" s="209"/>
      <c r="J555" s="210">
        <f>ROUND(I555*H555,2)</f>
        <v>0</v>
      </c>
      <c r="K555" s="211"/>
      <c r="L555" s="38"/>
      <c r="M555" s="212" t="s">
        <v>1</v>
      </c>
      <c r="N555" s="213" t="s">
        <v>46</v>
      </c>
      <c r="O555" s="81"/>
      <c r="P555" s="214">
        <f>O555*H555</f>
        <v>0</v>
      </c>
      <c r="Q555" s="214">
        <v>0</v>
      </c>
      <c r="R555" s="214">
        <f>Q555*H555</f>
        <v>0</v>
      </c>
      <c r="S555" s="214">
        <v>0</v>
      </c>
      <c r="T555" s="215">
        <f>S555*H555</f>
        <v>0</v>
      </c>
      <c r="U555" s="37"/>
      <c r="V555" s="37"/>
      <c r="W555" s="37"/>
      <c r="X555" s="37"/>
      <c r="Y555" s="37"/>
      <c r="Z555" s="37"/>
      <c r="AA555" s="37"/>
      <c r="AB555" s="37"/>
      <c r="AC555" s="37"/>
      <c r="AD555" s="37"/>
      <c r="AE555" s="37"/>
      <c r="AR555" s="216" t="s">
        <v>172</v>
      </c>
      <c r="AT555" s="216" t="s">
        <v>168</v>
      </c>
      <c r="AU555" s="216" t="s">
        <v>93</v>
      </c>
      <c r="AY555" s="18" t="s">
        <v>166</v>
      </c>
      <c r="BE555" s="217">
        <f>IF(N555="základná",J555,0)</f>
        <v>0</v>
      </c>
      <c r="BF555" s="217">
        <f>IF(N555="znížená",J555,0)</f>
        <v>0</v>
      </c>
      <c r="BG555" s="217">
        <f>IF(N555="zákl. prenesená",J555,0)</f>
        <v>0</v>
      </c>
      <c r="BH555" s="217">
        <f>IF(N555="zníž. prenesená",J555,0)</f>
        <v>0</v>
      </c>
      <c r="BI555" s="217">
        <f>IF(N555="nulová",J555,0)</f>
        <v>0</v>
      </c>
      <c r="BJ555" s="18" t="s">
        <v>93</v>
      </c>
      <c r="BK555" s="217">
        <f>ROUND(I555*H555,2)</f>
        <v>0</v>
      </c>
      <c r="BL555" s="18" t="s">
        <v>172</v>
      </c>
      <c r="BM555" s="216" t="s">
        <v>1091</v>
      </c>
    </row>
    <row r="556" s="14" customFormat="1">
      <c r="A556" s="14"/>
      <c r="B556" s="227"/>
      <c r="C556" s="14"/>
      <c r="D556" s="219" t="s">
        <v>184</v>
      </c>
      <c r="E556" s="228" t="s">
        <v>1</v>
      </c>
      <c r="F556" s="229" t="s">
        <v>819</v>
      </c>
      <c r="G556" s="14"/>
      <c r="H556" s="228" t="s">
        <v>1</v>
      </c>
      <c r="I556" s="230"/>
      <c r="J556" s="14"/>
      <c r="K556" s="14"/>
      <c r="L556" s="227"/>
      <c r="M556" s="231"/>
      <c r="N556" s="232"/>
      <c r="O556" s="232"/>
      <c r="P556" s="232"/>
      <c r="Q556" s="232"/>
      <c r="R556" s="232"/>
      <c r="S556" s="232"/>
      <c r="T556" s="233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T556" s="228" t="s">
        <v>184</v>
      </c>
      <c r="AU556" s="228" t="s">
        <v>93</v>
      </c>
      <c r="AV556" s="14" t="s">
        <v>87</v>
      </c>
      <c r="AW556" s="14" t="s">
        <v>36</v>
      </c>
      <c r="AX556" s="14" t="s">
        <v>80</v>
      </c>
      <c r="AY556" s="228" t="s">
        <v>166</v>
      </c>
    </row>
    <row r="557" s="13" customFormat="1">
      <c r="A557" s="13"/>
      <c r="B557" s="218"/>
      <c r="C557" s="13"/>
      <c r="D557" s="219" t="s">
        <v>184</v>
      </c>
      <c r="E557" s="220" t="s">
        <v>1</v>
      </c>
      <c r="F557" s="221" t="s">
        <v>1035</v>
      </c>
      <c r="G557" s="13"/>
      <c r="H557" s="222">
        <v>148.72499999999999</v>
      </c>
      <c r="I557" s="223"/>
      <c r="J557" s="13"/>
      <c r="K557" s="13"/>
      <c r="L557" s="218"/>
      <c r="M557" s="224"/>
      <c r="N557" s="225"/>
      <c r="O557" s="225"/>
      <c r="P557" s="225"/>
      <c r="Q557" s="225"/>
      <c r="R557" s="225"/>
      <c r="S557" s="225"/>
      <c r="T557" s="226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T557" s="220" t="s">
        <v>184</v>
      </c>
      <c r="AU557" s="220" t="s">
        <v>93</v>
      </c>
      <c r="AV557" s="13" t="s">
        <v>93</v>
      </c>
      <c r="AW557" s="13" t="s">
        <v>36</v>
      </c>
      <c r="AX557" s="13" t="s">
        <v>80</v>
      </c>
      <c r="AY557" s="220" t="s">
        <v>166</v>
      </c>
    </row>
    <row r="558" s="13" customFormat="1">
      <c r="A558" s="13"/>
      <c r="B558" s="218"/>
      <c r="C558" s="13"/>
      <c r="D558" s="219" t="s">
        <v>184</v>
      </c>
      <c r="E558" s="220" t="s">
        <v>1</v>
      </c>
      <c r="F558" s="221" t="s">
        <v>1092</v>
      </c>
      <c r="G558" s="13"/>
      <c r="H558" s="222">
        <v>5.202</v>
      </c>
      <c r="I558" s="223"/>
      <c r="J558" s="13"/>
      <c r="K558" s="13"/>
      <c r="L558" s="218"/>
      <c r="M558" s="224"/>
      <c r="N558" s="225"/>
      <c r="O558" s="225"/>
      <c r="P558" s="225"/>
      <c r="Q558" s="225"/>
      <c r="R558" s="225"/>
      <c r="S558" s="225"/>
      <c r="T558" s="226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T558" s="220" t="s">
        <v>184</v>
      </c>
      <c r="AU558" s="220" t="s">
        <v>93</v>
      </c>
      <c r="AV558" s="13" t="s">
        <v>93</v>
      </c>
      <c r="AW558" s="13" t="s">
        <v>36</v>
      </c>
      <c r="AX558" s="13" t="s">
        <v>80</v>
      </c>
      <c r="AY558" s="220" t="s">
        <v>166</v>
      </c>
    </row>
    <row r="559" s="13" customFormat="1">
      <c r="A559" s="13"/>
      <c r="B559" s="218"/>
      <c r="C559" s="13"/>
      <c r="D559" s="219" t="s">
        <v>184</v>
      </c>
      <c r="E559" s="220" t="s">
        <v>1</v>
      </c>
      <c r="F559" s="221" t="s">
        <v>1037</v>
      </c>
      <c r="G559" s="13"/>
      <c r="H559" s="222">
        <v>130.80600000000001</v>
      </c>
      <c r="I559" s="223"/>
      <c r="J559" s="13"/>
      <c r="K559" s="13"/>
      <c r="L559" s="218"/>
      <c r="M559" s="224"/>
      <c r="N559" s="225"/>
      <c r="O559" s="225"/>
      <c r="P559" s="225"/>
      <c r="Q559" s="225"/>
      <c r="R559" s="225"/>
      <c r="S559" s="225"/>
      <c r="T559" s="226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T559" s="220" t="s">
        <v>184</v>
      </c>
      <c r="AU559" s="220" t="s">
        <v>93</v>
      </c>
      <c r="AV559" s="13" t="s">
        <v>93</v>
      </c>
      <c r="AW559" s="13" t="s">
        <v>36</v>
      </c>
      <c r="AX559" s="13" t="s">
        <v>80</v>
      </c>
      <c r="AY559" s="220" t="s">
        <v>166</v>
      </c>
    </row>
    <row r="560" s="13" customFormat="1">
      <c r="A560" s="13"/>
      <c r="B560" s="218"/>
      <c r="C560" s="13"/>
      <c r="D560" s="219" t="s">
        <v>184</v>
      </c>
      <c r="E560" s="220" t="s">
        <v>1</v>
      </c>
      <c r="F560" s="221" t="s">
        <v>1093</v>
      </c>
      <c r="G560" s="13"/>
      <c r="H560" s="222">
        <v>-45.279000000000003</v>
      </c>
      <c r="I560" s="223"/>
      <c r="J560" s="13"/>
      <c r="K560" s="13"/>
      <c r="L560" s="218"/>
      <c r="M560" s="224"/>
      <c r="N560" s="225"/>
      <c r="O560" s="225"/>
      <c r="P560" s="225"/>
      <c r="Q560" s="225"/>
      <c r="R560" s="225"/>
      <c r="S560" s="225"/>
      <c r="T560" s="226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T560" s="220" t="s">
        <v>184</v>
      </c>
      <c r="AU560" s="220" t="s">
        <v>93</v>
      </c>
      <c r="AV560" s="13" t="s">
        <v>93</v>
      </c>
      <c r="AW560" s="13" t="s">
        <v>36</v>
      </c>
      <c r="AX560" s="13" t="s">
        <v>80</v>
      </c>
      <c r="AY560" s="220" t="s">
        <v>166</v>
      </c>
    </row>
    <row r="561" s="13" customFormat="1">
      <c r="A561" s="13"/>
      <c r="B561" s="218"/>
      <c r="C561" s="13"/>
      <c r="D561" s="219" t="s">
        <v>184</v>
      </c>
      <c r="E561" s="220" t="s">
        <v>1</v>
      </c>
      <c r="F561" s="221" t="s">
        <v>1038</v>
      </c>
      <c r="G561" s="13"/>
      <c r="H561" s="222">
        <v>35.225000000000001</v>
      </c>
      <c r="I561" s="223"/>
      <c r="J561" s="13"/>
      <c r="K561" s="13"/>
      <c r="L561" s="218"/>
      <c r="M561" s="224"/>
      <c r="N561" s="225"/>
      <c r="O561" s="225"/>
      <c r="P561" s="225"/>
      <c r="Q561" s="225"/>
      <c r="R561" s="225"/>
      <c r="S561" s="225"/>
      <c r="T561" s="226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T561" s="220" t="s">
        <v>184</v>
      </c>
      <c r="AU561" s="220" t="s">
        <v>93</v>
      </c>
      <c r="AV561" s="13" t="s">
        <v>93</v>
      </c>
      <c r="AW561" s="13" t="s">
        <v>36</v>
      </c>
      <c r="AX561" s="13" t="s">
        <v>80</v>
      </c>
      <c r="AY561" s="220" t="s">
        <v>166</v>
      </c>
    </row>
    <row r="562" s="14" customFormat="1">
      <c r="A562" s="14"/>
      <c r="B562" s="227"/>
      <c r="C562" s="14"/>
      <c r="D562" s="219" t="s">
        <v>184</v>
      </c>
      <c r="E562" s="228" t="s">
        <v>1</v>
      </c>
      <c r="F562" s="229" t="s">
        <v>741</v>
      </c>
      <c r="G562" s="14"/>
      <c r="H562" s="228" t="s">
        <v>1</v>
      </c>
      <c r="I562" s="230"/>
      <c r="J562" s="14"/>
      <c r="K562" s="14"/>
      <c r="L562" s="227"/>
      <c r="M562" s="231"/>
      <c r="N562" s="232"/>
      <c r="O562" s="232"/>
      <c r="P562" s="232"/>
      <c r="Q562" s="232"/>
      <c r="R562" s="232"/>
      <c r="S562" s="232"/>
      <c r="T562" s="233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T562" s="228" t="s">
        <v>184</v>
      </c>
      <c r="AU562" s="228" t="s">
        <v>93</v>
      </c>
      <c r="AV562" s="14" t="s">
        <v>87</v>
      </c>
      <c r="AW562" s="14" t="s">
        <v>36</v>
      </c>
      <c r="AX562" s="14" t="s">
        <v>80</v>
      </c>
      <c r="AY562" s="228" t="s">
        <v>166</v>
      </c>
    </row>
    <row r="563" s="13" customFormat="1">
      <c r="A563" s="13"/>
      <c r="B563" s="218"/>
      <c r="C563" s="13"/>
      <c r="D563" s="219" t="s">
        <v>184</v>
      </c>
      <c r="E563" s="220" t="s">
        <v>1</v>
      </c>
      <c r="F563" s="221" t="s">
        <v>1094</v>
      </c>
      <c r="G563" s="13"/>
      <c r="H563" s="222">
        <v>56.084000000000003</v>
      </c>
      <c r="I563" s="223"/>
      <c r="J563" s="13"/>
      <c r="K563" s="13"/>
      <c r="L563" s="218"/>
      <c r="M563" s="224"/>
      <c r="N563" s="225"/>
      <c r="O563" s="225"/>
      <c r="P563" s="225"/>
      <c r="Q563" s="225"/>
      <c r="R563" s="225"/>
      <c r="S563" s="225"/>
      <c r="T563" s="226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T563" s="220" t="s">
        <v>184</v>
      </c>
      <c r="AU563" s="220" t="s">
        <v>93</v>
      </c>
      <c r="AV563" s="13" t="s">
        <v>93</v>
      </c>
      <c r="AW563" s="13" t="s">
        <v>36</v>
      </c>
      <c r="AX563" s="13" t="s">
        <v>80</v>
      </c>
      <c r="AY563" s="220" t="s">
        <v>166</v>
      </c>
    </row>
    <row r="564" s="13" customFormat="1">
      <c r="A564" s="13"/>
      <c r="B564" s="218"/>
      <c r="C564" s="13"/>
      <c r="D564" s="219" t="s">
        <v>184</v>
      </c>
      <c r="E564" s="220" t="s">
        <v>1</v>
      </c>
      <c r="F564" s="221" t="s">
        <v>1095</v>
      </c>
      <c r="G564" s="13"/>
      <c r="H564" s="222">
        <v>-8.8049999999999997</v>
      </c>
      <c r="I564" s="223"/>
      <c r="J564" s="13"/>
      <c r="K564" s="13"/>
      <c r="L564" s="218"/>
      <c r="M564" s="224"/>
      <c r="N564" s="225"/>
      <c r="O564" s="225"/>
      <c r="P564" s="225"/>
      <c r="Q564" s="225"/>
      <c r="R564" s="225"/>
      <c r="S564" s="225"/>
      <c r="T564" s="226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T564" s="220" t="s">
        <v>184</v>
      </c>
      <c r="AU564" s="220" t="s">
        <v>93</v>
      </c>
      <c r="AV564" s="13" t="s">
        <v>93</v>
      </c>
      <c r="AW564" s="13" t="s">
        <v>36</v>
      </c>
      <c r="AX564" s="13" t="s">
        <v>80</v>
      </c>
      <c r="AY564" s="220" t="s">
        <v>166</v>
      </c>
    </row>
    <row r="565" s="14" customFormat="1">
      <c r="A565" s="14"/>
      <c r="B565" s="227"/>
      <c r="C565" s="14"/>
      <c r="D565" s="219" t="s">
        <v>184</v>
      </c>
      <c r="E565" s="228" t="s">
        <v>1</v>
      </c>
      <c r="F565" s="229" t="s">
        <v>677</v>
      </c>
      <c r="G565" s="14"/>
      <c r="H565" s="228" t="s">
        <v>1</v>
      </c>
      <c r="I565" s="230"/>
      <c r="J565" s="14"/>
      <c r="K565" s="14"/>
      <c r="L565" s="227"/>
      <c r="M565" s="231"/>
      <c r="N565" s="232"/>
      <c r="O565" s="232"/>
      <c r="P565" s="232"/>
      <c r="Q565" s="232"/>
      <c r="R565" s="232"/>
      <c r="S565" s="232"/>
      <c r="T565" s="233"/>
      <c r="U565" s="14"/>
      <c r="V565" s="14"/>
      <c r="W565" s="14"/>
      <c r="X565" s="14"/>
      <c r="Y565" s="14"/>
      <c r="Z565" s="14"/>
      <c r="AA565" s="14"/>
      <c r="AB565" s="14"/>
      <c r="AC565" s="14"/>
      <c r="AD565" s="14"/>
      <c r="AE565" s="14"/>
      <c r="AT565" s="228" t="s">
        <v>184</v>
      </c>
      <c r="AU565" s="228" t="s">
        <v>93</v>
      </c>
      <c r="AV565" s="14" t="s">
        <v>87</v>
      </c>
      <c r="AW565" s="14" t="s">
        <v>36</v>
      </c>
      <c r="AX565" s="14" t="s">
        <v>80</v>
      </c>
      <c r="AY565" s="228" t="s">
        <v>166</v>
      </c>
    </row>
    <row r="566" s="13" customFormat="1">
      <c r="A566" s="13"/>
      <c r="B566" s="218"/>
      <c r="C566" s="13"/>
      <c r="D566" s="219" t="s">
        <v>184</v>
      </c>
      <c r="E566" s="220" t="s">
        <v>1</v>
      </c>
      <c r="F566" s="221" t="s">
        <v>1040</v>
      </c>
      <c r="G566" s="13"/>
      <c r="H566" s="222">
        <v>48.258000000000003</v>
      </c>
      <c r="I566" s="223"/>
      <c r="J566" s="13"/>
      <c r="K566" s="13"/>
      <c r="L566" s="218"/>
      <c r="M566" s="224"/>
      <c r="N566" s="225"/>
      <c r="O566" s="225"/>
      <c r="P566" s="225"/>
      <c r="Q566" s="225"/>
      <c r="R566" s="225"/>
      <c r="S566" s="225"/>
      <c r="T566" s="226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T566" s="220" t="s">
        <v>184</v>
      </c>
      <c r="AU566" s="220" t="s">
        <v>93</v>
      </c>
      <c r="AV566" s="13" t="s">
        <v>93</v>
      </c>
      <c r="AW566" s="13" t="s">
        <v>36</v>
      </c>
      <c r="AX566" s="13" t="s">
        <v>80</v>
      </c>
      <c r="AY566" s="220" t="s">
        <v>166</v>
      </c>
    </row>
    <row r="567" s="13" customFormat="1">
      <c r="A567" s="13"/>
      <c r="B567" s="218"/>
      <c r="C567" s="13"/>
      <c r="D567" s="219" t="s">
        <v>184</v>
      </c>
      <c r="E567" s="220" t="s">
        <v>1</v>
      </c>
      <c r="F567" s="221" t="s">
        <v>1096</v>
      </c>
      <c r="G567" s="13"/>
      <c r="H567" s="222">
        <v>-7.577</v>
      </c>
      <c r="I567" s="223"/>
      <c r="J567" s="13"/>
      <c r="K567" s="13"/>
      <c r="L567" s="218"/>
      <c r="M567" s="224"/>
      <c r="N567" s="225"/>
      <c r="O567" s="225"/>
      <c r="P567" s="225"/>
      <c r="Q567" s="225"/>
      <c r="R567" s="225"/>
      <c r="S567" s="225"/>
      <c r="T567" s="226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T567" s="220" t="s">
        <v>184</v>
      </c>
      <c r="AU567" s="220" t="s">
        <v>93</v>
      </c>
      <c r="AV567" s="13" t="s">
        <v>93</v>
      </c>
      <c r="AW567" s="13" t="s">
        <v>36</v>
      </c>
      <c r="AX567" s="13" t="s">
        <v>80</v>
      </c>
      <c r="AY567" s="220" t="s">
        <v>166</v>
      </c>
    </row>
    <row r="568" s="14" customFormat="1">
      <c r="A568" s="14"/>
      <c r="B568" s="227"/>
      <c r="C568" s="14"/>
      <c r="D568" s="219" t="s">
        <v>184</v>
      </c>
      <c r="E568" s="228" t="s">
        <v>1</v>
      </c>
      <c r="F568" s="229" t="s">
        <v>835</v>
      </c>
      <c r="G568" s="14"/>
      <c r="H568" s="228" t="s">
        <v>1</v>
      </c>
      <c r="I568" s="230"/>
      <c r="J568" s="14"/>
      <c r="K568" s="14"/>
      <c r="L568" s="227"/>
      <c r="M568" s="231"/>
      <c r="N568" s="232"/>
      <c r="O568" s="232"/>
      <c r="P568" s="232"/>
      <c r="Q568" s="232"/>
      <c r="R568" s="232"/>
      <c r="S568" s="232"/>
      <c r="T568" s="233"/>
      <c r="U568" s="14"/>
      <c r="V568" s="14"/>
      <c r="W568" s="14"/>
      <c r="X568" s="14"/>
      <c r="Y568" s="14"/>
      <c r="Z568" s="14"/>
      <c r="AA568" s="14"/>
      <c r="AB568" s="14"/>
      <c r="AC568" s="14"/>
      <c r="AD568" s="14"/>
      <c r="AE568" s="14"/>
      <c r="AT568" s="228" t="s">
        <v>184</v>
      </c>
      <c r="AU568" s="228" t="s">
        <v>93</v>
      </c>
      <c r="AV568" s="14" t="s">
        <v>87</v>
      </c>
      <c r="AW568" s="14" t="s">
        <v>36</v>
      </c>
      <c r="AX568" s="14" t="s">
        <v>80</v>
      </c>
      <c r="AY568" s="228" t="s">
        <v>166</v>
      </c>
    </row>
    <row r="569" s="13" customFormat="1">
      <c r="A569" s="13"/>
      <c r="B569" s="218"/>
      <c r="C569" s="13"/>
      <c r="D569" s="219" t="s">
        <v>184</v>
      </c>
      <c r="E569" s="220" t="s">
        <v>1</v>
      </c>
      <c r="F569" s="221" t="s">
        <v>1097</v>
      </c>
      <c r="G569" s="13"/>
      <c r="H569" s="222">
        <v>34.186999999999998</v>
      </c>
      <c r="I569" s="223"/>
      <c r="J569" s="13"/>
      <c r="K569" s="13"/>
      <c r="L569" s="218"/>
      <c r="M569" s="224"/>
      <c r="N569" s="225"/>
      <c r="O569" s="225"/>
      <c r="P569" s="225"/>
      <c r="Q569" s="225"/>
      <c r="R569" s="225"/>
      <c r="S569" s="225"/>
      <c r="T569" s="226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T569" s="220" t="s">
        <v>184</v>
      </c>
      <c r="AU569" s="220" t="s">
        <v>93</v>
      </c>
      <c r="AV569" s="13" t="s">
        <v>93</v>
      </c>
      <c r="AW569" s="13" t="s">
        <v>36</v>
      </c>
      <c r="AX569" s="13" t="s">
        <v>80</v>
      </c>
      <c r="AY569" s="220" t="s">
        <v>166</v>
      </c>
    </row>
    <row r="570" s="14" customFormat="1">
      <c r="A570" s="14"/>
      <c r="B570" s="227"/>
      <c r="C570" s="14"/>
      <c r="D570" s="219" t="s">
        <v>184</v>
      </c>
      <c r="E570" s="228" t="s">
        <v>1</v>
      </c>
      <c r="F570" s="229" t="s">
        <v>894</v>
      </c>
      <c r="G570" s="14"/>
      <c r="H570" s="228" t="s">
        <v>1</v>
      </c>
      <c r="I570" s="230"/>
      <c r="J570" s="14"/>
      <c r="K570" s="14"/>
      <c r="L570" s="227"/>
      <c r="M570" s="231"/>
      <c r="N570" s="232"/>
      <c r="O570" s="232"/>
      <c r="P570" s="232"/>
      <c r="Q570" s="232"/>
      <c r="R570" s="232"/>
      <c r="S570" s="232"/>
      <c r="T570" s="233"/>
      <c r="U570" s="14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T570" s="228" t="s">
        <v>184</v>
      </c>
      <c r="AU570" s="228" t="s">
        <v>93</v>
      </c>
      <c r="AV570" s="14" t="s">
        <v>87</v>
      </c>
      <c r="AW570" s="14" t="s">
        <v>36</v>
      </c>
      <c r="AX570" s="14" t="s">
        <v>80</v>
      </c>
      <c r="AY570" s="228" t="s">
        <v>166</v>
      </c>
    </row>
    <row r="571" s="13" customFormat="1">
      <c r="A571" s="13"/>
      <c r="B571" s="218"/>
      <c r="C571" s="13"/>
      <c r="D571" s="219" t="s">
        <v>184</v>
      </c>
      <c r="E571" s="220" t="s">
        <v>1</v>
      </c>
      <c r="F571" s="221" t="s">
        <v>1098</v>
      </c>
      <c r="G571" s="13"/>
      <c r="H571" s="222">
        <v>30.530000000000001</v>
      </c>
      <c r="I571" s="223"/>
      <c r="J571" s="13"/>
      <c r="K571" s="13"/>
      <c r="L571" s="218"/>
      <c r="M571" s="224"/>
      <c r="N571" s="225"/>
      <c r="O571" s="225"/>
      <c r="P571" s="225"/>
      <c r="Q571" s="225"/>
      <c r="R571" s="225"/>
      <c r="S571" s="225"/>
      <c r="T571" s="226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T571" s="220" t="s">
        <v>184</v>
      </c>
      <c r="AU571" s="220" t="s">
        <v>93</v>
      </c>
      <c r="AV571" s="13" t="s">
        <v>93</v>
      </c>
      <c r="AW571" s="13" t="s">
        <v>36</v>
      </c>
      <c r="AX571" s="13" t="s">
        <v>80</v>
      </c>
      <c r="AY571" s="220" t="s">
        <v>166</v>
      </c>
    </row>
    <row r="572" s="14" customFormat="1">
      <c r="A572" s="14"/>
      <c r="B572" s="227"/>
      <c r="C572" s="14"/>
      <c r="D572" s="219" t="s">
        <v>184</v>
      </c>
      <c r="E572" s="228" t="s">
        <v>1</v>
      </c>
      <c r="F572" s="229" t="s">
        <v>975</v>
      </c>
      <c r="G572" s="14"/>
      <c r="H572" s="228" t="s">
        <v>1</v>
      </c>
      <c r="I572" s="230"/>
      <c r="J572" s="14"/>
      <c r="K572" s="14"/>
      <c r="L572" s="227"/>
      <c r="M572" s="231"/>
      <c r="N572" s="232"/>
      <c r="O572" s="232"/>
      <c r="P572" s="232"/>
      <c r="Q572" s="232"/>
      <c r="R572" s="232"/>
      <c r="S572" s="232"/>
      <c r="T572" s="233"/>
      <c r="U572" s="14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T572" s="228" t="s">
        <v>184</v>
      </c>
      <c r="AU572" s="228" t="s">
        <v>93</v>
      </c>
      <c r="AV572" s="14" t="s">
        <v>87</v>
      </c>
      <c r="AW572" s="14" t="s">
        <v>36</v>
      </c>
      <c r="AX572" s="14" t="s">
        <v>80</v>
      </c>
      <c r="AY572" s="228" t="s">
        <v>166</v>
      </c>
    </row>
    <row r="573" s="13" customFormat="1">
      <c r="A573" s="13"/>
      <c r="B573" s="218"/>
      <c r="C573" s="13"/>
      <c r="D573" s="219" t="s">
        <v>184</v>
      </c>
      <c r="E573" s="220" t="s">
        <v>1</v>
      </c>
      <c r="F573" s="221" t="s">
        <v>1099</v>
      </c>
      <c r="G573" s="13"/>
      <c r="H573" s="222">
        <v>195.387</v>
      </c>
      <c r="I573" s="223"/>
      <c r="J573" s="13"/>
      <c r="K573" s="13"/>
      <c r="L573" s="218"/>
      <c r="M573" s="224"/>
      <c r="N573" s="225"/>
      <c r="O573" s="225"/>
      <c r="P573" s="225"/>
      <c r="Q573" s="225"/>
      <c r="R573" s="225"/>
      <c r="S573" s="225"/>
      <c r="T573" s="226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T573" s="220" t="s">
        <v>184</v>
      </c>
      <c r="AU573" s="220" t="s">
        <v>93</v>
      </c>
      <c r="AV573" s="13" t="s">
        <v>93</v>
      </c>
      <c r="AW573" s="13" t="s">
        <v>36</v>
      </c>
      <c r="AX573" s="13" t="s">
        <v>80</v>
      </c>
      <c r="AY573" s="220" t="s">
        <v>166</v>
      </c>
    </row>
    <row r="574" s="15" customFormat="1">
      <c r="A574" s="15"/>
      <c r="B574" s="234"/>
      <c r="C574" s="15"/>
      <c r="D574" s="219" t="s">
        <v>184</v>
      </c>
      <c r="E574" s="235" t="s">
        <v>1</v>
      </c>
      <c r="F574" s="236" t="s">
        <v>241</v>
      </c>
      <c r="G574" s="15"/>
      <c r="H574" s="237">
        <v>622.74300000000005</v>
      </c>
      <c r="I574" s="238"/>
      <c r="J574" s="15"/>
      <c r="K574" s="15"/>
      <c r="L574" s="234"/>
      <c r="M574" s="239"/>
      <c r="N574" s="240"/>
      <c r="O574" s="240"/>
      <c r="P574" s="240"/>
      <c r="Q574" s="240"/>
      <c r="R574" s="240"/>
      <c r="S574" s="240"/>
      <c r="T574" s="241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  <c r="AT574" s="235" t="s">
        <v>184</v>
      </c>
      <c r="AU574" s="235" t="s">
        <v>93</v>
      </c>
      <c r="AV574" s="15" t="s">
        <v>172</v>
      </c>
      <c r="AW574" s="15" t="s">
        <v>36</v>
      </c>
      <c r="AX574" s="15" t="s">
        <v>87</v>
      </c>
      <c r="AY574" s="235" t="s">
        <v>166</v>
      </c>
    </row>
    <row r="575" s="2" customFormat="1" ht="16.5" customHeight="1">
      <c r="A575" s="37"/>
      <c r="B575" s="168"/>
      <c r="C575" s="242" t="s">
        <v>1100</v>
      </c>
      <c r="D575" s="242" t="s">
        <v>271</v>
      </c>
      <c r="E575" s="243" t="s">
        <v>1101</v>
      </c>
      <c r="F575" s="244" t="s">
        <v>1102</v>
      </c>
      <c r="G575" s="245" t="s">
        <v>309</v>
      </c>
      <c r="H575" s="246">
        <v>1057.5319999999999</v>
      </c>
      <c r="I575" s="247"/>
      <c r="J575" s="248">
        <f>ROUND(I575*H575,2)</f>
        <v>0</v>
      </c>
      <c r="K575" s="249"/>
      <c r="L575" s="250"/>
      <c r="M575" s="251" t="s">
        <v>1</v>
      </c>
      <c r="N575" s="252" t="s">
        <v>46</v>
      </c>
      <c r="O575" s="81"/>
      <c r="P575" s="214">
        <f>O575*H575</f>
        <v>0</v>
      </c>
      <c r="Q575" s="214">
        <v>1</v>
      </c>
      <c r="R575" s="214">
        <f>Q575*H575</f>
        <v>1057.5319999999999</v>
      </c>
      <c r="S575" s="214">
        <v>0</v>
      </c>
      <c r="T575" s="215">
        <f>S575*H575</f>
        <v>0</v>
      </c>
      <c r="U575" s="37"/>
      <c r="V575" s="37"/>
      <c r="W575" s="37"/>
      <c r="X575" s="37"/>
      <c r="Y575" s="37"/>
      <c r="Z575" s="37"/>
      <c r="AA575" s="37"/>
      <c r="AB575" s="37"/>
      <c r="AC575" s="37"/>
      <c r="AD575" s="37"/>
      <c r="AE575" s="37"/>
      <c r="AR575" s="216" t="s">
        <v>200</v>
      </c>
      <c r="AT575" s="216" t="s">
        <v>271</v>
      </c>
      <c r="AU575" s="216" t="s">
        <v>93</v>
      </c>
      <c r="AY575" s="18" t="s">
        <v>166</v>
      </c>
      <c r="BE575" s="217">
        <f>IF(N575="základná",J575,0)</f>
        <v>0</v>
      </c>
      <c r="BF575" s="217">
        <f>IF(N575="znížená",J575,0)</f>
        <v>0</v>
      </c>
      <c r="BG575" s="217">
        <f>IF(N575="zákl. prenesená",J575,0)</f>
        <v>0</v>
      </c>
      <c r="BH575" s="217">
        <f>IF(N575="zníž. prenesená",J575,0)</f>
        <v>0</v>
      </c>
      <c r="BI575" s="217">
        <f>IF(N575="nulová",J575,0)</f>
        <v>0</v>
      </c>
      <c r="BJ575" s="18" t="s">
        <v>93</v>
      </c>
      <c r="BK575" s="217">
        <f>ROUND(I575*H575,2)</f>
        <v>0</v>
      </c>
      <c r="BL575" s="18" t="s">
        <v>172</v>
      </c>
      <c r="BM575" s="216" t="s">
        <v>1103</v>
      </c>
    </row>
    <row r="576" s="13" customFormat="1">
      <c r="A576" s="13"/>
      <c r="B576" s="218"/>
      <c r="C576" s="13"/>
      <c r="D576" s="219" t="s">
        <v>184</v>
      </c>
      <c r="E576" s="220" t="s">
        <v>1</v>
      </c>
      <c r="F576" s="221" t="s">
        <v>1104</v>
      </c>
      <c r="G576" s="13"/>
      <c r="H576" s="222">
        <v>587.51800000000003</v>
      </c>
      <c r="I576" s="223"/>
      <c r="J576" s="13"/>
      <c r="K576" s="13"/>
      <c r="L576" s="218"/>
      <c r="M576" s="224"/>
      <c r="N576" s="225"/>
      <c r="O576" s="225"/>
      <c r="P576" s="225"/>
      <c r="Q576" s="225"/>
      <c r="R576" s="225"/>
      <c r="S576" s="225"/>
      <c r="T576" s="226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T576" s="220" t="s">
        <v>184</v>
      </c>
      <c r="AU576" s="220" t="s">
        <v>93</v>
      </c>
      <c r="AV576" s="13" t="s">
        <v>93</v>
      </c>
      <c r="AW576" s="13" t="s">
        <v>36</v>
      </c>
      <c r="AX576" s="13" t="s">
        <v>80</v>
      </c>
      <c r="AY576" s="220" t="s">
        <v>166</v>
      </c>
    </row>
    <row r="577" s="13" customFormat="1">
      <c r="A577" s="13"/>
      <c r="B577" s="218"/>
      <c r="C577" s="13"/>
      <c r="D577" s="219" t="s">
        <v>184</v>
      </c>
      <c r="E577" s="220" t="s">
        <v>1</v>
      </c>
      <c r="F577" s="221" t="s">
        <v>1105</v>
      </c>
      <c r="G577" s="13"/>
      <c r="H577" s="222">
        <v>1057.5319999999999</v>
      </c>
      <c r="I577" s="223"/>
      <c r="J577" s="13"/>
      <c r="K577" s="13"/>
      <c r="L577" s="218"/>
      <c r="M577" s="224"/>
      <c r="N577" s="225"/>
      <c r="O577" s="225"/>
      <c r="P577" s="225"/>
      <c r="Q577" s="225"/>
      <c r="R577" s="225"/>
      <c r="S577" s="225"/>
      <c r="T577" s="226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T577" s="220" t="s">
        <v>184</v>
      </c>
      <c r="AU577" s="220" t="s">
        <v>93</v>
      </c>
      <c r="AV577" s="13" t="s">
        <v>93</v>
      </c>
      <c r="AW577" s="13" t="s">
        <v>36</v>
      </c>
      <c r="AX577" s="13" t="s">
        <v>87</v>
      </c>
      <c r="AY577" s="220" t="s">
        <v>166</v>
      </c>
    </row>
    <row r="578" s="2" customFormat="1" ht="16.5" customHeight="1">
      <c r="A578" s="37"/>
      <c r="B578" s="168"/>
      <c r="C578" s="242" t="s">
        <v>1106</v>
      </c>
      <c r="D578" s="242" t="s">
        <v>271</v>
      </c>
      <c r="E578" s="243" t="s">
        <v>1107</v>
      </c>
      <c r="F578" s="244" t="s">
        <v>1108</v>
      </c>
      <c r="G578" s="245" t="s">
        <v>309</v>
      </c>
      <c r="H578" s="246">
        <v>63.405000000000001</v>
      </c>
      <c r="I578" s="247"/>
      <c r="J578" s="248">
        <f>ROUND(I578*H578,2)</f>
        <v>0</v>
      </c>
      <c r="K578" s="249"/>
      <c r="L578" s="250"/>
      <c r="M578" s="251" t="s">
        <v>1</v>
      </c>
      <c r="N578" s="252" t="s">
        <v>46</v>
      </c>
      <c r="O578" s="81"/>
      <c r="P578" s="214">
        <f>O578*H578</f>
        <v>0</v>
      </c>
      <c r="Q578" s="214">
        <v>1</v>
      </c>
      <c r="R578" s="214">
        <f>Q578*H578</f>
        <v>63.405000000000001</v>
      </c>
      <c r="S578" s="214">
        <v>0</v>
      </c>
      <c r="T578" s="215">
        <f>S578*H578</f>
        <v>0</v>
      </c>
      <c r="U578" s="37"/>
      <c r="V578" s="37"/>
      <c r="W578" s="37"/>
      <c r="X578" s="37"/>
      <c r="Y578" s="37"/>
      <c r="Z578" s="37"/>
      <c r="AA578" s="37"/>
      <c r="AB578" s="37"/>
      <c r="AC578" s="37"/>
      <c r="AD578" s="37"/>
      <c r="AE578" s="37"/>
      <c r="AR578" s="216" t="s">
        <v>200</v>
      </c>
      <c r="AT578" s="216" t="s">
        <v>271</v>
      </c>
      <c r="AU578" s="216" t="s">
        <v>93</v>
      </c>
      <c r="AY578" s="18" t="s">
        <v>166</v>
      </c>
      <c r="BE578" s="217">
        <f>IF(N578="základná",J578,0)</f>
        <v>0</v>
      </c>
      <c r="BF578" s="217">
        <f>IF(N578="znížená",J578,0)</f>
        <v>0</v>
      </c>
      <c r="BG578" s="217">
        <f>IF(N578="zákl. prenesená",J578,0)</f>
        <v>0</v>
      </c>
      <c r="BH578" s="217">
        <f>IF(N578="zníž. prenesená",J578,0)</f>
        <v>0</v>
      </c>
      <c r="BI578" s="217">
        <f>IF(N578="nulová",J578,0)</f>
        <v>0</v>
      </c>
      <c r="BJ578" s="18" t="s">
        <v>93</v>
      </c>
      <c r="BK578" s="217">
        <f>ROUND(I578*H578,2)</f>
        <v>0</v>
      </c>
      <c r="BL578" s="18" t="s">
        <v>172</v>
      </c>
      <c r="BM578" s="216" t="s">
        <v>1109</v>
      </c>
    </row>
    <row r="579" s="2" customFormat="1" ht="21.75" customHeight="1">
      <c r="A579" s="37"/>
      <c r="B579" s="168"/>
      <c r="C579" s="204" t="s">
        <v>1110</v>
      </c>
      <c r="D579" s="204" t="s">
        <v>168</v>
      </c>
      <c r="E579" s="205" t="s">
        <v>268</v>
      </c>
      <c r="F579" s="206" t="s">
        <v>269</v>
      </c>
      <c r="G579" s="207" t="s">
        <v>182</v>
      </c>
      <c r="H579" s="208">
        <v>1602.6099999999999</v>
      </c>
      <c r="I579" s="209"/>
      <c r="J579" s="210">
        <f>ROUND(I579*H579,2)</f>
        <v>0</v>
      </c>
      <c r="K579" s="211"/>
      <c r="L579" s="38"/>
      <c r="M579" s="212" t="s">
        <v>1</v>
      </c>
      <c r="N579" s="213" t="s">
        <v>46</v>
      </c>
      <c r="O579" s="81"/>
      <c r="P579" s="214">
        <f>O579*H579</f>
        <v>0</v>
      </c>
      <c r="Q579" s="214">
        <v>0</v>
      </c>
      <c r="R579" s="214">
        <f>Q579*H579</f>
        <v>0</v>
      </c>
      <c r="S579" s="214">
        <v>0</v>
      </c>
      <c r="T579" s="215">
        <f>S579*H579</f>
        <v>0</v>
      </c>
      <c r="U579" s="37"/>
      <c r="V579" s="37"/>
      <c r="W579" s="37"/>
      <c r="X579" s="37"/>
      <c r="Y579" s="37"/>
      <c r="Z579" s="37"/>
      <c r="AA579" s="37"/>
      <c r="AB579" s="37"/>
      <c r="AC579" s="37"/>
      <c r="AD579" s="37"/>
      <c r="AE579" s="37"/>
      <c r="AR579" s="216" t="s">
        <v>172</v>
      </c>
      <c r="AT579" s="216" t="s">
        <v>168</v>
      </c>
      <c r="AU579" s="216" t="s">
        <v>93</v>
      </c>
      <c r="AY579" s="18" t="s">
        <v>166</v>
      </c>
      <c r="BE579" s="217">
        <f>IF(N579="základná",J579,0)</f>
        <v>0</v>
      </c>
      <c r="BF579" s="217">
        <f>IF(N579="znížená",J579,0)</f>
        <v>0</v>
      </c>
      <c r="BG579" s="217">
        <f>IF(N579="zákl. prenesená",J579,0)</f>
        <v>0</v>
      </c>
      <c r="BH579" s="217">
        <f>IF(N579="zníž. prenesená",J579,0)</f>
        <v>0</v>
      </c>
      <c r="BI579" s="217">
        <f>IF(N579="nulová",J579,0)</f>
        <v>0</v>
      </c>
      <c r="BJ579" s="18" t="s">
        <v>93</v>
      </c>
      <c r="BK579" s="217">
        <f>ROUND(I579*H579,2)</f>
        <v>0</v>
      </c>
      <c r="BL579" s="18" t="s">
        <v>172</v>
      </c>
      <c r="BM579" s="216" t="s">
        <v>1111</v>
      </c>
    </row>
    <row r="580" s="2" customFormat="1" ht="16.5" customHeight="1">
      <c r="A580" s="37"/>
      <c r="B580" s="168"/>
      <c r="C580" s="242" t="s">
        <v>1112</v>
      </c>
      <c r="D580" s="242" t="s">
        <v>271</v>
      </c>
      <c r="E580" s="243" t="s">
        <v>272</v>
      </c>
      <c r="F580" s="244" t="s">
        <v>273</v>
      </c>
      <c r="G580" s="245" t="s">
        <v>274</v>
      </c>
      <c r="H580" s="246">
        <v>49.521000000000001</v>
      </c>
      <c r="I580" s="247"/>
      <c r="J580" s="248">
        <f>ROUND(I580*H580,2)</f>
        <v>0</v>
      </c>
      <c r="K580" s="249"/>
      <c r="L580" s="250"/>
      <c r="M580" s="251" t="s">
        <v>1</v>
      </c>
      <c r="N580" s="252" t="s">
        <v>46</v>
      </c>
      <c r="O580" s="81"/>
      <c r="P580" s="214">
        <f>O580*H580</f>
        <v>0</v>
      </c>
      <c r="Q580" s="214">
        <v>0.001</v>
      </c>
      <c r="R580" s="214">
        <f>Q580*H580</f>
        <v>0.049521000000000003</v>
      </c>
      <c r="S580" s="214">
        <v>0</v>
      </c>
      <c r="T580" s="215">
        <f>S580*H580</f>
        <v>0</v>
      </c>
      <c r="U580" s="37"/>
      <c r="V580" s="37"/>
      <c r="W580" s="37"/>
      <c r="X580" s="37"/>
      <c r="Y580" s="37"/>
      <c r="Z580" s="37"/>
      <c r="AA580" s="37"/>
      <c r="AB580" s="37"/>
      <c r="AC580" s="37"/>
      <c r="AD580" s="37"/>
      <c r="AE580" s="37"/>
      <c r="AR580" s="216" t="s">
        <v>200</v>
      </c>
      <c r="AT580" s="216" t="s">
        <v>271</v>
      </c>
      <c r="AU580" s="216" t="s">
        <v>93</v>
      </c>
      <c r="AY580" s="18" t="s">
        <v>166</v>
      </c>
      <c r="BE580" s="217">
        <f>IF(N580="základná",J580,0)</f>
        <v>0</v>
      </c>
      <c r="BF580" s="217">
        <f>IF(N580="znížená",J580,0)</f>
        <v>0</v>
      </c>
      <c r="BG580" s="217">
        <f>IF(N580="zákl. prenesená",J580,0)</f>
        <v>0</v>
      </c>
      <c r="BH580" s="217">
        <f>IF(N580="zníž. prenesená",J580,0)</f>
        <v>0</v>
      </c>
      <c r="BI580" s="217">
        <f>IF(N580="nulová",J580,0)</f>
        <v>0</v>
      </c>
      <c r="BJ580" s="18" t="s">
        <v>93</v>
      </c>
      <c r="BK580" s="217">
        <f>ROUND(I580*H580,2)</f>
        <v>0</v>
      </c>
      <c r="BL580" s="18" t="s">
        <v>172</v>
      </c>
      <c r="BM580" s="216" t="s">
        <v>1113</v>
      </c>
    </row>
    <row r="581" s="13" customFormat="1">
      <c r="A581" s="13"/>
      <c r="B581" s="218"/>
      <c r="C581" s="13"/>
      <c r="D581" s="219" t="s">
        <v>184</v>
      </c>
      <c r="E581" s="13"/>
      <c r="F581" s="221" t="s">
        <v>1114</v>
      </c>
      <c r="G581" s="13"/>
      <c r="H581" s="222">
        <v>49.521000000000001</v>
      </c>
      <c r="I581" s="223"/>
      <c r="J581" s="13"/>
      <c r="K581" s="13"/>
      <c r="L581" s="218"/>
      <c r="M581" s="224"/>
      <c r="N581" s="225"/>
      <c r="O581" s="225"/>
      <c r="P581" s="225"/>
      <c r="Q581" s="225"/>
      <c r="R581" s="225"/>
      <c r="S581" s="225"/>
      <c r="T581" s="226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T581" s="220" t="s">
        <v>184</v>
      </c>
      <c r="AU581" s="220" t="s">
        <v>93</v>
      </c>
      <c r="AV581" s="13" t="s">
        <v>93</v>
      </c>
      <c r="AW581" s="13" t="s">
        <v>3</v>
      </c>
      <c r="AX581" s="13" t="s">
        <v>87</v>
      </c>
      <c r="AY581" s="220" t="s">
        <v>166</v>
      </c>
    </row>
    <row r="582" s="2" customFormat="1" ht="21.75" customHeight="1">
      <c r="A582" s="37"/>
      <c r="B582" s="168"/>
      <c r="C582" s="204" t="s">
        <v>1115</v>
      </c>
      <c r="D582" s="204" t="s">
        <v>168</v>
      </c>
      <c r="E582" s="205" t="s">
        <v>278</v>
      </c>
      <c r="F582" s="206" t="s">
        <v>279</v>
      </c>
      <c r="G582" s="207" t="s">
        <v>182</v>
      </c>
      <c r="H582" s="208">
        <v>1602.6099999999999</v>
      </c>
      <c r="I582" s="209"/>
      <c r="J582" s="210">
        <f>ROUND(I582*H582,2)</f>
        <v>0</v>
      </c>
      <c r="K582" s="211"/>
      <c r="L582" s="38"/>
      <c r="M582" s="212" t="s">
        <v>1</v>
      </c>
      <c r="N582" s="213" t="s">
        <v>46</v>
      </c>
      <c r="O582" s="81"/>
      <c r="P582" s="214">
        <f>O582*H582</f>
        <v>0</v>
      </c>
      <c r="Q582" s="214">
        <v>0</v>
      </c>
      <c r="R582" s="214">
        <f>Q582*H582</f>
        <v>0</v>
      </c>
      <c r="S582" s="214">
        <v>0</v>
      </c>
      <c r="T582" s="215">
        <f>S582*H582</f>
        <v>0</v>
      </c>
      <c r="U582" s="37"/>
      <c r="V582" s="37"/>
      <c r="W582" s="37"/>
      <c r="X582" s="37"/>
      <c r="Y582" s="37"/>
      <c r="Z582" s="37"/>
      <c r="AA582" s="37"/>
      <c r="AB582" s="37"/>
      <c r="AC582" s="37"/>
      <c r="AD582" s="37"/>
      <c r="AE582" s="37"/>
      <c r="AR582" s="216" t="s">
        <v>172</v>
      </c>
      <c r="AT582" s="216" t="s">
        <v>168</v>
      </c>
      <c r="AU582" s="216" t="s">
        <v>93</v>
      </c>
      <c r="AY582" s="18" t="s">
        <v>166</v>
      </c>
      <c r="BE582" s="217">
        <f>IF(N582="základná",J582,0)</f>
        <v>0</v>
      </c>
      <c r="BF582" s="217">
        <f>IF(N582="znížená",J582,0)</f>
        <v>0</v>
      </c>
      <c r="BG582" s="217">
        <f>IF(N582="zákl. prenesená",J582,0)</f>
        <v>0</v>
      </c>
      <c r="BH582" s="217">
        <f>IF(N582="zníž. prenesená",J582,0)</f>
        <v>0</v>
      </c>
      <c r="BI582" s="217">
        <f>IF(N582="nulová",J582,0)</f>
        <v>0</v>
      </c>
      <c r="BJ582" s="18" t="s">
        <v>93</v>
      </c>
      <c r="BK582" s="217">
        <f>ROUND(I582*H582,2)</f>
        <v>0</v>
      </c>
      <c r="BL582" s="18" t="s">
        <v>172</v>
      </c>
      <c r="BM582" s="216" t="s">
        <v>1116</v>
      </c>
    </row>
    <row r="583" s="2" customFormat="1" ht="21.75" customHeight="1">
      <c r="A583" s="37"/>
      <c r="B583" s="168"/>
      <c r="C583" s="204" t="s">
        <v>1117</v>
      </c>
      <c r="D583" s="204" t="s">
        <v>168</v>
      </c>
      <c r="E583" s="205" t="s">
        <v>282</v>
      </c>
      <c r="F583" s="206" t="s">
        <v>283</v>
      </c>
      <c r="G583" s="207" t="s">
        <v>182</v>
      </c>
      <c r="H583" s="208">
        <v>1554.454</v>
      </c>
      <c r="I583" s="209"/>
      <c r="J583" s="210">
        <f>ROUND(I583*H583,2)</f>
        <v>0</v>
      </c>
      <c r="K583" s="211"/>
      <c r="L583" s="38"/>
      <c r="M583" s="212" t="s">
        <v>1</v>
      </c>
      <c r="N583" s="213" t="s">
        <v>46</v>
      </c>
      <c r="O583" s="81"/>
      <c r="P583" s="214">
        <f>O583*H583</f>
        <v>0</v>
      </c>
      <c r="Q583" s="214">
        <v>0</v>
      </c>
      <c r="R583" s="214">
        <f>Q583*H583</f>
        <v>0</v>
      </c>
      <c r="S583" s="214">
        <v>0</v>
      </c>
      <c r="T583" s="215">
        <f>S583*H583</f>
        <v>0</v>
      </c>
      <c r="U583" s="37"/>
      <c r="V583" s="37"/>
      <c r="W583" s="37"/>
      <c r="X583" s="37"/>
      <c r="Y583" s="37"/>
      <c r="Z583" s="37"/>
      <c r="AA583" s="37"/>
      <c r="AB583" s="37"/>
      <c r="AC583" s="37"/>
      <c r="AD583" s="37"/>
      <c r="AE583" s="37"/>
      <c r="AR583" s="216" t="s">
        <v>172</v>
      </c>
      <c r="AT583" s="216" t="s">
        <v>168</v>
      </c>
      <c r="AU583" s="216" t="s">
        <v>93</v>
      </c>
      <c r="AY583" s="18" t="s">
        <v>166</v>
      </c>
      <c r="BE583" s="217">
        <f>IF(N583="základná",J583,0)</f>
        <v>0</v>
      </c>
      <c r="BF583" s="217">
        <f>IF(N583="znížená",J583,0)</f>
        <v>0</v>
      </c>
      <c r="BG583" s="217">
        <f>IF(N583="zákl. prenesená",J583,0)</f>
        <v>0</v>
      </c>
      <c r="BH583" s="217">
        <f>IF(N583="zníž. prenesená",J583,0)</f>
        <v>0</v>
      </c>
      <c r="BI583" s="217">
        <f>IF(N583="nulová",J583,0)</f>
        <v>0</v>
      </c>
      <c r="BJ583" s="18" t="s">
        <v>93</v>
      </c>
      <c r="BK583" s="217">
        <f>ROUND(I583*H583,2)</f>
        <v>0</v>
      </c>
      <c r="BL583" s="18" t="s">
        <v>172</v>
      </c>
      <c r="BM583" s="216" t="s">
        <v>1118</v>
      </c>
    </row>
    <row r="584" s="13" customFormat="1">
      <c r="A584" s="13"/>
      <c r="B584" s="218"/>
      <c r="C584" s="13"/>
      <c r="D584" s="219" t="s">
        <v>184</v>
      </c>
      <c r="E584" s="220" t="s">
        <v>1</v>
      </c>
      <c r="F584" s="221" t="s">
        <v>1119</v>
      </c>
      <c r="G584" s="13"/>
      <c r="H584" s="222">
        <v>1554.454</v>
      </c>
      <c r="I584" s="223"/>
      <c r="J584" s="13"/>
      <c r="K584" s="13"/>
      <c r="L584" s="218"/>
      <c r="M584" s="224"/>
      <c r="N584" s="225"/>
      <c r="O584" s="225"/>
      <c r="P584" s="225"/>
      <c r="Q584" s="225"/>
      <c r="R584" s="225"/>
      <c r="S584" s="225"/>
      <c r="T584" s="226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T584" s="220" t="s">
        <v>184</v>
      </c>
      <c r="AU584" s="220" t="s">
        <v>93</v>
      </c>
      <c r="AV584" s="13" t="s">
        <v>93</v>
      </c>
      <c r="AW584" s="13" t="s">
        <v>36</v>
      </c>
      <c r="AX584" s="13" t="s">
        <v>87</v>
      </c>
      <c r="AY584" s="220" t="s">
        <v>166</v>
      </c>
    </row>
    <row r="585" s="2" customFormat="1" ht="24.15" customHeight="1">
      <c r="A585" s="37"/>
      <c r="B585" s="168"/>
      <c r="C585" s="204" t="s">
        <v>1120</v>
      </c>
      <c r="D585" s="204" t="s">
        <v>168</v>
      </c>
      <c r="E585" s="205" t="s">
        <v>1121</v>
      </c>
      <c r="F585" s="206" t="s">
        <v>1122</v>
      </c>
      <c r="G585" s="207" t="s">
        <v>182</v>
      </c>
      <c r="H585" s="208">
        <v>1602.6099999999999</v>
      </c>
      <c r="I585" s="209"/>
      <c r="J585" s="210">
        <f>ROUND(I585*H585,2)</f>
        <v>0</v>
      </c>
      <c r="K585" s="211"/>
      <c r="L585" s="38"/>
      <c r="M585" s="212" t="s">
        <v>1</v>
      </c>
      <c r="N585" s="213" t="s">
        <v>46</v>
      </c>
      <c r="O585" s="81"/>
      <c r="P585" s="214">
        <f>O585*H585</f>
        <v>0</v>
      </c>
      <c r="Q585" s="214">
        <v>0</v>
      </c>
      <c r="R585" s="214">
        <f>Q585*H585</f>
        <v>0</v>
      </c>
      <c r="S585" s="214">
        <v>0</v>
      </c>
      <c r="T585" s="215">
        <f>S585*H585</f>
        <v>0</v>
      </c>
      <c r="U585" s="37"/>
      <c r="V585" s="37"/>
      <c r="W585" s="37"/>
      <c r="X585" s="37"/>
      <c r="Y585" s="37"/>
      <c r="Z585" s="37"/>
      <c r="AA585" s="37"/>
      <c r="AB585" s="37"/>
      <c r="AC585" s="37"/>
      <c r="AD585" s="37"/>
      <c r="AE585" s="37"/>
      <c r="AR585" s="216" t="s">
        <v>172</v>
      </c>
      <c r="AT585" s="216" t="s">
        <v>168</v>
      </c>
      <c r="AU585" s="216" t="s">
        <v>93</v>
      </c>
      <c r="AY585" s="18" t="s">
        <v>166</v>
      </c>
      <c r="BE585" s="217">
        <f>IF(N585="základná",J585,0)</f>
        <v>0</v>
      </c>
      <c r="BF585" s="217">
        <f>IF(N585="znížená",J585,0)</f>
        <v>0</v>
      </c>
      <c r="BG585" s="217">
        <f>IF(N585="zákl. prenesená",J585,0)</f>
        <v>0</v>
      </c>
      <c r="BH585" s="217">
        <f>IF(N585="zníž. prenesená",J585,0)</f>
        <v>0</v>
      </c>
      <c r="BI585" s="217">
        <f>IF(N585="nulová",J585,0)</f>
        <v>0</v>
      </c>
      <c r="BJ585" s="18" t="s">
        <v>93</v>
      </c>
      <c r="BK585" s="217">
        <f>ROUND(I585*H585,2)</f>
        <v>0</v>
      </c>
      <c r="BL585" s="18" t="s">
        <v>172</v>
      </c>
      <c r="BM585" s="216" t="s">
        <v>1123</v>
      </c>
    </row>
    <row r="586" s="13" customFormat="1">
      <c r="A586" s="13"/>
      <c r="B586" s="218"/>
      <c r="C586" s="13"/>
      <c r="D586" s="219" t="s">
        <v>184</v>
      </c>
      <c r="E586" s="220" t="s">
        <v>1</v>
      </c>
      <c r="F586" s="221" t="s">
        <v>1124</v>
      </c>
      <c r="G586" s="13"/>
      <c r="H586" s="222">
        <v>1602.6099999999999</v>
      </c>
      <c r="I586" s="223"/>
      <c r="J586" s="13"/>
      <c r="K586" s="13"/>
      <c r="L586" s="218"/>
      <c r="M586" s="224"/>
      <c r="N586" s="225"/>
      <c r="O586" s="225"/>
      <c r="P586" s="225"/>
      <c r="Q586" s="225"/>
      <c r="R586" s="225"/>
      <c r="S586" s="225"/>
      <c r="T586" s="226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T586" s="220" t="s">
        <v>184</v>
      </c>
      <c r="AU586" s="220" t="s">
        <v>93</v>
      </c>
      <c r="AV586" s="13" t="s">
        <v>93</v>
      </c>
      <c r="AW586" s="13" t="s">
        <v>36</v>
      </c>
      <c r="AX586" s="13" t="s">
        <v>87</v>
      </c>
      <c r="AY586" s="220" t="s">
        <v>166</v>
      </c>
    </row>
    <row r="587" s="2" customFormat="1" ht="24.15" customHeight="1">
      <c r="A587" s="37"/>
      <c r="B587" s="168"/>
      <c r="C587" s="204" t="s">
        <v>1125</v>
      </c>
      <c r="D587" s="204" t="s">
        <v>168</v>
      </c>
      <c r="E587" s="205" t="s">
        <v>291</v>
      </c>
      <c r="F587" s="206" t="s">
        <v>292</v>
      </c>
      <c r="G587" s="207" t="s">
        <v>182</v>
      </c>
      <c r="H587" s="208">
        <v>1602.6099999999999</v>
      </c>
      <c r="I587" s="209"/>
      <c r="J587" s="210">
        <f>ROUND(I587*H587,2)</f>
        <v>0</v>
      </c>
      <c r="K587" s="211"/>
      <c r="L587" s="38"/>
      <c r="M587" s="212" t="s">
        <v>1</v>
      </c>
      <c r="N587" s="213" t="s">
        <v>46</v>
      </c>
      <c r="O587" s="81"/>
      <c r="P587" s="214">
        <f>O587*H587</f>
        <v>0</v>
      </c>
      <c r="Q587" s="214">
        <v>0</v>
      </c>
      <c r="R587" s="214">
        <f>Q587*H587</f>
        <v>0</v>
      </c>
      <c r="S587" s="214">
        <v>0</v>
      </c>
      <c r="T587" s="215">
        <f>S587*H587</f>
        <v>0</v>
      </c>
      <c r="U587" s="37"/>
      <c r="V587" s="37"/>
      <c r="W587" s="37"/>
      <c r="X587" s="37"/>
      <c r="Y587" s="37"/>
      <c r="Z587" s="37"/>
      <c r="AA587" s="37"/>
      <c r="AB587" s="37"/>
      <c r="AC587" s="37"/>
      <c r="AD587" s="37"/>
      <c r="AE587" s="37"/>
      <c r="AR587" s="216" t="s">
        <v>172</v>
      </c>
      <c r="AT587" s="216" t="s">
        <v>168</v>
      </c>
      <c r="AU587" s="216" t="s">
        <v>93</v>
      </c>
      <c r="AY587" s="18" t="s">
        <v>166</v>
      </c>
      <c r="BE587" s="217">
        <f>IF(N587="základná",J587,0)</f>
        <v>0</v>
      </c>
      <c r="BF587" s="217">
        <f>IF(N587="znížená",J587,0)</f>
        <v>0</v>
      </c>
      <c r="BG587" s="217">
        <f>IF(N587="zákl. prenesená",J587,0)</f>
        <v>0</v>
      </c>
      <c r="BH587" s="217">
        <f>IF(N587="zníž. prenesená",J587,0)</f>
        <v>0</v>
      </c>
      <c r="BI587" s="217">
        <f>IF(N587="nulová",J587,0)</f>
        <v>0</v>
      </c>
      <c r="BJ587" s="18" t="s">
        <v>93</v>
      </c>
      <c r="BK587" s="217">
        <f>ROUND(I587*H587,2)</f>
        <v>0</v>
      </c>
      <c r="BL587" s="18" t="s">
        <v>172</v>
      </c>
      <c r="BM587" s="216" t="s">
        <v>1126</v>
      </c>
    </row>
    <row r="588" s="12" customFormat="1" ht="22.8" customHeight="1">
      <c r="A588" s="12"/>
      <c r="B588" s="191"/>
      <c r="C588" s="12"/>
      <c r="D588" s="192" t="s">
        <v>79</v>
      </c>
      <c r="E588" s="202" t="s">
        <v>93</v>
      </c>
      <c r="F588" s="202" t="s">
        <v>294</v>
      </c>
      <c r="G588" s="12"/>
      <c r="H588" s="12"/>
      <c r="I588" s="194"/>
      <c r="J588" s="203">
        <f>BK588</f>
        <v>0</v>
      </c>
      <c r="K588" s="12"/>
      <c r="L588" s="191"/>
      <c r="M588" s="196"/>
      <c r="N588" s="197"/>
      <c r="O588" s="197"/>
      <c r="P588" s="198">
        <f>SUM(P589:P600)</f>
        <v>0</v>
      </c>
      <c r="Q588" s="197"/>
      <c r="R588" s="198">
        <f>SUM(R589:R600)</f>
        <v>180.18923100000001</v>
      </c>
      <c r="S588" s="197"/>
      <c r="T588" s="199">
        <f>SUM(T589:T600)</f>
        <v>0</v>
      </c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  <c r="AE588" s="12"/>
      <c r="AR588" s="192" t="s">
        <v>87</v>
      </c>
      <c r="AT588" s="200" t="s">
        <v>79</v>
      </c>
      <c r="AU588" s="200" t="s">
        <v>87</v>
      </c>
      <c r="AY588" s="192" t="s">
        <v>166</v>
      </c>
      <c r="BK588" s="201">
        <f>SUM(BK589:BK600)</f>
        <v>0</v>
      </c>
    </row>
    <row r="589" s="2" customFormat="1" ht="24.15" customHeight="1">
      <c r="A589" s="37"/>
      <c r="B589" s="168"/>
      <c r="C589" s="204" t="s">
        <v>1127</v>
      </c>
      <c r="D589" s="204" t="s">
        <v>168</v>
      </c>
      <c r="E589" s="205" t="s">
        <v>296</v>
      </c>
      <c r="F589" s="206" t="s">
        <v>1128</v>
      </c>
      <c r="G589" s="207" t="s">
        <v>298</v>
      </c>
      <c r="H589" s="208">
        <v>330.5</v>
      </c>
      <c r="I589" s="209"/>
      <c r="J589" s="210">
        <f>ROUND(I589*H589,2)</f>
        <v>0</v>
      </c>
      <c r="K589" s="211"/>
      <c r="L589" s="38"/>
      <c r="M589" s="212" t="s">
        <v>1</v>
      </c>
      <c r="N589" s="213" t="s">
        <v>46</v>
      </c>
      <c r="O589" s="81"/>
      <c r="P589" s="214">
        <f>O589*H589</f>
        <v>0</v>
      </c>
      <c r="Q589" s="214">
        <v>0.24682999999999999</v>
      </c>
      <c r="R589" s="214">
        <f>Q589*H589</f>
        <v>81.577314999999999</v>
      </c>
      <c r="S589" s="214">
        <v>0</v>
      </c>
      <c r="T589" s="215">
        <f>S589*H589</f>
        <v>0</v>
      </c>
      <c r="U589" s="37"/>
      <c r="V589" s="37"/>
      <c r="W589" s="37"/>
      <c r="X589" s="37"/>
      <c r="Y589" s="37"/>
      <c r="Z589" s="37"/>
      <c r="AA589" s="37"/>
      <c r="AB589" s="37"/>
      <c r="AC589" s="37"/>
      <c r="AD589" s="37"/>
      <c r="AE589" s="37"/>
      <c r="AR589" s="216" t="s">
        <v>172</v>
      </c>
      <c r="AT589" s="216" t="s">
        <v>168</v>
      </c>
      <c r="AU589" s="216" t="s">
        <v>93</v>
      </c>
      <c r="AY589" s="18" t="s">
        <v>166</v>
      </c>
      <c r="BE589" s="217">
        <f>IF(N589="základná",J589,0)</f>
        <v>0</v>
      </c>
      <c r="BF589" s="217">
        <f>IF(N589="znížená",J589,0)</f>
        <v>0</v>
      </c>
      <c r="BG589" s="217">
        <f>IF(N589="zákl. prenesená",J589,0)</f>
        <v>0</v>
      </c>
      <c r="BH589" s="217">
        <f>IF(N589="zníž. prenesená",J589,0)</f>
        <v>0</v>
      </c>
      <c r="BI589" s="217">
        <f>IF(N589="nulová",J589,0)</f>
        <v>0</v>
      </c>
      <c r="BJ589" s="18" t="s">
        <v>93</v>
      </c>
      <c r="BK589" s="217">
        <f>ROUND(I589*H589,2)</f>
        <v>0</v>
      </c>
      <c r="BL589" s="18" t="s">
        <v>172</v>
      </c>
      <c r="BM589" s="216" t="s">
        <v>1129</v>
      </c>
    </row>
    <row r="590" s="14" customFormat="1">
      <c r="A590" s="14"/>
      <c r="B590" s="227"/>
      <c r="C590" s="14"/>
      <c r="D590" s="219" t="s">
        <v>184</v>
      </c>
      <c r="E590" s="228" t="s">
        <v>1</v>
      </c>
      <c r="F590" s="229" t="s">
        <v>1130</v>
      </c>
      <c r="G590" s="14"/>
      <c r="H590" s="228" t="s">
        <v>1</v>
      </c>
      <c r="I590" s="230"/>
      <c r="J590" s="14"/>
      <c r="K590" s="14"/>
      <c r="L590" s="227"/>
      <c r="M590" s="231"/>
      <c r="N590" s="232"/>
      <c r="O590" s="232"/>
      <c r="P590" s="232"/>
      <c r="Q590" s="232"/>
      <c r="R590" s="232"/>
      <c r="S590" s="232"/>
      <c r="T590" s="233"/>
      <c r="U590" s="14"/>
      <c r="V590" s="14"/>
      <c r="W590" s="14"/>
      <c r="X590" s="14"/>
      <c r="Y590" s="14"/>
      <c r="Z590" s="14"/>
      <c r="AA590" s="14"/>
      <c r="AB590" s="14"/>
      <c r="AC590" s="14"/>
      <c r="AD590" s="14"/>
      <c r="AE590" s="14"/>
      <c r="AT590" s="228" t="s">
        <v>184</v>
      </c>
      <c r="AU590" s="228" t="s">
        <v>93</v>
      </c>
      <c r="AV590" s="14" t="s">
        <v>87</v>
      </c>
      <c r="AW590" s="14" t="s">
        <v>36</v>
      </c>
      <c r="AX590" s="14" t="s">
        <v>80</v>
      </c>
      <c r="AY590" s="228" t="s">
        <v>166</v>
      </c>
    </row>
    <row r="591" s="13" customFormat="1">
      <c r="A591" s="13"/>
      <c r="B591" s="218"/>
      <c r="C591" s="13"/>
      <c r="D591" s="219" t="s">
        <v>184</v>
      </c>
      <c r="E591" s="220" t="s">
        <v>1</v>
      </c>
      <c r="F591" s="221" t="s">
        <v>1131</v>
      </c>
      <c r="G591" s="13"/>
      <c r="H591" s="222">
        <v>330.5</v>
      </c>
      <c r="I591" s="223"/>
      <c r="J591" s="13"/>
      <c r="K591" s="13"/>
      <c r="L591" s="218"/>
      <c r="M591" s="224"/>
      <c r="N591" s="225"/>
      <c r="O591" s="225"/>
      <c r="P591" s="225"/>
      <c r="Q591" s="225"/>
      <c r="R591" s="225"/>
      <c r="S591" s="225"/>
      <c r="T591" s="226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T591" s="220" t="s">
        <v>184</v>
      </c>
      <c r="AU591" s="220" t="s">
        <v>93</v>
      </c>
      <c r="AV591" s="13" t="s">
        <v>93</v>
      </c>
      <c r="AW591" s="13" t="s">
        <v>36</v>
      </c>
      <c r="AX591" s="13" t="s">
        <v>80</v>
      </c>
      <c r="AY591" s="220" t="s">
        <v>166</v>
      </c>
    </row>
    <row r="592" s="15" customFormat="1">
      <c r="A592" s="15"/>
      <c r="B592" s="234"/>
      <c r="C592" s="15"/>
      <c r="D592" s="219" t="s">
        <v>184</v>
      </c>
      <c r="E592" s="235" t="s">
        <v>1</v>
      </c>
      <c r="F592" s="236" t="s">
        <v>241</v>
      </c>
      <c r="G592" s="15"/>
      <c r="H592" s="237">
        <v>330.5</v>
      </c>
      <c r="I592" s="238"/>
      <c r="J592" s="15"/>
      <c r="K592" s="15"/>
      <c r="L592" s="234"/>
      <c r="M592" s="239"/>
      <c r="N592" s="240"/>
      <c r="O592" s="240"/>
      <c r="P592" s="240"/>
      <c r="Q592" s="240"/>
      <c r="R592" s="240"/>
      <c r="S592" s="240"/>
      <c r="T592" s="241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  <c r="AE592" s="15"/>
      <c r="AT592" s="235" t="s">
        <v>184</v>
      </c>
      <c r="AU592" s="235" t="s">
        <v>93</v>
      </c>
      <c r="AV592" s="15" t="s">
        <v>172</v>
      </c>
      <c r="AW592" s="15" t="s">
        <v>36</v>
      </c>
      <c r="AX592" s="15" t="s">
        <v>87</v>
      </c>
      <c r="AY592" s="235" t="s">
        <v>166</v>
      </c>
    </row>
    <row r="593" s="2" customFormat="1" ht="37.8" customHeight="1">
      <c r="A593" s="37"/>
      <c r="B593" s="168"/>
      <c r="C593" s="204" t="s">
        <v>1132</v>
      </c>
      <c r="D593" s="204" t="s">
        <v>168</v>
      </c>
      <c r="E593" s="205" t="s">
        <v>1133</v>
      </c>
      <c r="F593" s="206" t="s">
        <v>1134</v>
      </c>
      <c r="G593" s="207" t="s">
        <v>182</v>
      </c>
      <c r="H593" s="208">
        <v>1639.4400000000001</v>
      </c>
      <c r="I593" s="209"/>
      <c r="J593" s="210">
        <f>ROUND(I593*H593,2)</f>
        <v>0</v>
      </c>
      <c r="K593" s="211"/>
      <c r="L593" s="38"/>
      <c r="M593" s="212" t="s">
        <v>1</v>
      </c>
      <c r="N593" s="213" t="s">
        <v>46</v>
      </c>
      <c r="O593" s="81"/>
      <c r="P593" s="214">
        <f>O593*H593</f>
        <v>0</v>
      </c>
      <c r="Q593" s="214">
        <v>0.00014999999999999999</v>
      </c>
      <c r="R593" s="214">
        <f>Q593*H593</f>
        <v>0.245916</v>
      </c>
      <c r="S593" s="214">
        <v>0</v>
      </c>
      <c r="T593" s="215">
        <f>S593*H593</f>
        <v>0</v>
      </c>
      <c r="U593" s="37"/>
      <c r="V593" s="37"/>
      <c r="W593" s="37"/>
      <c r="X593" s="37"/>
      <c r="Y593" s="37"/>
      <c r="Z593" s="37"/>
      <c r="AA593" s="37"/>
      <c r="AB593" s="37"/>
      <c r="AC593" s="37"/>
      <c r="AD593" s="37"/>
      <c r="AE593" s="37"/>
      <c r="AR593" s="216" t="s">
        <v>172</v>
      </c>
      <c r="AT593" s="216" t="s">
        <v>168</v>
      </c>
      <c r="AU593" s="216" t="s">
        <v>93</v>
      </c>
      <c r="AY593" s="18" t="s">
        <v>166</v>
      </c>
      <c r="BE593" s="217">
        <f>IF(N593="základná",J593,0)</f>
        <v>0</v>
      </c>
      <c r="BF593" s="217">
        <f>IF(N593="znížená",J593,0)</f>
        <v>0</v>
      </c>
      <c r="BG593" s="217">
        <f>IF(N593="zákl. prenesená",J593,0)</f>
        <v>0</v>
      </c>
      <c r="BH593" s="217">
        <f>IF(N593="zníž. prenesená",J593,0)</f>
        <v>0</v>
      </c>
      <c r="BI593" s="217">
        <f>IF(N593="nulová",J593,0)</f>
        <v>0</v>
      </c>
      <c r="BJ593" s="18" t="s">
        <v>93</v>
      </c>
      <c r="BK593" s="217">
        <f>ROUND(I593*H593,2)</f>
        <v>0</v>
      </c>
      <c r="BL593" s="18" t="s">
        <v>172</v>
      </c>
      <c r="BM593" s="216" t="s">
        <v>1135</v>
      </c>
    </row>
    <row r="594" s="13" customFormat="1">
      <c r="A594" s="13"/>
      <c r="B594" s="218"/>
      <c r="C594" s="13"/>
      <c r="D594" s="219" t="s">
        <v>184</v>
      </c>
      <c r="E594" s="220" t="s">
        <v>1</v>
      </c>
      <c r="F594" s="221" t="s">
        <v>1136</v>
      </c>
      <c r="G594" s="13"/>
      <c r="H594" s="222">
        <v>158.40000000000001</v>
      </c>
      <c r="I594" s="223"/>
      <c r="J594" s="13"/>
      <c r="K594" s="13"/>
      <c r="L594" s="218"/>
      <c r="M594" s="224"/>
      <c r="N594" s="225"/>
      <c r="O594" s="225"/>
      <c r="P594" s="225"/>
      <c r="Q594" s="225"/>
      <c r="R594" s="225"/>
      <c r="S594" s="225"/>
      <c r="T594" s="226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T594" s="220" t="s">
        <v>184</v>
      </c>
      <c r="AU594" s="220" t="s">
        <v>93</v>
      </c>
      <c r="AV594" s="13" t="s">
        <v>93</v>
      </c>
      <c r="AW594" s="13" t="s">
        <v>36</v>
      </c>
      <c r="AX594" s="13" t="s">
        <v>80</v>
      </c>
      <c r="AY594" s="220" t="s">
        <v>166</v>
      </c>
    </row>
    <row r="595" s="13" customFormat="1">
      <c r="A595" s="13"/>
      <c r="B595" s="218"/>
      <c r="C595" s="13"/>
      <c r="D595" s="219" t="s">
        <v>184</v>
      </c>
      <c r="E595" s="220" t="s">
        <v>1</v>
      </c>
      <c r="F595" s="221" t="s">
        <v>1137</v>
      </c>
      <c r="G595" s="13"/>
      <c r="H595" s="222">
        <v>1671.1199999999999</v>
      </c>
      <c r="I595" s="223"/>
      <c r="J595" s="13"/>
      <c r="K595" s="13"/>
      <c r="L595" s="218"/>
      <c r="M595" s="224"/>
      <c r="N595" s="225"/>
      <c r="O595" s="225"/>
      <c r="P595" s="225"/>
      <c r="Q595" s="225"/>
      <c r="R595" s="225"/>
      <c r="S595" s="225"/>
      <c r="T595" s="226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T595" s="220" t="s">
        <v>184</v>
      </c>
      <c r="AU595" s="220" t="s">
        <v>93</v>
      </c>
      <c r="AV595" s="13" t="s">
        <v>93</v>
      </c>
      <c r="AW595" s="13" t="s">
        <v>36</v>
      </c>
      <c r="AX595" s="13" t="s">
        <v>80</v>
      </c>
      <c r="AY595" s="220" t="s">
        <v>166</v>
      </c>
    </row>
    <row r="596" s="13" customFormat="1">
      <c r="A596" s="13"/>
      <c r="B596" s="218"/>
      <c r="C596" s="13"/>
      <c r="D596" s="219" t="s">
        <v>184</v>
      </c>
      <c r="E596" s="220" t="s">
        <v>1</v>
      </c>
      <c r="F596" s="221" t="s">
        <v>1138</v>
      </c>
      <c r="G596" s="13"/>
      <c r="H596" s="222">
        <v>-190.08000000000001</v>
      </c>
      <c r="I596" s="223"/>
      <c r="J596" s="13"/>
      <c r="K596" s="13"/>
      <c r="L596" s="218"/>
      <c r="M596" s="224"/>
      <c r="N596" s="225"/>
      <c r="O596" s="225"/>
      <c r="P596" s="225"/>
      <c r="Q596" s="225"/>
      <c r="R596" s="225"/>
      <c r="S596" s="225"/>
      <c r="T596" s="226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T596" s="220" t="s">
        <v>184</v>
      </c>
      <c r="AU596" s="220" t="s">
        <v>93</v>
      </c>
      <c r="AV596" s="13" t="s">
        <v>93</v>
      </c>
      <c r="AW596" s="13" t="s">
        <v>36</v>
      </c>
      <c r="AX596" s="13" t="s">
        <v>80</v>
      </c>
      <c r="AY596" s="220" t="s">
        <v>166</v>
      </c>
    </row>
    <row r="597" s="15" customFormat="1">
      <c r="A597" s="15"/>
      <c r="B597" s="234"/>
      <c r="C597" s="15"/>
      <c r="D597" s="219" t="s">
        <v>184</v>
      </c>
      <c r="E597" s="235" t="s">
        <v>1</v>
      </c>
      <c r="F597" s="236" t="s">
        <v>241</v>
      </c>
      <c r="G597" s="15"/>
      <c r="H597" s="237">
        <v>1639.4400000000001</v>
      </c>
      <c r="I597" s="238"/>
      <c r="J597" s="15"/>
      <c r="K597" s="15"/>
      <c r="L597" s="234"/>
      <c r="M597" s="239"/>
      <c r="N597" s="240"/>
      <c r="O597" s="240"/>
      <c r="P597" s="240"/>
      <c r="Q597" s="240"/>
      <c r="R597" s="240"/>
      <c r="S597" s="240"/>
      <c r="T597" s="241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  <c r="AE597" s="15"/>
      <c r="AT597" s="235" t="s">
        <v>184</v>
      </c>
      <c r="AU597" s="235" t="s">
        <v>93</v>
      </c>
      <c r="AV597" s="15" t="s">
        <v>172</v>
      </c>
      <c r="AW597" s="15" t="s">
        <v>36</v>
      </c>
      <c r="AX597" s="15" t="s">
        <v>87</v>
      </c>
      <c r="AY597" s="235" t="s">
        <v>166</v>
      </c>
    </row>
    <row r="598" s="2" customFormat="1" ht="24.15" customHeight="1">
      <c r="A598" s="37"/>
      <c r="B598" s="168"/>
      <c r="C598" s="242" t="s">
        <v>1139</v>
      </c>
      <c r="D598" s="242" t="s">
        <v>271</v>
      </c>
      <c r="E598" s="243" t="s">
        <v>1140</v>
      </c>
      <c r="F598" s="244" t="s">
        <v>1141</v>
      </c>
      <c r="G598" s="245" t="s">
        <v>309</v>
      </c>
      <c r="H598" s="246">
        <v>98.366</v>
      </c>
      <c r="I598" s="247"/>
      <c r="J598" s="248">
        <f>ROUND(I598*H598,2)</f>
        <v>0</v>
      </c>
      <c r="K598" s="249"/>
      <c r="L598" s="250"/>
      <c r="M598" s="251" t="s">
        <v>1</v>
      </c>
      <c r="N598" s="252" t="s">
        <v>46</v>
      </c>
      <c r="O598" s="81"/>
      <c r="P598" s="214">
        <f>O598*H598</f>
        <v>0</v>
      </c>
      <c r="Q598" s="214">
        <v>1</v>
      </c>
      <c r="R598" s="214">
        <f>Q598*H598</f>
        <v>98.366</v>
      </c>
      <c r="S598" s="214">
        <v>0</v>
      </c>
      <c r="T598" s="215">
        <f>S598*H598</f>
        <v>0</v>
      </c>
      <c r="U598" s="37"/>
      <c r="V598" s="37"/>
      <c r="W598" s="37"/>
      <c r="X598" s="37"/>
      <c r="Y598" s="37"/>
      <c r="Z598" s="37"/>
      <c r="AA598" s="37"/>
      <c r="AB598" s="37"/>
      <c r="AC598" s="37"/>
      <c r="AD598" s="37"/>
      <c r="AE598" s="37"/>
      <c r="AR598" s="216" t="s">
        <v>200</v>
      </c>
      <c r="AT598" s="216" t="s">
        <v>271</v>
      </c>
      <c r="AU598" s="216" t="s">
        <v>93</v>
      </c>
      <c r="AY598" s="18" t="s">
        <v>166</v>
      </c>
      <c r="BE598" s="217">
        <f>IF(N598="základná",J598,0)</f>
        <v>0</v>
      </c>
      <c r="BF598" s="217">
        <f>IF(N598="znížená",J598,0)</f>
        <v>0</v>
      </c>
      <c r="BG598" s="217">
        <f>IF(N598="zákl. prenesená",J598,0)</f>
        <v>0</v>
      </c>
      <c r="BH598" s="217">
        <f>IF(N598="zníž. prenesená",J598,0)</f>
        <v>0</v>
      </c>
      <c r="BI598" s="217">
        <f>IF(N598="nulová",J598,0)</f>
        <v>0</v>
      </c>
      <c r="BJ598" s="18" t="s">
        <v>93</v>
      </c>
      <c r="BK598" s="217">
        <f>ROUND(I598*H598,2)</f>
        <v>0</v>
      </c>
      <c r="BL598" s="18" t="s">
        <v>172</v>
      </c>
      <c r="BM598" s="216" t="s">
        <v>1142</v>
      </c>
    </row>
    <row r="599" s="13" customFormat="1">
      <c r="A599" s="13"/>
      <c r="B599" s="218"/>
      <c r="C599" s="13"/>
      <c r="D599" s="219" t="s">
        <v>184</v>
      </c>
      <c r="E599" s="220" t="s">
        <v>1</v>
      </c>
      <c r="F599" s="221" t="s">
        <v>1143</v>
      </c>
      <c r="G599" s="13"/>
      <c r="H599" s="222">
        <v>98.366</v>
      </c>
      <c r="I599" s="223"/>
      <c r="J599" s="13"/>
      <c r="K599" s="13"/>
      <c r="L599" s="218"/>
      <c r="M599" s="224"/>
      <c r="N599" s="225"/>
      <c r="O599" s="225"/>
      <c r="P599" s="225"/>
      <c r="Q599" s="225"/>
      <c r="R599" s="225"/>
      <c r="S599" s="225"/>
      <c r="T599" s="226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T599" s="220" t="s">
        <v>184</v>
      </c>
      <c r="AU599" s="220" t="s">
        <v>93</v>
      </c>
      <c r="AV599" s="13" t="s">
        <v>93</v>
      </c>
      <c r="AW599" s="13" t="s">
        <v>36</v>
      </c>
      <c r="AX599" s="13" t="s">
        <v>87</v>
      </c>
      <c r="AY599" s="220" t="s">
        <v>166</v>
      </c>
    </row>
    <row r="600" s="2" customFormat="1" ht="24.15" customHeight="1">
      <c r="A600" s="37"/>
      <c r="B600" s="168"/>
      <c r="C600" s="204" t="s">
        <v>1144</v>
      </c>
      <c r="D600" s="204" t="s">
        <v>168</v>
      </c>
      <c r="E600" s="205" t="s">
        <v>317</v>
      </c>
      <c r="F600" s="206" t="s">
        <v>318</v>
      </c>
      <c r="G600" s="207" t="s">
        <v>182</v>
      </c>
      <c r="H600" s="208">
        <v>1639.4400000000001</v>
      </c>
      <c r="I600" s="209"/>
      <c r="J600" s="210">
        <f>ROUND(I600*H600,2)</f>
        <v>0</v>
      </c>
      <c r="K600" s="211"/>
      <c r="L600" s="38"/>
      <c r="M600" s="212" t="s">
        <v>1</v>
      </c>
      <c r="N600" s="213" t="s">
        <v>46</v>
      </c>
      <c r="O600" s="81"/>
      <c r="P600" s="214">
        <f>O600*H600</f>
        <v>0</v>
      </c>
      <c r="Q600" s="214">
        <v>0</v>
      </c>
      <c r="R600" s="214">
        <f>Q600*H600</f>
        <v>0</v>
      </c>
      <c r="S600" s="214">
        <v>0</v>
      </c>
      <c r="T600" s="215">
        <f>S600*H600</f>
        <v>0</v>
      </c>
      <c r="U600" s="37"/>
      <c r="V600" s="37"/>
      <c r="W600" s="37"/>
      <c r="X600" s="37"/>
      <c r="Y600" s="37"/>
      <c r="Z600" s="37"/>
      <c r="AA600" s="37"/>
      <c r="AB600" s="37"/>
      <c r="AC600" s="37"/>
      <c r="AD600" s="37"/>
      <c r="AE600" s="37"/>
      <c r="AR600" s="216" t="s">
        <v>172</v>
      </c>
      <c r="AT600" s="216" t="s">
        <v>168</v>
      </c>
      <c r="AU600" s="216" t="s">
        <v>93</v>
      </c>
      <c r="AY600" s="18" t="s">
        <v>166</v>
      </c>
      <c r="BE600" s="217">
        <f>IF(N600="základná",J600,0)</f>
        <v>0</v>
      </c>
      <c r="BF600" s="217">
        <f>IF(N600="znížená",J600,0)</f>
        <v>0</v>
      </c>
      <c r="BG600" s="217">
        <f>IF(N600="zákl. prenesená",J600,0)</f>
        <v>0</v>
      </c>
      <c r="BH600" s="217">
        <f>IF(N600="zníž. prenesená",J600,0)</f>
        <v>0</v>
      </c>
      <c r="BI600" s="217">
        <f>IF(N600="nulová",J600,0)</f>
        <v>0</v>
      </c>
      <c r="BJ600" s="18" t="s">
        <v>93</v>
      </c>
      <c r="BK600" s="217">
        <f>ROUND(I600*H600,2)</f>
        <v>0</v>
      </c>
      <c r="BL600" s="18" t="s">
        <v>172</v>
      </c>
      <c r="BM600" s="216" t="s">
        <v>1145</v>
      </c>
    </row>
    <row r="601" s="12" customFormat="1" ht="22.8" customHeight="1">
      <c r="A601" s="12"/>
      <c r="B601" s="191"/>
      <c r="C601" s="12"/>
      <c r="D601" s="192" t="s">
        <v>79</v>
      </c>
      <c r="E601" s="202" t="s">
        <v>172</v>
      </c>
      <c r="F601" s="202" t="s">
        <v>328</v>
      </c>
      <c r="G601" s="12"/>
      <c r="H601" s="12"/>
      <c r="I601" s="194"/>
      <c r="J601" s="203">
        <f>BK601</f>
        <v>0</v>
      </c>
      <c r="K601" s="12"/>
      <c r="L601" s="191"/>
      <c r="M601" s="196"/>
      <c r="N601" s="197"/>
      <c r="O601" s="197"/>
      <c r="P601" s="198">
        <f>SUM(P602:P634)</f>
        <v>0</v>
      </c>
      <c r="Q601" s="197"/>
      <c r="R601" s="198">
        <f>SUM(R602:R634)</f>
        <v>662.65748873860002</v>
      </c>
      <c r="S601" s="197"/>
      <c r="T601" s="199">
        <f>SUM(T602:T634)</f>
        <v>0</v>
      </c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R601" s="192" t="s">
        <v>87</v>
      </c>
      <c r="AT601" s="200" t="s">
        <v>79</v>
      </c>
      <c r="AU601" s="200" t="s">
        <v>87</v>
      </c>
      <c r="AY601" s="192" t="s">
        <v>166</v>
      </c>
      <c r="BK601" s="201">
        <f>SUM(BK602:BK634)</f>
        <v>0</v>
      </c>
    </row>
    <row r="602" s="2" customFormat="1" ht="24.15" customHeight="1">
      <c r="A602" s="37"/>
      <c r="B602" s="168"/>
      <c r="C602" s="204" t="s">
        <v>1146</v>
      </c>
      <c r="D602" s="204" t="s">
        <v>168</v>
      </c>
      <c r="E602" s="205" t="s">
        <v>1147</v>
      </c>
      <c r="F602" s="206" t="s">
        <v>1148</v>
      </c>
      <c r="G602" s="207" t="s">
        <v>208</v>
      </c>
      <c r="H602" s="208">
        <v>5.9699999999999998</v>
      </c>
      <c r="I602" s="209"/>
      <c r="J602" s="210">
        <f>ROUND(I602*H602,2)</f>
        <v>0</v>
      </c>
      <c r="K602" s="211"/>
      <c r="L602" s="38"/>
      <c r="M602" s="212" t="s">
        <v>1</v>
      </c>
      <c r="N602" s="213" t="s">
        <v>46</v>
      </c>
      <c r="O602" s="81"/>
      <c r="P602" s="214">
        <f>O602*H602</f>
        <v>0</v>
      </c>
      <c r="Q602" s="214">
        <v>1.7034</v>
      </c>
      <c r="R602" s="214">
        <f>Q602*H602</f>
        <v>10.169298</v>
      </c>
      <c r="S602" s="214">
        <v>0</v>
      </c>
      <c r="T602" s="215">
        <f>S602*H602</f>
        <v>0</v>
      </c>
      <c r="U602" s="37"/>
      <c r="V602" s="37"/>
      <c r="W602" s="37"/>
      <c r="X602" s="37"/>
      <c r="Y602" s="37"/>
      <c r="Z602" s="37"/>
      <c r="AA602" s="37"/>
      <c r="AB602" s="37"/>
      <c r="AC602" s="37"/>
      <c r="AD602" s="37"/>
      <c r="AE602" s="37"/>
      <c r="AR602" s="216" t="s">
        <v>172</v>
      </c>
      <c r="AT602" s="216" t="s">
        <v>168</v>
      </c>
      <c r="AU602" s="216" t="s">
        <v>93</v>
      </c>
      <c r="AY602" s="18" t="s">
        <v>166</v>
      </c>
      <c r="BE602" s="217">
        <f>IF(N602="základná",J602,0)</f>
        <v>0</v>
      </c>
      <c r="BF602" s="217">
        <f>IF(N602="znížená",J602,0)</f>
        <v>0</v>
      </c>
      <c r="BG602" s="217">
        <f>IF(N602="zákl. prenesená",J602,0)</f>
        <v>0</v>
      </c>
      <c r="BH602" s="217">
        <f>IF(N602="zníž. prenesená",J602,0)</f>
        <v>0</v>
      </c>
      <c r="BI602" s="217">
        <f>IF(N602="nulová",J602,0)</f>
        <v>0</v>
      </c>
      <c r="BJ602" s="18" t="s">
        <v>93</v>
      </c>
      <c r="BK602" s="217">
        <f>ROUND(I602*H602,2)</f>
        <v>0</v>
      </c>
      <c r="BL602" s="18" t="s">
        <v>172</v>
      </c>
      <c r="BM602" s="216" t="s">
        <v>1149</v>
      </c>
    </row>
    <row r="603" s="13" customFormat="1">
      <c r="A603" s="13"/>
      <c r="B603" s="218"/>
      <c r="C603" s="13"/>
      <c r="D603" s="219" t="s">
        <v>184</v>
      </c>
      <c r="E603" s="220" t="s">
        <v>1</v>
      </c>
      <c r="F603" s="221" t="s">
        <v>1150</v>
      </c>
      <c r="G603" s="13"/>
      <c r="H603" s="222">
        <v>5.9699999999999998</v>
      </c>
      <c r="I603" s="223"/>
      <c r="J603" s="13"/>
      <c r="K603" s="13"/>
      <c r="L603" s="218"/>
      <c r="M603" s="224"/>
      <c r="N603" s="225"/>
      <c r="O603" s="225"/>
      <c r="P603" s="225"/>
      <c r="Q603" s="225"/>
      <c r="R603" s="225"/>
      <c r="S603" s="225"/>
      <c r="T603" s="226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T603" s="220" t="s">
        <v>184</v>
      </c>
      <c r="AU603" s="220" t="s">
        <v>93</v>
      </c>
      <c r="AV603" s="13" t="s">
        <v>93</v>
      </c>
      <c r="AW603" s="13" t="s">
        <v>36</v>
      </c>
      <c r="AX603" s="13" t="s">
        <v>87</v>
      </c>
      <c r="AY603" s="220" t="s">
        <v>166</v>
      </c>
    </row>
    <row r="604" s="2" customFormat="1" ht="24.15" customHeight="1">
      <c r="A604" s="37"/>
      <c r="B604" s="168"/>
      <c r="C604" s="204" t="s">
        <v>1151</v>
      </c>
      <c r="D604" s="204" t="s">
        <v>168</v>
      </c>
      <c r="E604" s="205" t="s">
        <v>1152</v>
      </c>
      <c r="F604" s="206" t="s">
        <v>1153</v>
      </c>
      <c r="G604" s="207" t="s">
        <v>182</v>
      </c>
      <c r="H604" s="208">
        <v>357.166</v>
      </c>
      <c r="I604" s="209"/>
      <c r="J604" s="210">
        <f>ROUND(I604*H604,2)</f>
        <v>0</v>
      </c>
      <c r="K604" s="211"/>
      <c r="L604" s="38"/>
      <c r="M604" s="212" t="s">
        <v>1</v>
      </c>
      <c r="N604" s="213" t="s">
        <v>46</v>
      </c>
      <c r="O604" s="81"/>
      <c r="P604" s="214">
        <f>O604*H604</f>
        <v>0</v>
      </c>
      <c r="Q604" s="214">
        <v>0.20266000000000001</v>
      </c>
      <c r="R604" s="214">
        <f>Q604*H604</f>
        <v>72.383261560000008</v>
      </c>
      <c r="S604" s="214">
        <v>0</v>
      </c>
      <c r="T604" s="215">
        <f>S604*H604</f>
        <v>0</v>
      </c>
      <c r="U604" s="37"/>
      <c r="V604" s="37"/>
      <c r="W604" s="37"/>
      <c r="X604" s="37"/>
      <c r="Y604" s="37"/>
      <c r="Z604" s="37"/>
      <c r="AA604" s="37"/>
      <c r="AB604" s="37"/>
      <c r="AC604" s="37"/>
      <c r="AD604" s="37"/>
      <c r="AE604" s="37"/>
      <c r="AR604" s="216" t="s">
        <v>172</v>
      </c>
      <c r="AT604" s="216" t="s">
        <v>168</v>
      </c>
      <c r="AU604" s="216" t="s">
        <v>93</v>
      </c>
      <c r="AY604" s="18" t="s">
        <v>166</v>
      </c>
      <c r="BE604" s="217">
        <f>IF(N604="základná",J604,0)</f>
        <v>0</v>
      </c>
      <c r="BF604" s="217">
        <f>IF(N604="znížená",J604,0)</f>
        <v>0</v>
      </c>
      <c r="BG604" s="217">
        <f>IF(N604="zákl. prenesená",J604,0)</f>
        <v>0</v>
      </c>
      <c r="BH604" s="217">
        <f>IF(N604="zníž. prenesená",J604,0)</f>
        <v>0</v>
      </c>
      <c r="BI604" s="217">
        <f>IF(N604="nulová",J604,0)</f>
        <v>0</v>
      </c>
      <c r="BJ604" s="18" t="s">
        <v>93</v>
      </c>
      <c r="BK604" s="217">
        <f>ROUND(I604*H604,2)</f>
        <v>0</v>
      </c>
      <c r="BL604" s="18" t="s">
        <v>172</v>
      </c>
      <c r="BM604" s="216" t="s">
        <v>1154</v>
      </c>
    </row>
    <row r="605" s="13" customFormat="1">
      <c r="A605" s="13"/>
      <c r="B605" s="218"/>
      <c r="C605" s="13"/>
      <c r="D605" s="219" t="s">
        <v>184</v>
      </c>
      <c r="E605" s="220" t="s">
        <v>1</v>
      </c>
      <c r="F605" s="221" t="s">
        <v>1155</v>
      </c>
      <c r="G605" s="13"/>
      <c r="H605" s="222">
        <v>357.166</v>
      </c>
      <c r="I605" s="223"/>
      <c r="J605" s="13"/>
      <c r="K605" s="13"/>
      <c r="L605" s="218"/>
      <c r="M605" s="224"/>
      <c r="N605" s="225"/>
      <c r="O605" s="225"/>
      <c r="P605" s="225"/>
      <c r="Q605" s="225"/>
      <c r="R605" s="225"/>
      <c r="S605" s="225"/>
      <c r="T605" s="226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T605" s="220" t="s">
        <v>184</v>
      </c>
      <c r="AU605" s="220" t="s">
        <v>93</v>
      </c>
      <c r="AV605" s="13" t="s">
        <v>93</v>
      </c>
      <c r="AW605" s="13" t="s">
        <v>36</v>
      </c>
      <c r="AX605" s="13" t="s">
        <v>87</v>
      </c>
      <c r="AY605" s="220" t="s">
        <v>166</v>
      </c>
    </row>
    <row r="606" s="2" customFormat="1" ht="21.75" customHeight="1">
      <c r="A606" s="37"/>
      <c r="B606" s="168"/>
      <c r="C606" s="204" t="s">
        <v>1156</v>
      </c>
      <c r="D606" s="204" t="s">
        <v>168</v>
      </c>
      <c r="E606" s="205" t="s">
        <v>1157</v>
      </c>
      <c r="F606" s="206" t="s">
        <v>1158</v>
      </c>
      <c r="G606" s="207" t="s">
        <v>182</v>
      </c>
      <c r="H606" s="208">
        <v>18.172000000000001</v>
      </c>
      <c r="I606" s="209"/>
      <c r="J606" s="210">
        <f>ROUND(I606*H606,2)</f>
        <v>0</v>
      </c>
      <c r="K606" s="211"/>
      <c r="L606" s="38"/>
      <c r="M606" s="212" t="s">
        <v>1</v>
      </c>
      <c r="N606" s="213" t="s">
        <v>46</v>
      </c>
      <c r="O606" s="81"/>
      <c r="P606" s="214">
        <f>O606*H606</f>
        <v>0</v>
      </c>
      <c r="Q606" s="214">
        <v>0.1002</v>
      </c>
      <c r="R606" s="214">
        <f>Q606*H606</f>
        <v>1.8208344000000001</v>
      </c>
      <c r="S606" s="214">
        <v>0</v>
      </c>
      <c r="T606" s="215">
        <f>S606*H606</f>
        <v>0</v>
      </c>
      <c r="U606" s="37"/>
      <c r="V606" s="37"/>
      <c r="W606" s="37"/>
      <c r="X606" s="37"/>
      <c r="Y606" s="37"/>
      <c r="Z606" s="37"/>
      <c r="AA606" s="37"/>
      <c r="AB606" s="37"/>
      <c r="AC606" s="37"/>
      <c r="AD606" s="37"/>
      <c r="AE606" s="37"/>
      <c r="AR606" s="216" t="s">
        <v>172</v>
      </c>
      <c r="AT606" s="216" t="s">
        <v>168</v>
      </c>
      <c r="AU606" s="216" t="s">
        <v>93</v>
      </c>
      <c r="AY606" s="18" t="s">
        <v>166</v>
      </c>
      <c r="BE606" s="217">
        <f>IF(N606="základná",J606,0)</f>
        <v>0</v>
      </c>
      <c r="BF606" s="217">
        <f>IF(N606="znížená",J606,0)</f>
        <v>0</v>
      </c>
      <c r="BG606" s="217">
        <f>IF(N606="zákl. prenesená",J606,0)</f>
        <v>0</v>
      </c>
      <c r="BH606" s="217">
        <f>IF(N606="zníž. prenesená",J606,0)</f>
        <v>0</v>
      </c>
      <c r="BI606" s="217">
        <f>IF(N606="nulová",J606,0)</f>
        <v>0</v>
      </c>
      <c r="BJ606" s="18" t="s">
        <v>93</v>
      </c>
      <c r="BK606" s="217">
        <f>ROUND(I606*H606,2)</f>
        <v>0</v>
      </c>
      <c r="BL606" s="18" t="s">
        <v>172</v>
      </c>
      <c r="BM606" s="216" t="s">
        <v>1159</v>
      </c>
    </row>
    <row r="607" s="13" customFormat="1">
      <c r="A607" s="13"/>
      <c r="B607" s="218"/>
      <c r="C607" s="13"/>
      <c r="D607" s="219" t="s">
        <v>184</v>
      </c>
      <c r="E607" s="220" t="s">
        <v>1</v>
      </c>
      <c r="F607" s="221" t="s">
        <v>1160</v>
      </c>
      <c r="G607" s="13"/>
      <c r="H607" s="222">
        <v>1.1719999999999999</v>
      </c>
      <c r="I607" s="223"/>
      <c r="J607" s="13"/>
      <c r="K607" s="13"/>
      <c r="L607" s="218"/>
      <c r="M607" s="224"/>
      <c r="N607" s="225"/>
      <c r="O607" s="225"/>
      <c r="P607" s="225"/>
      <c r="Q607" s="225"/>
      <c r="R607" s="225"/>
      <c r="S607" s="225"/>
      <c r="T607" s="226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T607" s="220" t="s">
        <v>184</v>
      </c>
      <c r="AU607" s="220" t="s">
        <v>93</v>
      </c>
      <c r="AV607" s="13" t="s">
        <v>93</v>
      </c>
      <c r="AW607" s="13" t="s">
        <v>36</v>
      </c>
      <c r="AX607" s="13" t="s">
        <v>80</v>
      </c>
      <c r="AY607" s="220" t="s">
        <v>166</v>
      </c>
    </row>
    <row r="608" s="13" customFormat="1">
      <c r="A608" s="13"/>
      <c r="B608" s="218"/>
      <c r="C608" s="13"/>
      <c r="D608" s="219" t="s">
        <v>184</v>
      </c>
      <c r="E608" s="220" t="s">
        <v>1</v>
      </c>
      <c r="F608" s="221" t="s">
        <v>1161</v>
      </c>
      <c r="G608" s="13"/>
      <c r="H608" s="222">
        <v>17</v>
      </c>
      <c r="I608" s="223"/>
      <c r="J608" s="13"/>
      <c r="K608" s="13"/>
      <c r="L608" s="218"/>
      <c r="M608" s="224"/>
      <c r="N608" s="225"/>
      <c r="O608" s="225"/>
      <c r="P608" s="225"/>
      <c r="Q608" s="225"/>
      <c r="R608" s="225"/>
      <c r="S608" s="225"/>
      <c r="T608" s="226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T608" s="220" t="s">
        <v>184</v>
      </c>
      <c r="AU608" s="220" t="s">
        <v>93</v>
      </c>
      <c r="AV608" s="13" t="s">
        <v>93</v>
      </c>
      <c r="AW608" s="13" t="s">
        <v>36</v>
      </c>
      <c r="AX608" s="13" t="s">
        <v>80</v>
      </c>
      <c r="AY608" s="220" t="s">
        <v>166</v>
      </c>
    </row>
    <row r="609" s="15" customFormat="1">
      <c r="A609" s="15"/>
      <c r="B609" s="234"/>
      <c r="C609" s="15"/>
      <c r="D609" s="219" t="s">
        <v>184</v>
      </c>
      <c r="E609" s="235" t="s">
        <v>1</v>
      </c>
      <c r="F609" s="236" t="s">
        <v>241</v>
      </c>
      <c r="G609" s="15"/>
      <c r="H609" s="237">
        <v>18.172000000000001</v>
      </c>
      <c r="I609" s="238"/>
      <c r="J609" s="15"/>
      <c r="K609" s="15"/>
      <c r="L609" s="234"/>
      <c r="M609" s="239"/>
      <c r="N609" s="240"/>
      <c r="O609" s="240"/>
      <c r="P609" s="240"/>
      <c r="Q609" s="240"/>
      <c r="R609" s="240"/>
      <c r="S609" s="240"/>
      <c r="T609" s="241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  <c r="AE609" s="15"/>
      <c r="AT609" s="235" t="s">
        <v>184</v>
      </c>
      <c r="AU609" s="235" t="s">
        <v>93</v>
      </c>
      <c r="AV609" s="15" t="s">
        <v>172</v>
      </c>
      <c r="AW609" s="15" t="s">
        <v>36</v>
      </c>
      <c r="AX609" s="15" t="s">
        <v>87</v>
      </c>
      <c r="AY609" s="235" t="s">
        <v>166</v>
      </c>
    </row>
    <row r="610" s="2" customFormat="1" ht="33" customHeight="1">
      <c r="A610" s="37"/>
      <c r="B610" s="168"/>
      <c r="C610" s="204" t="s">
        <v>1162</v>
      </c>
      <c r="D610" s="204" t="s">
        <v>168</v>
      </c>
      <c r="E610" s="205" t="s">
        <v>330</v>
      </c>
      <c r="F610" s="206" t="s">
        <v>331</v>
      </c>
      <c r="G610" s="207" t="s">
        <v>208</v>
      </c>
      <c r="H610" s="208">
        <v>304.50999999999999</v>
      </c>
      <c r="I610" s="209"/>
      <c r="J610" s="210">
        <f>ROUND(I610*H610,2)</f>
        <v>0</v>
      </c>
      <c r="K610" s="211"/>
      <c r="L610" s="38"/>
      <c r="M610" s="212" t="s">
        <v>1</v>
      </c>
      <c r="N610" s="213" t="s">
        <v>46</v>
      </c>
      <c r="O610" s="81"/>
      <c r="P610" s="214">
        <f>O610*H610</f>
        <v>0</v>
      </c>
      <c r="Q610" s="214">
        <v>1.8907799999999999</v>
      </c>
      <c r="R610" s="214">
        <f>Q610*H610</f>
        <v>575.7614178</v>
      </c>
      <c r="S610" s="214">
        <v>0</v>
      </c>
      <c r="T610" s="215">
        <f>S610*H610</f>
        <v>0</v>
      </c>
      <c r="U610" s="37"/>
      <c r="V610" s="37"/>
      <c r="W610" s="37"/>
      <c r="X610" s="37"/>
      <c r="Y610" s="37"/>
      <c r="Z610" s="37"/>
      <c r="AA610" s="37"/>
      <c r="AB610" s="37"/>
      <c r="AC610" s="37"/>
      <c r="AD610" s="37"/>
      <c r="AE610" s="37"/>
      <c r="AR610" s="216" t="s">
        <v>172</v>
      </c>
      <c r="AT610" s="216" t="s">
        <v>168</v>
      </c>
      <c r="AU610" s="216" t="s">
        <v>93</v>
      </c>
      <c r="AY610" s="18" t="s">
        <v>166</v>
      </c>
      <c r="BE610" s="217">
        <f>IF(N610="základná",J610,0)</f>
        <v>0</v>
      </c>
      <c r="BF610" s="217">
        <f>IF(N610="znížená",J610,0)</f>
        <v>0</v>
      </c>
      <c r="BG610" s="217">
        <f>IF(N610="zákl. prenesená",J610,0)</f>
        <v>0</v>
      </c>
      <c r="BH610" s="217">
        <f>IF(N610="zníž. prenesená",J610,0)</f>
        <v>0</v>
      </c>
      <c r="BI610" s="217">
        <f>IF(N610="nulová",J610,0)</f>
        <v>0</v>
      </c>
      <c r="BJ610" s="18" t="s">
        <v>93</v>
      </c>
      <c r="BK610" s="217">
        <f>ROUND(I610*H610,2)</f>
        <v>0</v>
      </c>
      <c r="BL610" s="18" t="s">
        <v>172</v>
      </c>
      <c r="BM610" s="216" t="s">
        <v>1163</v>
      </c>
    </row>
    <row r="611" s="14" customFormat="1">
      <c r="A611" s="14"/>
      <c r="B611" s="227"/>
      <c r="C611" s="14"/>
      <c r="D611" s="219" t="s">
        <v>184</v>
      </c>
      <c r="E611" s="228" t="s">
        <v>1</v>
      </c>
      <c r="F611" s="229" t="s">
        <v>882</v>
      </c>
      <c r="G611" s="14"/>
      <c r="H611" s="228" t="s">
        <v>1</v>
      </c>
      <c r="I611" s="230"/>
      <c r="J611" s="14"/>
      <c r="K611" s="14"/>
      <c r="L611" s="227"/>
      <c r="M611" s="231"/>
      <c r="N611" s="232"/>
      <c r="O611" s="232"/>
      <c r="P611" s="232"/>
      <c r="Q611" s="232"/>
      <c r="R611" s="232"/>
      <c r="S611" s="232"/>
      <c r="T611" s="233"/>
      <c r="U611" s="14"/>
      <c r="V611" s="14"/>
      <c r="W611" s="14"/>
      <c r="X611" s="14"/>
      <c r="Y611" s="14"/>
      <c r="Z611" s="14"/>
      <c r="AA611" s="14"/>
      <c r="AB611" s="14"/>
      <c r="AC611" s="14"/>
      <c r="AD611" s="14"/>
      <c r="AE611" s="14"/>
      <c r="AT611" s="228" t="s">
        <v>184</v>
      </c>
      <c r="AU611" s="228" t="s">
        <v>93</v>
      </c>
      <c r="AV611" s="14" t="s">
        <v>87</v>
      </c>
      <c r="AW611" s="14" t="s">
        <v>36</v>
      </c>
      <c r="AX611" s="14" t="s">
        <v>80</v>
      </c>
      <c r="AY611" s="228" t="s">
        <v>166</v>
      </c>
    </row>
    <row r="612" s="13" customFormat="1">
      <c r="A612" s="13"/>
      <c r="B612" s="218"/>
      <c r="C612" s="13"/>
      <c r="D612" s="219" t="s">
        <v>184</v>
      </c>
      <c r="E612" s="220" t="s">
        <v>1</v>
      </c>
      <c r="F612" s="221" t="s">
        <v>1164</v>
      </c>
      <c r="G612" s="13"/>
      <c r="H612" s="222">
        <v>54.533000000000001</v>
      </c>
      <c r="I612" s="223"/>
      <c r="J612" s="13"/>
      <c r="K612" s="13"/>
      <c r="L612" s="218"/>
      <c r="M612" s="224"/>
      <c r="N612" s="225"/>
      <c r="O612" s="225"/>
      <c r="P612" s="225"/>
      <c r="Q612" s="225"/>
      <c r="R612" s="225"/>
      <c r="S612" s="225"/>
      <c r="T612" s="226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T612" s="220" t="s">
        <v>184</v>
      </c>
      <c r="AU612" s="220" t="s">
        <v>93</v>
      </c>
      <c r="AV612" s="13" t="s">
        <v>93</v>
      </c>
      <c r="AW612" s="13" t="s">
        <v>36</v>
      </c>
      <c r="AX612" s="13" t="s">
        <v>80</v>
      </c>
      <c r="AY612" s="220" t="s">
        <v>166</v>
      </c>
    </row>
    <row r="613" s="13" customFormat="1">
      <c r="A613" s="13"/>
      <c r="B613" s="218"/>
      <c r="C613" s="13"/>
      <c r="D613" s="219" t="s">
        <v>184</v>
      </c>
      <c r="E613" s="220" t="s">
        <v>1</v>
      </c>
      <c r="F613" s="221" t="s">
        <v>1165</v>
      </c>
      <c r="G613" s="13"/>
      <c r="H613" s="222">
        <v>1.907</v>
      </c>
      <c r="I613" s="223"/>
      <c r="J613" s="13"/>
      <c r="K613" s="13"/>
      <c r="L613" s="218"/>
      <c r="M613" s="224"/>
      <c r="N613" s="225"/>
      <c r="O613" s="225"/>
      <c r="P613" s="225"/>
      <c r="Q613" s="225"/>
      <c r="R613" s="225"/>
      <c r="S613" s="225"/>
      <c r="T613" s="226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T613" s="220" t="s">
        <v>184</v>
      </c>
      <c r="AU613" s="220" t="s">
        <v>93</v>
      </c>
      <c r="AV613" s="13" t="s">
        <v>93</v>
      </c>
      <c r="AW613" s="13" t="s">
        <v>36</v>
      </c>
      <c r="AX613" s="13" t="s">
        <v>80</v>
      </c>
      <c r="AY613" s="220" t="s">
        <v>166</v>
      </c>
    </row>
    <row r="614" s="13" customFormat="1">
      <c r="A614" s="13"/>
      <c r="B614" s="218"/>
      <c r="C614" s="13"/>
      <c r="D614" s="219" t="s">
        <v>184</v>
      </c>
      <c r="E614" s="220" t="s">
        <v>1</v>
      </c>
      <c r="F614" s="221" t="s">
        <v>1166</v>
      </c>
      <c r="G614" s="13"/>
      <c r="H614" s="222">
        <v>47.962000000000003</v>
      </c>
      <c r="I614" s="223"/>
      <c r="J614" s="13"/>
      <c r="K614" s="13"/>
      <c r="L614" s="218"/>
      <c r="M614" s="224"/>
      <c r="N614" s="225"/>
      <c r="O614" s="225"/>
      <c r="P614" s="225"/>
      <c r="Q614" s="225"/>
      <c r="R614" s="225"/>
      <c r="S614" s="225"/>
      <c r="T614" s="226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T614" s="220" t="s">
        <v>184</v>
      </c>
      <c r="AU614" s="220" t="s">
        <v>93</v>
      </c>
      <c r="AV614" s="13" t="s">
        <v>93</v>
      </c>
      <c r="AW614" s="13" t="s">
        <v>36</v>
      </c>
      <c r="AX614" s="13" t="s">
        <v>80</v>
      </c>
      <c r="AY614" s="220" t="s">
        <v>166</v>
      </c>
    </row>
    <row r="615" s="14" customFormat="1">
      <c r="A615" s="14"/>
      <c r="B615" s="227"/>
      <c r="C615" s="14"/>
      <c r="D615" s="219" t="s">
        <v>184</v>
      </c>
      <c r="E615" s="228" t="s">
        <v>1</v>
      </c>
      <c r="F615" s="229" t="s">
        <v>762</v>
      </c>
      <c r="G615" s="14"/>
      <c r="H615" s="228" t="s">
        <v>1</v>
      </c>
      <c r="I615" s="230"/>
      <c r="J615" s="14"/>
      <c r="K615" s="14"/>
      <c r="L615" s="227"/>
      <c r="M615" s="231"/>
      <c r="N615" s="232"/>
      <c r="O615" s="232"/>
      <c r="P615" s="232"/>
      <c r="Q615" s="232"/>
      <c r="R615" s="232"/>
      <c r="S615" s="232"/>
      <c r="T615" s="233"/>
      <c r="U615" s="14"/>
      <c r="V615" s="14"/>
      <c r="W615" s="14"/>
      <c r="X615" s="14"/>
      <c r="Y615" s="14"/>
      <c r="Z615" s="14"/>
      <c r="AA615" s="14"/>
      <c r="AB615" s="14"/>
      <c r="AC615" s="14"/>
      <c r="AD615" s="14"/>
      <c r="AE615" s="14"/>
      <c r="AT615" s="228" t="s">
        <v>184</v>
      </c>
      <c r="AU615" s="228" t="s">
        <v>93</v>
      </c>
      <c r="AV615" s="14" t="s">
        <v>87</v>
      </c>
      <c r="AW615" s="14" t="s">
        <v>36</v>
      </c>
      <c r="AX615" s="14" t="s">
        <v>80</v>
      </c>
      <c r="AY615" s="228" t="s">
        <v>166</v>
      </c>
    </row>
    <row r="616" s="13" customFormat="1">
      <c r="A616" s="13"/>
      <c r="B616" s="218"/>
      <c r="C616" s="13"/>
      <c r="D616" s="219" t="s">
        <v>184</v>
      </c>
      <c r="E616" s="220" t="s">
        <v>1</v>
      </c>
      <c r="F616" s="221" t="s">
        <v>1167</v>
      </c>
      <c r="G616" s="13"/>
      <c r="H616" s="222">
        <v>40.363999999999997</v>
      </c>
      <c r="I616" s="223"/>
      <c r="J616" s="13"/>
      <c r="K616" s="13"/>
      <c r="L616" s="218"/>
      <c r="M616" s="224"/>
      <c r="N616" s="225"/>
      <c r="O616" s="225"/>
      <c r="P616" s="225"/>
      <c r="Q616" s="225"/>
      <c r="R616" s="225"/>
      <c r="S616" s="225"/>
      <c r="T616" s="226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T616" s="220" t="s">
        <v>184</v>
      </c>
      <c r="AU616" s="220" t="s">
        <v>93</v>
      </c>
      <c r="AV616" s="13" t="s">
        <v>93</v>
      </c>
      <c r="AW616" s="13" t="s">
        <v>36</v>
      </c>
      <c r="AX616" s="13" t="s">
        <v>80</v>
      </c>
      <c r="AY616" s="220" t="s">
        <v>166</v>
      </c>
    </row>
    <row r="617" s="14" customFormat="1">
      <c r="A617" s="14"/>
      <c r="B617" s="227"/>
      <c r="C617" s="14"/>
      <c r="D617" s="219" t="s">
        <v>184</v>
      </c>
      <c r="E617" s="228" t="s">
        <v>1</v>
      </c>
      <c r="F617" s="229" t="s">
        <v>1168</v>
      </c>
      <c r="G617" s="14"/>
      <c r="H617" s="228" t="s">
        <v>1</v>
      </c>
      <c r="I617" s="230"/>
      <c r="J617" s="14"/>
      <c r="K617" s="14"/>
      <c r="L617" s="227"/>
      <c r="M617" s="231"/>
      <c r="N617" s="232"/>
      <c r="O617" s="232"/>
      <c r="P617" s="232"/>
      <c r="Q617" s="232"/>
      <c r="R617" s="232"/>
      <c r="S617" s="232"/>
      <c r="T617" s="233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T617" s="228" t="s">
        <v>184</v>
      </c>
      <c r="AU617" s="228" t="s">
        <v>93</v>
      </c>
      <c r="AV617" s="14" t="s">
        <v>87</v>
      </c>
      <c r="AW617" s="14" t="s">
        <v>36</v>
      </c>
      <c r="AX617" s="14" t="s">
        <v>80</v>
      </c>
      <c r="AY617" s="228" t="s">
        <v>166</v>
      </c>
    </row>
    <row r="618" s="13" customFormat="1">
      <c r="A618" s="13"/>
      <c r="B618" s="218"/>
      <c r="C618" s="13"/>
      <c r="D618" s="219" t="s">
        <v>184</v>
      </c>
      <c r="E618" s="220" t="s">
        <v>1</v>
      </c>
      <c r="F618" s="221" t="s">
        <v>1169</v>
      </c>
      <c r="G618" s="13"/>
      <c r="H618" s="222">
        <v>20.564</v>
      </c>
      <c r="I618" s="223"/>
      <c r="J618" s="13"/>
      <c r="K618" s="13"/>
      <c r="L618" s="218"/>
      <c r="M618" s="224"/>
      <c r="N618" s="225"/>
      <c r="O618" s="225"/>
      <c r="P618" s="225"/>
      <c r="Q618" s="225"/>
      <c r="R618" s="225"/>
      <c r="S618" s="225"/>
      <c r="T618" s="226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T618" s="220" t="s">
        <v>184</v>
      </c>
      <c r="AU618" s="220" t="s">
        <v>93</v>
      </c>
      <c r="AV618" s="13" t="s">
        <v>93</v>
      </c>
      <c r="AW618" s="13" t="s">
        <v>36</v>
      </c>
      <c r="AX618" s="13" t="s">
        <v>80</v>
      </c>
      <c r="AY618" s="220" t="s">
        <v>166</v>
      </c>
    </row>
    <row r="619" s="14" customFormat="1">
      <c r="A619" s="14"/>
      <c r="B619" s="227"/>
      <c r="C619" s="14"/>
      <c r="D619" s="219" t="s">
        <v>184</v>
      </c>
      <c r="E619" s="228" t="s">
        <v>1</v>
      </c>
      <c r="F619" s="229" t="s">
        <v>1170</v>
      </c>
      <c r="G619" s="14"/>
      <c r="H619" s="228" t="s">
        <v>1</v>
      </c>
      <c r="I619" s="230"/>
      <c r="J619" s="14"/>
      <c r="K619" s="14"/>
      <c r="L619" s="227"/>
      <c r="M619" s="231"/>
      <c r="N619" s="232"/>
      <c r="O619" s="232"/>
      <c r="P619" s="232"/>
      <c r="Q619" s="232"/>
      <c r="R619" s="232"/>
      <c r="S619" s="232"/>
      <c r="T619" s="233"/>
      <c r="U619" s="14"/>
      <c r="V619" s="14"/>
      <c r="W619" s="14"/>
      <c r="X619" s="14"/>
      <c r="Y619" s="14"/>
      <c r="Z619" s="14"/>
      <c r="AA619" s="14"/>
      <c r="AB619" s="14"/>
      <c r="AC619" s="14"/>
      <c r="AD619" s="14"/>
      <c r="AE619" s="14"/>
      <c r="AT619" s="228" t="s">
        <v>184</v>
      </c>
      <c r="AU619" s="228" t="s">
        <v>93</v>
      </c>
      <c r="AV619" s="14" t="s">
        <v>87</v>
      </c>
      <c r="AW619" s="14" t="s">
        <v>36</v>
      </c>
      <c r="AX619" s="14" t="s">
        <v>80</v>
      </c>
      <c r="AY619" s="228" t="s">
        <v>166</v>
      </c>
    </row>
    <row r="620" s="13" customFormat="1">
      <c r="A620" s="13"/>
      <c r="B620" s="218"/>
      <c r="C620" s="13"/>
      <c r="D620" s="219" t="s">
        <v>184</v>
      </c>
      <c r="E620" s="220" t="s">
        <v>1</v>
      </c>
      <c r="F620" s="221" t="s">
        <v>1171</v>
      </c>
      <c r="G620" s="13"/>
      <c r="H620" s="222">
        <v>17.696000000000002</v>
      </c>
      <c r="I620" s="223"/>
      <c r="J620" s="13"/>
      <c r="K620" s="13"/>
      <c r="L620" s="218"/>
      <c r="M620" s="224"/>
      <c r="N620" s="225"/>
      <c r="O620" s="225"/>
      <c r="P620" s="225"/>
      <c r="Q620" s="225"/>
      <c r="R620" s="225"/>
      <c r="S620" s="225"/>
      <c r="T620" s="226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T620" s="220" t="s">
        <v>184</v>
      </c>
      <c r="AU620" s="220" t="s">
        <v>93</v>
      </c>
      <c r="AV620" s="13" t="s">
        <v>93</v>
      </c>
      <c r="AW620" s="13" t="s">
        <v>36</v>
      </c>
      <c r="AX620" s="13" t="s">
        <v>80</v>
      </c>
      <c r="AY620" s="220" t="s">
        <v>166</v>
      </c>
    </row>
    <row r="621" s="14" customFormat="1">
      <c r="A621" s="14"/>
      <c r="B621" s="227"/>
      <c r="C621" s="14"/>
      <c r="D621" s="219" t="s">
        <v>184</v>
      </c>
      <c r="E621" s="228" t="s">
        <v>1</v>
      </c>
      <c r="F621" s="229" t="s">
        <v>892</v>
      </c>
      <c r="G621" s="14"/>
      <c r="H621" s="228" t="s">
        <v>1</v>
      </c>
      <c r="I621" s="230"/>
      <c r="J621" s="14"/>
      <c r="K621" s="14"/>
      <c r="L621" s="227"/>
      <c r="M621" s="231"/>
      <c r="N621" s="232"/>
      <c r="O621" s="232"/>
      <c r="P621" s="232"/>
      <c r="Q621" s="232"/>
      <c r="R621" s="232"/>
      <c r="S621" s="232"/>
      <c r="T621" s="233"/>
      <c r="U621" s="14"/>
      <c r="V621" s="14"/>
      <c r="W621" s="14"/>
      <c r="X621" s="14"/>
      <c r="Y621" s="14"/>
      <c r="Z621" s="14"/>
      <c r="AA621" s="14"/>
      <c r="AB621" s="14"/>
      <c r="AC621" s="14"/>
      <c r="AD621" s="14"/>
      <c r="AE621" s="14"/>
      <c r="AT621" s="228" t="s">
        <v>184</v>
      </c>
      <c r="AU621" s="228" t="s">
        <v>93</v>
      </c>
      <c r="AV621" s="14" t="s">
        <v>87</v>
      </c>
      <c r="AW621" s="14" t="s">
        <v>36</v>
      </c>
      <c r="AX621" s="14" t="s">
        <v>80</v>
      </c>
      <c r="AY621" s="228" t="s">
        <v>166</v>
      </c>
    </row>
    <row r="622" s="13" customFormat="1">
      <c r="A622" s="13"/>
      <c r="B622" s="218"/>
      <c r="C622" s="13"/>
      <c r="D622" s="219" t="s">
        <v>184</v>
      </c>
      <c r="E622" s="220" t="s">
        <v>1</v>
      </c>
      <c r="F622" s="221" t="s">
        <v>1172</v>
      </c>
      <c r="G622" s="13"/>
      <c r="H622" s="222">
        <v>13.518000000000001</v>
      </c>
      <c r="I622" s="223"/>
      <c r="J622" s="13"/>
      <c r="K622" s="13"/>
      <c r="L622" s="218"/>
      <c r="M622" s="224"/>
      <c r="N622" s="225"/>
      <c r="O622" s="225"/>
      <c r="P622" s="225"/>
      <c r="Q622" s="225"/>
      <c r="R622" s="225"/>
      <c r="S622" s="225"/>
      <c r="T622" s="226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T622" s="220" t="s">
        <v>184</v>
      </c>
      <c r="AU622" s="220" t="s">
        <v>93</v>
      </c>
      <c r="AV622" s="13" t="s">
        <v>93</v>
      </c>
      <c r="AW622" s="13" t="s">
        <v>36</v>
      </c>
      <c r="AX622" s="13" t="s">
        <v>80</v>
      </c>
      <c r="AY622" s="220" t="s">
        <v>166</v>
      </c>
    </row>
    <row r="623" s="14" customFormat="1">
      <c r="A623" s="14"/>
      <c r="B623" s="227"/>
      <c r="C623" s="14"/>
      <c r="D623" s="219" t="s">
        <v>184</v>
      </c>
      <c r="E623" s="228" t="s">
        <v>1</v>
      </c>
      <c r="F623" s="229" t="s">
        <v>894</v>
      </c>
      <c r="G623" s="14"/>
      <c r="H623" s="228" t="s">
        <v>1</v>
      </c>
      <c r="I623" s="230"/>
      <c r="J623" s="14"/>
      <c r="K623" s="14"/>
      <c r="L623" s="227"/>
      <c r="M623" s="231"/>
      <c r="N623" s="232"/>
      <c r="O623" s="232"/>
      <c r="P623" s="232"/>
      <c r="Q623" s="232"/>
      <c r="R623" s="232"/>
      <c r="S623" s="232"/>
      <c r="T623" s="233"/>
      <c r="U623" s="14"/>
      <c r="V623" s="14"/>
      <c r="W623" s="14"/>
      <c r="X623" s="14"/>
      <c r="Y623" s="14"/>
      <c r="Z623" s="14"/>
      <c r="AA623" s="14"/>
      <c r="AB623" s="14"/>
      <c r="AC623" s="14"/>
      <c r="AD623" s="14"/>
      <c r="AE623" s="14"/>
      <c r="AT623" s="228" t="s">
        <v>184</v>
      </c>
      <c r="AU623" s="228" t="s">
        <v>93</v>
      </c>
      <c r="AV623" s="14" t="s">
        <v>87</v>
      </c>
      <c r="AW623" s="14" t="s">
        <v>36</v>
      </c>
      <c r="AX623" s="14" t="s">
        <v>80</v>
      </c>
      <c r="AY623" s="228" t="s">
        <v>166</v>
      </c>
    </row>
    <row r="624" s="13" customFormat="1">
      <c r="A624" s="13"/>
      <c r="B624" s="218"/>
      <c r="C624" s="13"/>
      <c r="D624" s="219" t="s">
        <v>184</v>
      </c>
      <c r="E624" s="220" t="s">
        <v>1</v>
      </c>
      <c r="F624" s="221" t="s">
        <v>1173</v>
      </c>
      <c r="G624" s="13"/>
      <c r="H624" s="222">
        <v>12.071999999999999</v>
      </c>
      <c r="I624" s="223"/>
      <c r="J624" s="13"/>
      <c r="K624" s="13"/>
      <c r="L624" s="218"/>
      <c r="M624" s="224"/>
      <c r="N624" s="225"/>
      <c r="O624" s="225"/>
      <c r="P624" s="225"/>
      <c r="Q624" s="225"/>
      <c r="R624" s="225"/>
      <c r="S624" s="225"/>
      <c r="T624" s="226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T624" s="220" t="s">
        <v>184</v>
      </c>
      <c r="AU624" s="220" t="s">
        <v>93</v>
      </c>
      <c r="AV624" s="13" t="s">
        <v>93</v>
      </c>
      <c r="AW624" s="13" t="s">
        <v>36</v>
      </c>
      <c r="AX624" s="13" t="s">
        <v>80</v>
      </c>
      <c r="AY624" s="220" t="s">
        <v>166</v>
      </c>
    </row>
    <row r="625" s="13" customFormat="1">
      <c r="A625" s="13"/>
      <c r="B625" s="218"/>
      <c r="C625" s="13"/>
      <c r="D625" s="219" t="s">
        <v>184</v>
      </c>
      <c r="E625" s="220" t="s">
        <v>1</v>
      </c>
      <c r="F625" s="221" t="s">
        <v>1174</v>
      </c>
      <c r="G625" s="13"/>
      <c r="H625" s="222">
        <v>95.894000000000005</v>
      </c>
      <c r="I625" s="223"/>
      <c r="J625" s="13"/>
      <c r="K625" s="13"/>
      <c r="L625" s="218"/>
      <c r="M625" s="224"/>
      <c r="N625" s="225"/>
      <c r="O625" s="225"/>
      <c r="P625" s="225"/>
      <c r="Q625" s="225"/>
      <c r="R625" s="225"/>
      <c r="S625" s="225"/>
      <c r="T625" s="226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T625" s="220" t="s">
        <v>184</v>
      </c>
      <c r="AU625" s="220" t="s">
        <v>93</v>
      </c>
      <c r="AV625" s="13" t="s">
        <v>93</v>
      </c>
      <c r="AW625" s="13" t="s">
        <v>36</v>
      </c>
      <c r="AX625" s="13" t="s">
        <v>80</v>
      </c>
      <c r="AY625" s="220" t="s">
        <v>166</v>
      </c>
    </row>
    <row r="626" s="15" customFormat="1">
      <c r="A626" s="15"/>
      <c r="B626" s="234"/>
      <c r="C626" s="15"/>
      <c r="D626" s="219" t="s">
        <v>184</v>
      </c>
      <c r="E626" s="235" t="s">
        <v>1</v>
      </c>
      <c r="F626" s="236" t="s">
        <v>241</v>
      </c>
      <c r="G626" s="15"/>
      <c r="H626" s="237">
        <v>304.50999999999999</v>
      </c>
      <c r="I626" s="238"/>
      <c r="J626" s="15"/>
      <c r="K626" s="15"/>
      <c r="L626" s="234"/>
      <c r="M626" s="239"/>
      <c r="N626" s="240"/>
      <c r="O626" s="240"/>
      <c r="P626" s="240"/>
      <c r="Q626" s="240"/>
      <c r="R626" s="240"/>
      <c r="S626" s="240"/>
      <c r="T626" s="241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  <c r="AE626" s="15"/>
      <c r="AT626" s="235" t="s">
        <v>184</v>
      </c>
      <c r="AU626" s="235" t="s">
        <v>93</v>
      </c>
      <c r="AV626" s="15" t="s">
        <v>172</v>
      </c>
      <c r="AW626" s="15" t="s">
        <v>36</v>
      </c>
      <c r="AX626" s="15" t="s">
        <v>87</v>
      </c>
      <c r="AY626" s="235" t="s">
        <v>166</v>
      </c>
    </row>
    <row r="627" s="2" customFormat="1" ht="24.15" customHeight="1">
      <c r="A627" s="37"/>
      <c r="B627" s="168"/>
      <c r="C627" s="204" t="s">
        <v>1175</v>
      </c>
      <c r="D627" s="204" t="s">
        <v>168</v>
      </c>
      <c r="E627" s="205" t="s">
        <v>1176</v>
      </c>
      <c r="F627" s="206" t="s">
        <v>1177</v>
      </c>
      <c r="G627" s="207" t="s">
        <v>208</v>
      </c>
      <c r="H627" s="208">
        <v>0.010999999999999999</v>
      </c>
      <c r="I627" s="209"/>
      <c r="J627" s="210">
        <f>ROUND(I627*H627,2)</f>
        <v>0</v>
      </c>
      <c r="K627" s="211"/>
      <c r="L627" s="38"/>
      <c r="M627" s="212" t="s">
        <v>1</v>
      </c>
      <c r="N627" s="213" t="s">
        <v>46</v>
      </c>
      <c r="O627" s="81"/>
      <c r="P627" s="214">
        <f>O627*H627</f>
        <v>0</v>
      </c>
      <c r="Q627" s="214">
        <v>2.4064526000000002</v>
      </c>
      <c r="R627" s="214">
        <f>Q627*H627</f>
        <v>0.0264709786</v>
      </c>
      <c r="S627" s="214">
        <v>0</v>
      </c>
      <c r="T627" s="215">
        <f>S627*H627</f>
        <v>0</v>
      </c>
      <c r="U627" s="37"/>
      <c r="V627" s="37"/>
      <c r="W627" s="37"/>
      <c r="X627" s="37"/>
      <c r="Y627" s="37"/>
      <c r="Z627" s="37"/>
      <c r="AA627" s="37"/>
      <c r="AB627" s="37"/>
      <c r="AC627" s="37"/>
      <c r="AD627" s="37"/>
      <c r="AE627" s="37"/>
      <c r="AR627" s="216" t="s">
        <v>172</v>
      </c>
      <c r="AT627" s="216" t="s">
        <v>168</v>
      </c>
      <c r="AU627" s="216" t="s">
        <v>93</v>
      </c>
      <c r="AY627" s="18" t="s">
        <v>166</v>
      </c>
      <c r="BE627" s="217">
        <f>IF(N627="základná",J627,0)</f>
        <v>0</v>
      </c>
      <c r="BF627" s="217">
        <f>IF(N627="znížená",J627,0)</f>
        <v>0</v>
      </c>
      <c r="BG627" s="217">
        <f>IF(N627="zákl. prenesená",J627,0)</f>
        <v>0</v>
      </c>
      <c r="BH627" s="217">
        <f>IF(N627="zníž. prenesená",J627,0)</f>
        <v>0</v>
      </c>
      <c r="BI627" s="217">
        <f>IF(N627="nulová",J627,0)</f>
        <v>0</v>
      </c>
      <c r="BJ627" s="18" t="s">
        <v>93</v>
      </c>
      <c r="BK627" s="217">
        <f>ROUND(I627*H627,2)</f>
        <v>0</v>
      </c>
      <c r="BL627" s="18" t="s">
        <v>172</v>
      </c>
      <c r="BM627" s="216" t="s">
        <v>1178</v>
      </c>
    </row>
    <row r="628" s="13" customFormat="1">
      <c r="A628" s="13"/>
      <c r="B628" s="218"/>
      <c r="C628" s="13"/>
      <c r="D628" s="219" t="s">
        <v>184</v>
      </c>
      <c r="E628" s="220" t="s">
        <v>1</v>
      </c>
      <c r="F628" s="221" t="s">
        <v>1179</v>
      </c>
      <c r="G628" s="13"/>
      <c r="H628" s="222">
        <v>0.010999999999999999</v>
      </c>
      <c r="I628" s="223"/>
      <c r="J628" s="13"/>
      <c r="K628" s="13"/>
      <c r="L628" s="218"/>
      <c r="M628" s="224"/>
      <c r="N628" s="225"/>
      <c r="O628" s="225"/>
      <c r="P628" s="225"/>
      <c r="Q628" s="225"/>
      <c r="R628" s="225"/>
      <c r="S628" s="225"/>
      <c r="T628" s="226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T628" s="220" t="s">
        <v>184</v>
      </c>
      <c r="AU628" s="220" t="s">
        <v>93</v>
      </c>
      <c r="AV628" s="13" t="s">
        <v>93</v>
      </c>
      <c r="AW628" s="13" t="s">
        <v>36</v>
      </c>
      <c r="AX628" s="13" t="s">
        <v>87</v>
      </c>
      <c r="AY628" s="220" t="s">
        <v>166</v>
      </c>
    </row>
    <row r="629" s="2" customFormat="1" ht="33" customHeight="1">
      <c r="A629" s="37"/>
      <c r="B629" s="168"/>
      <c r="C629" s="204" t="s">
        <v>1180</v>
      </c>
      <c r="D629" s="204" t="s">
        <v>168</v>
      </c>
      <c r="E629" s="205" t="s">
        <v>340</v>
      </c>
      <c r="F629" s="206" t="s">
        <v>341</v>
      </c>
      <c r="G629" s="207" t="s">
        <v>182</v>
      </c>
      <c r="H629" s="208">
        <v>0.14999999999999999</v>
      </c>
      <c r="I629" s="209"/>
      <c r="J629" s="210">
        <f>ROUND(I629*H629,2)</f>
        <v>0</v>
      </c>
      <c r="K629" s="211"/>
      <c r="L629" s="38"/>
      <c r="M629" s="212" t="s">
        <v>1</v>
      </c>
      <c r="N629" s="213" t="s">
        <v>46</v>
      </c>
      <c r="O629" s="81"/>
      <c r="P629" s="214">
        <f>O629*H629</f>
        <v>0</v>
      </c>
      <c r="Q629" s="214">
        <v>0.0040400000000000002</v>
      </c>
      <c r="R629" s="214">
        <f>Q629*H629</f>
        <v>0.00060599999999999998</v>
      </c>
      <c r="S629" s="214">
        <v>0</v>
      </c>
      <c r="T629" s="215">
        <f>S629*H629</f>
        <v>0</v>
      </c>
      <c r="U629" s="37"/>
      <c r="V629" s="37"/>
      <c r="W629" s="37"/>
      <c r="X629" s="37"/>
      <c r="Y629" s="37"/>
      <c r="Z629" s="37"/>
      <c r="AA629" s="37"/>
      <c r="AB629" s="37"/>
      <c r="AC629" s="37"/>
      <c r="AD629" s="37"/>
      <c r="AE629" s="37"/>
      <c r="AR629" s="216" t="s">
        <v>172</v>
      </c>
      <c r="AT629" s="216" t="s">
        <v>168</v>
      </c>
      <c r="AU629" s="216" t="s">
        <v>93</v>
      </c>
      <c r="AY629" s="18" t="s">
        <v>166</v>
      </c>
      <c r="BE629" s="217">
        <f>IF(N629="základná",J629,0)</f>
        <v>0</v>
      </c>
      <c r="BF629" s="217">
        <f>IF(N629="znížená",J629,0)</f>
        <v>0</v>
      </c>
      <c r="BG629" s="217">
        <f>IF(N629="zákl. prenesená",J629,0)</f>
        <v>0</v>
      </c>
      <c r="BH629" s="217">
        <f>IF(N629="zníž. prenesená",J629,0)</f>
        <v>0</v>
      </c>
      <c r="BI629" s="217">
        <f>IF(N629="nulová",J629,0)</f>
        <v>0</v>
      </c>
      <c r="BJ629" s="18" t="s">
        <v>93</v>
      </c>
      <c r="BK629" s="217">
        <f>ROUND(I629*H629,2)</f>
        <v>0</v>
      </c>
      <c r="BL629" s="18" t="s">
        <v>172</v>
      </c>
      <c r="BM629" s="216" t="s">
        <v>1181</v>
      </c>
    </row>
    <row r="630" s="13" customFormat="1">
      <c r="A630" s="13"/>
      <c r="B630" s="218"/>
      <c r="C630" s="13"/>
      <c r="D630" s="219" t="s">
        <v>184</v>
      </c>
      <c r="E630" s="220" t="s">
        <v>1</v>
      </c>
      <c r="F630" s="221" t="s">
        <v>1182</v>
      </c>
      <c r="G630" s="13"/>
      <c r="H630" s="222">
        <v>0.14999999999999999</v>
      </c>
      <c r="I630" s="223"/>
      <c r="J630" s="13"/>
      <c r="K630" s="13"/>
      <c r="L630" s="218"/>
      <c r="M630" s="224"/>
      <c r="N630" s="225"/>
      <c r="O630" s="225"/>
      <c r="P630" s="225"/>
      <c r="Q630" s="225"/>
      <c r="R630" s="225"/>
      <c r="S630" s="225"/>
      <c r="T630" s="226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T630" s="220" t="s">
        <v>184</v>
      </c>
      <c r="AU630" s="220" t="s">
        <v>93</v>
      </c>
      <c r="AV630" s="13" t="s">
        <v>93</v>
      </c>
      <c r="AW630" s="13" t="s">
        <v>36</v>
      </c>
      <c r="AX630" s="13" t="s">
        <v>87</v>
      </c>
      <c r="AY630" s="220" t="s">
        <v>166</v>
      </c>
    </row>
    <row r="631" s="2" customFormat="1" ht="24.15" customHeight="1">
      <c r="A631" s="37"/>
      <c r="B631" s="168"/>
      <c r="C631" s="204" t="s">
        <v>1183</v>
      </c>
      <c r="D631" s="204" t="s">
        <v>168</v>
      </c>
      <c r="E631" s="205" t="s">
        <v>1184</v>
      </c>
      <c r="F631" s="206" t="s">
        <v>1185</v>
      </c>
      <c r="G631" s="207" t="s">
        <v>171</v>
      </c>
      <c r="H631" s="208">
        <v>68</v>
      </c>
      <c r="I631" s="209"/>
      <c r="J631" s="210">
        <f>ROUND(I631*H631,2)</f>
        <v>0</v>
      </c>
      <c r="K631" s="211"/>
      <c r="L631" s="38"/>
      <c r="M631" s="212" t="s">
        <v>1</v>
      </c>
      <c r="N631" s="213" t="s">
        <v>46</v>
      </c>
      <c r="O631" s="81"/>
      <c r="P631" s="214">
        <f>O631*H631</f>
        <v>0</v>
      </c>
      <c r="Q631" s="214">
        <v>0.0037399999999999998</v>
      </c>
      <c r="R631" s="214">
        <f>Q631*H631</f>
        <v>0.25431999999999999</v>
      </c>
      <c r="S631" s="214">
        <v>0</v>
      </c>
      <c r="T631" s="215">
        <f>S631*H631</f>
        <v>0</v>
      </c>
      <c r="U631" s="37"/>
      <c r="V631" s="37"/>
      <c r="W631" s="37"/>
      <c r="X631" s="37"/>
      <c r="Y631" s="37"/>
      <c r="Z631" s="37"/>
      <c r="AA631" s="37"/>
      <c r="AB631" s="37"/>
      <c r="AC631" s="37"/>
      <c r="AD631" s="37"/>
      <c r="AE631" s="37"/>
      <c r="AR631" s="216" t="s">
        <v>172</v>
      </c>
      <c r="AT631" s="216" t="s">
        <v>168</v>
      </c>
      <c r="AU631" s="216" t="s">
        <v>93</v>
      </c>
      <c r="AY631" s="18" t="s">
        <v>166</v>
      </c>
      <c r="BE631" s="217">
        <f>IF(N631="základná",J631,0)</f>
        <v>0</v>
      </c>
      <c r="BF631" s="217">
        <f>IF(N631="znížená",J631,0)</f>
        <v>0</v>
      </c>
      <c r="BG631" s="217">
        <f>IF(N631="zákl. prenesená",J631,0)</f>
        <v>0</v>
      </c>
      <c r="BH631" s="217">
        <f>IF(N631="zníž. prenesená",J631,0)</f>
        <v>0</v>
      </c>
      <c r="BI631" s="217">
        <f>IF(N631="nulová",J631,0)</f>
        <v>0</v>
      </c>
      <c r="BJ631" s="18" t="s">
        <v>93</v>
      </c>
      <c r="BK631" s="217">
        <f>ROUND(I631*H631,2)</f>
        <v>0</v>
      </c>
      <c r="BL631" s="18" t="s">
        <v>172</v>
      </c>
      <c r="BM631" s="216" t="s">
        <v>1186</v>
      </c>
    </row>
    <row r="632" s="13" customFormat="1">
      <c r="A632" s="13"/>
      <c r="B632" s="218"/>
      <c r="C632" s="13"/>
      <c r="D632" s="219" t="s">
        <v>184</v>
      </c>
      <c r="E632" s="220" t="s">
        <v>1</v>
      </c>
      <c r="F632" s="221" t="s">
        <v>1187</v>
      </c>
      <c r="G632" s="13"/>
      <c r="H632" s="222">
        <v>68</v>
      </c>
      <c r="I632" s="223"/>
      <c r="J632" s="13"/>
      <c r="K632" s="13"/>
      <c r="L632" s="218"/>
      <c r="M632" s="224"/>
      <c r="N632" s="225"/>
      <c r="O632" s="225"/>
      <c r="P632" s="225"/>
      <c r="Q632" s="225"/>
      <c r="R632" s="225"/>
      <c r="S632" s="225"/>
      <c r="T632" s="226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T632" s="220" t="s">
        <v>184</v>
      </c>
      <c r="AU632" s="220" t="s">
        <v>93</v>
      </c>
      <c r="AV632" s="13" t="s">
        <v>93</v>
      </c>
      <c r="AW632" s="13" t="s">
        <v>36</v>
      </c>
      <c r="AX632" s="13" t="s">
        <v>87</v>
      </c>
      <c r="AY632" s="220" t="s">
        <v>166</v>
      </c>
    </row>
    <row r="633" s="2" customFormat="1" ht="24.15" customHeight="1">
      <c r="A633" s="37"/>
      <c r="B633" s="168"/>
      <c r="C633" s="242" t="s">
        <v>1188</v>
      </c>
      <c r="D633" s="242" t="s">
        <v>271</v>
      </c>
      <c r="E633" s="243" t="s">
        <v>1189</v>
      </c>
      <c r="F633" s="244" t="s">
        <v>1190</v>
      </c>
      <c r="G633" s="245" t="s">
        <v>171</v>
      </c>
      <c r="H633" s="246">
        <v>70.040000000000006</v>
      </c>
      <c r="I633" s="247"/>
      <c r="J633" s="248">
        <f>ROUND(I633*H633,2)</f>
        <v>0</v>
      </c>
      <c r="K633" s="249"/>
      <c r="L633" s="250"/>
      <c r="M633" s="251" t="s">
        <v>1</v>
      </c>
      <c r="N633" s="252" t="s">
        <v>46</v>
      </c>
      <c r="O633" s="81"/>
      <c r="P633" s="214">
        <f>O633*H633</f>
        <v>0</v>
      </c>
      <c r="Q633" s="214">
        <v>0.032000000000000001</v>
      </c>
      <c r="R633" s="214">
        <f>Q633*H633</f>
        <v>2.2412800000000002</v>
      </c>
      <c r="S633" s="214">
        <v>0</v>
      </c>
      <c r="T633" s="215">
        <f>S633*H633</f>
        <v>0</v>
      </c>
      <c r="U633" s="37"/>
      <c r="V633" s="37"/>
      <c r="W633" s="37"/>
      <c r="X633" s="37"/>
      <c r="Y633" s="37"/>
      <c r="Z633" s="37"/>
      <c r="AA633" s="37"/>
      <c r="AB633" s="37"/>
      <c r="AC633" s="37"/>
      <c r="AD633" s="37"/>
      <c r="AE633" s="37"/>
      <c r="AR633" s="216" t="s">
        <v>200</v>
      </c>
      <c r="AT633" s="216" t="s">
        <v>271</v>
      </c>
      <c r="AU633" s="216" t="s">
        <v>93</v>
      </c>
      <c r="AY633" s="18" t="s">
        <v>166</v>
      </c>
      <c r="BE633" s="217">
        <f>IF(N633="základná",J633,0)</f>
        <v>0</v>
      </c>
      <c r="BF633" s="217">
        <f>IF(N633="znížená",J633,0)</f>
        <v>0</v>
      </c>
      <c r="BG633" s="217">
        <f>IF(N633="zákl. prenesená",J633,0)</f>
        <v>0</v>
      </c>
      <c r="BH633" s="217">
        <f>IF(N633="zníž. prenesená",J633,0)</f>
        <v>0</v>
      </c>
      <c r="BI633" s="217">
        <f>IF(N633="nulová",J633,0)</f>
        <v>0</v>
      </c>
      <c r="BJ633" s="18" t="s">
        <v>93</v>
      </c>
      <c r="BK633" s="217">
        <f>ROUND(I633*H633,2)</f>
        <v>0</v>
      </c>
      <c r="BL633" s="18" t="s">
        <v>172</v>
      </c>
      <c r="BM633" s="216" t="s">
        <v>1191</v>
      </c>
    </row>
    <row r="634" s="13" customFormat="1">
      <c r="A634" s="13"/>
      <c r="B634" s="218"/>
      <c r="C634" s="13"/>
      <c r="D634" s="219" t="s">
        <v>184</v>
      </c>
      <c r="E634" s="13"/>
      <c r="F634" s="221" t="s">
        <v>1192</v>
      </c>
      <c r="G634" s="13"/>
      <c r="H634" s="222">
        <v>70.040000000000006</v>
      </c>
      <c r="I634" s="223"/>
      <c r="J634" s="13"/>
      <c r="K634" s="13"/>
      <c r="L634" s="218"/>
      <c r="M634" s="224"/>
      <c r="N634" s="225"/>
      <c r="O634" s="225"/>
      <c r="P634" s="225"/>
      <c r="Q634" s="225"/>
      <c r="R634" s="225"/>
      <c r="S634" s="225"/>
      <c r="T634" s="226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T634" s="220" t="s">
        <v>184</v>
      </c>
      <c r="AU634" s="220" t="s">
        <v>93</v>
      </c>
      <c r="AV634" s="13" t="s">
        <v>93</v>
      </c>
      <c r="AW634" s="13" t="s">
        <v>3</v>
      </c>
      <c r="AX634" s="13" t="s">
        <v>87</v>
      </c>
      <c r="AY634" s="220" t="s">
        <v>166</v>
      </c>
    </row>
    <row r="635" s="12" customFormat="1" ht="22.8" customHeight="1">
      <c r="A635" s="12"/>
      <c r="B635" s="191"/>
      <c r="C635" s="12"/>
      <c r="D635" s="192" t="s">
        <v>79</v>
      </c>
      <c r="E635" s="202" t="s">
        <v>186</v>
      </c>
      <c r="F635" s="202" t="s">
        <v>344</v>
      </c>
      <c r="G635" s="12"/>
      <c r="H635" s="12"/>
      <c r="I635" s="194"/>
      <c r="J635" s="203">
        <f>BK635</f>
        <v>0</v>
      </c>
      <c r="K635" s="12"/>
      <c r="L635" s="191"/>
      <c r="M635" s="196"/>
      <c r="N635" s="197"/>
      <c r="O635" s="197"/>
      <c r="P635" s="198">
        <f>SUM(P636:P709)</f>
        <v>0</v>
      </c>
      <c r="Q635" s="197"/>
      <c r="R635" s="198">
        <f>SUM(R636:R709)</f>
        <v>1285.2235729370004</v>
      </c>
      <c r="S635" s="197"/>
      <c r="T635" s="199">
        <f>SUM(T636:T709)</f>
        <v>0</v>
      </c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R635" s="192" t="s">
        <v>87</v>
      </c>
      <c r="AT635" s="200" t="s">
        <v>79</v>
      </c>
      <c r="AU635" s="200" t="s">
        <v>87</v>
      </c>
      <c r="AY635" s="192" t="s">
        <v>166</v>
      </c>
      <c r="BK635" s="201">
        <f>SUM(BK636:BK709)</f>
        <v>0</v>
      </c>
    </row>
    <row r="636" s="2" customFormat="1" ht="33" customHeight="1">
      <c r="A636" s="37"/>
      <c r="B636" s="168"/>
      <c r="C636" s="204" t="s">
        <v>1193</v>
      </c>
      <c r="D636" s="204" t="s">
        <v>168</v>
      </c>
      <c r="E636" s="205" t="s">
        <v>1194</v>
      </c>
      <c r="F636" s="206" t="s">
        <v>1195</v>
      </c>
      <c r="G636" s="207" t="s">
        <v>182</v>
      </c>
      <c r="H636" s="208">
        <v>24.876000000000001</v>
      </c>
      <c r="I636" s="209"/>
      <c r="J636" s="210">
        <f>ROUND(I636*H636,2)</f>
        <v>0</v>
      </c>
      <c r="K636" s="211"/>
      <c r="L636" s="38"/>
      <c r="M636" s="212" t="s">
        <v>1</v>
      </c>
      <c r="N636" s="213" t="s">
        <v>46</v>
      </c>
      <c r="O636" s="81"/>
      <c r="P636" s="214">
        <f>O636*H636</f>
        <v>0</v>
      </c>
      <c r="Q636" s="214">
        <v>0.2024</v>
      </c>
      <c r="R636" s="214">
        <f>Q636*H636</f>
        <v>5.0349024</v>
      </c>
      <c r="S636" s="214">
        <v>0</v>
      </c>
      <c r="T636" s="215">
        <f>S636*H636</f>
        <v>0</v>
      </c>
      <c r="U636" s="37"/>
      <c r="V636" s="37"/>
      <c r="W636" s="37"/>
      <c r="X636" s="37"/>
      <c r="Y636" s="37"/>
      <c r="Z636" s="37"/>
      <c r="AA636" s="37"/>
      <c r="AB636" s="37"/>
      <c r="AC636" s="37"/>
      <c r="AD636" s="37"/>
      <c r="AE636" s="37"/>
      <c r="AR636" s="216" t="s">
        <v>172</v>
      </c>
      <c r="AT636" s="216" t="s">
        <v>168</v>
      </c>
      <c r="AU636" s="216" t="s">
        <v>93</v>
      </c>
      <c r="AY636" s="18" t="s">
        <v>166</v>
      </c>
      <c r="BE636" s="217">
        <f>IF(N636="základná",J636,0)</f>
        <v>0</v>
      </c>
      <c r="BF636" s="217">
        <f>IF(N636="znížená",J636,0)</f>
        <v>0</v>
      </c>
      <c r="BG636" s="217">
        <f>IF(N636="zákl. prenesená",J636,0)</f>
        <v>0</v>
      </c>
      <c r="BH636" s="217">
        <f>IF(N636="zníž. prenesená",J636,0)</f>
        <v>0</v>
      </c>
      <c r="BI636" s="217">
        <f>IF(N636="nulová",J636,0)</f>
        <v>0</v>
      </c>
      <c r="BJ636" s="18" t="s">
        <v>93</v>
      </c>
      <c r="BK636" s="217">
        <f>ROUND(I636*H636,2)</f>
        <v>0</v>
      </c>
      <c r="BL636" s="18" t="s">
        <v>172</v>
      </c>
      <c r="BM636" s="216" t="s">
        <v>1196</v>
      </c>
    </row>
    <row r="637" s="13" customFormat="1">
      <c r="A637" s="13"/>
      <c r="B637" s="218"/>
      <c r="C637" s="13"/>
      <c r="D637" s="219" t="s">
        <v>184</v>
      </c>
      <c r="E637" s="220" t="s">
        <v>1</v>
      </c>
      <c r="F637" s="221" t="s">
        <v>1197</v>
      </c>
      <c r="G637" s="13"/>
      <c r="H637" s="222">
        <v>24.876000000000001</v>
      </c>
      <c r="I637" s="223"/>
      <c r="J637" s="13"/>
      <c r="K637" s="13"/>
      <c r="L637" s="218"/>
      <c r="M637" s="224"/>
      <c r="N637" s="225"/>
      <c r="O637" s="225"/>
      <c r="P637" s="225"/>
      <c r="Q637" s="225"/>
      <c r="R637" s="225"/>
      <c r="S637" s="225"/>
      <c r="T637" s="226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T637" s="220" t="s">
        <v>184</v>
      </c>
      <c r="AU637" s="220" t="s">
        <v>93</v>
      </c>
      <c r="AV637" s="13" t="s">
        <v>93</v>
      </c>
      <c r="AW637" s="13" t="s">
        <v>36</v>
      </c>
      <c r="AX637" s="13" t="s">
        <v>87</v>
      </c>
      <c r="AY637" s="220" t="s">
        <v>166</v>
      </c>
    </row>
    <row r="638" s="2" customFormat="1" ht="33" customHeight="1">
      <c r="A638" s="37"/>
      <c r="B638" s="168"/>
      <c r="C638" s="204" t="s">
        <v>1198</v>
      </c>
      <c r="D638" s="204" t="s">
        <v>168</v>
      </c>
      <c r="E638" s="205" t="s">
        <v>1199</v>
      </c>
      <c r="F638" s="206" t="s">
        <v>1200</v>
      </c>
      <c r="G638" s="207" t="s">
        <v>182</v>
      </c>
      <c r="H638" s="208">
        <v>42.335999999999999</v>
      </c>
      <c r="I638" s="209"/>
      <c r="J638" s="210">
        <f>ROUND(I638*H638,2)</f>
        <v>0</v>
      </c>
      <c r="K638" s="211"/>
      <c r="L638" s="38"/>
      <c r="M638" s="212" t="s">
        <v>1</v>
      </c>
      <c r="N638" s="213" t="s">
        <v>46</v>
      </c>
      <c r="O638" s="81"/>
      <c r="P638" s="214">
        <f>O638*H638</f>
        <v>0</v>
      </c>
      <c r="Q638" s="214">
        <v>0.19900000000000001</v>
      </c>
      <c r="R638" s="214">
        <f>Q638*H638</f>
        <v>8.4248639999999995</v>
      </c>
      <c r="S638" s="214">
        <v>0</v>
      </c>
      <c r="T638" s="215">
        <f>S638*H638</f>
        <v>0</v>
      </c>
      <c r="U638" s="37"/>
      <c r="V638" s="37"/>
      <c r="W638" s="37"/>
      <c r="X638" s="37"/>
      <c r="Y638" s="37"/>
      <c r="Z638" s="37"/>
      <c r="AA638" s="37"/>
      <c r="AB638" s="37"/>
      <c r="AC638" s="37"/>
      <c r="AD638" s="37"/>
      <c r="AE638" s="37"/>
      <c r="AR638" s="216" t="s">
        <v>172</v>
      </c>
      <c r="AT638" s="216" t="s">
        <v>168</v>
      </c>
      <c r="AU638" s="216" t="s">
        <v>93</v>
      </c>
      <c r="AY638" s="18" t="s">
        <v>166</v>
      </c>
      <c r="BE638" s="217">
        <f>IF(N638="základná",J638,0)</f>
        <v>0</v>
      </c>
      <c r="BF638" s="217">
        <f>IF(N638="znížená",J638,0)</f>
        <v>0</v>
      </c>
      <c r="BG638" s="217">
        <f>IF(N638="zákl. prenesená",J638,0)</f>
        <v>0</v>
      </c>
      <c r="BH638" s="217">
        <f>IF(N638="zníž. prenesená",J638,0)</f>
        <v>0</v>
      </c>
      <c r="BI638" s="217">
        <f>IF(N638="nulová",J638,0)</f>
        <v>0</v>
      </c>
      <c r="BJ638" s="18" t="s">
        <v>93</v>
      </c>
      <c r="BK638" s="217">
        <f>ROUND(I638*H638,2)</f>
        <v>0</v>
      </c>
      <c r="BL638" s="18" t="s">
        <v>172</v>
      </c>
      <c r="BM638" s="216" t="s">
        <v>1201</v>
      </c>
    </row>
    <row r="639" s="13" customFormat="1">
      <c r="A639" s="13"/>
      <c r="B639" s="218"/>
      <c r="C639" s="13"/>
      <c r="D639" s="219" t="s">
        <v>184</v>
      </c>
      <c r="E639" s="220" t="s">
        <v>1</v>
      </c>
      <c r="F639" s="221" t="s">
        <v>1202</v>
      </c>
      <c r="G639" s="13"/>
      <c r="H639" s="222">
        <v>42.335999999999999</v>
      </c>
      <c r="I639" s="223"/>
      <c r="J639" s="13"/>
      <c r="K639" s="13"/>
      <c r="L639" s="218"/>
      <c r="M639" s="224"/>
      <c r="N639" s="225"/>
      <c r="O639" s="225"/>
      <c r="P639" s="225"/>
      <c r="Q639" s="225"/>
      <c r="R639" s="225"/>
      <c r="S639" s="225"/>
      <c r="T639" s="226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T639" s="220" t="s">
        <v>184</v>
      </c>
      <c r="AU639" s="220" t="s">
        <v>93</v>
      </c>
      <c r="AV639" s="13" t="s">
        <v>93</v>
      </c>
      <c r="AW639" s="13" t="s">
        <v>36</v>
      </c>
      <c r="AX639" s="13" t="s">
        <v>87</v>
      </c>
      <c r="AY639" s="220" t="s">
        <v>166</v>
      </c>
    </row>
    <row r="640" s="2" customFormat="1" ht="33" customHeight="1">
      <c r="A640" s="37"/>
      <c r="B640" s="168"/>
      <c r="C640" s="204" t="s">
        <v>1203</v>
      </c>
      <c r="D640" s="204" t="s">
        <v>168</v>
      </c>
      <c r="E640" s="205" t="s">
        <v>1204</v>
      </c>
      <c r="F640" s="206" t="s">
        <v>1205</v>
      </c>
      <c r="G640" s="207" t="s">
        <v>182</v>
      </c>
      <c r="H640" s="208">
        <v>24.876000000000001</v>
      </c>
      <c r="I640" s="209"/>
      <c r="J640" s="210">
        <f>ROUND(I640*H640,2)</f>
        <v>0</v>
      </c>
      <c r="K640" s="211"/>
      <c r="L640" s="38"/>
      <c r="M640" s="212" t="s">
        <v>1</v>
      </c>
      <c r="N640" s="213" t="s">
        <v>46</v>
      </c>
      <c r="O640" s="81"/>
      <c r="P640" s="214">
        <f>O640*H640</f>
        <v>0</v>
      </c>
      <c r="Q640" s="214">
        <v>0.39800000000000002</v>
      </c>
      <c r="R640" s="214">
        <f>Q640*H640</f>
        <v>9.9006480000000003</v>
      </c>
      <c r="S640" s="214">
        <v>0</v>
      </c>
      <c r="T640" s="215">
        <f>S640*H640</f>
        <v>0</v>
      </c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  <c r="AE640" s="37"/>
      <c r="AR640" s="216" t="s">
        <v>172</v>
      </c>
      <c r="AT640" s="216" t="s">
        <v>168</v>
      </c>
      <c r="AU640" s="216" t="s">
        <v>93</v>
      </c>
      <c r="AY640" s="18" t="s">
        <v>166</v>
      </c>
      <c r="BE640" s="217">
        <f>IF(N640="základná",J640,0)</f>
        <v>0</v>
      </c>
      <c r="BF640" s="217">
        <f>IF(N640="znížená",J640,0)</f>
        <v>0</v>
      </c>
      <c r="BG640" s="217">
        <f>IF(N640="zákl. prenesená",J640,0)</f>
        <v>0</v>
      </c>
      <c r="BH640" s="217">
        <f>IF(N640="zníž. prenesená",J640,0)</f>
        <v>0</v>
      </c>
      <c r="BI640" s="217">
        <f>IF(N640="nulová",J640,0)</f>
        <v>0</v>
      </c>
      <c r="BJ640" s="18" t="s">
        <v>93</v>
      </c>
      <c r="BK640" s="217">
        <f>ROUND(I640*H640,2)</f>
        <v>0</v>
      </c>
      <c r="BL640" s="18" t="s">
        <v>172</v>
      </c>
      <c r="BM640" s="216" t="s">
        <v>1206</v>
      </c>
    </row>
    <row r="641" s="13" customFormat="1">
      <c r="A641" s="13"/>
      <c r="B641" s="218"/>
      <c r="C641" s="13"/>
      <c r="D641" s="219" t="s">
        <v>184</v>
      </c>
      <c r="E641" s="220" t="s">
        <v>1</v>
      </c>
      <c r="F641" s="221" t="s">
        <v>1197</v>
      </c>
      <c r="G641" s="13"/>
      <c r="H641" s="222">
        <v>24.876000000000001</v>
      </c>
      <c r="I641" s="223"/>
      <c r="J641" s="13"/>
      <c r="K641" s="13"/>
      <c r="L641" s="218"/>
      <c r="M641" s="224"/>
      <c r="N641" s="225"/>
      <c r="O641" s="225"/>
      <c r="P641" s="225"/>
      <c r="Q641" s="225"/>
      <c r="R641" s="225"/>
      <c r="S641" s="225"/>
      <c r="T641" s="226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T641" s="220" t="s">
        <v>184</v>
      </c>
      <c r="AU641" s="220" t="s">
        <v>93</v>
      </c>
      <c r="AV641" s="13" t="s">
        <v>93</v>
      </c>
      <c r="AW641" s="13" t="s">
        <v>36</v>
      </c>
      <c r="AX641" s="13" t="s">
        <v>87</v>
      </c>
      <c r="AY641" s="220" t="s">
        <v>166</v>
      </c>
    </row>
    <row r="642" s="2" customFormat="1" ht="24.15" customHeight="1">
      <c r="A642" s="37"/>
      <c r="B642" s="168"/>
      <c r="C642" s="204" t="s">
        <v>1207</v>
      </c>
      <c r="D642" s="204" t="s">
        <v>168</v>
      </c>
      <c r="E642" s="205" t="s">
        <v>1208</v>
      </c>
      <c r="F642" s="206" t="s">
        <v>1209</v>
      </c>
      <c r="G642" s="207" t="s">
        <v>182</v>
      </c>
      <c r="H642" s="208">
        <v>399.33600000000001</v>
      </c>
      <c r="I642" s="209"/>
      <c r="J642" s="210">
        <f>ROUND(I642*H642,2)</f>
        <v>0</v>
      </c>
      <c r="K642" s="211"/>
      <c r="L642" s="38"/>
      <c r="M642" s="212" t="s">
        <v>1</v>
      </c>
      <c r="N642" s="213" t="s">
        <v>46</v>
      </c>
      <c r="O642" s="81"/>
      <c r="P642" s="214">
        <f>O642*H642</f>
        <v>0</v>
      </c>
      <c r="Q642" s="214">
        <v>0.23000000000000001</v>
      </c>
      <c r="R642" s="214">
        <f>Q642*H642</f>
        <v>91.847280000000012</v>
      </c>
      <c r="S642" s="214">
        <v>0</v>
      </c>
      <c r="T642" s="215">
        <f>S642*H642</f>
        <v>0</v>
      </c>
      <c r="U642" s="37"/>
      <c r="V642" s="37"/>
      <c r="W642" s="37"/>
      <c r="X642" s="37"/>
      <c r="Y642" s="37"/>
      <c r="Z642" s="37"/>
      <c r="AA642" s="37"/>
      <c r="AB642" s="37"/>
      <c r="AC642" s="37"/>
      <c r="AD642" s="37"/>
      <c r="AE642" s="37"/>
      <c r="AR642" s="216" t="s">
        <v>172</v>
      </c>
      <c r="AT642" s="216" t="s">
        <v>168</v>
      </c>
      <c r="AU642" s="216" t="s">
        <v>93</v>
      </c>
      <c r="AY642" s="18" t="s">
        <v>166</v>
      </c>
      <c r="BE642" s="217">
        <f>IF(N642="základná",J642,0)</f>
        <v>0</v>
      </c>
      <c r="BF642" s="217">
        <f>IF(N642="znížená",J642,0)</f>
        <v>0</v>
      </c>
      <c r="BG642" s="217">
        <f>IF(N642="zákl. prenesená",J642,0)</f>
        <v>0</v>
      </c>
      <c r="BH642" s="217">
        <f>IF(N642="zníž. prenesená",J642,0)</f>
        <v>0</v>
      </c>
      <c r="BI642" s="217">
        <f>IF(N642="nulová",J642,0)</f>
        <v>0</v>
      </c>
      <c r="BJ642" s="18" t="s">
        <v>93</v>
      </c>
      <c r="BK642" s="217">
        <f>ROUND(I642*H642,2)</f>
        <v>0</v>
      </c>
      <c r="BL642" s="18" t="s">
        <v>172</v>
      </c>
      <c r="BM642" s="216" t="s">
        <v>1210</v>
      </c>
    </row>
    <row r="643" s="2" customFormat="1" ht="24.15" customHeight="1">
      <c r="A643" s="37"/>
      <c r="B643" s="168"/>
      <c r="C643" s="204" t="s">
        <v>1211</v>
      </c>
      <c r="D643" s="204" t="s">
        <v>168</v>
      </c>
      <c r="E643" s="205" t="s">
        <v>1212</v>
      </c>
      <c r="F643" s="206" t="s">
        <v>1213</v>
      </c>
      <c r="G643" s="207" t="s">
        <v>182</v>
      </c>
      <c r="H643" s="208">
        <v>992.71199999999999</v>
      </c>
      <c r="I643" s="209"/>
      <c r="J643" s="210">
        <f>ROUND(I643*H643,2)</f>
        <v>0</v>
      </c>
      <c r="K643" s="211"/>
      <c r="L643" s="38"/>
      <c r="M643" s="212" t="s">
        <v>1</v>
      </c>
      <c r="N643" s="213" t="s">
        <v>46</v>
      </c>
      <c r="O643" s="81"/>
      <c r="P643" s="214">
        <f>O643*H643</f>
        <v>0</v>
      </c>
      <c r="Q643" s="214">
        <v>0.41399999999999998</v>
      </c>
      <c r="R643" s="214">
        <f>Q643*H643</f>
        <v>410.98276799999996</v>
      </c>
      <c r="S643" s="214">
        <v>0</v>
      </c>
      <c r="T643" s="215">
        <f>S643*H643</f>
        <v>0</v>
      </c>
      <c r="U643" s="37"/>
      <c r="V643" s="37"/>
      <c r="W643" s="37"/>
      <c r="X643" s="37"/>
      <c r="Y643" s="37"/>
      <c r="Z643" s="37"/>
      <c r="AA643" s="37"/>
      <c r="AB643" s="37"/>
      <c r="AC643" s="37"/>
      <c r="AD643" s="37"/>
      <c r="AE643" s="37"/>
      <c r="AR643" s="216" t="s">
        <v>172</v>
      </c>
      <c r="AT643" s="216" t="s">
        <v>168</v>
      </c>
      <c r="AU643" s="216" t="s">
        <v>93</v>
      </c>
      <c r="AY643" s="18" t="s">
        <v>166</v>
      </c>
      <c r="BE643" s="217">
        <f>IF(N643="základná",J643,0)</f>
        <v>0</v>
      </c>
      <c r="BF643" s="217">
        <f>IF(N643="znížená",J643,0)</f>
        <v>0</v>
      </c>
      <c r="BG643" s="217">
        <f>IF(N643="zákl. prenesená",J643,0)</f>
        <v>0</v>
      </c>
      <c r="BH643" s="217">
        <f>IF(N643="zníž. prenesená",J643,0)</f>
        <v>0</v>
      </c>
      <c r="BI643" s="217">
        <f>IF(N643="nulová",J643,0)</f>
        <v>0</v>
      </c>
      <c r="BJ643" s="18" t="s">
        <v>93</v>
      </c>
      <c r="BK643" s="217">
        <f>ROUND(I643*H643,2)</f>
        <v>0</v>
      </c>
      <c r="BL643" s="18" t="s">
        <v>172</v>
      </c>
      <c r="BM643" s="216" t="s">
        <v>1214</v>
      </c>
    </row>
    <row r="644" s="13" customFormat="1">
      <c r="A644" s="13"/>
      <c r="B644" s="218"/>
      <c r="C644" s="13"/>
      <c r="D644" s="219" t="s">
        <v>184</v>
      </c>
      <c r="E644" s="220" t="s">
        <v>1</v>
      </c>
      <c r="F644" s="221" t="s">
        <v>1215</v>
      </c>
      <c r="G644" s="13"/>
      <c r="H644" s="222">
        <v>992.71199999999999</v>
      </c>
      <c r="I644" s="223"/>
      <c r="J644" s="13"/>
      <c r="K644" s="13"/>
      <c r="L644" s="218"/>
      <c r="M644" s="224"/>
      <c r="N644" s="225"/>
      <c r="O644" s="225"/>
      <c r="P644" s="225"/>
      <c r="Q644" s="225"/>
      <c r="R644" s="225"/>
      <c r="S644" s="225"/>
      <c r="T644" s="226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T644" s="220" t="s">
        <v>184</v>
      </c>
      <c r="AU644" s="220" t="s">
        <v>93</v>
      </c>
      <c r="AV644" s="13" t="s">
        <v>93</v>
      </c>
      <c r="AW644" s="13" t="s">
        <v>36</v>
      </c>
      <c r="AX644" s="13" t="s">
        <v>87</v>
      </c>
      <c r="AY644" s="220" t="s">
        <v>166</v>
      </c>
    </row>
    <row r="645" s="2" customFormat="1" ht="24.15" customHeight="1">
      <c r="A645" s="37"/>
      <c r="B645" s="168"/>
      <c r="C645" s="204" t="s">
        <v>1216</v>
      </c>
      <c r="D645" s="204" t="s">
        <v>168</v>
      </c>
      <c r="E645" s="205" t="s">
        <v>350</v>
      </c>
      <c r="F645" s="206" t="s">
        <v>1217</v>
      </c>
      <c r="G645" s="207" t="s">
        <v>182</v>
      </c>
      <c r="H645" s="208">
        <v>496.35599999999999</v>
      </c>
      <c r="I645" s="209"/>
      <c r="J645" s="210">
        <f>ROUND(I645*H645,2)</f>
        <v>0</v>
      </c>
      <c r="K645" s="211"/>
      <c r="L645" s="38"/>
      <c r="M645" s="212" t="s">
        <v>1</v>
      </c>
      <c r="N645" s="213" t="s">
        <v>46</v>
      </c>
      <c r="O645" s="81"/>
      <c r="P645" s="214">
        <f>O645*H645</f>
        <v>0</v>
      </c>
      <c r="Q645" s="214">
        <v>0.46000000000000002</v>
      </c>
      <c r="R645" s="214">
        <f>Q645*H645</f>
        <v>228.32376000000002</v>
      </c>
      <c r="S645" s="214">
        <v>0</v>
      </c>
      <c r="T645" s="215">
        <f>S645*H645</f>
        <v>0</v>
      </c>
      <c r="U645" s="37"/>
      <c r="V645" s="37"/>
      <c r="W645" s="37"/>
      <c r="X645" s="37"/>
      <c r="Y645" s="37"/>
      <c r="Z645" s="37"/>
      <c r="AA645" s="37"/>
      <c r="AB645" s="37"/>
      <c r="AC645" s="37"/>
      <c r="AD645" s="37"/>
      <c r="AE645" s="37"/>
      <c r="AR645" s="216" t="s">
        <v>172</v>
      </c>
      <c r="AT645" s="216" t="s">
        <v>168</v>
      </c>
      <c r="AU645" s="216" t="s">
        <v>93</v>
      </c>
      <c r="AY645" s="18" t="s">
        <v>166</v>
      </c>
      <c r="BE645" s="217">
        <f>IF(N645="základná",J645,0)</f>
        <v>0</v>
      </c>
      <c r="BF645" s="217">
        <f>IF(N645="znížená",J645,0)</f>
        <v>0</v>
      </c>
      <c r="BG645" s="217">
        <f>IF(N645="zákl. prenesená",J645,0)</f>
        <v>0</v>
      </c>
      <c r="BH645" s="217">
        <f>IF(N645="zníž. prenesená",J645,0)</f>
        <v>0</v>
      </c>
      <c r="BI645" s="217">
        <f>IF(N645="nulová",J645,0)</f>
        <v>0</v>
      </c>
      <c r="BJ645" s="18" t="s">
        <v>93</v>
      </c>
      <c r="BK645" s="217">
        <f>ROUND(I645*H645,2)</f>
        <v>0</v>
      </c>
      <c r="BL645" s="18" t="s">
        <v>172</v>
      </c>
      <c r="BM645" s="216" t="s">
        <v>1218</v>
      </c>
    </row>
    <row r="646" s="2" customFormat="1" ht="24.15" customHeight="1">
      <c r="A646" s="37"/>
      <c r="B646" s="168"/>
      <c r="C646" s="204" t="s">
        <v>1219</v>
      </c>
      <c r="D646" s="204" t="s">
        <v>168</v>
      </c>
      <c r="E646" s="205" t="s">
        <v>1220</v>
      </c>
      <c r="F646" s="206" t="s">
        <v>1221</v>
      </c>
      <c r="G646" s="207" t="s">
        <v>182</v>
      </c>
      <c r="H646" s="208">
        <v>54.046999999999997</v>
      </c>
      <c r="I646" s="209"/>
      <c r="J646" s="210">
        <f>ROUND(I646*H646,2)</f>
        <v>0</v>
      </c>
      <c r="K646" s="211"/>
      <c r="L646" s="38"/>
      <c r="M646" s="212" t="s">
        <v>1</v>
      </c>
      <c r="N646" s="213" t="s">
        <v>46</v>
      </c>
      <c r="O646" s="81"/>
      <c r="P646" s="214">
        <f>O646*H646</f>
        <v>0</v>
      </c>
      <c r="Q646" s="214">
        <v>0.57499999999999996</v>
      </c>
      <c r="R646" s="214">
        <f>Q646*H646</f>
        <v>31.077024999999995</v>
      </c>
      <c r="S646" s="214">
        <v>0</v>
      </c>
      <c r="T646" s="215">
        <f>S646*H646</f>
        <v>0</v>
      </c>
      <c r="U646" s="37"/>
      <c r="V646" s="37"/>
      <c r="W646" s="37"/>
      <c r="X646" s="37"/>
      <c r="Y646" s="37"/>
      <c r="Z646" s="37"/>
      <c r="AA646" s="37"/>
      <c r="AB646" s="37"/>
      <c r="AC646" s="37"/>
      <c r="AD646" s="37"/>
      <c r="AE646" s="37"/>
      <c r="AR646" s="216" t="s">
        <v>172</v>
      </c>
      <c r="AT646" s="216" t="s">
        <v>168</v>
      </c>
      <c r="AU646" s="216" t="s">
        <v>93</v>
      </c>
      <c r="AY646" s="18" t="s">
        <v>166</v>
      </c>
      <c r="BE646" s="217">
        <f>IF(N646="základná",J646,0)</f>
        <v>0</v>
      </c>
      <c r="BF646" s="217">
        <f>IF(N646="znížená",J646,0)</f>
        <v>0</v>
      </c>
      <c r="BG646" s="217">
        <f>IF(N646="zákl. prenesená",J646,0)</f>
        <v>0</v>
      </c>
      <c r="BH646" s="217">
        <f>IF(N646="zníž. prenesená",J646,0)</f>
        <v>0</v>
      </c>
      <c r="BI646" s="217">
        <f>IF(N646="nulová",J646,0)</f>
        <v>0</v>
      </c>
      <c r="BJ646" s="18" t="s">
        <v>93</v>
      </c>
      <c r="BK646" s="217">
        <f>ROUND(I646*H646,2)</f>
        <v>0</v>
      </c>
      <c r="BL646" s="18" t="s">
        <v>172</v>
      </c>
      <c r="BM646" s="216" t="s">
        <v>1222</v>
      </c>
    </row>
    <row r="647" s="2" customFormat="1" ht="33" customHeight="1">
      <c r="A647" s="37"/>
      <c r="B647" s="168"/>
      <c r="C647" s="204" t="s">
        <v>1223</v>
      </c>
      <c r="D647" s="204" t="s">
        <v>168</v>
      </c>
      <c r="E647" s="205" t="s">
        <v>1224</v>
      </c>
      <c r="F647" s="206" t="s">
        <v>1225</v>
      </c>
      <c r="G647" s="207" t="s">
        <v>182</v>
      </c>
      <c r="H647" s="208">
        <v>48.667000000000002</v>
      </c>
      <c r="I647" s="209"/>
      <c r="J647" s="210">
        <f>ROUND(I647*H647,2)</f>
        <v>0</v>
      </c>
      <c r="K647" s="211"/>
      <c r="L647" s="38"/>
      <c r="M647" s="212" t="s">
        <v>1</v>
      </c>
      <c r="N647" s="213" t="s">
        <v>46</v>
      </c>
      <c r="O647" s="81"/>
      <c r="P647" s="214">
        <f>O647*H647</f>
        <v>0</v>
      </c>
      <c r="Q647" s="214">
        <v>0.4734912</v>
      </c>
      <c r="R647" s="214">
        <f>Q647*H647</f>
        <v>23.043396230399999</v>
      </c>
      <c r="S647" s="214">
        <v>0</v>
      </c>
      <c r="T647" s="215">
        <f>S647*H647</f>
        <v>0</v>
      </c>
      <c r="U647" s="37"/>
      <c r="V647" s="37"/>
      <c r="W647" s="37"/>
      <c r="X647" s="37"/>
      <c r="Y647" s="37"/>
      <c r="Z647" s="37"/>
      <c r="AA647" s="37"/>
      <c r="AB647" s="37"/>
      <c r="AC647" s="37"/>
      <c r="AD647" s="37"/>
      <c r="AE647" s="37"/>
      <c r="AR647" s="216" t="s">
        <v>172</v>
      </c>
      <c r="AT647" s="216" t="s">
        <v>168</v>
      </c>
      <c r="AU647" s="216" t="s">
        <v>93</v>
      </c>
      <c r="AY647" s="18" t="s">
        <v>166</v>
      </c>
      <c r="BE647" s="217">
        <f>IF(N647="základná",J647,0)</f>
        <v>0</v>
      </c>
      <c r="BF647" s="217">
        <f>IF(N647="znížená",J647,0)</f>
        <v>0</v>
      </c>
      <c r="BG647" s="217">
        <f>IF(N647="zákl. prenesená",J647,0)</f>
        <v>0</v>
      </c>
      <c r="BH647" s="217">
        <f>IF(N647="zníž. prenesená",J647,0)</f>
        <v>0</v>
      </c>
      <c r="BI647" s="217">
        <f>IF(N647="nulová",J647,0)</f>
        <v>0</v>
      </c>
      <c r="BJ647" s="18" t="s">
        <v>93</v>
      </c>
      <c r="BK647" s="217">
        <f>ROUND(I647*H647,2)</f>
        <v>0</v>
      </c>
      <c r="BL647" s="18" t="s">
        <v>172</v>
      </c>
      <c r="BM647" s="216" t="s">
        <v>1226</v>
      </c>
    </row>
    <row r="648" s="2" customFormat="1" ht="24.15" customHeight="1">
      <c r="A648" s="37"/>
      <c r="B648" s="168"/>
      <c r="C648" s="204" t="s">
        <v>1227</v>
      </c>
      <c r="D648" s="204" t="s">
        <v>168</v>
      </c>
      <c r="E648" s="205" t="s">
        <v>1228</v>
      </c>
      <c r="F648" s="206" t="s">
        <v>1229</v>
      </c>
      <c r="G648" s="207" t="s">
        <v>182</v>
      </c>
      <c r="H648" s="208">
        <v>399.33600000000001</v>
      </c>
      <c r="I648" s="209"/>
      <c r="J648" s="210">
        <f>ROUND(I648*H648,2)</f>
        <v>0</v>
      </c>
      <c r="K648" s="211"/>
      <c r="L648" s="38"/>
      <c r="M648" s="212" t="s">
        <v>1</v>
      </c>
      <c r="N648" s="213" t="s">
        <v>46</v>
      </c>
      <c r="O648" s="81"/>
      <c r="P648" s="214">
        <f>O648*H648</f>
        <v>0</v>
      </c>
      <c r="Q648" s="214">
        <v>0.36556670000000002</v>
      </c>
      <c r="R648" s="214">
        <f>Q648*H648</f>
        <v>145.98394371120003</v>
      </c>
      <c r="S648" s="214">
        <v>0</v>
      </c>
      <c r="T648" s="215">
        <f>S648*H648</f>
        <v>0</v>
      </c>
      <c r="U648" s="37"/>
      <c r="V648" s="37"/>
      <c r="W648" s="37"/>
      <c r="X648" s="37"/>
      <c r="Y648" s="37"/>
      <c r="Z648" s="37"/>
      <c r="AA648" s="37"/>
      <c r="AB648" s="37"/>
      <c r="AC648" s="37"/>
      <c r="AD648" s="37"/>
      <c r="AE648" s="37"/>
      <c r="AR648" s="216" t="s">
        <v>172</v>
      </c>
      <c r="AT648" s="216" t="s">
        <v>168</v>
      </c>
      <c r="AU648" s="216" t="s">
        <v>93</v>
      </c>
      <c r="AY648" s="18" t="s">
        <v>166</v>
      </c>
      <c r="BE648" s="217">
        <f>IF(N648="základná",J648,0)</f>
        <v>0</v>
      </c>
      <c r="BF648" s="217">
        <f>IF(N648="znížená",J648,0)</f>
        <v>0</v>
      </c>
      <c r="BG648" s="217">
        <f>IF(N648="zákl. prenesená",J648,0)</f>
        <v>0</v>
      </c>
      <c r="BH648" s="217">
        <f>IF(N648="zníž. prenesená",J648,0)</f>
        <v>0</v>
      </c>
      <c r="BI648" s="217">
        <f>IF(N648="nulová",J648,0)</f>
        <v>0</v>
      </c>
      <c r="BJ648" s="18" t="s">
        <v>93</v>
      </c>
      <c r="BK648" s="217">
        <f>ROUND(I648*H648,2)</f>
        <v>0</v>
      </c>
      <c r="BL648" s="18" t="s">
        <v>172</v>
      </c>
      <c r="BM648" s="216" t="s">
        <v>1230</v>
      </c>
    </row>
    <row r="649" s="2" customFormat="1" ht="33" customHeight="1">
      <c r="A649" s="37"/>
      <c r="B649" s="168"/>
      <c r="C649" s="204" t="s">
        <v>1231</v>
      </c>
      <c r="D649" s="204" t="s">
        <v>168</v>
      </c>
      <c r="E649" s="205" t="s">
        <v>1232</v>
      </c>
      <c r="F649" s="206" t="s">
        <v>355</v>
      </c>
      <c r="G649" s="207" t="s">
        <v>182</v>
      </c>
      <c r="H649" s="208">
        <v>496.35599999999999</v>
      </c>
      <c r="I649" s="209"/>
      <c r="J649" s="210">
        <f>ROUND(I649*H649,2)</f>
        <v>0</v>
      </c>
      <c r="K649" s="211"/>
      <c r="L649" s="38"/>
      <c r="M649" s="212" t="s">
        <v>1</v>
      </c>
      <c r="N649" s="213" t="s">
        <v>46</v>
      </c>
      <c r="O649" s="81"/>
      <c r="P649" s="214">
        <f>O649*H649</f>
        <v>0</v>
      </c>
      <c r="Q649" s="214">
        <v>0.0056100000000000004</v>
      </c>
      <c r="R649" s="214">
        <f>Q649*H649</f>
        <v>2.7845571600000003</v>
      </c>
      <c r="S649" s="214">
        <v>0</v>
      </c>
      <c r="T649" s="215">
        <f>S649*H649</f>
        <v>0</v>
      </c>
      <c r="U649" s="37"/>
      <c r="V649" s="37"/>
      <c r="W649" s="37"/>
      <c r="X649" s="37"/>
      <c r="Y649" s="37"/>
      <c r="Z649" s="37"/>
      <c r="AA649" s="37"/>
      <c r="AB649" s="37"/>
      <c r="AC649" s="37"/>
      <c r="AD649" s="37"/>
      <c r="AE649" s="37"/>
      <c r="AR649" s="216" t="s">
        <v>172</v>
      </c>
      <c r="AT649" s="216" t="s">
        <v>168</v>
      </c>
      <c r="AU649" s="216" t="s">
        <v>93</v>
      </c>
      <c r="AY649" s="18" t="s">
        <v>166</v>
      </c>
      <c r="BE649" s="217">
        <f>IF(N649="základná",J649,0)</f>
        <v>0</v>
      </c>
      <c r="BF649" s="217">
        <f>IF(N649="znížená",J649,0)</f>
        <v>0</v>
      </c>
      <c r="BG649" s="217">
        <f>IF(N649="zákl. prenesená",J649,0)</f>
        <v>0</v>
      </c>
      <c r="BH649" s="217">
        <f>IF(N649="zníž. prenesená",J649,0)</f>
        <v>0</v>
      </c>
      <c r="BI649" s="217">
        <f>IF(N649="nulová",J649,0)</f>
        <v>0</v>
      </c>
      <c r="BJ649" s="18" t="s">
        <v>93</v>
      </c>
      <c r="BK649" s="217">
        <f>ROUND(I649*H649,2)</f>
        <v>0</v>
      </c>
      <c r="BL649" s="18" t="s">
        <v>172</v>
      </c>
      <c r="BM649" s="216" t="s">
        <v>1233</v>
      </c>
    </row>
    <row r="650" s="2" customFormat="1" ht="33" customHeight="1">
      <c r="A650" s="37"/>
      <c r="B650" s="168"/>
      <c r="C650" s="204" t="s">
        <v>1234</v>
      </c>
      <c r="D650" s="204" t="s">
        <v>168</v>
      </c>
      <c r="E650" s="205" t="s">
        <v>1235</v>
      </c>
      <c r="F650" s="206" t="s">
        <v>1236</v>
      </c>
      <c r="G650" s="207" t="s">
        <v>182</v>
      </c>
      <c r="H650" s="208">
        <v>895.69200000000001</v>
      </c>
      <c r="I650" s="209"/>
      <c r="J650" s="210">
        <f>ROUND(I650*H650,2)</f>
        <v>0</v>
      </c>
      <c r="K650" s="211"/>
      <c r="L650" s="38"/>
      <c r="M650" s="212" t="s">
        <v>1</v>
      </c>
      <c r="N650" s="213" t="s">
        <v>46</v>
      </c>
      <c r="O650" s="81"/>
      <c r="P650" s="214">
        <f>O650*H650</f>
        <v>0</v>
      </c>
      <c r="Q650" s="214">
        <v>0.00071000000000000002</v>
      </c>
      <c r="R650" s="214">
        <f>Q650*H650</f>
        <v>0.63594132000000003</v>
      </c>
      <c r="S650" s="214">
        <v>0</v>
      </c>
      <c r="T650" s="215">
        <f>S650*H650</f>
        <v>0</v>
      </c>
      <c r="U650" s="37"/>
      <c r="V650" s="37"/>
      <c r="W650" s="37"/>
      <c r="X650" s="37"/>
      <c r="Y650" s="37"/>
      <c r="Z650" s="37"/>
      <c r="AA650" s="37"/>
      <c r="AB650" s="37"/>
      <c r="AC650" s="37"/>
      <c r="AD650" s="37"/>
      <c r="AE650" s="37"/>
      <c r="AR650" s="216" t="s">
        <v>172</v>
      </c>
      <c r="AT650" s="216" t="s">
        <v>168</v>
      </c>
      <c r="AU650" s="216" t="s">
        <v>93</v>
      </c>
      <c r="AY650" s="18" t="s">
        <v>166</v>
      </c>
      <c r="BE650" s="217">
        <f>IF(N650="základná",J650,0)</f>
        <v>0</v>
      </c>
      <c r="BF650" s="217">
        <f>IF(N650="znížená",J650,0)</f>
        <v>0</v>
      </c>
      <c r="BG650" s="217">
        <f>IF(N650="zákl. prenesená",J650,0)</f>
        <v>0</v>
      </c>
      <c r="BH650" s="217">
        <f>IF(N650="zníž. prenesená",J650,0)</f>
        <v>0</v>
      </c>
      <c r="BI650" s="217">
        <f>IF(N650="nulová",J650,0)</f>
        <v>0</v>
      </c>
      <c r="BJ650" s="18" t="s">
        <v>93</v>
      </c>
      <c r="BK650" s="217">
        <f>ROUND(I650*H650,2)</f>
        <v>0</v>
      </c>
      <c r="BL650" s="18" t="s">
        <v>172</v>
      </c>
      <c r="BM650" s="216" t="s">
        <v>1237</v>
      </c>
    </row>
    <row r="651" s="13" customFormat="1">
      <c r="A651" s="13"/>
      <c r="B651" s="218"/>
      <c r="C651" s="13"/>
      <c r="D651" s="219" t="s">
        <v>184</v>
      </c>
      <c r="E651" s="220" t="s">
        <v>1</v>
      </c>
      <c r="F651" s="221" t="s">
        <v>1238</v>
      </c>
      <c r="G651" s="13"/>
      <c r="H651" s="222">
        <v>895.69200000000001</v>
      </c>
      <c r="I651" s="223"/>
      <c r="J651" s="13"/>
      <c r="K651" s="13"/>
      <c r="L651" s="218"/>
      <c r="M651" s="224"/>
      <c r="N651" s="225"/>
      <c r="O651" s="225"/>
      <c r="P651" s="225"/>
      <c r="Q651" s="225"/>
      <c r="R651" s="225"/>
      <c r="S651" s="225"/>
      <c r="T651" s="226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T651" s="220" t="s">
        <v>184</v>
      </c>
      <c r="AU651" s="220" t="s">
        <v>93</v>
      </c>
      <c r="AV651" s="13" t="s">
        <v>93</v>
      </c>
      <c r="AW651" s="13" t="s">
        <v>36</v>
      </c>
      <c r="AX651" s="13" t="s">
        <v>87</v>
      </c>
      <c r="AY651" s="220" t="s">
        <v>166</v>
      </c>
    </row>
    <row r="652" s="2" customFormat="1" ht="33" customHeight="1">
      <c r="A652" s="37"/>
      <c r="B652" s="168"/>
      <c r="C652" s="204" t="s">
        <v>449</v>
      </c>
      <c r="D652" s="204" t="s">
        <v>168</v>
      </c>
      <c r="E652" s="205" t="s">
        <v>1239</v>
      </c>
      <c r="F652" s="206" t="s">
        <v>1240</v>
      </c>
      <c r="G652" s="207" t="s">
        <v>182</v>
      </c>
      <c r="H652" s="208">
        <v>399.33600000000001</v>
      </c>
      <c r="I652" s="209"/>
      <c r="J652" s="210">
        <f>ROUND(I652*H652,2)</f>
        <v>0</v>
      </c>
      <c r="K652" s="211"/>
      <c r="L652" s="38"/>
      <c r="M652" s="212" t="s">
        <v>1</v>
      </c>
      <c r="N652" s="213" t="s">
        <v>46</v>
      </c>
      <c r="O652" s="81"/>
      <c r="P652" s="214">
        <f>O652*H652</f>
        <v>0</v>
      </c>
      <c r="Q652" s="214">
        <v>0.10373</v>
      </c>
      <c r="R652" s="214">
        <f>Q652*H652</f>
        <v>41.423123280000006</v>
      </c>
      <c r="S652" s="214">
        <v>0</v>
      </c>
      <c r="T652" s="215">
        <f>S652*H652</f>
        <v>0</v>
      </c>
      <c r="U652" s="37"/>
      <c r="V652" s="37"/>
      <c r="W652" s="37"/>
      <c r="X652" s="37"/>
      <c r="Y652" s="37"/>
      <c r="Z652" s="37"/>
      <c r="AA652" s="37"/>
      <c r="AB652" s="37"/>
      <c r="AC652" s="37"/>
      <c r="AD652" s="37"/>
      <c r="AE652" s="37"/>
      <c r="AR652" s="216" t="s">
        <v>172</v>
      </c>
      <c r="AT652" s="216" t="s">
        <v>168</v>
      </c>
      <c r="AU652" s="216" t="s">
        <v>93</v>
      </c>
      <c r="AY652" s="18" t="s">
        <v>166</v>
      </c>
      <c r="BE652" s="217">
        <f>IF(N652="základná",J652,0)</f>
        <v>0</v>
      </c>
      <c r="BF652" s="217">
        <f>IF(N652="znížená",J652,0)</f>
        <v>0</v>
      </c>
      <c r="BG652" s="217">
        <f>IF(N652="zákl. prenesená",J652,0)</f>
        <v>0</v>
      </c>
      <c r="BH652" s="217">
        <f>IF(N652="zníž. prenesená",J652,0)</f>
        <v>0</v>
      </c>
      <c r="BI652" s="217">
        <f>IF(N652="nulová",J652,0)</f>
        <v>0</v>
      </c>
      <c r="BJ652" s="18" t="s">
        <v>93</v>
      </c>
      <c r="BK652" s="217">
        <f>ROUND(I652*H652,2)</f>
        <v>0</v>
      </c>
      <c r="BL652" s="18" t="s">
        <v>172</v>
      </c>
      <c r="BM652" s="216" t="s">
        <v>1241</v>
      </c>
    </row>
    <row r="653" s="14" customFormat="1">
      <c r="A653" s="14"/>
      <c r="B653" s="227"/>
      <c r="C653" s="14"/>
      <c r="D653" s="219" t="s">
        <v>184</v>
      </c>
      <c r="E653" s="228" t="s">
        <v>1</v>
      </c>
      <c r="F653" s="229" t="s">
        <v>1242</v>
      </c>
      <c r="G653" s="14"/>
      <c r="H653" s="228" t="s">
        <v>1</v>
      </c>
      <c r="I653" s="230"/>
      <c r="J653" s="14"/>
      <c r="K653" s="14"/>
      <c r="L653" s="227"/>
      <c r="M653" s="231"/>
      <c r="N653" s="232"/>
      <c r="O653" s="232"/>
      <c r="P653" s="232"/>
      <c r="Q653" s="232"/>
      <c r="R653" s="232"/>
      <c r="S653" s="232"/>
      <c r="T653" s="233"/>
      <c r="U653" s="14"/>
      <c r="V653" s="14"/>
      <c r="W653" s="14"/>
      <c r="X653" s="14"/>
      <c r="Y653" s="14"/>
      <c r="Z653" s="14"/>
      <c r="AA653" s="14"/>
      <c r="AB653" s="14"/>
      <c r="AC653" s="14"/>
      <c r="AD653" s="14"/>
      <c r="AE653" s="14"/>
      <c r="AT653" s="228" t="s">
        <v>184</v>
      </c>
      <c r="AU653" s="228" t="s">
        <v>93</v>
      </c>
      <c r="AV653" s="14" t="s">
        <v>87</v>
      </c>
      <c r="AW653" s="14" t="s">
        <v>36</v>
      </c>
      <c r="AX653" s="14" t="s">
        <v>80</v>
      </c>
      <c r="AY653" s="228" t="s">
        <v>166</v>
      </c>
    </row>
    <row r="654" s="13" customFormat="1">
      <c r="A654" s="13"/>
      <c r="B654" s="218"/>
      <c r="C654" s="13"/>
      <c r="D654" s="219" t="s">
        <v>184</v>
      </c>
      <c r="E654" s="220" t="s">
        <v>1</v>
      </c>
      <c r="F654" s="221" t="s">
        <v>724</v>
      </c>
      <c r="G654" s="13"/>
      <c r="H654" s="222">
        <v>3.0510000000000002</v>
      </c>
      <c r="I654" s="223"/>
      <c r="J654" s="13"/>
      <c r="K654" s="13"/>
      <c r="L654" s="218"/>
      <c r="M654" s="224"/>
      <c r="N654" s="225"/>
      <c r="O654" s="225"/>
      <c r="P654" s="225"/>
      <c r="Q654" s="225"/>
      <c r="R654" s="225"/>
      <c r="S654" s="225"/>
      <c r="T654" s="226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T654" s="220" t="s">
        <v>184</v>
      </c>
      <c r="AU654" s="220" t="s">
        <v>93</v>
      </c>
      <c r="AV654" s="13" t="s">
        <v>93</v>
      </c>
      <c r="AW654" s="13" t="s">
        <v>36</v>
      </c>
      <c r="AX654" s="13" t="s">
        <v>80</v>
      </c>
      <c r="AY654" s="220" t="s">
        <v>166</v>
      </c>
    </row>
    <row r="655" s="13" customFormat="1">
      <c r="A655" s="13"/>
      <c r="B655" s="218"/>
      <c r="C655" s="13"/>
      <c r="D655" s="219" t="s">
        <v>184</v>
      </c>
      <c r="E655" s="220" t="s">
        <v>1</v>
      </c>
      <c r="F655" s="221" t="s">
        <v>725</v>
      </c>
      <c r="G655" s="13"/>
      <c r="H655" s="222">
        <v>4.8540000000000001</v>
      </c>
      <c r="I655" s="223"/>
      <c r="J655" s="13"/>
      <c r="K655" s="13"/>
      <c r="L655" s="218"/>
      <c r="M655" s="224"/>
      <c r="N655" s="225"/>
      <c r="O655" s="225"/>
      <c r="P655" s="225"/>
      <c r="Q655" s="225"/>
      <c r="R655" s="225"/>
      <c r="S655" s="225"/>
      <c r="T655" s="226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T655" s="220" t="s">
        <v>184</v>
      </c>
      <c r="AU655" s="220" t="s">
        <v>93</v>
      </c>
      <c r="AV655" s="13" t="s">
        <v>93</v>
      </c>
      <c r="AW655" s="13" t="s">
        <v>36</v>
      </c>
      <c r="AX655" s="13" t="s">
        <v>80</v>
      </c>
      <c r="AY655" s="220" t="s">
        <v>166</v>
      </c>
    </row>
    <row r="656" s="13" customFormat="1">
      <c r="A656" s="13"/>
      <c r="B656" s="218"/>
      <c r="C656" s="13"/>
      <c r="D656" s="219" t="s">
        <v>184</v>
      </c>
      <c r="E656" s="220" t="s">
        <v>1</v>
      </c>
      <c r="F656" s="221" t="s">
        <v>726</v>
      </c>
      <c r="G656" s="13"/>
      <c r="H656" s="222">
        <v>11.944000000000001</v>
      </c>
      <c r="I656" s="223"/>
      <c r="J656" s="13"/>
      <c r="K656" s="13"/>
      <c r="L656" s="218"/>
      <c r="M656" s="224"/>
      <c r="N656" s="225"/>
      <c r="O656" s="225"/>
      <c r="P656" s="225"/>
      <c r="Q656" s="225"/>
      <c r="R656" s="225"/>
      <c r="S656" s="225"/>
      <c r="T656" s="226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T656" s="220" t="s">
        <v>184</v>
      </c>
      <c r="AU656" s="220" t="s">
        <v>93</v>
      </c>
      <c r="AV656" s="13" t="s">
        <v>93</v>
      </c>
      <c r="AW656" s="13" t="s">
        <v>36</v>
      </c>
      <c r="AX656" s="13" t="s">
        <v>80</v>
      </c>
      <c r="AY656" s="220" t="s">
        <v>166</v>
      </c>
    </row>
    <row r="657" s="13" customFormat="1">
      <c r="A657" s="13"/>
      <c r="B657" s="218"/>
      <c r="C657" s="13"/>
      <c r="D657" s="219" t="s">
        <v>184</v>
      </c>
      <c r="E657" s="220" t="s">
        <v>1</v>
      </c>
      <c r="F657" s="221" t="s">
        <v>727</v>
      </c>
      <c r="G657" s="13"/>
      <c r="H657" s="222">
        <v>21.295999999999999</v>
      </c>
      <c r="I657" s="223"/>
      <c r="J657" s="13"/>
      <c r="K657" s="13"/>
      <c r="L657" s="218"/>
      <c r="M657" s="224"/>
      <c r="N657" s="225"/>
      <c r="O657" s="225"/>
      <c r="P657" s="225"/>
      <c r="Q657" s="225"/>
      <c r="R657" s="225"/>
      <c r="S657" s="225"/>
      <c r="T657" s="226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T657" s="220" t="s">
        <v>184</v>
      </c>
      <c r="AU657" s="220" t="s">
        <v>93</v>
      </c>
      <c r="AV657" s="13" t="s">
        <v>93</v>
      </c>
      <c r="AW657" s="13" t="s">
        <v>36</v>
      </c>
      <c r="AX657" s="13" t="s">
        <v>80</v>
      </c>
      <c r="AY657" s="220" t="s">
        <v>166</v>
      </c>
    </row>
    <row r="658" s="13" customFormat="1">
      <c r="A658" s="13"/>
      <c r="B658" s="218"/>
      <c r="C658" s="13"/>
      <c r="D658" s="219" t="s">
        <v>184</v>
      </c>
      <c r="E658" s="220" t="s">
        <v>1</v>
      </c>
      <c r="F658" s="221" t="s">
        <v>728</v>
      </c>
      <c r="G658" s="13"/>
      <c r="H658" s="222">
        <v>8.3729999999999993</v>
      </c>
      <c r="I658" s="223"/>
      <c r="J658" s="13"/>
      <c r="K658" s="13"/>
      <c r="L658" s="218"/>
      <c r="M658" s="224"/>
      <c r="N658" s="225"/>
      <c r="O658" s="225"/>
      <c r="P658" s="225"/>
      <c r="Q658" s="225"/>
      <c r="R658" s="225"/>
      <c r="S658" s="225"/>
      <c r="T658" s="226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T658" s="220" t="s">
        <v>184</v>
      </c>
      <c r="AU658" s="220" t="s">
        <v>93</v>
      </c>
      <c r="AV658" s="13" t="s">
        <v>93</v>
      </c>
      <c r="AW658" s="13" t="s">
        <v>36</v>
      </c>
      <c r="AX658" s="13" t="s">
        <v>80</v>
      </c>
      <c r="AY658" s="220" t="s">
        <v>166</v>
      </c>
    </row>
    <row r="659" s="13" customFormat="1">
      <c r="A659" s="13"/>
      <c r="B659" s="218"/>
      <c r="C659" s="13"/>
      <c r="D659" s="219" t="s">
        <v>184</v>
      </c>
      <c r="E659" s="220" t="s">
        <v>1</v>
      </c>
      <c r="F659" s="221" t="s">
        <v>729</v>
      </c>
      <c r="G659" s="13"/>
      <c r="H659" s="222">
        <v>17.949000000000002</v>
      </c>
      <c r="I659" s="223"/>
      <c r="J659" s="13"/>
      <c r="K659" s="13"/>
      <c r="L659" s="218"/>
      <c r="M659" s="224"/>
      <c r="N659" s="225"/>
      <c r="O659" s="225"/>
      <c r="P659" s="225"/>
      <c r="Q659" s="225"/>
      <c r="R659" s="225"/>
      <c r="S659" s="225"/>
      <c r="T659" s="226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T659" s="220" t="s">
        <v>184</v>
      </c>
      <c r="AU659" s="220" t="s">
        <v>93</v>
      </c>
      <c r="AV659" s="13" t="s">
        <v>93</v>
      </c>
      <c r="AW659" s="13" t="s">
        <v>36</v>
      </c>
      <c r="AX659" s="13" t="s">
        <v>80</v>
      </c>
      <c r="AY659" s="220" t="s">
        <v>166</v>
      </c>
    </row>
    <row r="660" s="13" customFormat="1">
      <c r="A660" s="13"/>
      <c r="B660" s="218"/>
      <c r="C660" s="13"/>
      <c r="D660" s="219" t="s">
        <v>184</v>
      </c>
      <c r="E660" s="220" t="s">
        <v>1</v>
      </c>
      <c r="F660" s="221" t="s">
        <v>730</v>
      </c>
      <c r="G660" s="13"/>
      <c r="H660" s="222">
        <v>4.7690000000000001</v>
      </c>
      <c r="I660" s="223"/>
      <c r="J660" s="13"/>
      <c r="K660" s="13"/>
      <c r="L660" s="218"/>
      <c r="M660" s="224"/>
      <c r="N660" s="225"/>
      <c r="O660" s="225"/>
      <c r="P660" s="225"/>
      <c r="Q660" s="225"/>
      <c r="R660" s="225"/>
      <c r="S660" s="225"/>
      <c r="T660" s="226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T660" s="220" t="s">
        <v>184</v>
      </c>
      <c r="AU660" s="220" t="s">
        <v>93</v>
      </c>
      <c r="AV660" s="13" t="s">
        <v>93</v>
      </c>
      <c r="AW660" s="13" t="s">
        <v>36</v>
      </c>
      <c r="AX660" s="13" t="s">
        <v>80</v>
      </c>
      <c r="AY660" s="220" t="s">
        <v>166</v>
      </c>
    </row>
    <row r="661" s="13" customFormat="1">
      <c r="A661" s="13"/>
      <c r="B661" s="218"/>
      <c r="C661" s="13"/>
      <c r="D661" s="219" t="s">
        <v>184</v>
      </c>
      <c r="E661" s="220" t="s">
        <v>1</v>
      </c>
      <c r="F661" s="221" t="s">
        <v>731</v>
      </c>
      <c r="G661" s="13"/>
      <c r="H661" s="222">
        <v>312.75</v>
      </c>
      <c r="I661" s="223"/>
      <c r="J661" s="13"/>
      <c r="K661" s="13"/>
      <c r="L661" s="218"/>
      <c r="M661" s="224"/>
      <c r="N661" s="225"/>
      <c r="O661" s="225"/>
      <c r="P661" s="225"/>
      <c r="Q661" s="225"/>
      <c r="R661" s="225"/>
      <c r="S661" s="225"/>
      <c r="T661" s="226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T661" s="220" t="s">
        <v>184</v>
      </c>
      <c r="AU661" s="220" t="s">
        <v>93</v>
      </c>
      <c r="AV661" s="13" t="s">
        <v>93</v>
      </c>
      <c r="AW661" s="13" t="s">
        <v>36</v>
      </c>
      <c r="AX661" s="13" t="s">
        <v>80</v>
      </c>
      <c r="AY661" s="220" t="s">
        <v>166</v>
      </c>
    </row>
    <row r="662" s="13" customFormat="1">
      <c r="A662" s="13"/>
      <c r="B662" s="218"/>
      <c r="C662" s="13"/>
      <c r="D662" s="219" t="s">
        <v>184</v>
      </c>
      <c r="E662" s="220" t="s">
        <v>1</v>
      </c>
      <c r="F662" s="221" t="s">
        <v>732</v>
      </c>
      <c r="G662" s="13"/>
      <c r="H662" s="222">
        <v>10.779999999999999</v>
      </c>
      <c r="I662" s="223"/>
      <c r="J662" s="13"/>
      <c r="K662" s="13"/>
      <c r="L662" s="218"/>
      <c r="M662" s="224"/>
      <c r="N662" s="225"/>
      <c r="O662" s="225"/>
      <c r="P662" s="225"/>
      <c r="Q662" s="225"/>
      <c r="R662" s="225"/>
      <c r="S662" s="225"/>
      <c r="T662" s="226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T662" s="220" t="s">
        <v>184</v>
      </c>
      <c r="AU662" s="220" t="s">
        <v>93</v>
      </c>
      <c r="AV662" s="13" t="s">
        <v>93</v>
      </c>
      <c r="AW662" s="13" t="s">
        <v>36</v>
      </c>
      <c r="AX662" s="13" t="s">
        <v>80</v>
      </c>
      <c r="AY662" s="220" t="s">
        <v>166</v>
      </c>
    </row>
    <row r="663" s="13" customFormat="1">
      <c r="A663" s="13"/>
      <c r="B663" s="218"/>
      <c r="C663" s="13"/>
      <c r="D663" s="219" t="s">
        <v>184</v>
      </c>
      <c r="E663" s="220" t="s">
        <v>1</v>
      </c>
      <c r="F663" s="221" t="s">
        <v>733</v>
      </c>
      <c r="G663" s="13"/>
      <c r="H663" s="222">
        <v>3.5699999999999998</v>
      </c>
      <c r="I663" s="223"/>
      <c r="J663" s="13"/>
      <c r="K663" s="13"/>
      <c r="L663" s="218"/>
      <c r="M663" s="224"/>
      <c r="N663" s="225"/>
      <c r="O663" s="225"/>
      <c r="P663" s="225"/>
      <c r="Q663" s="225"/>
      <c r="R663" s="225"/>
      <c r="S663" s="225"/>
      <c r="T663" s="226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T663" s="220" t="s">
        <v>184</v>
      </c>
      <c r="AU663" s="220" t="s">
        <v>93</v>
      </c>
      <c r="AV663" s="13" t="s">
        <v>93</v>
      </c>
      <c r="AW663" s="13" t="s">
        <v>36</v>
      </c>
      <c r="AX663" s="13" t="s">
        <v>80</v>
      </c>
      <c r="AY663" s="220" t="s">
        <v>166</v>
      </c>
    </row>
    <row r="664" s="15" customFormat="1">
      <c r="A664" s="15"/>
      <c r="B664" s="234"/>
      <c r="C664" s="15"/>
      <c r="D664" s="219" t="s">
        <v>184</v>
      </c>
      <c r="E664" s="235" t="s">
        <v>1</v>
      </c>
      <c r="F664" s="236" t="s">
        <v>241</v>
      </c>
      <c r="G664" s="15"/>
      <c r="H664" s="237">
        <v>399.33600000000001</v>
      </c>
      <c r="I664" s="238"/>
      <c r="J664" s="15"/>
      <c r="K664" s="15"/>
      <c r="L664" s="234"/>
      <c r="M664" s="239"/>
      <c r="N664" s="240"/>
      <c r="O664" s="240"/>
      <c r="P664" s="240"/>
      <c r="Q664" s="240"/>
      <c r="R664" s="240"/>
      <c r="S664" s="240"/>
      <c r="T664" s="241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T664" s="235" t="s">
        <v>184</v>
      </c>
      <c r="AU664" s="235" t="s">
        <v>93</v>
      </c>
      <c r="AV664" s="15" t="s">
        <v>172</v>
      </c>
      <c r="AW664" s="15" t="s">
        <v>36</v>
      </c>
      <c r="AX664" s="15" t="s">
        <v>87</v>
      </c>
      <c r="AY664" s="235" t="s">
        <v>166</v>
      </c>
    </row>
    <row r="665" s="2" customFormat="1" ht="33" customHeight="1">
      <c r="A665" s="37"/>
      <c r="B665" s="168"/>
      <c r="C665" s="204" t="s">
        <v>1243</v>
      </c>
      <c r="D665" s="204" t="s">
        <v>168</v>
      </c>
      <c r="E665" s="205" t="s">
        <v>362</v>
      </c>
      <c r="F665" s="206" t="s">
        <v>363</v>
      </c>
      <c r="G665" s="207" t="s">
        <v>182</v>
      </c>
      <c r="H665" s="208">
        <v>496.35599999999999</v>
      </c>
      <c r="I665" s="209"/>
      <c r="J665" s="210">
        <f>ROUND(I665*H665,2)</f>
        <v>0</v>
      </c>
      <c r="K665" s="211"/>
      <c r="L665" s="38"/>
      <c r="M665" s="212" t="s">
        <v>1</v>
      </c>
      <c r="N665" s="213" t="s">
        <v>46</v>
      </c>
      <c r="O665" s="81"/>
      <c r="P665" s="214">
        <f>O665*H665</f>
        <v>0</v>
      </c>
      <c r="Q665" s="214">
        <v>0.10373</v>
      </c>
      <c r="R665" s="214">
        <f>Q665*H665</f>
        <v>51.48700788</v>
      </c>
      <c r="S665" s="214">
        <v>0</v>
      </c>
      <c r="T665" s="215">
        <f>S665*H665</f>
        <v>0</v>
      </c>
      <c r="U665" s="37"/>
      <c r="V665" s="37"/>
      <c r="W665" s="37"/>
      <c r="X665" s="37"/>
      <c r="Y665" s="37"/>
      <c r="Z665" s="37"/>
      <c r="AA665" s="37"/>
      <c r="AB665" s="37"/>
      <c r="AC665" s="37"/>
      <c r="AD665" s="37"/>
      <c r="AE665" s="37"/>
      <c r="AR665" s="216" t="s">
        <v>172</v>
      </c>
      <c r="AT665" s="216" t="s">
        <v>168</v>
      </c>
      <c r="AU665" s="216" t="s">
        <v>93</v>
      </c>
      <c r="AY665" s="18" t="s">
        <v>166</v>
      </c>
      <c r="BE665" s="217">
        <f>IF(N665="základná",J665,0)</f>
        <v>0</v>
      </c>
      <c r="BF665" s="217">
        <f>IF(N665="znížená",J665,0)</f>
        <v>0</v>
      </c>
      <c r="BG665" s="217">
        <f>IF(N665="zákl. prenesená",J665,0)</f>
        <v>0</v>
      </c>
      <c r="BH665" s="217">
        <f>IF(N665="zníž. prenesená",J665,0)</f>
        <v>0</v>
      </c>
      <c r="BI665" s="217">
        <f>IF(N665="nulová",J665,0)</f>
        <v>0</v>
      </c>
      <c r="BJ665" s="18" t="s">
        <v>93</v>
      </c>
      <c r="BK665" s="217">
        <f>ROUND(I665*H665,2)</f>
        <v>0</v>
      </c>
      <c r="BL665" s="18" t="s">
        <v>172</v>
      </c>
      <c r="BM665" s="216" t="s">
        <v>1244</v>
      </c>
    </row>
    <row r="666" s="14" customFormat="1">
      <c r="A666" s="14"/>
      <c r="B666" s="227"/>
      <c r="C666" s="14"/>
      <c r="D666" s="219" t="s">
        <v>184</v>
      </c>
      <c r="E666" s="228" t="s">
        <v>1</v>
      </c>
      <c r="F666" s="229" t="s">
        <v>1245</v>
      </c>
      <c r="G666" s="14"/>
      <c r="H666" s="228" t="s">
        <v>1</v>
      </c>
      <c r="I666" s="230"/>
      <c r="J666" s="14"/>
      <c r="K666" s="14"/>
      <c r="L666" s="227"/>
      <c r="M666" s="231"/>
      <c r="N666" s="232"/>
      <c r="O666" s="232"/>
      <c r="P666" s="232"/>
      <c r="Q666" s="232"/>
      <c r="R666" s="232"/>
      <c r="S666" s="232"/>
      <c r="T666" s="233"/>
      <c r="U666" s="14"/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T666" s="228" t="s">
        <v>184</v>
      </c>
      <c r="AU666" s="228" t="s">
        <v>93</v>
      </c>
      <c r="AV666" s="14" t="s">
        <v>87</v>
      </c>
      <c r="AW666" s="14" t="s">
        <v>36</v>
      </c>
      <c r="AX666" s="14" t="s">
        <v>80</v>
      </c>
      <c r="AY666" s="228" t="s">
        <v>166</v>
      </c>
    </row>
    <row r="667" s="14" customFormat="1">
      <c r="A667" s="14"/>
      <c r="B667" s="227"/>
      <c r="C667" s="14"/>
      <c r="D667" s="219" t="s">
        <v>184</v>
      </c>
      <c r="E667" s="228" t="s">
        <v>1</v>
      </c>
      <c r="F667" s="229" t="s">
        <v>737</v>
      </c>
      <c r="G667" s="14"/>
      <c r="H667" s="228" t="s">
        <v>1</v>
      </c>
      <c r="I667" s="230"/>
      <c r="J667" s="14"/>
      <c r="K667" s="14"/>
      <c r="L667" s="227"/>
      <c r="M667" s="231"/>
      <c r="N667" s="232"/>
      <c r="O667" s="232"/>
      <c r="P667" s="232"/>
      <c r="Q667" s="232"/>
      <c r="R667" s="232"/>
      <c r="S667" s="232"/>
      <c r="T667" s="233"/>
      <c r="U667" s="14"/>
      <c r="V667" s="14"/>
      <c r="W667" s="14"/>
      <c r="X667" s="14"/>
      <c r="Y667" s="14"/>
      <c r="Z667" s="14"/>
      <c r="AA667" s="14"/>
      <c r="AB667" s="14"/>
      <c r="AC667" s="14"/>
      <c r="AD667" s="14"/>
      <c r="AE667" s="14"/>
      <c r="AT667" s="228" t="s">
        <v>184</v>
      </c>
      <c r="AU667" s="228" t="s">
        <v>93</v>
      </c>
      <c r="AV667" s="14" t="s">
        <v>87</v>
      </c>
      <c r="AW667" s="14" t="s">
        <v>36</v>
      </c>
      <c r="AX667" s="14" t="s">
        <v>80</v>
      </c>
      <c r="AY667" s="228" t="s">
        <v>166</v>
      </c>
    </row>
    <row r="668" s="13" customFormat="1">
      <c r="A668" s="13"/>
      <c r="B668" s="218"/>
      <c r="C668" s="13"/>
      <c r="D668" s="219" t="s">
        <v>184</v>
      </c>
      <c r="E668" s="220" t="s">
        <v>1</v>
      </c>
      <c r="F668" s="221" t="s">
        <v>738</v>
      </c>
      <c r="G668" s="13"/>
      <c r="H668" s="222">
        <v>162.80099999999999</v>
      </c>
      <c r="I668" s="223"/>
      <c r="J668" s="13"/>
      <c r="K668" s="13"/>
      <c r="L668" s="218"/>
      <c r="M668" s="224"/>
      <c r="N668" s="225"/>
      <c r="O668" s="225"/>
      <c r="P668" s="225"/>
      <c r="Q668" s="225"/>
      <c r="R668" s="225"/>
      <c r="S668" s="225"/>
      <c r="T668" s="226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T668" s="220" t="s">
        <v>184</v>
      </c>
      <c r="AU668" s="220" t="s">
        <v>93</v>
      </c>
      <c r="AV668" s="13" t="s">
        <v>93</v>
      </c>
      <c r="AW668" s="13" t="s">
        <v>36</v>
      </c>
      <c r="AX668" s="13" t="s">
        <v>80</v>
      </c>
      <c r="AY668" s="220" t="s">
        <v>166</v>
      </c>
    </row>
    <row r="669" s="14" customFormat="1">
      <c r="A669" s="14"/>
      <c r="B669" s="227"/>
      <c r="C669" s="14"/>
      <c r="D669" s="219" t="s">
        <v>184</v>
      </c>
      <c r="E669" s="228" t="s">
        <v>1</v>
      </c>
      <c r="F669" s="229" t="s">
        <v>739</v>
      </c>
      <c r="G669" s="14"/>
      <c r="H669" s="228" t="s">
        <v>1</v>
      </c>
      <c r="I669" s="230"/>
      <c r="J669" s="14"/>
      <c r="K669" s="14"/>
      <c r="L669" s="227"/>
      <c r="M669" s="231"/>
      <c r="N669" s="232"/>
      <c r="O669" s="232"/>
      <c r="P669" s="232"/>
      <c r="Q669" s="232"/>
      <c r="R669" s="232"/>
      <c r="S669" s="232"/>
      <c r="T669" s="233"/>
      <c r="U669" s="14"/>
      <c r="V669" s="14"/>
      <c r="W669" s="14"/>
      <c r="X669" s="14"/>
      <c r="Y669" s="14"/>
      <c r="Z669" s="14"/>
      <c r="AA669" s="14"/>
      <c r="AB669" s="14"/>
      <c r="AC669" s="14"/>
      <c r="AD669" s="14"/>
      <c r="AE669" s="14"/>
      <c r="AT669" s="228" t="s">
        <v>184</v>
      </c>
      <c r="AU669" s="228" t="s">
        <v>93</v>
      </c>
      <c r="AV669" s="14" t="s">
        <v>87</v>
      </c>
      <c r="AW669" s="14" t="s">
        <v>36</v>
      </c>
      <c r="AX669" s="14" t="s">
        <v>80</v>
      </c>
      <c r="AY669" s="228" t="s">
        <v>166</v>
      </c>
    </row>
    <row r="670" s="13" customFormat="1">
      <c r="A670" s="13"/>
      <c r="B670" s="218"/>
      <c r="C670" s="13"/>
      <c r="D670" s="219" t="s">
        <v>184</v>
      </c>
      <c r="E670" s="220" t="s">
        <v>1</v>
      </c>
      <c r="F670" s="221" t="s">
        <v>740</v>
      </c>
      <c r="G670" s="13"/>
      <c r="H670" s="222">
        <v>24.632999999999999</v>
      </c>
      <c r="I670" s="223"/>
      <c r="J670" s="13"/>
      <c r="K670" s="13"/>
      <c r="L670" s="218"/>
      <c r="M670" s="224"/>
      <c r="N670" s="225"/>
      <c r="O670" s="225"/>
      <c r="P670" s="225"/>
      <c r="Q670" s="225"/>
      <c r="R670" s="225"/>
      <c r="S670" s="225"/>
      <c r="T670" s="226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T670" s="220" t="s">
        <v>184</v>
      </c>
      <c r="AU670" s="220" t="s">
        <v>93</v>
      </c>
      <c r="AV670" s="13" t="s">
        <v>93</v>
      </c>
      <c r="AW670" s="13" t="s">
        <v>36</v>
      </c>
      <c r="AX670" s="13" t="s">
        <v>80</v>
      </c>
      <c r="AY670" s="220" t="s">
        <v>166</v>
      </c>
    </row>
    <row r="671" s="14" customFormat="1">
      <c r="A671" s="14"/>
      <c r="B671" s="227"/>
      <c r="C671" s="14"/>
      <c r="D671" s="219" t="s">
        <v>184</v>
      </c>
      <c r="E671" s="228" t="s">
        <v>1</v>
      </c>
      <c r="F671" s="229" t="s">
        <v>741</v>
      </c>
      <c r="G671" s="14"/>
      <c r="H671" s="228" t="s">
        <v>1</v>
      </c>
      <c r="I671" s="230"/>
      <c r="J671" s="14"/>
      <c r="K671" s="14"/>
      <c r="L671" s="227"/>
      <c r="M671" s="231"/>
      <c r="N671" s="232"/>
      <c r="O671" s="232"/>
      <c r="P671" s="232"/>
      <c r="Q671" s="232"/>
      <c r="R671" s="232"/>
      <c r="S671" s="232"/>
      <c r="T671" s="233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T671" s="228" t="s">
        <v>184</v>
      </c>
      <c r="AU671" s="228" t="s">
        <v>93</v>
      </c>
      <c r="AV671" s="14" t="s">
        <v>87</v>
      </c>
      <c r="AW671" s="14" t="s">
        <v>36</v>
      </c>
      <c r="AX671" s="14" t="s">
        <v>80</v>
      </c>
      <c r="AY671" s="228" t="s">
        <v>166</v>
      </c>
    </row>
    <row r="672" s="13" customFormat="1">
      <c r="A672" s="13"/>
      <c r="B672" s="218"/>
      <c r="C672" s="13"/>
      <c r="D672" s="219" t="s">
        <v>184</v>
      </c>
      <c r="E672" s="220" t="s">
        <v>1</v>
      </c>
      <c r="F672" s="221" t="s">
        <v>742</v>
      </c>
      <c r="G672" s="13"/>
      <c r="H672" s="222">
        <v>181.43100000000001</v>
      </c>
      <c r="I672" s="223"/>
      <c r="J672" s="13"/>
      <c r="K672" s="13"/>
      <c r="L672" s="218"/>
      <c r="M672" s="224"/>
      <c r="N672" s="225"/>
      <c r="O672" s="225"/>
      <c r="P672" s="225"/>
      <c r="Q672" s="225"/>
      <c r="R672" s="225"/>
      <c r="S672" s="225"/>
      <c r="T672" s="226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T672" s="220" t="s">
        <v>184</v>
      </c>
      <c r="AU672" s="220" t="s">
        <v>93</v>
      </c>
      <c r="AV672" s="13" t="s">
        <v>93</v>
      </c>
      <c r="AW672" s="13" t="s">
        <v>36</v>
      </c>
      <c r="AX672" s="13" t="s">
        <v>80</v>
      </c>
      <c r="AY672" s="220" t="s">
        <v>166</v>
      </c>
    </row>
    <row r="673" s="14" customFormat="1">
      <c r="A673" s="14"/>
      <c r="B673" s="227"/>
      <c r="C673" s="14"/>
      <c r="D673" s="219" t="s">
        <v>184</v>
      </c>
      <c r="E673" s="228" t="s">
        <v>1</v>
      </c>
      <c r="F673" s="229" t="s">
        <v>677</v>
      </c>
      <c r="G673" s="14"/>
      <c r="H673" s="228" t="s">
        <v>1</v>
      </c>
      <c r="I673" s="230"/>
      <c r="J673" s="14"/>
      <c r="K673" s="14"/>
      <c r="L673" s="227"/>
      <c r="M673" s="231"/>
      <c r="N673" s="232"/>
      <c r="O673" s="232"/>
      <c r="P673" s="232"/>
      <c r="Q673" s="232"/>
      <c r="R673" s="232"/>
      <c r="S673" s="232"/>
      <c r="T673" s="233"/>
      <c r="U673" s="14"/>
      <c r="V673" s="14"/>
      <c r="W673" s="14"/>
      <c r="X673" s="14"/>
      <c r="Y673" s="14"/>
      <c r="Z673" s="14"/>
      <c r="AA673" s="14"/>
      <c r="AB673" s="14"/>
      <c r="AC673" s="14"/>
      <c r="AD673" s="14"/>
      <c r="AE673" s="14"/>
      <c r="AT673" s="228" t="s">
        <v>184</v>
      </c>
      <c r="AU673" s="228" t="s">
        <v>93</v>
      </c>
      <c r="AV673" s="14" t="s">
        <v>87</v>
      </c>
      <c r="AW673" s="14" t="s">
        <v>36</v>
      </c>
      <c r="AX673" s="14" t="s">
        <v>80</v>
      </c>
      <c r="AY673" s="228" t="s">
        <v>166</v>
      </c>
    </row>
    <row r="674" s="13" customFormat="1">
      <c r="A674" s="13"/>
      <c r="B674" s="218"/>
      <c r="C674" s="13"/>
      <c r="D674" s="219" t="s">
        <v>184</v>
      </c>
      <c r="E674" s="220" t="s">
        <v>1</v>
      </c>
      <c r="F674" s="221" t="s">
        <v>743</v>
      </c>
      <c r="G674" s="13"/>
      <c r="H674" s="222">
        <v>14.129</v>
      </c>
      <c r="I674" s="223"/>
      <c r="J674" s="13"/>
      <c r="K674" s="13"/>
      <c r="L674" s="218"/>
      <c r="M674" s="224"/>
      <c r="N674" s="225"/>
      <c r="O674" s="225"/>
      <c r="P674" s="225"/>
      <c r="Q674" s="225"/>
      <c r="R674" s="225"/>
      <c r="S674" s="225"/>
      <c r="T674" s="226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T674" s="220" t="s">
        <v>184</v>
      </c>
      <c r="AU674" s="220" t="s">
        <v>93</v>
      </c>
      <c r="AV674" s="13" t="s">
        <v>93</v>
      </c>
      <c r="AW674" s="13" t="s">
        <v>36</v>
      </c>
      <c r="AX674" s="13" t="s">
        <v>80</v>
      </c>
      <c r="AY674" s="220" t="s">
        <v>166</v>
      </c>
    </row>
    <row r="675" s="13" customFormat="1">
      <c r="A675" s="13"/>
      <c r="B675" s="218"/>
      <c r="C675" s="13"/>
      <c r="D675" s="219" t="s">
        <v>184</v>
      </c>
      <c r="E675" s="220" t="s">
        <v>1</v>
      </c>
      <c r="F675" s="221" t="s">
        <v>744</v>
      </c>
      <c r="G675" s="13"/>
      <c r="H675" s="222">
        <v>8.0660000000000007</v>
      </c>
      <c r="I675" s="223"/>
      <c r="J675" s="13"/>
      <c r="K675" s="13"/>
      <c r="L675" s="218"/>
      <c r="M675" s="224"/>
      <c r="N675" s="225"/>
      <c r="O675" s="225"/>
      <c r="P675" s="225"/>
      <c r="Q675" s="225"/>
      <c r="R675" s="225"/>
      <c r="S675" s="225"/>
      <c r="T675" s="226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T675" s="220" t="s">
        <v>184</v>
      </c>
      <c r="AU675" s="220" t="s">
        <v>93</v>
      </c>
      <c r="AV675" s="13" t="s">
        <v>93</v>
      </c>
      <c r="AW675" s="13" t="s">
        <v>36</v>
      </c>
      <c r="AX675" s="13" t="s">
        <v>80</v>
      </c>
      <c r="AY675" s="220" t="s">
        <v>166</v>
      </c>
    </row>
    <row r="676" s="13" customFormat="1">
      <c r="A676" s="13"/>
      <c r="B676" s="218"/>
      <c r="C676" s="13"/>
      <c r="D676" s="219" t="s">
        <v>184</v>
      </c>
      <c r="E676" s="220" t="s">
        <v>1</v>
      </c>
      <c r="F676" s="221" t="s">
        <v>1246</v>
      </c>
      <c r="G676" s="13"/>
      <c r="H676" s="222">
        <v>60.859999999999999</v>
      </c>
      <c r="I676" s="223"/>
      <c r="J676" s="13"/>
      <c r="K676" s="13"/>
      <c r="L676" s="218"/>
      <c r="M676" s="224"/>
      <c r="N676" s="225"/>
      <c r="O676" s="225"/>
      <c r="P676" s="225"/>
      <c r="Q676" s="225"/>
      <c r="R676" s="225"/>
      <c r="S676" s="225"/>
      <c r="T676" s="226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T676" s="220" t="s">
        <v>184</v>
      </c>
      <c r="AU676" s="220" t="s">
        <v>93</v>
      </c>
      <c r="AV676" s="13" t="s">
        <v>93</v>
      </c>
      <c r="AW676" s="13" t="s">
        <v>36</v>
      </c>
      <c r="AX676" s="13" t="s">
        <v>80</v>
      </c>
      <c r="AY676" s="220" t="s">
        <v>166</v>
      </c>
    </row>
    <row r="677" s="13" customFormat="1">
      <c r="A677" s="13"/>
      <c r="B677" s="218"/>
      <c r="C677" s="13"/>
      <c r="D677" s="219" t="s">
        <v>184</v>
      </c>
      <c r="E677" s="220" t="s">
        <v>1</v>
      </c>
      <c r="F677" s="221" t="s">
        <v>746</v>
      </c>
      <c r="G677" s="13"/>
      <c r="H677" s="222">
        <v>12.666</v>
      </c>
      <c r="I677" s="223"/>
      <c r="J677" s="13"/>
      <c r="K677" s="13"/>
      <c r="L677" s="218"/>
      <c r="M677" s="224"/>
      <c r="N677" s="225"/>
      <c r="O677" s="225"/>
      <c r="P677" s="225"/>
      <c r="Q677" s="225"/>
      <c r="R677" s="225"/>
      <c r="S677" s="225"/>
      <c r="T677" s="226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T677" s="220" t="s">
        <v>184</v>
      </c>
      <c r="AU677" s="220" t="s">
        <v>93</v>
      </c>
      <c r="AV677" s="13" t="s">
        <v>93</v>
      </c>
      <c r="AW677" s="13" t="s">
        <v>36</v>
      </c>
      <c r="AX677" s="13" t="s">
        <v>80</v>
      </c>
      <c r="AY677" s="220" t="s">
        <v>166</v>
      </c>
    </row>
    <row r="678" s="13" customFormat="1">
      <c r="A678" s="13"/>
      <c r="B678" s="218"/>
      <c r="C678" s="13"/>
      <c r="D678" s="219" t="s">
        <v>184</v>
      </c>
      <c r="E678" s="220" t="s">
        <v>1</v>
      </c>
      <c r="F678" s="221" t="s">
        <v>747</v>
      </c>
      <c r="G678" s="13"/>
      <c r="H678" s="222">
        <v>31.77</v>
      </c>
      <c r="I678" s="223"/>
      <c r="J678" s="13"/>
      <c r="K678" s="13"/>
      <c r="L678" s="218"/>
      <c r="M678" s="224"/>
      <c r="N678" s="225"/>
      <c r="O678" s="225"/>
      <c r="P678" s="225"/>
      <c r="Q678" s="225"/>
      <c r="R678" s="225"/>
      <c r="S678" s="225"/>
      <c r="T678" s="226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T678" s="220" t="s">
        <v>184</v>
      </c>
      <c r="AU678" s="220" t="s">
        <v>93</v>
      </c>
      <c r="AV678" s="13" t="s">
        <v>93</v>
      </c>
      <c r="AW678" s="13" t="s">
        <v>36</v>
      </c>
      <c r="AX678" s="13" t="s">
        <v>80</v>
      </c>
      <c r="AY678" s="220" t="s">
        <v>166</v>
      </c>
    </row>
    <row r="679" s="15" customFormat="1">
      <c r="A679" s="15"/>
      <c r="B679" s="234"/>
      <c r="C679" s="15"/>
      <c r="D679" s="219" t="s">
        <v>184</v>
      </c>
      <c r="E679" s="235" t="s">
        <v>1</v>
      </c>
      <c r="F679" s="236" t="s">
        <v>241</v>
      </c>
      <c r="G679" s="15"/>
      <c r="H679" s="237">
        <v>496.35599999999999</v>
      </c>
      <c r="I679" s="238"/>
      <c r="J679" s="15"/>
      <c r="K679" s="15"/>
      <c r="L679" s="234"/>
      <c r="M679" s="239"/>
      <c r="N679" s="240"/>
      <c r="O679" s="240"/>
      <c r="P679" s="240"/>
      <c r="Q679" s="240"/>
      <c r="R679" s="240"/>
      <c r="S679" s="240"/>
      <c r="T679" s="241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T679" s="235" t="s">
        <v>184</v>
      </c>
      <c r="AU679" s="235" t="s">
        <v>93</v>
      </c>
      <c r="AV679" s="15" t="s">
        <v>172</v>
      </c>
      <c r="AW679" s="15" t="s">
        <v>36</v>
      </c>
      <c r="AX679" s="15" t="s">
        <v>87</v>
      </c>
      <c r="AY679" s="235" t="s">
        <v>166</v>
      </c>
    </row>
    <row r="680" s="2" customFormat="1" ht="33" customHeight="1">
      <c r="A680" s="37"/>
      <c r="B680" s="168"/>
      <c r="C680" s="204" t="s">
        <v>1247</v>
      </c>
      <c r="D680" s="204" t="s">
        <v>168</v>
      </c>
      <c r="E680" s="205" t="s">
        <v>366</v>
      </c>
      <c r="F680" s="206" t="s">
        <v>367</v>
      </c>
      <c r="G680" s="207" t="s">
        <v>182</v>
      </c>
      <c r="H680" s="208">
        <v>496.35599999999999</v>
      </c>
      <c r="I680" s="209"/>
      <c r="J680" s="210">
        <f>ROUND(I680*H680,2)</f>
        <v>0</v>
      </c>
      <c r="K680" s="211"/>
      <c r="L680" s="38"/>
      <c r="M680" s="212" t="s">
        <v>1</v>
      </c>
      <c r="N680" s="213" t="s">
        <v>46</v>
      </c>
      <c r="O680" s="81"/>
      <c r="P680" s="214">
        <f>O680*H680</f>
        <v>0</v>
      </c>
      <c r="Q680" s="214">
        <v>0.20746000000000001</v>
      </c>
      <c r="R680" s="214">
        <f>Q680*H680</f>
        <v>102.97401576</v>
      </c>
      <c r="S680" s="214">
        <v>0</v>
      </c>
      <c r="T680" s="215">
        <f>S680*H680</f>
        <v>0</v>
      </c>
      <c r="U680" s="37"/>
      <c r="V680" s="37"/>
      <c r="W680" s="37"/>
      <c r="X680" s="37"/>
      <c r="Y680" s="37"/>
      <c r="Z680" s="37"/>
      <c r="AA680" s="37"/>
      <c r="AB680" s="37"/>
      <c r="AC680" s="37"/>
      <c r="AD680" s="37"/>
      <c r="AE680" s="37"/>
      <c r="AR680" s="216" t="s">
        <v>172</v>
      </c>
      <c r="AT680" s="216" t="s">
        <v>168</v>
      </c>
      <c r="AU680" s="216" t="s">
        <v>93</v>
      </c>
      <c r="AY680" s="18" t="s">
        <v>166</v>
      </c>
      <c r="BE680" s="217">
        <f>IF(N680="základná",J680,0)</f>
        <v>0</v>
      </c>
      <c r="BF680" s="217">
        <f>IF(N680="znížená",J680,0)</f>
        <v>0</v>
      </c>
      <c r="BG680" s="217">
        <f>IF(N680="zákl. prenesená",J680,0)</f>
        <v>0</v>
      </c>
      <c r="BH680" s="217">
        <f>IF(N680="zníž. prenesená",J680,0)</f>
        <v>0</v>
      </c>
      <c r="BI680" s="217">
        <f>IF(N680="nulová",J680,0)</f>
        <v>0</v>
      </c>
      <c r="BJ680" s="18" t="s">
        <v>93</v>
      </c>
      <c r="BK680" s="217">
        <f>ROUND(I680*H680,2)</f>
        <v>0</v>
      </c>
      <c r="BL680" s="18" t="s">
        <v>172</v>
      </c>
      <c r="BM680" s="216" t="s">
        <v>1248</v>
      </c>
    </row>
    <row r="681" s="2" customFormat="1" ht="24.15" customHeight="1">
      <c r="A681" s="37"/>
      <c r="B681" s="168"/>
      <c r="C681" s="204" t="s">
        <v>1249</v>
      </c>
      <c r="D681" s="204" t="s">
        <v>168</v>
      </c>
      <c r="E681" s="205" t="s">
        <v>1250</v>
      </c>
      <c r="F681" s="206" t="s">
        <v>1251</v>
      </c>
      <c r="G681" s="207" t="s">
        <v>182</v>
      </c>
      <c r="H681" s="208">
        <v>48.667000000000002</v>
      </c>
      <c r="I681" s="209"/>
      <c r="J681" s="210">
        <f>ROUND(I681*H681,2)</f>
        <v>0</v>
      </c>
      <c r="K681" s="211"/>
      <c r="L681" s="38"/>
      <c r="M681" s="212" t="s">
        <v>1</v>
      </c>
      <c r="N681" s="213" t="s">
        <v>46</v>
      </c>
      <c r="O681" s="81"/>
      <c r="P681" s="214">
        <f>O681*H681</f>
        <v>0</v>
      </c>
      <c r="Q681" s="214">
        <v>0.27938619999999997</v>
      </c>
      <c r="R681" s="214">
        <f>Q681*H681</f>
        <v>13.596888195399998</v>
      </c>
      <c r="S681" s="214">
        <v>0</v>
      </c>
      <c r="T681" s="215">
        <f>S681*H681</f>
        <v>0</v>
      </c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R681" s="216" t="s">
        <v>172</v>
      </c>
      <c r="AT681" s="216" t="s">
        <v>168</v>
      </c>
      <c r="AU681" s="216" t="s">
        <v>93</v>
      </c>
      <c r="AY681" s="18" t="s">
        <v>166</v>
      </c>
      <c r="BE681" s="217">
        <f>IF(N681="základná",J681,0)</f>
        <v>0</v>
      </c>
      <c r="BF681" s="217">
        <f>IF(N681="znížená",J681,0)</f>
        <v>0</v>
      </c>
      <c r="BG681" s="217">
        <f>IF(N681="zákl. prenesená",J681,0)</f>
        <v>0</v>
      </c>
      <c r="BH681" s="217">
        <f>IF(N681="zníž. prenesená",J681,0)</f>
        <v>0</v>
      </c>
      <c r="BI681" s="217">
        <f>IF(N681="nulová",J681,0)</f>
        <v>0</v>
      </c>
      <c r="BJ681" s="18" t="s">
        <v>93</v>
      </c>
      <c r="BK681" s="217">
        <f>ROUND(I681*H681,2)</f>
        <v>0</v>
      </c>
      <c r="BL681" s="18" t="s">
        <v>172</v>
      </c>
      <c r="BM681" s="216" t="s">
        <v>1252</v>
      </c>
    </row>
    <row r="682" s="13" customFormat="1">
      <c r="A682" s="13"/>
      <c r="B682" s="218"/>
      <c r="C682" s="13"/>
      <c r="D682" s="219" t="s">
        <v>184</v>
      </c>
      <c r="E682" s="220" t="s">
        <v>1</v>
      </c>
      <c r="F682" s="221" t="s">
        <v>684</v>
      </c>
      <c r="G682" s="13"/>
      <c r="H682" s="222">
        <v>5.9770000000000003</v>
      </c>
      <c r="I682" s="223"/>
      <c r="J682" s="13"/>
      <c r="K682" s="13"/>
      <c r="L682" s="218"/>
      <c r="M682" s="224"/>
      <c r="N682" s="225"/>
      <c r="O682" s="225"/>
      <c r="P682" s="225"/>
      <c r="Q682" s="225"/>
      <c r="R682" s="225"/>
      <c r="S682" s="225"/>
      <c r="T682" s="226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T682" s="220" t="s">
        <v>184</v>
      </c>
      <c r="AU682" s="220" t="s">
        <v>93</v>
      </c>
      <c r="AV682" s="13" t="s">
        <v>93</v>
      </c>
      <c r="AW682" s="13" t="s">
        <v>36</v>
      </c>
      <c r="AX682" s="13" t="s">
        <v>80</v>
      </c>
      <c r="AY682" s="220" t="s">
        <v>166</v>
      </c>
    </row>
    <row r="683" s="13" customFormat="1">
      <c r="A683" s="13"/>
      <c r="B683" s="218"/>
      <c r="C683" s="13"/>
      <c r="D683" s="219" t="s">
        <v>184</v>
      </c>
      <c r="E683" s="220" t="s">
        <v>1</v>
      </c>
      <c r="F683" s="221" t="s">
        <v>686</v>
      </c>
      <c r="G683" s="13"/>
      <c r="H683" s="222">
        <v>24.43</v>
      </c>
      <c r="I683" s="223"/>
      <c r="J683" s="13"/>
      <c r="K683" s="13"/>
      <c r="L683" s="218"/>
      <c r="M683" s="224"/>
      <c r="N683" s="225"/>
      <c r="O683" s="225"/>
      <c r="P683" s="225"/>
      <c r="Q683" s="225"/>
      <c r="R683" s="225"/>
      <c r="S683" s="225"/>
      <c r="T683" s="226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T683" s="220" t="s">
        <v>184</v>
      </c>
      <c r="AU683" s="220" t="s">
        <v>93</v>
      </c>
      <c r="AV683" s="13" t="s">
        <v>93</v>
      </c>
      <c r="AW683" s="13" t="s">
        <v>36</v>
      </c>
      <c r="AX683" s="13" t="s">
        <v>80</v>
      </c>
      <c r="AY683" s="220" t="s">
        <v>166</v>
      </c>
    </row>
    <row r="684" s="13" customFormat="1">
      <c r="A684" s="13"/>
      <c r="B684" s="218"/>
      <c r="C684" s="13"/>
      <c r="D684" s="219" t="s">
        <v>184</v>
      </c>
      <c r="E684" s="220" t="s">
        <v>1</v>
      </c>
      <c r="F684" s="221" t="s">
        <v>1253</v>
      </c>
      <c r="G684" s="13"/>
      <c r="H684" s="222">
        <v>14.69</v>
      </c>
      <c r="I684" s="223"/>
      <c r="J684" s="13"/>
      <c r="K684" s="13"/>
      <c r="L684" s="218"/>
      <c r="M684" s="224"/>
      <c r="N684" s="225"/>
      <c r="O684" s="225"/>
      <c r="P684" s="225"/>
      <c r="Q684" s="225"/>
      <c r="R684" s="225"/>
      <c r="S684" s="225"/>
      <c r="T684" s="226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T684" s="220" t="s">
        <v>184</v>
      </c>
      <c r="AU684" s="220" t="s">
        <v>93</v>
      </c>
      <c r="AV684" s="13" t="s">
        <v>93</v>
      </c>
      <c r="AW684" s="13" t="s">
        <v>36</v>
      </c>
      <c r="AX684" s="13" t="s">
        <v>80</v>
      </c>
      <c r="AY684" s="220" t="s">
        <v>166</v>
      </c>
    </row>
    <row r="685" s="13" customFormat="1">
      <c r="A685" s="13"/>
      <c r="B685" s="218"/>
      <c r="C685" s="13"/>
      <c r="D685" s="219" t="s">
        <v>184</v>
      </c>
      <c r="E685" s="220" t="s">
        <v>1</v>
      </c>
      <c r="F685" s="221" t="s">
        <v>688</v>
      </c>
      <c r="G685" s="13"/>
      <c r="H685" s="222">
        <v>3.5699999999999998</v>
      </c>
      <c r="I685" s="223"/>
      <c r="J685" s="13"/>
      <c r="K685" s="13"/>
      <c r="L685" s="218"/>
      <c r="M685" s="224"/>
      <c r="N685" s="225"/>
      <c r="O685" s="225"/>
      <c r="P685" s="225"/>
      <c r="Q685" s="225"/>
      <c r="R685" s="225"/>
      <c r="S685" s="225"/>
      <c r="T685" s="226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T685" s="220" t="s">
        <v>184</v>
      </c>
      <c r="AU685" s="220" t="s">
        <v>93</v>
      </c>
      <c r="AV685" s="13" t="s">
        <v>93</v>
      </c>
      <c r="AW685" s="13" t="s">
        <v>36</v>
      </c>
      <c r="AX685" s="13" t="s">
        <v>80</v>
      </c>
      <c r="AY685" s="220" t="s">
        <v>166</v>
      </c>
    </row>
    <row r="686" s="15" customFormat="1">
      <c r="A686" s="15"/>
      <c r="B686" s="234"/>
      <c r="C686" s="15"/>
      <c r="D686" s="219" t="s">
        <v>184</v>
      </c>
      <c r="E686" s="235" t="s">
        <v>1</v>
      </c>
      <c r="F686" s="236" t="s">
        <v>241</v>
      </c>
      <c r="G686" s="15"/>
      <c r="H686" s="237">
        <v>48.667000000000002</v>
      </c>
      <c r="I686" s="238"/>
      <c r="J686" s="15"/>
      <c r="K686" s="15"/>
      <c r="L686" s="234"/>
      <c r="M686" s="239"/>
      <c r="N686" s="240"/>
      <c r="O686" s="240"/>
      <c r="P686" s="240"/>
      <c r="Q686" s="240"/>
      <c r="R686" s="240"/>
      <c r="S686" s="240"/>
      <c r="T686" s="241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  <c r="AE686" s="15"/>
      <c r="AT686" s="235" t="s">
        <v>184</v>
      </c>
      <c r="AU686" s="235" t="s">
        <v>93</v>
      </c>
      <c r="AV686" s="15" t="s">
        <v>172</v>
      </c>
      <c r="AW686" s="15" t="s">
        <v>36</v>
      </c>
      <c r="AX686" s="15" t="s">
        <v>87</v>
      </c>
      <c r="AY686" s="235" t="s">
        <v>166</v>
      </c>
    </row>
    <row r="687" s="2" customFormat="1" ht="33" customHeight="1">
      <c r="A687" s="37"/>
      <c r="B687" s="168"/>
      <c r="C687" s="204" t="s">
        <v>1254</v>
      </c>
      <c r="D687" s="204" t="s">
        <v>168</v>
      </c>
      <c r="E687" s="205" t="s">
        <v>1255</v>
      </c>
      <c r="F687" s="206" t="s">
        <v>1256</v>
      </c>
      <c r="G687" s="207" t="s">
        <v>182</v>
      </c>
      <c r="H687" s="208">
        <v>141</v>
      </c>
      <c r="I687" s="209"/>
      <c r="J687" s="210">
        <f>ROUND(I687*H687,2)</f>
        <v>0</v>
      </c>
      <c r="K687" s="211"/>
      <c r="L687" s="38"/>
      <c r="M687" s="212" t="s">
        <v>1</v>
      </c>
      <c r="N687" s="213" t="s">
        <v>46</v>
      </c>
      <c r="O687" s="81"/>
      <c r="P687" s="214">
        <f>O687*H687</f>
        <v>0</v>
      </c>
      <c r="Q687" s="214">
        <v>0.083500000000000005</v>
      </c>
      <c r="R687" s="214">
        <f>Q687*H687</f>
        <v>11.7735</v>
      </c>
      <c r="S687" s="214">
        <v>0</v>
      </c>
      <c r="T687" s="215">
        <f>S687*H687</f>
        <v>0</v>
      </c>
      <c r="U687" s="37"/>
      <c r="V687" s="37"/>
      <c r="W687" s="37"/>
      <c r="X687" s="37"/>
      <c r="Y687" s="37"/>
      <c r="Z687" s="37"/>
      <c r="AA687" s="37"/>
      <c r="AB687" s="37"/>
      <c r="AC687" s="37"/>
      <c r="AD687" s="37"/>
      <c r="AE687" s="37"/>
      <c r="AR687" s="216" t="s">
        <v>172</v>
      </c>
      <c r="AT687" s="216" t="s">
        <v>168</v>
      </c>
      <c r="AU687" s="216" t="s">
        <v>93</v>
      </c>
      <c r="AY687" s="18" t="s">
        <v>166</v>
      </c>
      <c r="BE687" s="217">
        <f>IF(N687="základná",J687,0)</f>
        <v>0</v>
      </c>
      <c r="BF687" s="217">
        <f>IF(N687="znížená",J687,0)</f>
        <v>0</v>
      </c>
      <c r="BG687" s="217">
        <f>IF(N687="zákl. prenesená",J687,0)</f>
        <v>0</v>
      </c>
      <c r="BH687" s="217">
        <f>IF(N687="zníž. prenesená",J687,0)</f>
        <v>0</v>
      </c>
      <c r="BI687" s="217">
        <f>IF(N687="nulová",J687,0)</f>
        <v>0</v>
      </c>
      <c r="BJ687" s="18" t="s">
        <v>93</v>
      </c>
      <c r="BK687" s="217">
        <f>ROUND(I687*H687,2)</f>
        <v>0</v>
      </c>
      <c r="BL687" s="18" t="s">
        <v>172</v>
      </c>
      <c r="BM687" s="216" t="s">
        <v>1257</v>
      </c>
    </row>
    <row r="688" s="13" customFormat="1">
      <c r="A688" s="13"/>
      <c r="B688" s="218"/>
      <c r="C688" s="13"/>
      <c r="D688" s="219" t="s">
        <v>184</v>
      </c>
      <c r="E688" s="220" t="s">
        <v>1</v>
      </c>
      <c r="F688" s="221" t="s">
        <v>1258</v>
      </c>
      <c r="G688" s="13"/>
      <c r="H688" s="222">
        <v>96</v>
      </c>
      <c r="I688" s="223"/>
      <c r="J688" s="13"/>
      <c r="K688" s="13"/>
      <c r="L688" s="218"/>
      <c r="M688" s="224"/>
      <c r="N688" s="225"/>
      <c r="O688" s="225"/>
      <c r="P688" s="225"/>
      <c r="Q688" s="225"/>
      <c r="R688" s="225"/>
      <c r="S688" s="225"/>
      <c r="T688" s="226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T688" s="220" t="s">
        <v>184</v>
      </c>
      <c r="AU688" s="220" t="s">
        <v>93</v>
      </c>
      <c r="AV688" s="13" t="s">
        <v>93</v>
      </c>
      <c r="AW688" s="13" t="s">
        <v>36</v>
      </c>
      <c r="AX688" s="13" t="s">
        <v>80</v>
      </c>
      <c r="AY688" s="220" t="s">
        <v>166</v>
      </c>
    </row>
    <row r="689" s="13" customFormat="1">
      <c r="A689" s="13"/>
      <c r="B689" s="218"/>
      <c r="C689" s="13"/>
      <c r="D689" s="219" t="s">
        <v>184</v>
      </c>
      <c r="E689" s="220" t="s">
        <v>1</v>
      </c>
      <c r="F689" s="221" t="s">
        <v>1259</v>
      </c>
      <c r="G689" s="13"/>
      <c r="H689" s="222">
        <v>45</v>
      </c>
      <c r="I689" s="223"/>
      <c r="J689" s="13"/>
      <c r="K689" s="13"/>
      <c r="L689" s="218"/>
      <c r="M689" s="224"/>
      <c r="N689" s="225"/>
      <c r="O689" s="225"/>
      <c r="P689" s="225"/>
      <c r="Q689" s="225"/>
      <c r="R689" s="225"/>
      <c r="S689" s="225"/>
      <c r="T689" s="226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T689" s="220" t="s">
        <v>184</v>
      </c>
      <c r="AU689" s="220" t="s">
        <v>93</v>
      </c>
      <c r="AV689" s="13" t="s">
        <v>93</v>
      </c>
      <c r="AW689" s="13" t="s">
        <v>36</v>
      </c>
      <c r="AX689" s="13" t="s">
        <v>80</v>
      </c>
      <c r="AY689" s="220" t="s">
        <v>166</v>
      </c>
    </row>
    <row r="690" s="15" customFormat="1">
      <c r="A690" s="15"/>
      <c r="B690" s="234"/>
      <c r="C690" s="15"/>
      <c r="D690" s="219" t="s">
        <v>184</v>
      </c>
      <c r="E690" s="235" t="s">
        <v>1</v>
      </c>
      <c r="F690" s="236" t="s">
        <v>241</v>
      </c>
      <c r="G690" s="15"/>
      <c r="H690" s="237">
        <v>141</v>
      </c>
      <c r="I690" s="238"/>
      <c r="J690" s="15"/>
      <c r="K690" s="15"/>
      <c r="L690" s="234"/>
      <c r="M690" s="239"/>
      <c r="N690" s="240"/>
      <c r="O690" s="240"/>
      <c r="P690" s="240"/>
      <c r="Q690" s="240"/>
      <c r="R690" s="240"/>
      <c r="S690" s="240"/>
      <c r="T690" s="241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  <c r="AE690" s="15"/>
      <c r="AT690" s="235" t="s">
        <v>184</v>
      </c>
      <c r="AU690" s="235" t="s">
        <v>93</v>
      </c>
      <c r="AV690" s="15" t="s">
        <v>172</v>
      </c>
      <c r="AW690" s="15" t="s">
        <v>36</v>
      </c>
      <c r="AX690" s="15" t="s">
        <v>87</v>
      </c>
      <c r="AY690" s="235" t="s">
        <v>166</v>
      </c>
    </row>
    <row r="691" s="2" customFormat="1" ht="24.15" customHeight="1">
      <c r="A691" s="37"/>
      <c r="B691" s="168"/>
      <c r="C691" s="242" t="s">
        <v>1260</v>
      </c>
      <c r="D691" s="242" t="s">
        <v>271</v>
      </c>
      <c r="E691" s="243" t="s">
        <v>1261</v>
      </c>
      <c r="F691" s="244" t="s">
        <v>1262</v>
      </c>
      <c r="G691" s="245" t="s">
        <v>171</v>
      </c>
      <c r="H691" s="246">
        <v>24</v>
      </c>
      <c r="I691" s="247"/>
      <c r="J691" s="248">
        <f>ROUND(I691*H691,2)</f>
        <v>0</v>
      </c>
      <c r="K691" s="249"/>
      <c r="L691" s="250"/>
      <c r="M691" s="251" t="s">
        <v>1</v>
      </c>
      <c r="N691" s="252" t="s">
        <v>46</v>
      </c>
      <c r="O691" s="81"/>
      <c r="P691" s="214">
        <f>O691*H691</f>
        <v>0</v>
      </c>
      <c r="Q691" s="214">
        <v>2.25</v>
      </c>
      <c r="R691" s="214">
        <f>Q691*H691</f>
        <v>54</v>
      </c>
      <c r="S691" s="214">
        <v>0</v>
      </c>
      <c r="T691" s="215">
        <f>S691*H691</f>
        <v>0</v>
      </c>
      <c r="U691" s="37"/>
      <c r="V691" s="37"/>
      <c r="W691" s="37"/>
      <c r="X691" s="37"/>
      <c r="Y691" s="37"/>
      <c r="Z691" s="37"/>
      <c r="AA691" s="37"/>
      <c r="AB691" s="37"/>
      <c r="AC691" s="37"/>
      <c r="AD691" s="37"/>
      <c r="AE691" s="37"/>
      <c r="AR691" s="216" t="s">
        <v>200</v>
      </c>
      <c r="AT691" s="216" t="s">
        <v>271</v>
      </c>
      <c r="AU691" s="216" t="s">
        <v>93</v>
      </c>
      <c r="AY691" s="18" t="s">
        <v>166</v>
      </c>
      <c r="BE691" s="217">
        <f>IF(N691="základná",J691,0)</f>
        <v>0</v>
      </c>
      <c r="BF691" s="217">
        <f>IF(N691="znížená",J691,0)</f>
        <v>0</v>
      </c>
      <c r="BG691" s="217">
        <f>IF(N691="zákl. prenesená",J691,0)</f>
        <v>0</v>
      </c>
      <c r="BH691" s="217">
        <f>IF(N691="zníž. prenesená",J691,0)</f>
        <v>0</v>
      </c>
      <c r="BI691" s="217">
        <f>IF(N691="nulová",J691,0)</f>
        <v>0</v>
      </c>
      <c r="BJ691" s="18" t="s">
        <v>93</v>
      </c>
      <c r="BK691" s="217">
        <f>ROUND(I691*H691,2)</f>
        <v>0</v>
      </c>
      <c r="BL691" s="18" t="s">
        <v>172</v>
      </c>
      <c r="BM691" s="216" t="s">
        <v>1263</v>
      </c>
    </row>
    <row r="692" s="13" customFormat="1">
      <c r="A692" s="13"/>
      <c r="B692" s="218"/>
      <c r="C692" s="13"/>
      <c r="D692" s="219" t="s">
        <v>184</v>
      </c>
      <c r="E692" s="220" t="s">
        <v>1</v>
      </c>
      <c r="F692" s="221" t="s">
        <v>1264</v>
      </c>
      <c r="G692" s="13"/>
      <c r="H692" s="222">
        <v>24</v>
      </c>
      <c r="I692" s="223"/>
      <c r="J692" s="13"/>
      <c r="K692" s="13"/>
      <c r="L692" s="218"/>
      <c r="M692" s="224"/>
      <c r="N692" s="225"/>
      <c r="O692" s="225"/>
      <c r="P692" s="225"/>
      <c r="Q692" s="225"/>
      <c r="R692" s="225"/>
      <c r="S692" s="225"/>
      <c r="T692" s="226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T692" s="220" t="s">
        <v>184</v>
      </c>
      <c r="AU692" s="220" t="s">
        <v>93</v>
      </c>
      <c r="AV692" s="13" t="s">
        <v>93</v>
      </c>
      <c r="AW692" s="13" t="s">
        <v>36</v>
      </c>
      <c r="AX692" s="13" t="s">
        <v>87</v>
      </c>
      <c r="AY692" s="220" t="s">
        <v>166</v>
      </c>
    </row>
    <row r="693" s="2" customFormat="1" ht="21.75" customHeight="1">
      <c r="A693" s="37"/>
      <c r="B693" s="168"/>
      <c r="C693" s="242" t="s">
        <v>1265</v>
      </c>
      <c r="D693" s="242" t="s">
        <v>271</v>
      </c>
      <c r="E693" s="243" t="s">
        <v>1266</v>
      </c>
      <c r="F693" s="244" t="s">
        <v>1267</v>
      </c>
      <c r="G693" s="245" t="s">
        <v>171</v>
      </c>
      <c r="H693" s="246">
        <v>15</v>
      </c>
      <c r="I693" s="247"/>
      <c r="J693" s="248">
        <f>ROUND(I693*H693,2)</f>
        <v>0</v>
      </c>
      <c r="K693" s="249"/>
      <c r="L693" s="250"/>
      <c r="M693" s="251" t="s">
        <v>1</v>
      </c>
      <c r="N693" s="252" t="s">
        <v>46</v>
      </c>
      <c r="O693" s="81"/>
      <c r="P693" s="214">
        <f>O693*H693</f>
        <v>0</v>
      </c>
      <c r="Q693" s="214">
        <v>0.75</v>
      </c>
      <c r="R693" s="214">
        <f>Q693*H693</f>
        <v>11.25</v>
      </c>
      <c r="S693" s="214">
        <v>0</v>
      </c>
      <c r="T693" s="215">
        <f>S693*H693</f>
        <v>0</v>
      </c>
      <c r="U693" s="37"/>
      <c r="V693" s="37"/>
      <c r="W693" s="37"/>
      <c r="X693" s="37"/>
      <c r="Y693" s="37"/>
      <c r="Z693" s="37"/>
      <c r="AA693" s="37"/>
      <c r="AB693" s="37"/>
      <c r="AC693" s="37"/>
      <c r="AD693" s="37"/>
      <c r="AE693" s="37"/>
      <c r="AR693" s="216" t="s">
        <v>200</v>
      </c>
      <c r="AT693" s="216" t="s">
        <v>271</v>
      </c>
      <c r="AU693" s="216" t="s">
        <v>93</v>
      </c>
      <c r="AY693" s="18" t="s">
        <v>166</v>
      </c>
      <c r="BE693" s="217">
        <f>IF(N693="základná",J693,0)</f>
        <v>0</v>
      </c>
      <c r="BF693" s="217">
        <f>IF(N693="znížená",J693,0)</f>
        <v>0</v>
      </c>
      <c r="BG693" s="217">
        <f>IF(N693="zákl. prenesená",J693,0)</f>
        <v>0</v>
      </c>
      <c r="BH693" s="217">
        <f>IF(N693="zníž. prenesená",J693,0)</f>
        <v>0</v>
      </c>
      <c r="BI693" s="217">
        <f>IF(N693="nulová",J693,0)</f>
        <v>0</v>
      </c>
      <c r="BJ693" s="18" t="s">
        <v>93</v>
      </c>
      <c r="BK693" s="217">
        <f>ROUND(I693*H693,2)</f>
        <v>0</v>
      </c>
      <c r="BL693" s="18" t="s">
        <v>172</v>
      </c>
      <c r="BM693" s="216" t="s">
        <v>1268</v>
      </c>
    </row>
    <row r="694" s="13" customFormat="1">
      <c r="A694" s="13"/>
      <c r="B694" s="218"/>
      <c r="C694" s="13"/>
      <c r="D694" s="219" t="s">
        <v>184</v>
      </c>
      <c r="E694" s="220" t="s">
        <v>1</v>
      </c>
      <c r="F694" s="221" t="s">
        <v>1269</v>
      </c>
      <c r="G694" s="13"/>
      <c r="H694" s="222">
        <v>15</v>
      </c>
      <c r="I694" s="223"/>
      <c r="J694" s="13"/>
      <c r="K694" s="13"/>
      <c r="L694" s="218"/>
      <c r="M694" s="224"/>
      <c r="N694" s="225"/>
      <c r="O694" s="225"/>
      <c r="P694" s="225"/>
      <c r="Q694" s="225"/>
      <c r="R694" s="225"/>
      <c r="S694" s="225"/>
      <c r="T694" s="226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T694" s="220" t="s">
        <v>184</v>
      </c>
      <c r="AU694" s="220" t="s">
        <v>93</v>
      </c>
      <c r="AV694" s="13" t="s">
        <v>93</v>
      </c>
      <c r="AW694" s="13" t="s">
        <v>36</v>
      </c>
      <c r="AX694" s="13" t="s">
        <v>87</v>
      </c>
      <c r="AY694" s="220" t="s">
        <v>166</v>
      </c>
    </row>
    <row r="695" s="2" customFormat="1" ht="37.8" customHeight="1">
      <c r="A695" s="37"/>
      <c r="B695" s="168"/>
      <c r="C695" s="204" t="s">
        <v>1270</v>
      </c>
      <c r="D695" s="204" t="s">
        <v>168</v>
      </c>
      <c r="E695" s="205" t="s">
        <v>1271</v>
      </c>
      <c r="F695" s="206" t="s">
        <v>1272</v>
      </c>
      <c r="G695" s="207" t="s">
        <v>182</v>
      </c>
      <c r="H695" s="208">
        <v>21.460000000000001</v>
      </c>
      <c r="I695" s="209"/>
      <c r="J695" s="210">
        <f>ROUND(I695*H695,2)</f>
        <v>0</v>
      </c>
      <c r="K695" s="211"/>
      <c r="L695" s="38"/>
      <c r="M695" s="212" t="s">
        <v>1</v>
      </c>
      <c r="N695" s="213" t="s">
        <v>46</v>
      </c>
      <c r="O695" s="81"/>
      <c r="P695" s="214">
        <f>O695*H695</f>
        <v>0</v>
      </c>
      <c r="Q695" s="214">
        <v>0.084000000000000005</v>
      </c>
      <c r="R695" s="214">
        <f>Q695*H695</f>
        <v>1.8026400000000002</v>
      </c>
      <c r="S695" s="214">
        <v>0</v>
      </c>
      <c r="T695" s="215">
        <f>S695*H695</f>
        <v>0</v>
      </c>
      <c r="U695" s="37"/>
      <c r="V695" s="37"/>
      <c r="W695" s="37"/>
      <c r="X695" s="37"/>
      <c r="Y695" s="37"/>
      <c r="Z695" s="37"/>
      <c r="AA695" s="37"/>
      <c r="AB695" s="37"/>
      <c r="AC695" s="37"/>
      <c r="AD695" s="37"/>
      <c r="AE695" s="37"/>
      <c r="AR695" s="216" t="s">
        <v>172</v>
      </c>
      <c r="AT695" s="216" t="s">
        <v>168</v>
      </c>
      <c r="AU695" s="216" t="s">
        <v>93</v>
      </c>
      <c r="AY695" s="18" t="s">
        <v>166</v>
      </c>
      <c r="BE695" s="217">
        <f>IF(N695="základná",J695,0)</f>
        <v>0</v>
      </c>
      <c r="BF695" s="217">
        <f>IF(N695="znížená",J695,0)</f>
        <v>0</v>
      </c>
      <c r="BG695" s="217">
        <f>IF(N695="zákl. prenesená",J695,0)</f>
        <v>0</v>
      </c>
      <c r="BH695" s="217">
        <f>IF(N695="zníž. prenesená",J695,0)</f>
        <v>0</v>
      </c>
      <c r="BI695" s="217">
        <f>IF(N695="nulová",J695,0)</f>
        <v>0</v>
      </c>
      <c r="BJ695" s="18" t="s">
        <v>93</v>
      </c>
      <c r="BK695" s="217">
        <f>ROUND(I695*H695,2)</f>
        <v>0</v>
      </c>
      <c r="BL695" s="18" t="s">
        <v>172</v>
      </c>
      <c r="BM695" s="216" t="s">
        <v>1273</v>
      </c>
    </row>
    <row r="696" s="14" customFormat="1">
      <c r="A696" s="14"/>
      <c r="B696" s="227"/>
      <c r="C696" s="14"/>
      <c r="D696" s="219" t="s">
        <v>184</v>
      </c>
      <c r="E696" s="228" t="s">
        <v>1</v>
      </c>
      <c r="F696" s="229" t="s">
        <v>1242</v>
      </c>
      <c r="G696" s="14"/>
      <c r="H696" s="228" t="s">
        <v>1</v>
      </c>
      <c r="I696" s="230"/>
      <c r="J696" s="14"/>
      <c r="K696" s="14"/>
      <c r="L696" s="227"/>
      <c r="M696" s="231"/>
      <c r="N696" s="232"/>
      <c r="O696" s="232"/>
      <c r="P696" s="232"/>
      <c r="Q696" s="232"/>
      <c r="R696" s="232"/>
      <c r="S696" s="232"/>
      <c r="T696" s="233"/>
      <c r="U696" s="14"/>
      <c r="V696" s="14"/>
      <c r="W696" s="14"/>
      <c r="X696" s="14"/>
      <c r="Y696" s="14"/>
      <c r="Z696" s="14"/>
      <c r="AA696" s="14"/>
      <c r="AB696" s="14"/>
      <c r="AC696" s="14"/>
      <c r="AD696" s="14"/>
      <c r="AE696" s="14"/>
      <c r="AT696" s="228" t="s">
        <v>184</v>
      </c>
      <c r="AU696" s="228" t="s">
        <v>93</v>
      </c>
      <c r="AV696" s="14" t="s">
        <v>87</v>
      </c>
      <c r="AW696" s="14" t="s">
        <v>36</v>
      </c>
      <c r="AX696" s="14" t="s">
        <v>80</v>
      </c>
      <c r="AY696" s="228" t="s">
        <v>166</v>
      </c>
    </row>
    <row r="697" s="13" customFormat="1">
      <c r="A697" s="13"/>
      <c r="B697" s="218"/>
      <c r="C697" s="13"/>
      <c r="D697" s="219" t="s">
        <v>184</v>
      </c>
      <c r="E697" s="220" t="s">
        <v>1</v>
      </c>
      <c r="F697" s="221" t="s">
        <v>1274</v>
      </c>
      <c r="G697" s="13"/>
      <c r="H697" s="222">
        <v>4</v>
      </c>
      <c r="I697" s="223"/>
      <c r="J697" s="13"/>
      <c r="K697" s="13"/>
      <c r="L697" s="218"/>
      <c r="M697" s="224"/>
      <c r="N697" s="225"/>
      <c r="O697" s="225"/>
      <c r="P697" s="225"/>
      <c r="Q697" s="225"/>
      <c r="R697" s="225"/>
      <c r="S697" s="225"/>
      <c r="T697" s="226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T697" s="220" t="s">
        <v>184</v>
      </c>
      <c r="AU697" s="220" t="s">
        <v>93</v>
      </c>
      <c r="AV697" s="13" t="s">
        <v>93</v>
      </c>
      <c r="AW697" s="13" t="s">
        <v>36</v>
      </c>
      <c r="AX697" s="13" t="s">
        <v>80</v>
      </c>
      <c r="AY697" s="220" t="s">
        <v>166</v>
      </c>
    </row>
    <row r="698" s="13" customFormat="1">
      <c r="A698" s="13"/>
      <c r="B698" s="218"/>
      <c r="C698" s="13"/>
      <c r="D698" s="219" t="s">
        <v>184</v>
      </c>
      <c r="E698" s="220" t="s">
        <v>1</v>
      </c>
      <c r="F698" s="221" t="s">
        <v>1275</v>
      </c>
      <c r="G698" s="13"/>
      <c r="H698" s="222">
        <v>13.460000000000001</v>
      </c>
      <c r="I698" s="223"/>
      <c r="J698" s="13"/>
      <c r="K698" s="13"/>
      <c r="L698" s="218"/>
      <c r="M698" s="224"/>
      <c r="N698" s="225"/>
      <c r="O698" s="225"/>
      <c r="P698" s="225"/>
      <c r="Q698" s="225"/>
      <c r="R698" s="225"/>
      <c r="S698" s="225"/>
      <c r="T698" s="226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T698" s="220" t="s">
        <v>184</v>
      </c>
      <c r="AU698" s="220" t="s">
        <v>93</v>
      </c>
      <c r="AV698" s="13" t="s">
        <v>93</v>
      </c>
      <c r="AW698" s="13" t="s">
        <v>36</v>
      </c>
      <c r="AX698" s="13" t="s">
        <v>80</v>
      </c>
      <c r="AY698" s="220" t="s">
        <v>166</v>
      </c>
    </row>
    <row r="699" s="13" customFormat="1">
      <c r="A699" s="13"/>
      <c r="B699" s="218"/>
      <c r="C699" s="13"/>
      <c r="D699" s="219" t="s">
        <v>184</v>
      </c>
      <c r="E699" s="220" t="s">
        <v>1</v>
      </c>
      <c r="F699" s="221" t="s">
        <v>1276</v>
      </c>
      <c r="G699" s="13"/>
      <c r="H699" s="222">
        <v>4</v>
      </c>
      <c r="I699" s="223"/>
      <c r="J699" s="13"/>
      <c r="K699" s="13"/>
      <c r="L699" s="218"/>
      <c r="M699" s="224"/>
      <c r="N699" s="225"/>
      <c r="O699" s="225"/>
      <c r="P699" s="225"/>
      <c r="Q699" s="225"/>
      <c r="R699" s="225"/>
      <c r="S699" s="225"/>
      <c r="T699" s="226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T699" s="220" t="s">
        <v>184</v>
      </c>
      <c r="AU699" s="220" t="s">
        <v>93</v>
      </c>
      <c r="AV699" s="13" t="s">
        <v>93</v>
      </c>
      <c r="AW699" s="13" t="s">
        <v>36</v>
      </c>
      <c r="AX699" s="13" t="s">
        <v>80</v>
      </c>
      <c r="AY699" s="220" t="s">
        <v>166</v>
      </c>
    </row>
    <row r="700" s="15" customFormat="1">
      <c r="A700" s="15"/>
      <c r="B700" s="234"/>
      <c r="C700" s="15"/>
      <c r="D700" s="219" t="s">
        <v>184</v>
      </c>
      <c r="E700" s="235" t="s">
        <v>1</v>
      </c>
      <c r="F700" s="236" t="s">
        <v>241</v>
      </c>
      <c r="G700" s="15"/>
      <c r="H700" s="237">
        <v>21.460000000000001</v>
      </c>
      <c r="I700" s="238"/>
      <c r="J700" s="15"/>
      <c r="K700" s="15"/>
      <c r="L700" s="234"/>
      <c r="M700" s="239"/>
      <c r="N700" s="240"/>
      <c r="O700" s="240"/>
      <c r="P700" s="240"/>
      <c r="Q700" s="240"/>
      <c r="R700" s="240"/>
      <c r="S700" s="240"/>
      <c r="T700" s="241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  <c r="AE700" s="15"/>
      <c r="AT700" s="235" t="s">
        <v>184</v>
      </c>
      <c r="AU700" s="235" t="s">
        <v>93</v>
      </c>
      <c r="AV700" s="15" t="s">
        <v>172</v>
      </c>
      <c r="AW700" s="15" t="s">
        <v>36</v>
      </c>
      <c r="AX700" s="15" t="s">
        <v>87</v>
      </c>
      <c r="AY700" s="235" t="s">
        <v>166</v>
      </c>
    </row>
    <row r="701" s="2" customFormat="1" ht="21.75" customHeight="1">
      <c r="A701" s="37"/>
      <c r="B701" s="168"/>
      <c r="C701" s="242" t="s">
        <v>1277</v>
      </c>
      <c r="D701" s="242" t="s">
        <v>271</v>
      </c>
      <c r="E701" s="243" t="s">
        <v>1278</v>
      </c>
      <c r="F701" s="244" t="s">
        <v>1279</v>
      </c>
      <c r="G701" s="245" t="s">
        <v>171</v>
      </c>
      <c r="H701" s="246">
        <v>86.697999999999993</v>
      </c>
      <c r="I701" s="247"/>
      <c r="J701" s="248">
        <f>ROUND(I701*H701,2)</f>
        <v>0</v>
      </c>
      <c r="K701" s="249"/>
      <c r="L701" s="250"/>
      <c r="M701" s="251" t="s">
        <v>1</v>
      </c>
      <c r="N701" s="252" t="s">
        <v>46</v>
      </c>
      <c r="O701" s="81"/>
      <c r="P701" s="214">
        <f>O701*H701</f>
        <v>0</v>
      </c>
      <c r="Q701" s="214">
        <v>0.029000000000000001</v>
      </c>
      <c r="R701" s="214">
        <f>Q701*H701</f>
        <v>2.5142419999999999</v>
      </c>
      <c r="S701" s="214">
        <v>0</v>
      </c>
      <c r="T701" s="215">
        <f>S701*H701</f>
        <v>0</v>
      </c>
      <c r="U701" s="37"/>
      <c r="V701" s="37"/>
      <c r="W701" s="37"/>
      <c r="X701" s="37"/>
      <c r="Y701" s="37"/>
      <c r="Z701" s="37"/>
      <c r="AA701" s="37"/>
      <c r="AB701" s="37"/>
      <c r="AC701" s="37"/>
      <c r="AD701" s="37"/>
      <c r="AE701" s="37"/>
      <c r="AR701" s="216" t="s">
        <v>200</v>
      </c>
      <c r="AT701" s="216" t="s">
        <v>271</v>
      </c>
      <c r="AU701" s="216" t="s">
        <v>93</v>
      </c>
      <c r="AY701" s="18" t="s">
        <v>166</v>
      </c>
      <c r="BE701" s="217">
        <f>IF(N701="základná",J701,0)</f>
        <v>0</v>
      </c>
      <c r="BF701" s="217">
        <f>IF(N701="znížená",J701,0)</f>
        <v>0</v>
      </c>
      <c r="BG701" s="217">
        <f>IF(N701="zákl. prenesená",J701,0)</f>
        <v>0</v>
      </c>
      <c r="BH701" s="217">
        <f>IF(N701="zníž. prenesená",J701,0)</f>
        <v>0</v>
      </c>
      <c r="BI701" s="217">
        <f>IF(N701="nulová",J701,0)</f>
        <v>0</v>
      </c>
      <c r="BJ701" s="18" t="s">
        <v>93</v>
      </c>
      <c r="BK701" s="217">
        <f>ROUND(I701*H701,2)</f>
        <v>0</v>
      </c>
      <c r="BL701" s="18" t="s">
        <v>172</v>
      </c>
      <c r="BM701" s="216" t="s">
        <v>1280</v>
      </c>
    </row>
    <row r="702" s="13" customFormat="1">
      <c r="A702" s="13"/>
      <c r="B702" s="218"/>
      <c r="C702" s="13"/>
      <c r="D702" s="219" t="s">
        <v>184</v>
      </c>
      <c r="E702" s="13"/>
      <c r="F702" s="221" t="s">
        <v>1281</v>
      </c>
      <c r="G702" s="13"/>
      <c r="H702" s="222">
        <v>86.697999999999993</v>
      </c>
      <c r="I702" s="223"/>
      <c r="J702" s="13"/>
      <c r="K702" s="13"/>
      <c r="L702" s="218"/>
      <c r="M702" s="224"/>
      <c r="N702" s="225"/>
      <c r="O702" s="225"/>
      <c r="P702" s="225"/>
      <c r="Q702" s="225"/>
      <c r="R702" s="225"/>
      <c r="S702" s="225"/>
      <c r="T702" s="226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T702" s="220" t="s">
        <v>184</v>
      </c>
      <c r="AU702" s="220" t="s">
        <v>93</v>
      </c>
      <c r="AV702" s="13" t="s">
        <v>93</v>
      </c>
      <c r="AW702" s="13" t="s">
        <v>3</v>
      </c>
      <c r="AX702" s="13" t="s">
        <v>87</v>
      </c>
      <c r="AY702" s="220" t="s">
        <v>166</v>
      </c>
    </row>
    <row r="703" s="2" customFormat="1" ht="16.5" customHeight="1">
      <c r="A703" s="37"/>
      <c r="B703" s="168"/>
      <c r="C703" s="242" t="s">
        <v>1282</v>
      </c>
      <c r="D703" s="242" t="s">
        <v>271</v>
      </c>
      <c r="E703" s="243" t="s">
        <v>1283</v>
      </c>
      <c r="F703" s="244" t="s">
        <v>1284</v>
      </c>
      <c r="G703" s="245" t="s">
        <v>171</v>
      </c>
      <c r="H703" s="246">
        <v>16</v>
      </c>
      <c r="I703" s="247"/>
      <c r="J703" s="248">
        <f>ROUND(I703*H703,2)</f>
        <v>0</v>
      </c>
      <c r="K703" s="249"/>
      <c r="L703" s="250"/>
      <c r="M703" s="251" t="s">
        <v>1</v>
      </c>
      <c r="N703" s="252" t="s">
        <v>46</v>
      </c>
      <c r="O703" s="81"/>
      <c r="P703" s="214">
        <f>O703*H703</f>
        <v>0</v>
      </c>
      <c r="Q703" s="214">
        <v>0.032000000000000001</v>
      </c>
      <c r="R703" s="214">
        <f>Q703*H703</f>
        <v>0.51200000000000001</v>
      </c>
      <c r="S703" s="214">
        <v>0</v>
      </c>
      <c r="T703" s="215">
        <f>S703*H703</f>
        <v>0</v>
      </c>
      <c r="U703" s="37"/>
      <c r="V703" s="37"/>
      <c r="W703" s="37"/>
      <c r="X703" s="37"/>
      <c r="Y703" s="37"/>
      <c r="Z703" s="37"/>
      <c r="AA703" s="37"/>
      <c r="AB703" s="37"/>
      <c r="AC703" s="37"/>
      <c r="AD703" s="37"/>
      <c r="AE703" s="37"/>
      <c r="AR703" s="216" t="s">
        <v>200</v>
      </c>
      <c r="AT703" s="216" t="s">
        <v>271</v>
      </c>
      <c r="AU703" s="216" t="s">
        <v>93</v>
      </c>
      <c r="AY703" s="18" t="s">
        <v>166</v>
      </c>
      <c r="BE703" s="217">
        <f>IF(N703="základná",J703,0)</f>
        <v>0</v>
      </c>
      <c r="BF703" s="217">
        <f>IF(N703="znížená",J703,0)</f>
        <v>0</v>
      </c>
      <c r="BG703" s="217">
        <f>IF(N703="zákl. prenesená",J703,0)</f>
        <v>0</v>
      </c>
      <c r="BH703" s="217">
        <f>IF(N703="zníž. prenesená",J703,0)</f>
        <v>0</v>
      </c>
      <c r="BI703" s="217">
        <f>IF(N703="nulová",J703,0)</f>
        <v>0</v>
      </c>
      <c r="BJ703" s="18" t="s">
        <v>93</v>
      </c>
      <c r="BK703" s="217">
        <f>ROUND(I703*H703,2)</f>
        <v>0</v>
      </c>
      <c r="BL703" s="18" t="s">
        <v>172</v>
      </c>
      <c r="BM703" s="216" t="s">
        <v>1285</v>
      </c>
    </row>
    <row r="704" s="13" customFormat="1">
      <c r="A704" s="13"/>
      <c r="B704" s="218"/>
      <c r="C704" s="13"/>
      <c r="D704" s="219" t="s">
        <v>184</v>
      </c>
      <c r="E704" s="220" t="s">
        <v>1</v>
      </c>
      <c r="F704" s="221" t="s">
        <v>1286</v>
      </c>
      <c r="G704" s="13"/>
      <c r="H704" s="222">
        <v>16</v>
      </c>
      <c r="I704" s="223"/>
      <c r="J704" s="13"/>
      <c r="K704" s="13"/>
      <c r="L704" s="218"/>
      <c r="M704" s="224"/>
      <c r="N704" s="225"/>
      <c r="O704" s="225"/>
      <c r="P704" s="225"/>
      <c r="Q704" s="225"/>
      <c r="R704" s="225"/>
      <c r="S704" s="225"/>
      <c r="T704" s="226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T704" s="220" t="s">
        <v>184</v>
      </c>
      <c r="AU704" s="220" t="s">
        <v>93</v>
      </c>
      <c r="AV704" s="13" t="s">
        <v>93</v>
      </c>
      <c r="AW704" s="13" t="s">
        <v>36</v>
      </c>
      <c r="AX704" s="13" t="s">
        <v>87</v>
      </c>
      <c r="AY704" s="220" t="s">
        <v>166</v>
      </c>
    </row>
    <row r="705" s="2" customFormat="1" ht="33" customHeight="1">
      <c r="A705" s="37"/>
      <c r="B705" s="168"/>
      <c r="C705" s="204" t="s">
        <v>1287</v>
      </c>
      <c r="D705" s="204" t="s">
        <v>168</v>
      </c>
      <c r="E705" s="205" t="s">
        <v>1288</v>
      </c>
      <c r="F705" s="206" t="s">
        <v>1289</v>
      </c>
      <c r="G705" s="207" t="s">
        <v>182</v>
      </c>
      <c r="H705" s="208">
        <v>357.166</v>
      </c>
      <c r="I705" s="209"/>
      <c r="J705" s="210">
        <f>ROUND(I705*H705,2)</f>
        <v>0</v>
      </c>
      <c r="K705" s="211"/>
      <c r="L705" s="38"/>
      <c r="M705" s="212" t="s">
        <v>1</v>
      </c>
      <c r="N705" s="213" t="s">
        <v>46</v>
      </c>
      <c r="O705" s="81"/>
      <c r="P705" s="214">
        <f>O705*H705</f>
        <v>0</v>
      </c>
      <c r="Q705" s="214">
        <v>0.084000000000000005</v>
      </c>
      <c r="R705" s="214">
        <f>Q705*H705</f>
        <v>30.001944000000002</v>
      </c>
      <c r="S705" s="214">
        <v>0</v>
      </c>
      <c r="T705" s="215">
        <f>S705*H705</f>
        <v>0</v>
      </c>
      <c r="U705" s="37"/>
      <c r="V705" s="37"/>
      <c r="W705" s="37"/>
      <c r="X705" s="37"/>
      <c r="Y705" s="37"/>
      <c r="Z705" s="37"/>
      <c r="AA705" s="37"/>
      <c r="AB705" s="37"/>
      <c r="AC705" s="37"/>
      <c r="AD705" s="37"/>
      <c r="AE705" s="37"/>
      <c r="AR705" s="216" t="s">
        <v>172</v>
      </c>
      <c r="AT705" s="216" t="s">
        <v>168</v>
      </c>
      <c r="AU705" s="216" t="s">
        <v>93</v>
      </c>
      <c r="AY705" s="18" t="s">
        <v>166</v>
      </c>
      <c r="BE705" s="217">
        <f>IF(N705="základná",J705,0)</f>
        <v>0</v>
      </c>
      <c r="BF705" s="217">
        <f>IF(N705="znížená",J705,0)</f>
        <v>0</v>
      </c>
      <c r="BG705" s="217">
        <f>IF(N705="zákl. prenesená",J705,0)</f>
        <v>0</v>
      </c>
      <c r="BH705" s="217">
        <f>IF(N705="zníž. prenesená",J705,0)</f>
        <v>0</v>
      </c>
      <c r="BI705" s="217">
        <f>IF(N705="nulová",J705,0)</f>
        <v>0</v>
      </c>
      <c r="BJ705" s="18" t="s">
        <v>93</v>
      </c>
      <c r="BK705" s="217">
        <f>ROUND(I705*H705,2)</f>
        <v>0</v>
      </c>
      <c r="BL705" s="18" t="s">
        <v>172</v>
      </c>
      <c r="BM705" s="216" t="s">
        <v>1290</v>
      </c>
    </row>
    <row r="706" s="13" customFormat="1">
      <c r="A706" s="13"/>
      <c r="B706" s="218"/>
      <c r="C706" s="13"/>
      <c r="D706" s="219" t="s">
        <v>184</v>
      </c>
      <c r="E706" s="220" t="s">
        <v>1</v>
      </c>
      <c r="F706" s="221" t="s">
        <v>1155</v>
      </c>
      <c r="G706" s="13"/>
      <c r="H706" s="222">
        <v>357.166</v>
      </c>
      <c r="I706" s="223"/>
      <c r="J706" s="13"/>
      <c r="K706" s="13"/>
      <c r="L706" s="218"/>
      <c r="M706" s="224"/>
      <c r="N706" s="225"/>
      <c r="O706" s="225"/>
      <c r="P706" s="225"/>
      <c r="Q706" s="225"/>
      <c r="R706" s="225"/>
      <c r="S706" s="225"/>
      <c r="T706" s="226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T706" s="220" t="s">
        <v>184</v>
      </c>
      <c r="AU706" s="220" t="s">
        <v>93</v>
      </c>
      <c r="AV706" s="13" t="s">
        <v>93</v>
      </c>
      <c r="AW706" s="13" t="s">
        <v>36</v>
      </c>
      <c r="AX706" s="13" t="s">
        <v>87</v>
      </c>
      <c r="AY706" s="220" t="s">
        <v>166</v>
      </c>
    </row>
    <row r="707" s="2" customFormat="1" ht="37.8" customHeight="1">
      <c r="A707" s="37"/>
      <c r="B707" s="168"/>
      <c r="C707" s="204" t="s">
        <v>1291</v>
      </c>
      <c r="D707" s="204" t="s">
        <v>168</v>
      </c>
      <c r="E707" s="205" t="s">
        <v>1292</v>
      </c>
      <c r="F707" s="206" t="s">
        <v>1293</v>
      </c>
      <c r="G707" s="207" t="s">
        <v>182</v>
      </c>
      <c r="H707" s="208">
        <v>20.876000000000001</v>
      </c>
      <c r="I707" s="209"/>
      <c r="J707" s="210">
        <f>ROUND(I707*H707,2)</f>
        <v>0</v>
      </c>
      <c r="K707" s="211"/>
      <c r="L707" s="38"/>
      <c r="M707" s="212" t="s">
        <v>1</v>
      </c>
      <c r="N707" s="213" t="s">
        <v>46</v>
      </c>
      <c r="O707" s="81"/>
      <c r="P707" s="214">
        <f>O707*H707</f>
        <v>0</v>
      </c>
      <c r="Q707" s="214">
        <v>0.092499999999999999</v>
      </c>
      <c r="R707" s="214">
        <f>Q707*H707</f>
        <v>1.93103</v>
      </c>
      <c r="S707" s="214">
        <v>0</v>
      </c>
      <c r="T707" s="215">
        <f>S707*H707</f>
        <v>0</v>
      </c>
      <c r="U707" s="37"/>
      <c r="V707" s="37"/>
      <c r="W707" s="37"/>
      <c r="X707" s="37"/>
      <c r="Y707" s="37"/>
      <c r="Z707" s="37"/>
      <c r="AA707" s="37"/>
      <c r="AB707" s="37"/>
      <c r="AC707" s="37"/>
      <c r="AD707" s="37"/>
      <c r="AE707" s="37"/>
      <c r="AR707" s="216" t="s">
        <v>172</v>
      </c>
      <c r="AT707" s="216" t="s">
        <v>168</v>
      </c>
      <c r="AU707" s="216" t="s">
        <v>93</v>
      </c>
      <c r="AY707" s="18" t="s">
        <v>166</v>
      </c>
      <c r="BE707" s="217">
        <f>IF(N707="základná",J707,0)</f>
        <v>0</v>
      </c>
      <c r="BF707" s="217">
        <f>IF(N707="znížená",J707,0)</f>
        <v>0</v>
      </c>
      <c r="BG707" s="217">
        <f>IF(N707="zákl. prenesená",J707,0)</f>
        <v>0</v>
      </c>
      <c r="BH707" s="217">
        <f>IF(N707="zníž. prenesená",J707,0)</f>
        <v>0</v>
      </c>
      <c r="BI707" s="217">
        <f>IF(N707="nulová",J707,0)</f>
        <v>0</v>
      </c>
      <c r="BJ707" s="18" t="s">
        <v>93</v>
      </c>
      <c r="BK707" s="217">
        <f>ROUND(I707*H707,2)</f>
        <v>0</v>
      </c>
      <c r="BL707" s="18" t="s">
        <v>172</v>
      </c>
      <c r="BM707" s="216" t="s">
        <v>1294</v>
      </c>
    </row>
    <row r="708" s="2" customFormat="1" ht="16.5" customHeight="1">
      <c r="A708" s="37"/>
      <c r="B708" s="168"/>
      <c r="C708" s="242" t="s">
        <v>1295</v>
      </c>
      <c r="D708" s="242" t="s">
        <v>271</v>
      </c>
      <c r="E708" s="243" t="s">
        <v>1296</v>
      </c>
      <c r="F708" s="244" t="s">
        <v>1297</v>
      </c>
      <c r="G708" s="245" t="s">
        <v>182</v>
      </c>
      <c r="H708" s="246">
        <v>21.294</v>
      </c>
      <c r="I708" s="247"/>
      <c r="J708" s="248">
        <f>ROUND(I708*H708,2)</f>
        <v>0</v>
      </c>
      <c r="K708" s="249"/>
      <c r="L708" s="250"/>
      <c r="M708" s="251" t="s">
        <v>1</v>
      </c>
      <c r="N708" s="252" t="s">
        <v>46</v>
      </c>
      <c r="O708" s="81"/>
      <c r="P708" s="214">
        <f>O708*H708</f>
        <v>0</v>
      </c>
      <c r="Q708" s="214">
        <v>0.184</v>
      </c>
      <c r="R708" s="214">
        <f>Q708*H708</f>
        <v>3.9180959999999998</v>
      </c>
      <c r="S708" s="214">
        <v>0</v>
      </c>
      <c r="T708" s="215">
        <f>S708*H708</f>
        <v>0</v>
      </c>
      <c r="U708" s="37"/>
      <c r="V708" s="37"/>
      <c r="W708" s="37"/>
      <c r="X708" s="37"/>
      <c r="Y708" s="37"/>
      <c r="Z708" s="37"/>
      <c r="AA708" s="37"/>
      <c r="AB708" s="37"/>
      <c r="AC708" s="37"/>
      <c r="AD708" s="37"/>
      <c r="AE708" s="37"/>
      <c r="AR708" s="216" t="s">
        <v>200</v>
      </c>
      <c r="AT708" s="216" t="s">
        <v>271</v>
      </c>
      <c r="AU708" s="216" t="s">
        <v>93</v>
      </c>
      <c r="AY708" s="18" t="s">
        <v>166</v>
      </c>
      <c r="BE708" s="217">
        <f>IF(N708="základná",J708,0)</f>
        <v>0</v>
      </c>
      <c r="BF708" s="217">
        <f>IF(N708="znížená",J708,0)</f>
        <v>0</v>
      </c>
      <c r="BG708" s="217">
        <f>IF(N708="zákl. prenesená",J708,0)</f>
        <v>0</v>
      </c>
      <c r="BH708" s="217">
        <f>IF(N708="zníž. prenesená",J708,0)</f>
        <v>0</v>
      </c>
      <c r="BI708" s="217">
        <f>IF(N708="nulová",J708,0)</f>
        <v>0</v>
      </c>
      <c r="BJ708" s="18" t="s">
        <v>93</v>
      </c>
      <c r="BK708" s="217">
        <f>ROUND(I708*H708,2)</f>
        <v>0</v>
      </c>
      <c r="BL708" s="18" t="s">
        <v>172</v>
      </c>
      <c r="BM708" s="216" t="s">
        <v>1298</v>
      </c>
    </row>
    <row r="709" s="13" customFormat="1">
      <c r="A709" s="13"/>
      <c r="B709" s="218"/>
      <c r="C709" s="13"/>
      <c r="D709" s="219" t="s">
        <v>184</v>
      </c>
      <c r="E709" s="13"/>
      <c r="F709" s="221" t="s">
        <v>1299</v>
      </c>
      <c r="G709" s="13"/>
      <c r="H709" s="222">
        <v>21.294</v>
      </c>
      <c r="I709" s="223"/>
      <c r="J709" s="13"/>
      <c r="K709" s="13"/>
      <c r="L709" s="218"/>
      <c r="M709" s="224"/>
      <c r="N709" s="225"/>
      <c r="O709" s="225"/>
      <c r="P709" s="225"/>
      <c r="Q709" s="225"/>
      <c r="R709" s="225"/>
      <c r="S709" s="225"/>
      <c r="T709" s="226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  <c r="AE709" s="13"/>
      <c r="AT709" s="220" t="s">
        <v>184</v>
      </c>
      <c r="AU709" s="220" t="s">
        <v>93</v>
      </c>
      <c r="AV709" s="13" t="s">
        <v>93</v>
      </c>
      <c r="AW709" s="13" t="s">
        <v>3</v>
      </c>
      <c r="AX709" s="13" t="s">
        <v>87</v>
      </c>
      <c r="AY709" s="220" t="s">
        <v>166</v>
      </c>
    </row>
    <row r="710" s="12" customFormat="1" ht="22.8" customHeight="1">
      <c r="A710" s="12"/>
      <c r="B710" s="191"/>
      <c r="C710" s="12"/>
      <c r="D710" s="192" t="s">
        <v>79</v>
      </c>
      <c r="E710" s="202" t="s">
        <v>200</v>
      </c>
      <c r="F710" s="202" t="s">
        <v>374</v>
      </c>
      <c r="G710" s="12"/>
      <c r="H710" s="12"/>
      <c r="I710" s="194"/>
      <c r="J710" s="203">
        <f>BK710</f>
        <v>0</v>
      </c>
      <c r="K710" s="12"/>
      <c r="L710" s="191"/>
      <c r="M710" s="196"/>
      <c r="N710" s="197"/>
      <c r="O710" s="197"/>
      <c r="P710" s="198">
        <f>SUM(P711:P878)</f>
        <v>0</v>
      </c>
      <c r="Q710" s="197"/>
      <c r="R710" s="198">
        <f>SUM(R711:R878)</f>
        <v>177.7250248604</v>
      </c>
      <c r="S710" s="197"/>
      <c r="T710" s="199">
        <f>SUM(T711:T878)</f>
        <v>0</v>
      </c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  <c r="AE710" s="12"/>
      <c r="AR710" s="192" t="s">
        <v>87</v>
      </c>
      <c r="AT710" s="200" t="s">
        <v>79</v>
      </c>
      <c r="AU710" s="200" t="s">
        <v>87</v>
      </c>
      <c r="AY710" s="192" t="s">
        <v>166</v>
      </c>
      <c r="BK710" s="201">
        <f>SUM(BK711:BK878)</f>
        <v>0</v>
      </c>
    </row>
    <row r="711" s="2" customFormat="1" ht="24.15" customHeight="1">
      <c r="A711" s="37"/>
      <c r="B711" s="168"/>
      <c r="C711" s="204" t="s">
        <v>1300</v>
      </c>
      <c r="D711" s="204" t="s">
        <v>168</v>
      </c>
      <c r="E711" s="205" t="s">
        <v>1301</v>
      </c>
      <c r="F711" s="206" t="s">
        <v>1302</v>
      </c>
      <c r="G711" s="207" t="s">
        <v>171</v>
      </c>
      <c r="H711" s="208">
        <v>1</v>
      </c>
      <c r="I711" s="209"/>
      <c r="J711" s="210">
        <f>ROUND(I711*H711,2)</f>
        <v>0</v>
      </c>
      <c r="K711" s="211"/>
      <c r="L711" s="38"/>
      <c r="M711" s="212" t="s">
        <v>1</v>
      </c>
      <c r="N711" s="213" t="s">
        <v>46</v>
      </c>
      <c r="O711" s="81"/>
      <c r="P711" s="214">
        <f>O711*H711</f>
        <v>0</v>
      </c>
      <c r="Q711" s="214">
        <v>0.0035699999999999998</v>
      </c>
      <c r="R711" s="214">
        <f>Q711*H711</f>
        <v>0.0035699999999999998</v>
      </c>
      <c r="S711" s="214">
        <v>0</v>
      </c>
      <c r="T711" s="215">
        <f>S711*H711</f>
        <v>0</v>
      </c>
      <c r="U711" s="37"/>
      <c r="V711" s="37"/>
      <c r="W711" s="37"/>
      <c r="X711" s="37"/>
      <c r="Y711" s="37"/>
      <c r="Z711" s="37"/>
      <c r="AA711" s="37"/>
      <c r="AB711" s="37"/>
      <c r="AC711" s="37"/>
      <c r="AD711" s="37"/>
      <c r="AE711" s="37"/>
      <c r="AR711" s="216" t="s">
        <v>172</v>
      </c>
      <c r="AT711" s="216" t="s">
        <v>168</v>
      </c>
      <c r="AU711" s="216" t="s">
        <v>93</v>
      </c>
      <c r="AY711" s="18" t="s">
        <v>166</v>
      </c>
      <c r="BE711" s="217">
        <f>IF(N711="základná",J711,0)</f>
        <v>0</v>
      </c>
      <c r="BF711" s="217">
        <f>IF(N711="znížená",J711,0)</f>
        <v>0</v>
      </c>
      <c r="BG711" s="217">
        <f>IF(N711="zákl. prenesená",J711,0)</f>
        <v>0</v>
      </c>
      <c r="BH711" s="217">
        <f>IF(N711="zníž. prenesená",J711,0)</f>
        <v>0</v>
      </c>
      <c r="BI711" s="217">
        <f>IF(N711="nulová",J711,0)</f>
        <v>0</v>
      </c>
      <c r="BJ711" s="18" t="s">
        <v>93</v>
      </c>
      <c r="BK711" s="217">
        <f>ROUND(I711*H711,2)</f>
        <v>0</v>
      </c>
      <c r="BL711" s="18" t="s">
        <v>172</v>
      </c>
      <c r="BM711" s="216" t="s">
        <v>1303</v>
      </c>
    </row>
    <row r="712" s="2" customFormat="1" ht="24.15" customHeight="1">
      <c r="A712" s="37"/>
      <c r="B712" s="168"/>
      <c r="C712" s="242" t="s">
        <v>1304</v>
      </c>
      <c r="D712" s="242" t="s">
        <v>271</v>
      </c>
      <c r="E712" s="243" t="s">
        <v>380</v>
      </c>
      <c r="F712" s="244" t="s">
        <v>1305</v>
      </c>
      <c r="G712" s="245" t="s">
        <v>171</v>
      </c>
      <c r="H712" s="246">
        <v>1</v>
      </c>
      <c r="I712" s="247"/>
      <c r="J712" s="248">
        <f>ROUND(I712*H712,2)</f>
        <v>0</v>
      </c>
      <c r="K712" s="249"/>
      <c r="L712" s="250"/>
      <c r="M712" s="251" t="s">
        <v>1</v>
      </c>
      <c r="N712" s="252" t="s">
        <v>46</v>
      </c>
      <c r="O712" s="81"/>
      <c r="P712" s="214">
        <f>O712*H712</f>
        <v>0</v>
      </c>
      <c r="Q712" s="214">
        <v>0.00131</v>
      </c>
      <c r="R712" s="214">
        <f>Q712*H712</f>
        <v>0.00131</v>
      </c>
      <c r="S712" s="214">
        <v>0</v>
      </c>
      <c r="T712" s="215">
        <f>S712*H712</f>
        <v>0</v>
      </c>
      <c r="U712" s="37"/>
      <c r="V712" s="37"/>
      <c r="W712" s="37"/>
      <c r="X712" s="37"/>
      <c r="Y712" s="37"/>
      <c r="Z712" s="37"/>
      <c r="AA712" s="37"/>
      <c r="AB712" s="37"/>
      <c r="AC712" s="37"/>
      <c r="AD712" s="37"/>
      <c r="AE712" s="37"/>
      <c r="AR712" s="216" t="s">
        <v>200</v>
      </c>
      <c r="AT712" s="216" t="s">
        <v>271</v>
      </c>
      <c r="AU712" s="216" t="s">
        <v>93</v>
      </c>
      <c r="AY712" s="18" t="s">
        <v>166</v>
      </c>
      <c r="BE712" s="217">
        <f>IF(N712="základná",J712,0)</f>
        <v>0</v>
      </c>
      <c r="BF712" s="217">
        <f>IF(N712="znížená",J712,0)</f>
        <v>0</v>
      </c>
      <c r="BG712" s="217">
        <f>IF(N712="zákl. prenesená",J712,0)</f>
        <v>0</v>
      </c>
      <c r="BH712" s="217">
        <f>IF(N712="zníž. prenesená",J712,0)</f>
        <v>0</v>
      </c>
      <c r="BI712" s="217">
        <f>IF(N712="nulová",J712,0)</f>
        <v>0</v>
      </c>
      <c r="BJ712" s="18" t="s">
        <v>93</v>
      </c>
      <c r="BK712" s="217">
        <f>ROUND(I712*H712,2)</f>
        <v>0</v>
      </c>
      <c r="BL712" s="18" t="s">
        <v>172</v>
      </c>
      <c r="BM712" s="216" t="s">
        <v>1306</v>
      </c>
    </row>
    <row r="713" s="2" customFormat="1" ht="24.15" customHeight="1">
      <c r="A713" s="37"/>
      <c r="B713" s="168"/>
      <c r="C713" s="204" t="s">
        <v>1307</v>
      </c>
      <c r="D713" s="204" t="s">
        <v>168</v>
      </c>
      <c r="E713" s="205" t="s">
        <v>1308</v>
      </c>
      <c r="F713" s="206" t="s">
        <v>1309</v>
      </c>
      <c r="G713" s="207" t="s">
        <v>171</v>
      </c>
      <c r="H713" s="208">
        <v>93</v>
      </c>
      <c r="I713" s="209"/>
      <c r="J713" s="210">
        <f>ROUND(I713*H713,2)</f>
        <v>0</v>
      </c>
      <c r="K713" s="211"/>
      <c r="L713" s="38"/>
      <c r="M713" s="212" t="s">
        <v>1</v>
      </c>
      <c r="N713" s="213" t="s">
        <v>46</v>
      </c>
      <c r="O713" s="81"/>
      <c r="P713" s="214">
        <f>O713*H713</f>
        <v>0</v>
      </c>
      <c r="Q713" s="214">
        <v>0.064990000000000006</v>
      </c>
      <c r="R713" s="214">
        <f>Q713*H713</f>
        <v>6.0440700000000005</v>
      </c>
      <c r="S713" s="214">
        <v>0</v>
      </c>
      <c r="T713" s="215">
        <f>S713*H713</f>
        <v>0</v>
      </c>
      <c r="U713" s="37"/>
      <c r="V713" s="37"/>
      <c r="W713" s="37"/>
      <c r="X713" s="37"/>
      <c r="Y713" s="37"/>
      <c r="Z713" s="37"/>
      <c r="AA713" s="37"/>
      <c r="AB713" s="37"/>
      <c r="AC713" s="37"/>
      <c r="AD713" s="37"/>
      <c r="AE713" s="37"/>
      <c r="AR713" s="216" t="s">
        <v>172</v>
      </c>
      <c r="AT713" s="216" t="s">
        <v>168</v>
      </c>
      <c r="AU713" s="216" t="s">
        <v>93</v>
      </c>
      <c r="AY713" s="18" t="s">
        <v>166</v>
      </c>
      <c r="BE713" s="217">
        <f>IF(N713="základná",J713,0)</f>
        <v>0</v>
      </c>
      <c r="BF713" s="217">
        <f>IF(N713="znížená",J713,0)</f>
        <v>0</v>
      </c>
      <c r="BG713" s="217">
        <f>IF(N713="zákl. prenesená",J713,0)</f>
        <v>0</v>
      </c>
      <c r="BH713" s="217">
        <f>IF(N713="zníž. prenesená",J713,0)</f>
        <v>0</v>
      </c>
      <c r="BI713" s="217">
        <f>IF(N713="nulová",J713,0)</f>
        <v>0</v>
      </c>
      <c r="BJ713" s="18" t="s">
        <v>93</v>
      </c>
      <c r="BK713" s="217">
        <f>ROUND(I713*H713,2)</f>
        <v>0</v>
      </c>
      <c r="BL713" s="18" t="s">
        <v>172</v>
      </c>
      <c r="BM713" s="216" t="s">
        <v>1310</v>
      </c>
    </row>
    <row r="714" s="13" customFormat="1">
      <c r="A714" s="13"/>
      <c r="B714" s="218"/>
      <c r="C714" s="13"/>
      <c r="D714" s="219" t="s">
        <v>184</v>
      </c>
      <c r="E714" s="220" t="s">
        <v>1</v>
      </c>
      <c r="F714" s="221" t="s">
        <v>1216</v>
      </c>
      <c r="G714" s="13"/>
      <c r="H714" s="222">
        <v>93</v>
      </c>
      <c r="I714" s="223"/>
      <c r="J714" s="13"/>
      <c r="K714" s="13"/>
      <c r="L714" s="218"/>
      <c r="M714" s="224"/>
      <c r="N714" s="225"/>
      <c r="O714" s="225"/>
      <c r="P714" s="225"/>
      <c r="Q714" s="225"/>
      <c r="R714" s="225"/>
      <c r="S714" s="225"/>
      <c r="T714" s="226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T714" s="220" t="s">
        <v>184</v>
      </c>
      <c r="AU714" s="220" t="s">
        <v>93</v>
      </c>
      <c r="AV714" s="13" t="s">
        <v>93</v>
      </c>
      <c r="AW714" s="13" t="s">
        <v>36</v>
      </c>
      <c r="AX714" s="13" t="s">
        <v>87</v>
      </c>
      <c r="AY714" s="220" t="s">
        <v>166</v>
      </c>
    </row>
    <row r="715" s="2" customFormat="1" ht="33" customHeight="1">
      <c r="A715" s="37"/>
      <c r="B715" s="168"/>
      <c r="C715" s="204" t="s">
        <v>1311</v>
      </c>
      <c r="D715" s="204" t="s">
        <v>168</v>
      </c>
      <c r="E715" s="205" t="s">
        <v>1312</v>
      </c>
      <c r="F715" s="206" t="s">
        <v>1313</v>
      </c>
      <c r="G715" s="207" t="s">
        <v>171</v>
      </c>
      <c r="H715" s="208">
        <v>1</v>
      </c>
      <c r="I715" s="209"/>
      <c r="J715" s="210">
        <f>ROUND(I715*H715,2)</f>
        <v>0</v>
      </c>
      <c r="K715" s="211"/>
      <c r="L715" s="38"/>
      <c r="M715" s="212" t="s">
        <v>1</v>
      </c>
      <c r="N715" s="213" t="s">
        <v>46</v>
      </c>
      <c r="O715" s="81"/>
      <c r="P715" s="214">
        <f>O715*H715</f>
        <v>0</v>
      </c>
      <c r="Q715" s="214">
        <v>0</v>
      </c>
      <c r="R715" s="214">
        <f>Q715*H715</f>
        <v>0</v>
      </c>
      <c r="S715" s="214">
        <v>0</v>
      </c>
      <c r="T715" s="215">
        <f>S715*H715</f>
        <v>0</v>
      </c>
      <c r="U715" s="37"/>
      <c r="V715" s="37"/>
      <c r="W715" s="37"/>
      <c r="X715" s="37"/>
      <c r="Y715" s="37"/>
      <c r="Z715" s="37"/>
      <c r="AA715" s="37"/>
      <c r="AB715" s="37"/>
      <c r="AC715" s="37"/>
      <c r="AD715" s="37"/>
      <c r="AE715" s="37"/>
      <c r="AR715" s="216" t="s">
        <v>172</v>
      </c>
      <c r="AT715" s="216" t="s">
        <v>168</v>
      </c>
      <c r="AU715" s="216" t="s">
        <v>93</v>
      </c>
      <c r="AY715" s="18" t="s">
        <v>166</v>
      </c>
      <c r="BE715" s="217">
        <f>IF(N715="základná",J715,0)</f>
        <v>0</v>
      </c>
      <c r="BF715" s="217">
        <f>IF(N715="znížená",J715,0)</f>
        <v>0</v>
      </c>
      <c r="BG715" s="217">
        <f>IF(N715="zákl. prenesená",J715,0)</f>
        <v>0</v>
      </c>
      <c r="BH715" s="217">
        <f>IF(N715="zníž. prenesená",J715,0)</f>
        <v>0</v>
      </c>
      <c r="BI715" s="217">
        <f>IF(N715="nulová",J715,0)</f>
        <v>0</v>
      </c>
      <c r="BJ715" s="18" t="s">
        <v>93</v>
      </c>
      <c r="BK715" s="217">
        <f>ROUND(I715*H715,2)</f>
        <v>0</v>
      </c>
      <c r="BL715" s="18" t="s">
        <v>172</v>
      </c>
      <c r="BM715" s="216" t="s">
        <v>1314</v>
      </c>
    </row>
    <row r="716" s="2" customFormat="1" ht="24.15" customHeight="1">
      <c r="A716" s="37"/>
      <c r="B716" s="168"/>
      <c r="C716" s="242" t="s">
        <v>1315</v>
      </c>
      <c r="D716" s="242" t="s">
        <v>271</v>
      </c>
      <c r="E716" s="243" t="s">
        <v>1316</v>
      </c>
      <c r="F716" s="244" t="s">
        <v>1317</v>
      </c>
      <c r="G716" s="245" t="s">
        <v>171</v>
      </c>
      <c r="H716" s="246">
        <v>1</v>
      </c>
      <c r="I716" s="247"/>
      <c r="J716" s="248">
        <f>ROUND(I716*H716,2)</f>
        <v>0</v>
      </c>
      <c r="K716" s="249"/>
      <c r="L716" s="250"/>
      <c r="M716" s="251" t="s">
        <v>1</v>
      </c>
      <c r="N716" s="252" t="s">
        <v>46</v>
      </c>
      <c r="O716" s="81"/>
      <c r="P716" s="214">
        <f>O716*H716</f>
        <v>0</v>
      </c>
      <c r="Q716" s="214">
        <v>0.029499999999999998</v>
      </c>
      <c r="R716" s="214">
        <f>Q716*H716</f>
        <v>0.029499999999999998</v>
      </c>
      <c r="S716" s="214">
        <v>0</v>
      </c>
      <c r="T716" s="215">
        <f>S716*H716</f>
        <v>0</v>
      </c>
      <c r="U716" s="37"/>
      <c r="V716" s="37"/>
      <c r="W716" s="37"/>
      <c r="X716" s="37"/>
      <c r="Y716" s="37"/>
      <c r="Z716" s="37"/>
      <c r="AA716" s="37"/>
      <c r="AB716" s="37"/>
      <c r="AC716" s="37"/>
      <c r="AD716" s="37"/>
      <c r="AE716" s="37"/>
      <c r="AR716" s="216" t="s">
        <v>200</v>
      </c>
      <c r="AT716" s="216" t="s">
        <v>271</v>
      </c>
      <c r="AU716" s="216" t="s">
        <v>93</v>
      </c>
      <c r="AY716" s="18" t="s">
        <v>166</v>
      </c>
      <c r="BE716" s="217">
        <f>IF(N716="základná",J716,0)</f>
        <v>0</v>
      </c>
      <c r="BF716" s="217">
        <f>IF(N716="znížená",J716,0)</f>
        <v>0</v>
      </c>
      <c r="BG716" s="217">
        <f>IF(N716="zákl. prenesená",J716,0)</f>
        <v>0</v>
      </c>
      <c r="BH716" s="217">
        <f>IF(N716="zníž. prenesená",J716,0)</f>
        <v>0</v>
      </c>
      <c r="BI716" s="217">
        <f>IF(N716="nulová",J716,0)</f>
        <v>0</v>
      </c>
      <c r="BJ716" s="18" t="s">
        <v>93</v>
      </c>
      <c r="BK716" s="217">
        <f>ROUND(I716*H716,2)</f>
        <v>0</v>
      </c>
      <c r="BL716" s="18" t="s">
        <v>172</v>
      </c>
      <c r="BM716" s="216" t="s">
        <v>1318</v>
      </c>
    </row>
    <row r="717" s="13" customFormat="1">
      <c r="A717" s="13"/>
      <c r="B717" s="218"/>
      <c r="C717" s="13"/>
      <c r="D717" s="219" t="s">
        <v>184</v>
      </c>
      <c r="E717" s="220" t="s">
        <v>1</v>
      </c>
      <c r="F717" s="221" t="s">
        <v>1319</v>
      </c>
      <c r="G717" s="13"/>
      <c r="H717" s="222">
        <v>1</v>
      </c>
      <c r="I717" s="223"/>
      <c r="J717" s="13"/>
      <c r="K717" s="13"/>
      <c r="L717" s="218"/>
      <c r="M717" s="224"/>
      <c r="N717" s="225"/>
      <c r="O717" s="225"/>
      <c r="P717" s="225"/>
      <c r="Q717" s="225"/>
      <c r="R717" s="225"/>
      <c r="S717" s="225"/>
      <c r="T717" s="226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T717" s="220" t="s">
        <v>184</v>
      </c>
      <c r="AU717" s="220" t="s">
        <v>93</v>
      </c>
      <c r="AV717" s="13" t="s">
        <v>93</v>
      </c>
      <c r="AW717" s="13" t="s">
        <v>36</v>
      </c>
      <c r="AX717" s="13" t="s">
        <v>87</v>
      </c>
      <c r="AY717" s="220" t="s">
        <v>166</v>
      </c>
    </row>
    <row r="718" s="2" customFormat="1" ht="24.15" customHeight="1">
      <c r="A718" s="37"/>
      <c r="B718" s="168"/>
      <c r="C718" s="204" t="s">
        <v>1320</v>
      </c>
      <c r="D718" s="204" t="s">
        <v>168</v>
      </c>
      <c r="E718" s="205" t="s">
        <v>1321</v>
      </c>
      <c r="F718" s="206" t="s">
        <v>1322</v>
      </c>
      <c r="G718" s="207" t="s">
        <v>298</v>
      </c>
      <c r="H718" s="208">
        <v>14.859999999999999</v>
      </c>
      <c r="I718" s="209"/>
      <c r="J718" s="210">
        <f>ROUND(I718*H718,2)</f>
        <v>0</v>
      </c>
      <c r="K718" s="211"/>
      <c r="L718" s="38"/>
      <c r="M718" s="212" t="s">
        <v>1</v>
      </c>
      <c r="N718" s="213" t="s">
        <v>46</v>
      </c>
      <c r="O718" s="81"/>
      <c r="P718" s="214">
        <f>O718*H718</f>
        <v>0</v>
      </c>
      <c r="Q718" s="214">
        <v>0.0015138899999999999</v>
      </c>
      <c r="R718" s="214">
        <f>Q718*H718</f>
        <v>0.022496405399999999</v>
      </c>
      <c r="S718" s="214">
        <v>0</v>
      </c>
      <c r="T718" s="215">
        <f>S718*H718</f>
        <v>0</v>
      </c>
      <c r="U718" s="37"/>
      <c r="V718" s="37"/>
      <c r="W718" s="37"/>
      <c r="X718" s="37"/>
      <c r="Y718" s="37"/>
      <c r="Z718" s="37"/>
      <c r="AA718" s="37"/>
      <c r="AB718" s="37"/>
      <c r="AC718" s="37"/>
      <c r="AD718" s="37"/>
      <c r="AE718" s="37"/>
      <c r="AR718" s="216" t="s">
        <v>172</v>
      </c>
      <c r="AT718" s="216" t="s">
        <v>168</v>
      </c>
      <c r="AU718" s="216" t="s">
        <v>93</v>
      </c>
      <c r="AY718" s="18" t="s">
        <v>166</v>
      </c>
      <c r="BE718" s="217">
        <f>IF(N718="základná",J718,0)</f>
        <v>0</v>
      </c>
      <c r="BF718" s="217">
        <f>IF(N718="znížená",J718,0)</f>
        <v>0</v>
      </c>
      <c r="BG718" s="217">
        <f>IF(N718="zákl. prenesená",J718,0)</f>
        <v>0</v>
      </c>
      <c r="BH718" s="217">
        <f>IF(N718="zníž. prenesená",J718,0)</f>
        <v>0</v>
      </c>
      <c r="BI718" s="217">
        <f>IF(N718="nulová",J718,0)</f>
        <v>0</v>
      </c>
      <c r="BJ718" s="18" t="s">
        <v>93</v>
      </c>
      <c r="BK718" s="217">
        <f>ROUND(I718*H718,2)</f>
        <v>0</v>
      </c>
      <c r="BL718" s="18" t="s">
        <v>172</v>
      </c>
      <c r="BM718" s="216" t="s">
        <v>1323</v>
      </c>
    </row>
    <row r="719" s="13" customFormat="1">
      <c r="A719" s="13"/>
      <c r="B719" s="218"/>
      <c r="C719" s="13"/>
      <c r="D719" s="219" t="s">
        <v>184</v>
      </c>
      <c r="E719" s="220" t="s">
        <v>1</v>
      </c>
      <c r="F719" s="221" t="s">
        <v>1324</v>
      </c>
      <c r="G719" s="13"/>
      <c r="H719" s="222">
        <v>14.859999999999999</v>
      </c>
      <c r="I719" s="223"/>
      <c r="J719" s="13"/>
      <c r="K719" s="13"/>
      <c r="L719" s="218"/>
      <c r="M719" s="224"/>
      <c r="N719" s="225"/>
      <c r="O719" s="225"/>
      <c r="P719" s="225"/>
      <c r="Q719" s="225"/>
      <c r="R719" s="225"/>
      <c r="S719" s="225"/>
      <c r="T719" s="226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T719" s="220" t="s">
        <v>184</v>
      </c>
      <c r="AU719" s="220" t="s">
        <v>93</v>
      </c>
      <c r="AV719" s="13" t="s">
        <v>93</v>
      </c>
      <c r="AW719" s="13" t="s">
        <v>36</v>
      </c>
      <c r="AX719" s="13" t="s">
        <v>87</v>
      </c>
      <c r="AY719" s="220" t="s">
        <v>166</v>
      </c>
    </row>
    <row r="720" s="2" customFormat="1" ht="24.15" customHeight="1">
      <c r="A720" s="37"/>
      <c r="B720" s="168"/>
      <c r="C720" s="204" t="s">
        <v>1325</v>
      </c>
      <c r="D720" s="204" t="s">
        <v>168</v>
      </c>
      <c r="E720" s="205" t="s">
        <v>1326</v>
      </c>
      <c r="F720" s="206" t="s">
        <v>1327</v>
      </c>
      <c r="G720" s="207" t="s">
        <v>298</v>
      </c>
      <c r="H720" s="208">
        <v>619.24000000000001</v>
      </c>
      <c r="I720" s="209"/>
      <c r="J720" s="210">
        <f>ROUND(I720*H720,2)</f>
        <v>0</v>
      </c>
      <c r="K720" s="211"/>
      <c r="L720" s="38"/>
      <c r="M720" s="212" t="s">
        <v>1</v>
      </c>
      <c r="N720" s="213" t="s">
        <v>46</v>
      </c>
      <c r="O720" s="81"/>
      <c r="P720" s="214">
        <f>O720*H720</f>
        <v>0</v>
      </c>
      <c r="Q720" s="214">
        <v>1.0000000000000001E-05</v>
      </c>
      <c r="R720" s="214">
        <f>Q720*H720</f>
        <v>0.0061924000000000007</v>
      </c>
      <c r="S720" s="214">
        <v>0</v>
      </c>
      <c r="T720" s="215">
        <f>S720*H720</f>
        <v>0</v>
      </c>
      <c r="U720" s="37"/>
      <c r="V720" s="37"/>
      <c r="W720" s="37"/>
      <c r="X720" s="37"/>
      <c r="Y720" s="37"/>
      <c r="Z720" s="37"/>
      <c r="AA720" s="37"/>
      <c r="AB720" s="37"/>
      <c r="AC720" s="37"/>
      <c r="AD720" s="37"/>
      <c r="AE720" s="37"/>
      <c r="AR720" s="216" t="s">
        <v>172</v>
      </c>
      <c r="AT720" s="216" t="s">
        <v>168</v>
      </c>
      <c r="AU720" s="216" t="s">
        <v>93</v>
      </c>
      <c r="AY720" s="18" t="s">
        <v>166</v>
      </c>
      <c r="BE720" s="217">
        <f>IF(N720="základná",J720,0)</f>
        <v>0</v>
      </c>
      <c r="BF720" s="217">
        <f>IF(N720="znížená",J720,0)</f>
        <v>0</v>
      </c>
      <c r="BG720" s="217">
        <f>IF(N720="zákl. prenesená",J720,0)</f>
        <v>0</v>
      </c>
      <c r="BH720" s="217">
        <f>IF(N720="zníž. prenesená",J720,0)</f>
        <v>0</v>
      </c>
      <c r="BI720" s="217">
        <f>IF(N720="nulová",J720,0)</f>
        <v>0</v>
      </c>
      <c r="BJ720" s="18" t="s">
        <v>93</v>
      </c>
      <c r="BK720" s="217">
        <f>ROUND(I720*H720,2)</f>
        <v>0</v>
      </c>
      <c r="BL720" s="18" t="s">
        <v>172</v>
      </c>
      <c r="BM720" s="216" t="s">
        <v>1328</v>
      </c>
    </row>
    <row r="721" s="13" customFormat="1">
      <c r="A721" s="13"/>
      <c r="B721" s="218"/>
      <c r="C721" s="13"/>
      <c r="D721" s="219" t="s">
        <v>184</v>
      </c>
      <c r="E721" s="220" t="s">
        <v>1</v>
      </c>
      <c r="F721" s="221" t="s">
        <v>1329</v>
      </c>
      <c r="G721" s="13"/>
      <c r="H721" s="222">
        <v>567.28999999999996</v>
      </c>
      <c r="I721" s="223"/>
      <c r="J721" s="13"/>
      <c r="K721" s="13"/>
      <c r="L721" s="218"/>
      <c r="M721" s="224"/>
      <c r="N721" s="225"/>
      <c r="O721" s="225"/>
      <c r="P721" s="225"/>
      <c r="Q721" s="225"/>
      <c r="R721" s="225"/>
      <c r="S721" s="225"/>
      <c r="T721" s="226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T721" s="220" t="s">
        <v>184</v>
      </c>
      <c r="AU721" s="220" t="s">
        <v>93</v>
      </c>
      <c r="AV721" s="13" t="s">
        <v>93</v>
      </c>
      <c r="AW721" s="13" t="s">
        <v>36</v>
      </c>
      <c r="AX721" s="13" t="s">
        <v>80</v>
      </c>
      <c r="AY721" s="220" t="s">
        <v>166</v>
      </c>
    </row>
    <row r="722" s="13" customFormat="1">
      <c r="A722" s="13"/>
      <c r="B722" s="218"/>
      <c r="C722" s="13"/>
      <c r="D722" s="219" t="s">
        <v>184</v>
      </c>
      <c r="E722" s="220" t="s">
        <v>1</v>
      </c>
      <c r="F722" s="221" t="s">
        <v>1330</v>
      </c>
      <c r="G722" s="13"/>
      <c r="H722" s="222">
        <v>1.2</v>
      </c>
      <c r="I722" s="223"/>
      <c r="J722" s="13"/>
      <c r="K722" s="13"/>
      <c r="L722" s="218"/>
      <c r="M722" s="224"/>
      <c r="N722" s="225"/>
      <c r="O722" s="225"/>
      <c r="P722" s="225"/>
      <c r="Q722" s="225"/>
      <c r="R722" s="225"/>
      <c r="S722" s="225"/>
      <c r="T722" s="226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T722" s="220" t="s">
        <v>184</v>
      </c>
      <c r="AU722" s="220" t="s">
        <v>93</v>
      </c>
      <c r="AV722" s="13" t="s">
        <v>93</v>
      </c>
      <c r="AW722" s="13" t="s">
        <v>36</v>
      </c>
      <c r="AX722" s="13" t="s">
        <v>80</v>
      </c>
      <c r="AY722" s="220" t="s">
        <v>166</v>
      </c>
    </row>
    <row r="723" s="13" customFormat="1">
      <c r="A723" s="13"/>
      <c r="B723" s="218"/>
      <c r="C723" s="13"/>
      <c r="D723" s="219" t="s">
        <v>184</v>
      </c>
      <c r="E723" s="220" t="s">
        <v>1</v>
      </c>
      <c r="F723" s="221" t="s">
        <v>1331</v>
      </c>
      <c r="G723" s="13"/>
      <c r="H723" s="222">
        <v>50.75</v>
      </c>
      <c r="I723" s="223"/>
      <c r="J723" s="13"/>
      <c r="K723" s="13"/>
      <c r="L723" s="218"/>
      <c r="M723" s="224"/>
      <c r="N723" s="225"/>
      <c r="O723" s="225"/>
      <c r="P723" s="225"/>
      <c r="Q723" s="225"/>
      <c r="R723" s="225"/>
      <c r="S723" s="225"/>
      <c r="T723" s="226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T723" s="220" t="s">
        <v>184</v>
      </c>
      <c r="AU723" s="220" t="s">
        <v>93</v>
      </c>
      <c r="AV723" s="13" t="s">
        <v>93</v>
      </c>
      <c r="AW723" s="13" t="s">
        <v>36</v>
      </c>
      <c r="AX723" s="13" t="s">
        <v>80</v>
      </c>
      <c r="AY723" s="220" t="s">
        <v>166</v>
      </c>
    </row>
    <row r="724" s="15" customFormat="1">
      <c r="A724" s="15"/>
      <c r="B724" s="234"/>
      <c r="C724" s="15"/>
      <c r="D724" s="219" t="s">
        <v>184</v>
      </c>
      <c r="E724" s="235" t="s">
        <v>1</v>
      </c>
      <c r="F724" s="236" t="s">
        <v>241</v>
      </c>
      <c r="G724" s="15"/>
      <c r="H724" s="237">
        <v>619.24000000000001</v>
      </c>
      <c r="I724" s="238"/>
      <c r="J724" s="15"/>
      <c r="K724" s="15"/>
      <c r="L724" s="234"/>
      <c r="M724" s="239"/>
      <c r="N724" s="240"/>
      <c r="O724" s="240"/>
      <c r="P724" s="240"/>
      <c r="Q724" s="240"/>
      <c r="R724" s="240"/>
      <c r="S724" s="240"/>
      <c r="T724" s="241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  <c r="AE724" s="15"/>
      <c r="AT724" s="235" t="s">
        <v>184</v>
      </c>
      <c r="AU724" s="235" t="s">
        <v>93</v>
      </c>
      <c r="AV724" s="15" t="s">
        <v>172</v>
      </c>
      <c r="AW724" s="15" t="s">
        <v>36</v>
      </c>
      <c r="AX724" s="15" t="s">
        <v>87</v>
      </c>
      <c r="AY724" s="235" t="s">
        <v>166</v>
      </c>
    </row>
    <row r="725" s="2" customFormat="1" ht="24.15" customHeight="1">
      <c r="A725" s="37"/>
      <c r="B725" s="168"/>
      <c r="C725" s="242" t="s">
        <v>1332</v>
      </c>
      <c r="D725" s="242" t="s">
        <v>271</v>
      </c>
      <c r="E725" s="243" t="s">
        <v>1333</v>
      </c>
      <c r="F725" s="244" t="s">
        <v>1334</v>
      </c>
      <c r="G725" s="245" t="s">
        <v>171</v>
      </c>
      <c r="H725" s="246">
        <v>123.848</v>
      </c>
      <c r="I725" s="247"/>
      <c r="J725" s="248">
        <f>ROUND(I725*H725,2)</f>
        <v>0</v>
      </c>
      <c r="K725" s="249"/>
      <c r="L725" s="250"/>
      <c r="M725" s="251" t="s">
        <v>1</v>
      </c>
      <c r="N725" s="252" t="s">
        <v>46</v>
      </c>
      <c r="O725" s="81"/>
      <c r="P725" s="214">
        <f>O725*H725</f>
        <v>0</v>
      </c>
      <c r="Q725" s="214">
        <v>0.010999999999999999</v>
      </c>
      <c r="R725" s="214">
        <f>Q725*H725</f>
        <v>1.362328</v>
      </c>
      <c r="S725" s="214">
        <v>0</v>
      </c>
      <c r="T725" s="215">
        <f>S725*H725</f>
        <v>0</v>
      </c>
      <c r="U725" s="37"/>
      <c r="V725" s="37"/>
      <c r="W725" s="37"/>
      <c r="X725" s="37"/>
      <c r="Y725" s="37"/>
      <c r="Z725" s="37"/>
      <c r="AA725" s="37"/>
      <c r="AB725" s="37"/>
      <c r="AC725" s="37"/>
      <c r="AD725" s="37"/>
      <c r="AE725" s="37"/>
      <c r="AR725" s="216" t="s">
        <v>200</v>
      </c>
      <c r="AT725" s="216" t="s">
        <v>271</v>
      </c>
      <c r="AU725" s="216" t="s">
        <v>93</v>
      </c>
      <c r="AY725" s="18" t="s">
        <v>166</v>
      </c>
      <c r="BE725" s="217">
        <f>IF(N725="základná",J725,0)</f>
        <v>0</v>
      </c>
      <c r="BF725" s="217">
        <f>IF(N725="znížená",J725,0)</f>
        <v>0</v>
      </c>
      <c r="BG725" s="217">
        <f>IF(N725="zákl. prenesená",J725,0)</f>
        <v>0</v>
      </c>
      <c r="BH725" s="217">
        <f>IF(N725="zníž. prenesená",J725,0)</f>
        <v>0</v>
      </c>
      <c r="BI725" s="217">
        <f>IF(N725="nulová",J725,0)</f>
        <v>0</v>
      </c>
      <c r="BJ725" s="18" t="s">
        <v>93</v>
      </c>
      <c r="BK725" s="217">
        <f>ROUND(I725*H725,2)</f>
        <v>0</v>
      </c>
      <c r="BL725" s="18" t="s">
        <v>172</v>
      </c>
      <c r="BM725" s="216" t="s">
        <v>1335</v>
      </c>
    </row>
    <row r="726" s="13" customFormat="1">
      <c r="A726" s="13"/>
      <c r="B726" s="218"/>
      <c r="C726" s="13"/>
      <c r="D726" s="219" t="s">
        <v>184</v>
      </c>
      <c r="E726" s="220" t="s">
        <v>1</v>
      </c>
      <c r="F726" s="221" t="s">
        <v>1336</v>
      </c>
      <c r="G726" s="13"/>
      <c r="H726" s="222">
        <v>123.848</v>
      </c>
      <c r="I726" s="223"/>
      <c r="J726" s="13"/>
      <c r="K726" s="13"/>
      <c r="L726" s="218"/>
      <c r="M726" s="224"/>
      <c r="N726" s="225"/>
      <c r="O726" s="225"/>
      <c r="P726" s="225"/>
      <c r="Q726" s="225"/>
      <c r="R726" s="225"/>
      <c r="S726" s="225"/>
      <c r="T726" s="226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T726" s="220" t="s">
        <v>184</v>
      </c>
      <c r="AU726" s="220" t="s">
        <v>93</v>
      </c>
      <c r="AV726" s="13" t="s">
        <v>93</v>
      </c>
      <c r="AW726" s="13" t="s">
        <v>36</v>
      </c>
      <c r="AX726" s="13" t="s">
        <v>87</v>
      </c>
      <c r="AY726" s="220" t="s">
        <v>166</v>
      </c>
    </row>
    <row r="727" s="2" customFormat="1" ht="24.15" customHeight="1">
      <c r="A727" s="37"/>
      <c r="B727" s="168"/>
      <c r="C727" s="204" t="s">
        <v>1337</v>
      </c>
      <c r="D727" s="204" t="s">
        <v>168</v>
      </c>
      <c r="E727" s="205" t="s">
        <v>1338</v>
      </c>
      <c r="F727" s="206" t="s">
        <v>1339</v>
      </c>
      <c r="G727" s="207" t="s">
        <v>298</v>
      </c>
      <c r="H727" s="208">
        <v>72</v>
      </c>
      <c r="I727" s="209"/>
      <c r="J727" s="210">
        <f>ROUND(I727*H727,2)</f>
        <v>0</v>
      </c>
      <c r="K727" s="211"/>
      <c r="L727" s="38"/>
      <c r="M727" s="212" t="s">
        <v>1</v>
      </c>
      <c r="N727" s="213" t="s">
        <v>46</v>
      </c>
      <c r="O727" s="81"/>
      <c r="P727" s="214">
        <f>O727*H727</f>
        <v>0</v>
      </c>
      <c r="Q727" s="214">
        <v>1.0000000000000001E-05</v>
      </c>
      <c r="R727" s="214">
        <f>Q727*H727</f>
        <v>0.00072000000000000005</v>
      </c>
      <c r="S727" s="214">
        <v>0</v>
      </c>
      <c r="T727" s="215">
        <f>S727*H727</f>
        <v>0</v>
      </c>
      <c r="U727" s="37"/>
      <c r="V727" s="37"/>
      <c r="W727" s="37"/>
      <c r="X727" s="37"/>
      <c r="Y727" s="37"/>
      <c r="Z727" s="37"/>
      <c r="AA727" s="37"/>
      <c r="AB727" s="37"/>
      <c r="AC727" s="37"/>
      <c r="AD727" s="37"/>
      <c r="AE727" s="37"/>
      <c r="AR727" s="216" t="s">
        <v>172</v>
      </c>
      <c r="AT727" s="216" t="s">
        <v>168</v>
      </c>
      <c r="AU727" s="216" t="s">
        <v>93</v>
      </c>
      <c r="AY727" s="18" t="s">
        <v>166</v>
      </c>
      <c r="BE727" s="217">
        <f>IF(N727="základná",J727,0)</f>
        <v>0</v>
      </c>
      <c r="BF727" s="217">
        <f>IF(N727="znížená",J727,0)</f>
        <v>0</v>
      </c>
      <c r="BG727" s="217">
        <f>IF(N727="zákl. prenesená",J727,0)</f>
        <v>0</v>
      </c>
      <c r="BH727" s="217">
        <f>IF(N727="zníž. prenesená",J727,0)</f>
        <v>0</v>
      </c>
      <c r="BI727" s="217">
        <f>IF(N727="nulová",J727,0)</f>
        <v>0</v>
      </c>
      <c r="BJ727" s="18" t="s">
        <v>93</v>
      </c>
      <c r="BK727" s="217">
        <f>ROUND(I727*H727,2)</f>
        <v>0</v>
      </c>
      <c r="BL727" s="18" t="s">
        <v>172</v>
      </c>
      <c r="BM727" s="216" t="s">
        <v>1340</v>
      </c>
    </row>
    <row r="728" s="13" customFormat="1">
      <c r="A728" s="13"/>
      <c r="B728" s="218"/>
      <c r="C728" s="13"/>
      <c r="D728" s="219" t="s">
        <v>184</v>
      </c>
      <c r="E728" s="220" t="s">
        <v>1</v>
      </c>
      <c r="F728" s="221" t="s">
        <v>1341</v>
      </c>
      <c r="G728" s="13"/>
      <c r="H728" s="222">
        <v>72</v>
      </c>
      <c r="I728" s="223"/>
      <c r="J728" s="13"/>
      <c r="K728" s="13"/>
      <c r="L728" s="218"/>
      <c r="M728" s="224"/>
      <c r="N728" s="225"/>
      <c r="O728" s="225"/>
      <c r="P728" s="225"/>
      <c r="Q728" s="225"/>
      <c r="R728" s="225"/>
      <c r="S728" s="225"/>
      <c r="T728" s="226"/>
      <c r="U728" s="13"/>
      <c r="V728" s="13"/>
      <c r="W728" s="13"/>
      <c r="X728" s="13"/>
      <c r="Y728" s="13"/>
      <c r="Z728" s="13"/>
      <c r="AA728" s="13"/>
      <c r="AB728" s="13"/>
      <c r="AC728" s="13"/>
      <c r="AD728" s="13"/>
      <c r="AE728" s="13"/>
      <c r="AT728" s="220" t="s">
        <v>184</v>
      </c>
      <c r="AU728" s="220" t="s">
        <v>93</v>
      </c>
      <c r="AV728" s="13" t="s">
        <v>93</v>
      </c>
      <c r="AW728" s="13" t="s">
        <v>36</v>
      </c>
      <c r="AX728" s="13" t="s">
        <v>87</v>
      </c>
      <c r="AY728" s="220" t="s">
        <v>166</v>
      </c>
    </row>
    <row r="729" s="2" customFormat="1" ht="24.15" customHeight="1">
      <c r="A729" s="37"/>
      <c r="B729" s="168"/>
      <c r="C729" s="242" t="s">
        <v>1342</v>
      </c>
      <c r="D729" s="242" t="s">
        <v>271</v>
      </c>
      <c r="E729" s="243" t="s">
        <v>1343</v>
      </c>
      <c r="F729" s="244" t="s">
        <v>1344</v>
      </c>
      <c r="G729" s="245" t="s">
        <v>171</v>
      </c>
      <c r="H729" s="246">
        <v>14.4</v>
      </c>
      <c r="I729" s="247"/>
      <c r="J729" s="248">
        <f>ROUND(I729*H729,2)</f>
        <v>0</v>
      </c>
      <c r="K729" s="249"/>
      <c r="L729" s="250"/>
      <c r="M729" s="251" t="s">
        <v>1</v>
      </c>
      <c r="N729" s="252" t="s">
        <v>46</v>
      </c>
      <c r="O729" s="81"/>
      <c r="P729" s="214">
        <f>O729*H729</f>
        <v>0</v>
      </c>
      <c r="Q729" s="214">
        <v>0.01627</v>
      </c>
      <c r="R729" s="214">
        <f>Q729*H729</f>
        <v>0.234288</v>
      </c>
      <c r="S729" s="214">
        <v>0</v>
      </c>
      <c r="T729" s="215">
        <f>S729*H729</f>
        <v>0</v>
      </c>
      <c r="U729" s="37"/>
      <c r="V729" s="37"/>
      <c r="W729" s="37"/>
      <c r="X729" s="37"/>
      <c r="Y729" s="37"/>
      <c r="Z729" s="37"/>
      <c r="AA729" s="37"/>
      <c r="AB729" s="37"/>
      <c r="AC729" s="37"/>
      <c r="AD729" s="37"/>
      <c r="AE729" s="37"/>
      <c r="AR729" s="216" t="s">
        <v>200</v>
      </c>
      <c r="AT729" s="216" t="s">
        <v>271</v>
      </c>
      <c r="AU729" s="216" t="s">
        <v>93</v>
      </c>
      <c r="AY729" s="18" t="s">
        <v>166</v>
      </c>
      <c r="BE729" s="217">
        <f>IF(N729="základná",J729,0)</f>
        <v>0</v>
      </c>
      <c r="BF729" s="217">
        <f>IF(N729="znížená",J729,0)</f>
        <v>0</v>
      </c>
      <c r="BG729" s="217">
        <f>IF(N729="zákl. prenesená",J729,0)</f>
        <v>0</v>
      </c>
      <c r="BH729" s="217">
        <f>IF(N729="zníž. prenesená",J729,0)</f>
        <v>0</v>
      </c>
      <c r="BI729" s="217">
        <f>IF(N729="nulová",J729,0)</f>
        <v>0</v>
      </c>
      <c r="BJ729" s="18" t="s">
        <v>93</v>
      </c>
      <c r="BK729" s="217">
        <f>ROUND(I729*H729,2)</f>
        <v>0</v>
      </c>
      <c r="BL729" s="18" t="s">
        <v>172</v>
      </c>
      <c r="BM729" s="216" t="s">
        <v>1345</v>
      </c>
    </row>
    <row r="730" s="13" customFormat="1">
      <c r="A730" s="13"/>
      <c r="B730" s="218"/>
      <c r="C730" s="13"/>
      <c r="D730" s="219" t="s">
        <v>184</v>
      </c>
      <c r="E730" s="220" t="s">
        <v>1</v>
      </c>
      <c r="F730" s="221" t="s">
        <v>1346</v>
      </c>
      <c r="G730" s="13"/>
      <c r="H730" s="222">
        <v>14.4</v>
      </c>
      <c r="I730" s="223"/>
      <c r="J730" s="13"/>
      <c r="K730" s="13"/>
      <c r="L730" s="218"/>
      <c r="M730" s="224"/>
      <c r="N730" s="225"/>
      <c r="O730" s="225"/>
      <c r="P730" s="225"/>
      <c r="Q730" s="225"/>
      <c r="R730" s="225"/>
      <c r="S730" s="225"/>
      <c r="T730" s="226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T730" s="220" t="s">
        <v>184</v>
      </c>
      <c r="AU730" s="220" t="s">
        <v>93</v>
      </c>
      <c r="AV730" s="13" t="s">
        <v>93</v>
      </c>
      <c r="AW730" s="13" t="s">
        <v>36</v>
      </c>
      <c r="AX730" s="13" t="s">
        <v>87</v>
      </c>
      <c r="AY730" s="220" t="s">
        <v>166</v>
      </c>
    </row>
    <row r="731" s="2" customFormat="1" ht="24.15" customHeight="1">
      <c r="A731" s="37"/>
      <c r="B731" s="168"/>
      <c r="C731" s="204" t="s">
        <v>1347</v>
      </c>
      <c r="D731" s="204" t="s">
        <v>168</v>
      </c>
      <c r="E731" s="205" t="s">
        <v>1348</v>
      </c>
      <c r="F731" s="206" t="s">
        <v>1349</v>
      </c>
      <c r="G731" s="207" t="s">
        <v>298</v>
      </c>
      <c r="H731" s="208">
        <v>91.280000000000001</v>
      </c>
      <c r="I731" s="209"/>
      <c r="J731" s="210">
        <f>ROUND(I731*H731,2)</f>
        <v>0</v>
      </c>
      <c r="K731" s="211"/>
      <c r="L731" s="38"/>
      <c r="M731" s="212" t="s">
        <v>1</v>
      </c>
      <c r="N731" s="213" t="s">
        <v>46</v>
      </c>
      <c r="O731" s="81"/>
      <c r="P731" s="214">
        <f>O731*H731</f>
        <v>0</v>
      </c>
      <c r="Q731" s="214">
        <v>1.0000000000000001E-05</v>
      </c>
      <c r="R731" s="214">
        <f>Q731*H731</f>
        <v>0.00091280000000000007</v>
      </c>
      <c r="S731" s="214">
        <v>0</v>
      </c>
      <c r="T731" s="215">
        <f>S731*H731</f>
        <v>0</v>
      </c>
      <c r="U731" s="37"/>
      <c r="V731" s="37"/>
      <c r="W731" s="37"/>
      <c r="X731" s="37"/>
      <c r="Y731" s="37"/>
      <c r="Z731" s="37"/>
      <c r="AA731" s="37"/>
      <c r="AB731" s="37"/>
      <c r="AC731" s="37"/>
      <c r="AD731" s="37"/>
      <c r="AE731" s="37"/>
      <c r="AR731" s="216" t="s">
        <v>172</v>
      </c>
      <c r="AT731" s="216" t="s">
        <v>168</v>
      </c>
      <c r="AU731" s="216" t="s">
        <v>93</v>
      </c>
      <c r="AY731" s="18" t="s">
        <v>166</v>
      </c>
      <c r="BE731" s="217">
        <f>IF(N731="základná",J731,0)</f>
        <v>0</v>
      </c>
      <c r="BF731" s="217">
        <f>IF(N731="znížená",J731,0)</f>
        <v>0</v>
      </c>
      <c r="BG731" s="217">
        <f>IF(N731="zákl. prenesená",J731,0)</f>
        <v>0</v>
      </c>
      <c r="BH731" s="217">
        <f>IF(N731="zníž. prenesená",J731,0)</f>
        <v>0</v>
      </c>
      <c r="BI731" s="217">
        <f>IF(N731="nulová",J731,0)</f>
        <v>0</v>
      </c>
      <c r="BJ731" s="18" t="s">
        <v>93</v>
      </c>
      <c r="BK731" s="217">
        <f>ROUND(I731*H731,2)</f>
        <v>0</v>
      </c>
      <c r="BL731" s="18" t="s">
        <v>172</v>
      </c>
      <c r="BM731" s="216" t="s">
        <v>1350</v>
      </c>
    </row>
    <row r="732" s="13" customFormat="1">
      <c r="A732" s="13"/>
      <c r="B732" s="218"/>
      <c r="C732" s="13"/>
      <c r="D732" s="219" t="s">
        <v>184</v>
      </c>
      <c r="E732" s="220" t="s">
        <v>1</v>
      </c>
      <c r="F732" s="221" t="s">
        <v>1351</v>
      </c>
      <c r="G732" s="13"/>
      <c r="H732" s="222">
        <v>57.149999999999999</v>
      </c>
      <c r="I732" s="223"/>
      <c r="J732" s="13"/>
      <c r="K732" s="13"/>
      <c r="L732" s="218"/>
      <c r="M732" s="224"/>
      <c r="N732" s="225"/>
      <c r="O732" s="225"/>
      <c r="P732" s="225"/>
      <c r="Q732" s="225"/>
      <c r="R732" s="225"/>
      <c r="S732" s="225"/>
      <c r="T732" s="226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  <c r="AE732" s="13"/>
      <c r="AT732" s="220" t="s">
        <v>184</v>
      </c>
      <c r="AU732" s="220" t="s">
        <v>93</v>
      </c>
      <c r="AV732" s="13" t="s">
        <v>93</v>
      </c>
      <c r="AW732" s="13" t="s">
        <v>36</v>
      </c>
      <c r="AX732" s="13" t="s">
        <v>80</v>
      </c>
      <c r="AY732" s="220" t="s">
        <v>166</v>
      </c>
    </row>
    <row r="733" s="13" customFormat="1">
      <c r="A733" s="13"/>
      <c r="B733" s="218"/>
      <c r="C733" s="13"/>
      <c r="D733" s="219" t="s">
        <v>184</v>
      </c>
      <c r="E733" s="220" t="s">
        <v>1</v>
      </c>
      <c r="F733" s="221" t="s">
        <v>1352</v>
      </c>
      <c r="G733" s="13"/>
      <c r="H733" s="222">
        <v>34.130000000000003</v>
      </c>
      <c r="I733" s="223"/>
      <c r="J733" s="13"/>
      <c r="K733" s="13"/>
      <c r="L733" s="218"/>
      <c r="M733" s="224"/>
      <c r="N733" s="225"/>
      <c r="O733" s="225"/>
      <c r="P733" s="225"/>
      <c r="Q733" s="225"/>
      <c r="R733" s="225"/>
      <c r="S733" s="225"/>
      <c r="T733" s="226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T733" s="220" t="s">
        <v>184</v>
      </c>
      <c r="AU733" s="220" t="s">
        <v>93</v>
      </c>
      <c r="AV733" s="13" t="s">
        <v>93</v>
      </c>
      <c r="AW733" s="13" t="s">
        <v>36</v>
      </c>
      <c r="AX733" s="13" t="s">
        <v>80</v>
      </c>
      <c r="AY733" s="220" t="s">
        <v>166</v>
      </c>
    </row>
    <row r="734" s="15" customFormat="1">
      <c r="A734" s="15"/>
      <c r="B734" s="234"/>
      <c r="C734" s="15"/>
      <c r="D734" s="219" t="s">
        <v>184</v>
      </c>
      <c r="E734" s="235" t="s">
        <v>1</v>
      </c>
      <c r="F734" s="236" t="s">
        <v>241</v>
      </c>
      <c r="G734" s="15"/>
      <c r="H734" s="237">
        <v>91.280000000000001</v>
      </c>
      <c r="I734" s="238"/>
      <c r="J734" s="15"/>
      <c r="K734" s="15"/>
      <c r="L734" s="234"/>
      <c r="M734" s="239"/>
      <c r="N734" s="240"/>
      <c r="O734" s="240"/>
      <c r="P734" s="240"/>
      <c r="Q734" s="240"/>
      <c r="R734" s="240"/>
      <c r="S734" s="240"/>
      <c r="T734" s="241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  <c r="AE734" s="15"/>
      <c r="AT734" s="235" t="s">
        <v>184</v>
      </c>
      <c r="AU734" s="235" t="s">
        <v>93</v>
      </c>
      <c r="AV734" s="15" t="s">
        <v>172</v>
      </c>
      <c r="AW734" s="15" t="s">
        <v>36</v>
      </c>
      <c r="AX734" s="15" t="s">
        <v>87</v>
      </c>
      <c r="AY734" s="235" t="s">
        <v>166</v>
      </c>
    </row>
    <row r="735" s="2" customFormat="1" ht="24.15" customHeight="1">
      <c r="A735" s="37"/>
      <c r="B735" s="168"/>
      <c r="C735" s="242" t="s">
        <v>1353</v>
      </c>
      <c r="D735" s="242" t="s">
        <v>271</v>
      </c>
      <c r="E735" s="243" t="s">
        <v>1354</v>
      </c>
      <c r="F735" s="244" t="s">
        <v>1355</v>
      </c>
      <c r="G735" s="245" t="s">
        <v>171</v>
      </c>
      <c r="H735" s="246">
        <v>21.256</v>
      </c>
      <c r="I735" s="247"/>
      <c r="J735" s="248">
        <f>ROUND(I735*H735,2)</f>
        <v>0</v>
      </c>
      <c r="K735" s="249"/>
      <c r="L735" s="250"/>
      <c r="M735" s="251" t="s">
        <v>1</v>
      </c>
      <c r="N735" s="252" t="s">
        <v>46</v>
      </c>
      <c r="O735" s="81"/>
      <c r="P735" s="214">
        <f>O735*H735</f>
        <v>0</v>
      </c>
      <c r="Q735" s="214">
        <v>0.030499999999999999</v>
      </c>
      <c r="R735" s="214">
        <f>Q735*H735</f>
        <v>0.648308</v>
      </c>
      <c r="S735" s="214">
        <v>0</v>
      </c>
      <c r="T735" s="215">
        <f>S735*H735</f>
        <v>0</v>
      </c>
      <c r="U735" s="37"/>
      <c r="V735" s="37"/>
      <c r="W735" s="37"/>
      <c r="X735" s="37"/>
      <c r="Y735" s="37"/>
      <c r="Z735" s="37"/>
      <c r="AA735" s="37"/>
      <c r="AB735" s="37"/>
      <c r="AC735" s="37"/>
      <c r="AD735" s="37"/>
      <c r="AE735" s="37"/>
      <c r="AR735" s="216" t="s">
        <v>200</v>
      </c>
      <c r="AT735" s="216" t="s">
        <v>271</v>
      </c>
      <c r="AU735" s="216" t="s">
        <v>93</v>
      </c>
      <c r="AY735" s="18" t="s">
        <v>166</v>
      </c>
      <c r="BE735" s="217">
        <f>IF(N735="základná",J735,0)</f>
        <v>0</v>
      </c>
      <c r="BF735" s="217">
        <f>IF(N735="znížená",J735,0)</f>
        <v>0</v>
      </c>
      <c r="BG735" s="217">
        <f>IF(N735="zákl. prenesená",J735,0)</f>
        <v>0</v>
      </c>
      <c r="BH735" s="217">
        <f>IF(N735="zníž. prenesená",J735,0)</f>
        <v>0</v>
      </c>
      <c r="BI735" s="217">
        <f>IF(N735="nulová",J735,0)</f>
        <v>0</v>
      </c>
      <c r="BJ735" s="18" t="s">
        <v>93</v>
      </c>
      <c r="BK735" s="217">
        <f>ROUND(I735*H735,2)</f>
        <v>0</v>
      </c>
      <c r="BL735" s="18" t="s">
        <v>172</v>
      </c>
      <c r="BM735" s="216" t="s">
        <v>1356</v>
      </c>
    </row>
    <row r="736" s="13" customFormat="1">
      <c r="A736" s="13"/>
      <c r="B736" s="218"/>
      <c r="C736" s="13"/>
      <c r="D736" s="219" t="s">
        <v>184</v>
      </c>
      <c r="E736" s="220" t="s">
        <v>1</v>
      </c>
      <c r="F736" s="221" t="s">
        <v>1357</v>
      </c>
      <c r="G736" s="13"/>
      <c r="H736" s="222">
        <v>21.256</v>
      </c>
      <c r="I736" s="223"/>
      <c r="J736" s="13"/>
      <c r="K736" s="13"/>
      <c r="L736" s="218"/>
      <c r="M736" s="224"/>
      <c r="N736" s="225"/>
      <c r="O736" s="225"/>
      <c r="P736" s="225"/>
      <c r="Q736" s="225"/>
      <c r="R736" s="225"/>
      <c r="S736" s="225"/>
      <c r="T736" s="226"/>
      <c r="U736" s="13"/>
      <c r="V736" s="13"/>
      <c r="W736" s="13"/>
      <c r="X736" s="13"/>
      <c r="Y736" s="13"/>
      <c r="Z736" s="13"/>
      <c r="AA736" s="13"/>
      <c r="AB736" s="13"/>
      <c r="AC736" s="13"/>
      <c r="AD736" s="13"/>
      <c r="AE736" s="13"/>
      <c r="AT736" s="220" t="s">
        <v>184</v>
      </c>
      <c r="AU736" s="220" t="s">
        <v>93</v>
      </c>
      <c r="AV736" s="13" t="s">
        <v>93</v>
      </c>
      <c r="AW736" s="13" t="s">
        <v>36</v>
      </c>
      <c r="AX736" s="13" t="s">
        <v>87</v>
      </c>
      <c r="AY736" s="220" t="s">
        <v>166</v>
      </c>
    </row>
    <row r="737" s="2" customFormat="1" ht="24.15" customHeight="1">
      <c r="A737" s="37"/>
      <c r="B737" s="168"/>
      <c r="C737" s="204" t="s">
        <v>1358</v>
      </c>
      <c r="D737" s="204" t="s">
        <v>168</v>
      </c>
      <c r="E737" s="205" t="s">
        <v>1359</v>
      </c>
      <c r="F737" s="206" t="s">
        <v>1360</v>
      </c>
      <c r="G737" s="207" t="s">
        <v>298</v>
      </c>
      <c r="H737" s="208">
        <v>1048.2000000000001</v>
      </c>
      <c r="I737" s="209"/>
      <c r="J737" s="210">
        <f>ROUND(I737*H737,2)</f>
        <v>0</v>
      </c>
      <c r="K737" s="211"/>
      <c r="L737" s="38"/>
      <c r="M737" s="212" t="s">
        <v>1</v>
      </c>
      <c r="N737" s="213" t="s">
        <v>46</v>
      </c>
      <c r="O737" s="81"/>
      <c r="P737" s="214">
        <f>O737*H737</f>
        <v>0</v>
      </c>
      <c r="Q737" s="214">
        <v>2.0000000000000002E-05</v>
      </c>
      <c r="R737" s="214">
        <f>Q737*H737</f>
        <v>0.020964000000000003</v>
      </c>
      <c r="S737" s="214">
        <v>0</v>
      </c>
      <c r="T737" s="215">
        <f>S737*H737</f>
        <v>0</v>
      </c>
      <c r="U737" s="37"/>
      <c r="V737" s="37"/>
      <c r="W737" s="37"/>
      <c r="X737" s="37"/>
      <c r="Y737" s="37"/>
      <c r="Z737" s="37"/>
      <c r="AA737" s="37"/>
      <c r="AB737" s="37"/>
      <c r="AC737" s="37"/>
      <c r="AD737" s="37"/>
      <c r="AE737" s="37"/>
      <c r="AR737" s="216" t="s">
        <v>172</v>
      </c>
      <c r="AT737" s="216" t="s">
        <v>168</v>
      </c>
      <c r="AU737" s="216" t="s">
        <v>93</v>
      </c>
      <c r="AY737" s="18" t="s">
        <v>166</v>
      </c>
      <c r="BE737" s="217">
        <f>IF(N737="základná",J737,0)</f>
        <v>0</v>
      </c>
      <c r="BF737" s="217">
        <f>IF(N737="znížená",J737,0)</f>
        <v>0</v>
      </c>
      <c r="BG737" s="217">
        <f>IF(N737="zákl. prenesená",J737,0)</f>
        <v>0</v>
      </c>
      <c r="BH737" s="217">
        <f>IF(N737="zníž. prenesená",J737,0)</f>
        <v>0</v>
      </c>
      <c r="BI737" s="217">
        <f>IF(N737="nulová",J737,0)</f>
        <v>0</v>
      </c>
      <c r="BJ737" s="18" t="s">
        <v>93</v>
      </c>
      <c r="BK737" s="217">
        <f>ROUND(I737*H737,2)</f>
        <v>0</v>
      </c>
      <c r="BL737" s="18" t="s">
        <v>172</v>
      </c>
      <c r="BM737" s="216" t="s">
        <v>1361</v>
      </c>
    </row>
    <row r="738" s="13" customFormat="1">
      <c r="A738" s="13"/>
      <c r="B738" s="218"/>
      <c r="C738" s="13"/>
      <c r="D738" s="219" t="s">
        <v>184</v>
      </c>
      <c r="E738" s="220" t="s">
        <v>1</v>
      </c>
      <c r="F738" s="221" t="s">
        <v>1362</v>
      </c>
      <c r="G738" s="13"/>
      <c r="H738" s="222">
        <v>632.26999999999998</v>
      </c>
      <c r="I738" s="223"/>
      <c r="J738" s="13"/>
      <c r="K738" s="13"/>
      <c r="L738" s="218"/>
      <c r="M738" s="224"/>
      <c r="N738" s="225"/>
      <c r="O738" s="225"/>
      <c r="P738" s="225"/>
      <c r="Q738" s="225"/>
      <c r="R738" s="225"/>
      <c r="S738" s="225"/>
      <c r="T738" s="226"/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  <c r="AE738" s="13"/>
      <c r="AT738" s="220" t="s">
        <v>184</v>
      </c>
      <c r="AU738" s="220" t="s">
        <v>93</v>
      </c>
      <c r="AV738" s="13" t="s">
        <v>93</v>
      </c>
      <c r="AW738" s="13" t="s">
        <v>36</v>
      </c>
      <c r="AX738" s="13" t="s">
        <v>80</v>
      </c>
      <c r="AY738" s="220" t="s">
        <v>166</v>
      </c>
    </row>
    <row r="739" s="13" customFormat="1">
      <c r="A739" s="13"/>
      <c r="B739" s="218"/>
      <c r="C739" s="13"/>
      <c r="D739" s="219" t="s">
        <v>184</v>
      </c>
      <c r="E739" s="220" t="s">
        <v>1</v>
      </c>
      <c r="F739" s="221" t="s">
        <v>1363</v>
      </c>
      <c r="G739" s="13"/>
      <c r="H739" s="222">
        <v>124.63</v>
      </c>
      <c r="I739" s="223"/>
      <c r="J739" s="13"/>
      <c r="K739" s="13"/>
      <c r="L739" s="218"/>
      <c r="M739" s="224"/>
      <c r="N739" s="225"/>
      <c r="O739" s="225"/>
      <c r="P739" s="225"/>
      <c r="Q739" s="225"/>
      <c r="R739" s="225"/>
      <c r="S739" s="225"/>
      <c r="T739" s="226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T739" s="220" t="s">
        <v>184</v>
      </c>
      <c r="AU739" s="220" t="s">
        <v>93</v>
      </c>
      <c r="AV739" s="13" t="s">
        <v>93</v>
      </c>
      <c r="AW739" s="13" t="s">
        <v>36</v>
      </c>
      <c r="AX739" s="13" t="s">
        <v>80</v>
      </c>
      <c r="AY739" s="220" t="s">
        <v>166</v>
      </c>
    </row>
    <row r="740" s="13" customFormat="1">
      <c r="A740" s="13"/>
      <c r="B740" s="218"/>
      <c r="C740" s="13"/>
      <c r="D740" s="219" t="s">
        <v>184</v>
      </c>
      <c r="E740" s="220" t="s">
        <v>1</v>
      </c>
      <c r="F740" s="221" t="s">
        <v>1364</v>
      </c>
      <c r="G740" s="13"/>
      <c r="H740" s="222">
        <v>120.7</v>
      </c>
      <c r="I740" s="223"/>
      <c r="J740" s="13"/>
      <c r="K740" s="13"/>
      <c r="L740" s="218"/>
      <c r="M740" s="224"/>
      <c r="N740" s="225"/>
      <c r="O740" s="225"/>
      <c r="P740" s="225"/>
      <c r="Q740" s="225"/>
      <c r="R740" s="225"/>
      <c r="S740" s="225"/>
      <c r="T740" s="226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T740" s="220" t="s">
        <v>184</v>
      </c>
      <c r="AU740" s="220" t="s">
        <v>93</v>
      </c>
      <c r="AV740" s="13" t="s">
        <v>93</v>
      </c>
      <c r="AW740" s="13" t="s">
        <v>36</v>
      </c>
      <c r="AX740" s="13" t="s">
        <v>80</v>
      </c>
      <c r="AY740" s="220" t="s">
        <v>166</v>
      </c>
    </row>
    <row r="741" s="13" customFormat="1">
      <c r="A741" s="13"/>
      <c r="B741" s="218"/>
      <c r="C741" s="13"/>
      <c r="D741" s="219" t="s">
        <v>184</v>
      </c>
      <c r="E741" s="220" t="s">
        <v>1</v>
      </c>
      <c r="F741" s="221" t="s">
        <v>1365</v>
      </c>
      <c r="G741" s="13"/>
      <c r="H741" s="222">
        <v>90.120000000000005</v>
      </c>
      <c r="I741" s="223"/>
      <c r="J741" s="13"/>
      <c r="K741" s="13"/>
      <c r="L741" s="218"/>
      <c r="M741" s="224"/>
      <c r="N741" s="225"/>
      <c r="O741" s="225"/>
      <c r="P741" s="225"/>
      <c r="Q741" s="225"/>
      <c r="R741" s="225"/>
      <c r="S741" s="225"/>
      <c r="T741" s="226"/>
      <c r="U741" s="13"/>
      <c r="V741" s="13"/>
      <c r="W741" s="13"/>
      <c r="X741" s="13"/>
      <c r="Y741" s="13"/>
      <c r="Z741" s="13"/>
      <c r="AA741" s="13"/>
      <c r="AB741" s="13"/>
      <c r="AC741" s="13"/>
      <c r="AD741" s="13"/>
      <c r="AE741" s="13"/>
      <c r="AT741" s="220" t="s">
        <v>184</v>
      </c>
      <c r="AU741" s="220" t="s">
        <v>93</v>
      </c>
      <c r="AV741" s="13" t="s">
        <v>93</v>
      </c>
      <c r="AW741" s="13" t="s">
        <v>36</v>
      </c>
      <c r="AX741" s="13" t="s">
        <v>80</v>
      </c>
      <c r="AY741" s="220" t="s">
        <v>166</v>
      </c>
    </row>
    <row r="742" s="13" customFormat="1">
      <c r="A742" s="13"/>
      <c r="B742" s="218"/>
      <c r="C742" s="13"/>
      <c r="D742" s="219" t="s">
        <v>184</v>
      </c>
      <c r="E742" s="220" t="s">
        <v>1</v>
      </c>
      <c r="F742" s="221" t="s">
        <v>1366</v>
      </c>
      <c r="G742" s="13"/>
      <c r="H742" s="222">
        <v>80.480000000000004</v>
      </c>
      <c r="I742" s="223"/>
      <c r="J742" s="13"/>
      <c r="K742" s="13"/>
      <c r="L742" s="218"/>
      <c r="M742" s="224"/>
      <c r="N742" s="225"/>
      <c r="O742" s="225"/>
      <c r="P742" s="225"/>
      <c r="Q742" s="225"/>
      <c r="R742" s="225"/>
      <c r="S742" s="225"/>
      <c r="T742" s="226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  <c r="AE742" s="13"/>
      <c r="AT742" s="220" t="s">
        <v>184</v>
      </c>
      <c r="AU742" s="220" t="s">
        <v>93</v>
      </c>
      <c r="AV742" s="13" t="s">
        <v>93</v>
      </c>
      <c r="AW742" s="13" t="s">
        <v>36</v>
      </c>
      <c r="AX742" s="13" t="s">
        <v>80</v>
      </c>
      <c r="AY742" s="220" t="s">
        <v>166</v>
      </c>
    </row>
    <row r="743" s="15" customFormat="1">
      <c r="A743" s="15"/>
      <c r="B743" s="234"/>
      <c r="C743" s="15"/>
      <c r="D743" s="219" t="s">
        <v>184</v>
      </c>
      <c r="E743" s="235" t="s">
        <v>1</v>
      </c>
      <c r="F743" s="236" t="s">
        <v>241</v>
      </c>
      <c r="G743" s="15"/>
      <c r="H743" s="237">
        <v>1048.2000000000001</v>
      </c>
      <c r="I743" s="238"/>
      <c r="J743" s="15"/>
      <c r="K743" s="15"/>
      <c r="L743" s="234"/>
      <c r="M743" s="239"/>
      <c r="N743" s="240"/>
      <c r="O743" s="240"/>
      <c r="P743" s="240"/>
      <c r="Q743" s="240"/>
      <c r="R743" s="240"/>
      <c r="S743" s="240"/>
      <c r="T743" s="241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  <c r="AE743" s="15"/>
      <c r="AT743" s="235" t="s">
        <v>184</v>
      </c>
      <c r="AU743" s="235" t="s">
        <v>93</v>
      </c>
      <c r="AV743" s="15" t="s">
        <v>172</v>
      </c>
      <c r="AW743" s="15" t="s">
        <v>36</v>
      </c>
      <c r="AX743" s="15" t="s">
        <v>87</v>
      </c>
      <c r="AY743" s="235" t="s">
        <v>166</v>
      </c>
    </row>
    <row r="744" s="2" customFormat="1" ht="24.15" customHeight="1">
      <c r="A744" s="37"/>
      <c r="B744" s="168"/>
      <c r="C744" s="242" t="s">
        <v>1367</v>
      </c>
      <c r="D744" s="242" t="s">
        <v>271</v>
      </c>
      <c r="E744" s="243" t="s">
        <v>1368</v>
      </c>
      <c r="F744" s="244" t="s">
        <v>1369</v>
      </c>
      <c r="G744" s="245" t="s">
        <v>171</v>
      </c>
      <c r="H744" s="246">
        <v>143.62799999999999</v>
      </c>
      <c r="I744" s="247"/>
      <c r="J744" s="248">
        <f>ROUND(I744*H744,2)</f>
        <v>0</v>
      </c>
      <c r="K744" s="249"/>
      <c r="L744" s="250"/>
      <c r="M744" s="251" t="s">
        <v>1</v>
      </c>
      <c r="N744" s="252" t="s">
        <v>46</v>
      </c>
      <c r="O744" s="81"/>
      <c r="P744" s="214">
        <f>O744*H744</f>
        <v>0</v>
      </c>
      <c r="Q744" s="214">
        <v>0.050999999999999997</v>
      </c>
      <c r="R744" s="214">
        <f>Q744*H744</f>
        <v>7.3250279999999988</v>
      </c>
      <c r="S744" s="214">
        <v>0</v>
      </c>
      <c r="T744" s="215">
        <f>S744*H744</f>
        <v>0</v>
      </c>
      <c r="U744" s="37"/>
      <c r="V744" s="37"/>
      <c r="W744" s="37"/>
      <c r="X744" s="37"/>
      <c r="Y744" s="37"/>
      <c r="Z744" s="37"/>
      <c r="AA744" s="37"/>
      <c r="AB744" s="37"/>
      <c r="AC744" s="37"/>
      <c r="AD744" s="37"/>
      <c r="AE744" s="37"/>
      <c r="AR744" s="216" t="s">
        <v>200</v>
      </c>
      <c r="AT744" s="216" t="s">
        <v>271</v>
      </c>
      <c r="AU744" s="216" t="s">
        <v>93</v>
      </c>
      <c r="AY744" s="18" t="s">
        <v>166</v>
      </c>
      <c r="BE744" s="217">
        <f>IF(N744="základná",J744,0)</f>
        <v>0</v>
      </c>
      <c r="BF744" s="217">
        <f>IF(N744="znížená",J744,0)</f>
        <v>0</v>
      </c>
      <c r="BG744" s="217">
        <f>IF(N744="zákl. prenesená",J744,0)</f>
        <v>0</v>
      </c>
      <c r="BH744" s="217">
        <f>IF(N744="zníž. prenesená",J744,0)</f>
        <v>0</v>
      </c>
      <c r="BI744" s="217">
        <f>IF(N744="nulová",J744,0)</f>
        <v>0</v>
      </c>
      <c r="BJ744" s="18" t="s">
        <v>93</v>
      </c>
      <c r="BK744" s="217">
        <f>ROUND(I744*H744,2)</f>
        <v>0</v>
      </c>
      <c r="BL744" s="18" t="s">
        <v>172</v>
      </c>
      <c r="BM744" s="216" t="s">
        <v>1370</v>
      </c>
    </row>
    <row r="745" s="14" customFormat="1">
      <c r="A745" s="14"/>
      <c r="B745" s="227"/>
      <c r="C745" s="14"/>
      <c r="D745" s="219" t="s">
        <v>184</v>
      </c>
      <c r="E745" s="228" t="s">
        <v>1</v>
      </c>
      <c r="F745" s="229" t="s">
        <v>1371</v>
      </c>
      <c r="G745" s="14"/>
      <c r="H745" s="228" t="s">
        <v>1</v>
      </c>
      <c r="I745" s="230"/>
      <c r="J745" s="14"/>
      <c r="K745" s="14"/>
      <c r="L745" s="227"/>
      <c r="M745" s="231"/>
      <c r="N745" s="232"/>
      <c r="O745" s="232"/>
      <c r="P745" s="232"/>
      <c r="Q745" s="232"/>
      <c r="R745" s="232"/>
      <c r="S745" s="232"/>
      <c r="T745" s="233"/>
      <c r="U745" s="14"/>
      <c r="V745" s="14"/>
      <c r="W745" s="14"/>
      <c r="X745" s="14"/>
      <c r="Y745" s="14"/>
      <c r="Z745" s="14"/>
      <c r="AA745" s="14"/>
      <c r="AB745" s="14"/>
      <c r="AC745" s="14"/>
      <c r="AD745" s="14"/>
      <c r="AE745" s="14"/>
      <c r="AT745" s="228" t="s">
        <v>184</v>
      </c>
      <c r="AU745" s="228" t="s">
        <v>93</v>
      </c>
      <c r="AV745" s="14" t="s">
        <v>87</v>
      </c>
      <c r="AW745" s="14" t="s">
        <v>36</v>
      </c>
      <c r="AX745" s="14" t="s">
        <v>80</v>
      </c>
      <c r="AY745" s="228" t="s">
        <v>166</v>
      </c>
    </row>
    <row r="746" s="13" customFormat="1">
      <c r="A746" s="13"/>
      <c r="B746" s="218"/>
      <c r="C746" s="13"/>
      <c r="D746" s="219" t="s">
        <v>184</v>
      </c>
      <c r="E746" s="220" t="s">
        <v>1</v>
      </c>
      <c r="F746" s="221" t="s">
        <v>1372</v>
      </c>
      <c r="G746" s="13"/>
      <c r="H746" s="222">
        <v>60.439999999999998</v>
      </c>
      <c r="I746" s="223"/>
      <c r="J746" s="13"/>
      <c r="K746" s="13"/>
      <c r="L746" s="218"/>
      <c r="M746" s="224"/>
      <c r="N746" s="225"/>
      <c r="O746" s="225"/>
      <c r="P746" s="225"/>
      <c r="Q746" s="225"/>
      <c r="R746" s="225"/>
      <c r="S746" s="225"/>
      <c r="T746" s="226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T746" s="220" t="s">
        <v>184</v>
      </c>
      <c r="AU746" s="220" t="s">
        <v>93</v>
      </c>
      <c r="AV746" s="13" t="s">
        <v>93</v>
      </c>
      <c r="AW746" s="13" t="s">
        <v>36</v>
      </c>
      <c r="AX746" s="13" t="s">
        <v>80</v>
      </c>
      <c r="AY746" s="220" t="s">
        <v>166</v>
      </c>
    </row>
    <row r="747" s="13" customFormat="1">
      <c r="A747" s="13"/>
      <c r="B747" s="218"/>
      <c r="C747" s="13"/>
      <c r="D747" s="219" t="s">
        <v>184</v>
      </c>
      <c r="E747" s="220" t="s">
        <v>1</v>
      </c>
      <c r="F747" s="221" t="s">
        <v>1373</v>
      </c>
      <c r="G747" s="13"/>
      <c r="H747" s="222">
        <v>24.925999999999998</v>
      </c>
      <c r="I747" s="223"/>
      <c r="J747" s="13"/>
      <c r="K747" s="13"/>
      <c r="L747" s="218"/>
      <c r="M747" s="224"/>
      <c r="N747" s="225"/>
      <c r="O747" s="225"/>
      <c r="P747" s="225"/>
      <c r="Q747" s="225"/>
      <c r="R747" s="225"/>
      <c r="S747" s="225"/>
      <c r="T747" s="226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T747" s="220" t="s">
        <v>184</v>
      </c>
      <c r="AU747" s="220" t="s">
        <v>93</v>
      </c>
      <c r="AV747" s="13" t="s">
        <v>93</v>
      </c>
      <c r="AW747" s="13" t="s">
        <v>36</v>
      </c>
      <c r="AX747" s="13" t="s">
        <v>80</v>
      </c>
      <c r="AY747" s="220" t="s">
        <v>166</v>
      </c>
    </row>
    <row r="748" s="13" customFormat="1">
      <c r="A748" s="13"/>
      <c r="B748" s="218"/>
      <c r="C748" s="13"/>
      <c r="D748" s="219" t="s">
        <v>184</v>
      </c>
      <c r="E748" s="220" t="s">
        <v>1</v>
      </c>
      <c r="F748" s="221" t="s">
        <v>1374</v>
      </c>
      <c r="G748" s="13"/>
      <c r="H748" s="222">
        <v>24.140000000000001</v>
      </c>
      <c r="I748" s="223"/>
      <c r="J748" s="13"/>
      <c r="K748" s="13"/>
      <c r="L748" s="218"/>
      <c r="M748" s="224"/>
      <c r="N748" s="225"/>
      <c r="O748" s="225"/>
      <c r="P748" s="225"/>
      <c r="Q748" s="225"/>
      <c r="R748" s="225"/>
      <c r="S748" s="225"/>
      <c r="T748" s="226"/>
      <c r="U748" s="13"/>
      <c r="V748" s="13"/>
      <c r="W748" s="13"/>
      <c r="X748" s="13"/>
      <c r="Y748" s="13"/>
      <c r="Z748" s="13"/>
      <c r="AA748" s="13"/>
      <c r="AB748" s="13"/>
      <c r="AC748" s="13"/>
      <c r="AD748" s="13"/>
      <c r="AE748" s="13"/>
      <c r="AT748" s="220" t="s">
        <v>184</v>
      </c>
      <c r="AU748" s="220" t="s">
        <v>93</v>
      </c>
      <c r="AV748" s="13" t="s">
        <v>93</v>
      </c>
      <c r="AW748" s="13" t="s">
        <v>36</v>
      </c>
      <c r="AX748" s="13" t="s">
        <v>80</v>
      </c>
      <c r="AY748" s="220" t="s">
        <v>166</v>
      </c>
    </row>
    <row r="749" s="13" customFormat="1">
      <c r="A749" s="13"/>
      <c r="B749" s="218"/>
      <c r="C749" s="13"/>
      <c r="D749" s="219" t="s">
        <v>184</v>
      </c>
      <c r="E749" s="220" t="s">
        <v>1</v>
      </c>
      <c r="F749" s="221" t="s">
        <v>1375</v>
      </c>
      <c r="G749" s="13"/>
      <c r="H749" s="222">
        <v>18.024000000000001</v>
      </c>
      <c r="I749" s="223"/>
      <c r="J749" s="13"/>
      <c r="K749" s="13"/>
      <c r="L749" s="218"/>
      <c r="M749" s="224"/>
      <c r="N749" s="225"/>
      <c r="O749" s="225"/>
      <c r="P749" s="225"/>
      <c r="Q749" s="225"/>
      <c r="R749" s="225"/>
      <c r="S749" s="225"/>
      <c r="T749" s="226"/>
      <c r="U749" s="13"/>
      <c r="V749" s="13"/>
      <c r="W749" s="13"/>
      <c r="X749" s="13"/>
      <c r="Y749" s="13"/>
      <c r="Z749" s="13"/>
      <c r="AA749" s="13"/>
      <c r="AB749" s="13"/>
      <c r="AC749" s="13"/>
      <c r="AD749" s="13"/>
      <c r="AE749" s="13"/>
      <c r="AT749" s="220" t="s">
        <v>184</v>
      </c>
      <c r="AU749" s="220" t="s">
        <v>93</v>
      </c>
      <c r="AV749" s="13" t="s">
        <v>93</v>
      </c>
      <c r="AW749" s="13" t="s">
        <v>36</v>
      </c>
      <c r="AX749" s="13" t="s">
        <v>80</v>
      </c>
      <c r="AY749" s="220" t="s">
        <v>166</v>
      </c>
    </row>
    <row r="750" s="13" customFormat="1">
      <c r="A750" s="13"/>
      <c r="B750" s="218"/>
      <c r="C750" s="13"/>
      <c r="D750" s="219" t="s">
        <v>184</v>
      </c>
      <c r="E750" s="220" t="s">
        <v>1</v>
      </c>
      <c r="F750" s="221" t="s">
        <v>1376</v>
      </c>
      <c r="G750" s="13"/>
      <c r="H750" s="222">
        <v>16.097999999999999</v>
      </c>
      <c r="I750" s="223"/>
      <c r="J750" s="13"/>
      <c r="K750" s="13"/>
      <c r="L750" s="218"/>
      <c r="M750" s="224"/>
      <c r="N750" s="225"/>
      <c r="O750" s="225"/>
      <c r="P750" s="225"/>
      <c r="Q750" s="225"/>
      <c r="R750" s="225"/>
      <c r="S750" s="225"/>
      <c r="T750" s="226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T750" s="220" t="s">
        <v>184</v>
      </c>
      <c r="AU750" s="220" t="s">
        <v>93</v>
      </c>
      <c r="AV750" s="13" t="s">
        <v>93</v>
      </c>
      <c r="AW750" s="13" t="s">
        <v>36</v>
      </c>
      <c r="AX750" s="13" t="s">
        <v>80</v>
      </c>
      <c r="AY750" s="220" t="s">
        <v>166</v>
      </c>
    </row>
    <row r="751" s="15" customFormat="1">
      <c r="A751" s="15"/>
      <c r="B751" s="234"/>
      <c r="C751" s="15"/>
      <c r="D751" s="219" t="s">
        <v>184</v>
      </c>
      <c r="E751" s="235" t="s">
        <v>1</v>
      </c>
      <c r="F751" s="236" t="s">
        <v>241</v>
      </c>
      <c r="G751" s="15"/>
      <c r="H751" s="237">
        <v>143.62799999999999</v>
      </c>
      <c r="I751" s="238"/>
      <c r="J751" s="15"/>
      <c r="K751" s="15"/>
      <c r="L751" s="234"/>
      <c r="M751" s="239"/>
      <c r="N751" s="240"/>
      <c r="O751" s="240"/>
      <c r="P751" s="240"/>
      <c r="Q751" s="240"/>
      <c r="R751" s="240"/>
      <c r="S751" s="240"/>
      <c r="T751" s="241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  <c r="AE751" s="15"/>
      <c r="AT751" s="235" t="s">
        <v>184</v>
      </c>
      <c r="AU751" s="235" t="s">
        <v>93</v>
      </c>
      <c r="AV751" s="15" t="s">
        <v>172</v>
      </c>
      <c r="AW751" s="15" t="s">
        <v>36</v>
      </c>
      <c r="AX751" s="15" t="s">
        <v>87</v>
      </c>
      <c r="AY751" s="235" t="s">
        <v>166</v>
      </c>
    </row>
    <row r="752" s="2" customFormat="1" ht="24.15" customHeight="1">
      <c r="A752" s="37"/>
      <c r="B752" s="168"/>
      <c r="C752" s="242" t="s">
        <v>1377</v>
      </c>
      <c r="D752" s="242" t="s">
        <v>271</v>
      </c>
      <c r="E752" s="243" t="s">
        <v>1368</v>
      </c>
      <c r="F752" s="244" t="s">
        <v>1369</v>
      </c>
      <c r="G752" s="245" t="s">
        <v>171</v>
      </c>
      <c r="H752" s="246">
        <v>76.969999999999999</v>
      </c>
      <c r="I752" s="247"/>
      <c r="J752" s="248">
        <f>ROUND(I752*H752,2)</f>
        <v>0</v>
      </c>
      <c r="K752" s="249"/>
      <c r="L752" s="250"/>
      <c r="M752" s="251" t="s">
        <v>1</v>
      </c>
      <c r="N752" s="252" t="s">
        <v>46</v>
      </c>
      <c r="O752" s="81"/>
      <c r="P752" s="214">
        <f>O752*H752</f>
        <v>0</v>
      </c>
      <c r="Q752" s="214">
        <v>0.050999999999999997</v>
      </c>
      <c r="R752" s="214">
        <f>Q752*H752</f>
        <v>3.9254699999999998</v>
      </c>
      <c r="S752" s="214">
        <v>0</v>
      </c>
      <c r="T752" s="215">
        <f>S752*H752</f>
        <v>0</v>
      </c>
      <c r="U752" s="37"/>
      <c r="V752" s="37"/>
      <c r="W752" s="37"/>
      <c r="X752" s="37"/>
      <c r="Y752" s="37"/>
      <c r="Z752" s="37"/>
      <c r="AA752" s="37"/>
      <c r="AB752" s="37"/>
      <c r="AC752" s="37"/>
      <c r="AD752" s="37"/>
      <c r="AE752" s="37"/>
      <c r="AR752" s="216" t="s">
        <v>200</v>
      </c>
      <c r="AT752" s="216" t="s">
        <v>271</v>
      </c>
      <c r="AU752" s="216" t="s">
        <v>93</v>
      </c>
      <c r="AY752" s="18" t="s">
        <v>166</v>
      </c>
      <c r="BE752" s="217">
        <f>IF(N752="základná",J752,0)</f>
        <v>0</v>
      </c>
      <c r="BF752" s="217">
        <f>IF(N752="znížená",J752,0)</f>
        <v>0</v>
      </c>
      <c r="BG752" s="217">
        <f>IF(N752="zákl. prenesená",J752,0)</f>
        <v>0</v>
      </c>
      <c r="BH752" s="217">
        <f>IF(N752="zníž. prenesená",J752,0)</f>
        <v>0</v>
      </c>
      <c r="BI752" s="217">
        <f>IF(N752="nulová",J752,0)</f>
        <v>0</v>
      </c>
      <c r="BJ752" s="18" t="s">
        <v>93</v>
      </c>
      <c r="BK752" s="217">
        <f>ROUND(I752*H752,2)</f>
        <v>0</v>
      </c>
      <c r="BL752" s="18" t="s">
        <v>172</v>
      </c>
      <c r="BM752" s="216" t="s">
        <v>1378</v>
      </c>
    </row>
    <row r="753" s="14" customFormat="1">
      <c r="A753" s="14"/>
      <c r="B753" s="227"/>
      <c r="C753" s="14"/>
      <c r="D753" s="219" t="s">
        <v>184</v>
      </c>
      <c r="E753" s="228" t="s">
        <v>1</v>
      </c>
      <c r="F753" s="229" t="s">
        <v>1379</v>
      </c>
      <c r="G753" s="14"/>
      <c r="H753" s="228" t="s">
        <v>1</v>
      </c>
      <c r="I753" s="230"/>
      <c r="J753" s="14"/>
      <c r="K753" s="14"/>
      <c r="L753" s="227"/>
      <c r="M753" s="231"/>
      <c r="N753" s="232"/>
      <c r="O753" s="232"/>
      <c r="P753" s="232"/>
      <c r="Q753" s="232"/>
      <c r="R753" s="232"/>
      <c r="S753" s="232"/>
      <c r="T753" s="233"/>
      <c r="U753" s="14"/>
      <c r="V753" s="14"/>
      <c r="W753" s="14"/>
      <c r="X753" s="14"/>
      <c r="Y753" s="14"/>
      <c r="Z753" s="14"/>
      <c r="AA753" s="14"/>
      <c r="AB753" s="14"/>
      <c r="AC753" s="14"/>
      <c r="AD753" s="14"/>
      <c r="AE753" s="14"/>
      <c r="AT753" s="228" t="s">
        <v>184</v>
      </c>
      <c r="AU753" s="228" t="s">
        <v>93</v>
      </c>
      <c r="AV753" s="14" t="s">
        <v>87</v>
      </c>
      <c r="AW753" s="14" t="s">
        <v>36</v>
      </c>
      <c r="AX753" s="14" t="s">
        <v>80</v>
      </c>
      <c r="AY753" s="228" t="s">
        <v>166</v>
      </c>
    </row>
    <row r="754" s="13" customFormat="1">
      <c r="A754" s="13"/>
      <c r="B754" s="218"/>
      <c r="C754" s="13"/>
      <c r="D754" s="219" t="s">
        <v>184</v>
      </c>
      <c r="E754" s="220" t="s">
        <v>1</v>
      </c>
      <c r="F754" s="221" t="s">
        <v>1380</v>
      </c>
      <c r="G754" s="13"/>
      <c r="H754" s="222">
        <v>66.013999999999996</v>
      </c>
      <c r="I754" s="223"/>
      <c r="J754" s="13"/>
      <c r="K754" s="13"/>
      <c r="L754" s="218"/>
      <c r="M754" s="224"/>
      <c r="N754" s="225"/>
      <c r="O754" s="225"/>
      <c r="P754" s="225"/>
      <c r="Q754" s="225"/>
      <c r="R754" s="225"/>
      <c r="S754" s="225"/>
      <c r="T754" s="226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T754" s="220" t="s">
        <v>184</v>
      </c>
      <c r="AU754" s="220" t="s">
        <v>93</v>
      </c>
      <c r="AV754" s="13" t="s">
        <v>93</v>
      </c>
      <c r="AW754" s="13" t="s">
        <v>36</v>
      </c>
      <c r="AX754" s="13" t="s">
        <v>80</v>
      </c>
      <c r="AY754" s="220" t="s">
        <v>166</v>
      </c>
    </row>
    <row r="755" s="13" customFormat="1">
      <c r="A755" s="13"/>
      <c r="B755" s="218"/>
      <c r="C755" s="13"/>
      <c r="D755" s="219" t="s">
        <v>184</v>
      </c>
      <c r="E755" s="220" t="s">
        <v>1</v>
      </c>
      <c r="F755" s="221" t="s">
        <v>1381</v>
      </c>
      <c r="G755" s="13"/>
      <c r="H755" s="222">
        <v>10.956</v>
      </c>
      <c r="I755" s="223"/>
      <c r="J755" s="13"/>
      <c r="K755" s="13"/>
      <c r="L755" s="218"/>
      <c r="M755" s="224"/>
      <c r="N755" s="225"/>
      <c r="O755" s="225"/>
      <c r="P755" s="225"/>
      <c r="Q755" s="225"/>
      <c r="R755" s="225"/>
      <c r="S755" s="225"/>
      <c r="T755" s="226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T755" s="220" t="s">
        <v>184</v>
      </c>
      <c r="AU755" s="220" t="s">
        <v>93</v>
      </c>
      <c r="AV755" s="13" t="s">
        <v>93</v>
      </c>
      <c r="AW755" s="13" t="s">
        <v>36</v>
      </c>
      <c r="AX755" s="13" t="s">
        <v>80</v>
      </c>
      <c r="AY755" s="220" t="s">
        <v>166</v>
      </c>
    </row>
    <row r="756" s="15" customFormat="1">
      <c r="A756" s="15"/>
      <c r="B756" s="234"/>
      <c r="C756" s="15"/>
      <c r="D756" s="219" t="s">
        <v>184</v>
      </c>
      <c r="E756" s="235" t="s">
        <v>1</v>
      </c>
      <c r="F756" s="236" t="s">
        <v>241</v>
      </c>
      <c r="G756" s="15"/>
      <c r="H756" s="237">
        <v>76.969999999999999</v>
      </c>
      <c r="I756" s="238"/>
      <c r="J756" s="15"/>
      <c r="K756" s="15"/>
      <c r="L756" s="234"/>
      <c r="M756" s="239"/>
      <c r="N756" s="240"/>
      <c r="O756" s="240"/>
      <c r="P756" s="240"/>
      <c r="Q756" s="240"/>
      <c r="R756" s="240"/>
      <c r="S756" s="240"/>
      <c r="T756" s="241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  <c r="AE756" s="15"/>
      <c r="AT756" s="235" t="s">
        <v>184</v>
      </c>
      <c r="AU756" s="235" t="s">
        <v>93</v>
      </c>
      <c r="AV756" s="15" t="s">
        <v>172</v>
      </c>
      <c r="AW756" s="15" t="s">
        <v>36</v>
      </c>
      <c r="AX756" s="15" t="s">
        <v>87</v>
      </c>
      <c r="AY756" s="235" t="s">
        <v>166</v>
      </c>
    </row>
    <row r="757" s="2" customFormat="1" ht="16.5" customHeight="1">
      <c r="A757" s="37"/>
      <c r="B757" s="168"/>
      <c r="C757" s="204" t="s">
        <v>1382</v>
      </c>
      <c r="D757" s="204" t="s">
        <v>168</v>
      </c>
      <c r="E757" s="205" t="s">
        <v>1383</v>
      </c>
      <c r="F757" s="206" t="s">
        <v>1384</v>
      </c>
      <c r="G757" s="207" t="s">
        <v>171</v>
      </c>
      <c r="H757" s="208">
        <v>160</v>
      </c>
      <c r="I757" s="209"/>
      <c r="J757" s="210">
        <f>ROUND(I757*H757,2)</f>
        <v>0</v>
      </c>
      <c r="K757" s="211"/>
      <c r="L757" s="38"/>
      <c r="M757" s="212" t="s">
        <v>1</v>
      </c>
      <c r="N757" s="213" t="s">
        <v>46</v>
      </c>
      <c r="O757" s="81"/>
      <c r="P757" s="214">
        <f>O757*H757</f>
        <v>0</v>
      </c>
      <c r="Q757" s="214">
        <v>5.0000000000000002E-05</v>
      </c>
      <c r="R757" s="214">
        <f>Q757*H757</f>
        <v>0.0080000000000000002</v>
      </c>
      <c r="S757" s="214">
        <v>0</v>
      </c>
      <c r="T757" s="215">
        <f>S757*H757</f>
        <v>0</v>
      </c>
      <c r="U757" s="37"/>
      <c r="V757" s="37"/>
      <c r="W757" s="37"/>
      <c r="X757" s="37"/>
      <c r="Y757" s="37"/>
      <c r="Z757" s="37"/>
      <c r="AA757" s="37"/>
      <c r="AB757" s="37"/>
      <c r="AC757" s="37"/>
      <c r="AD757" s="37"/>
      <c r="AE757" s="37"/>
      <c r="AR757" s="216" t="s">
        <v>172</v>
      </c>
      <c r="AT757" s="216" t="s">
        <v>168</v>
      </c>
      <c r="AU757" s="216" t="s">
        <v>93</v>
      </c>
      <c r="AY757" s="18" t="s">
        <v>166</v>
      </c>
      <c r="BE757" s="217">
        <f>IF(N757="základná",J757,0)</f>
        <v>0</v>
      </c>
      <c r="BF757" s="217">
        <f>IF(N757="znížená",J757,0)</f>
        <v>0</v>
      </c>
      <c r="BG757" s="217">
        <f>IF(N757="zákl. prenesená",J757,0)</f>
        <v>0</v>
      </c>
      <c r="BH757" s="217">
        <f>IF(N757="zníž. prenesená",J757,0)</f>
        <v>0</v>
      </c>
      <c r="BI757" s="217">
        <f>IF(N757="nulová",J757,0)</f>
        <v>0</v>
      </c>
      <c r="BJ757" s="18" t="s">
        <v>93</v>
      </c>
      <c r="BK757" s="217">
        <f>ROUND(I757*H757,2)</f>
        <v>0</v>
      </c>
      <c r="BL757" s="18" t="s">
        <v>172</v>
      </c>
      <c r="BM757" s="216" t="s">
        <v>1385</v>
      </c>
    </row>
    <row r="758" s="13" customFormat="1">
      <c r="A758" s="13"/>
      <c r="B758" s="218"/>
      <c r="C758" s="13"/>
      <c r="D758" s="219" t="s">
        <v>184</v>
      </c>
      <c r="E758" s="220" t="s">
        <v>1</v>
      </c>
      <c r="F758" s="221" t="s">
        <v>1386</v>
      </c>
      <c r="G758" s="13"/>
      <c r="H758" s="222">
        <v>160</v>
      </c>
      <c r="I758" s="223"/>
      <c r="J758" s="13"/>
      <c r="K758" s="13"/>
      <c r="L758" s="218"/>
      <c r="M758" s="224"/>
      <c r="N758" s="225"/>
      <c r="O758" s="225"/>
      <c r="P758" s="225"/>
      <c r="Q758" s="225"/>
      <c r="R758" s="225"/>
      <c r="S758" s="225"/>
      <c r="T758" s="226"/>
      <c r="U758" s="13"/>
      <c r="V758" s="13"/>
      <c r="W758" s="13"/>
      <c r="X758" s="13"/>
      <c r="Y758" s="13"/>
      <c r="Z758" s="13"/>
      <c r="AA758" s="13"/>
      <c r="AB758" s="13"/>
      <c r="AC758" s="13"/>
      <c r="AD758" s="13"/>
      <c r="AE758" s="13"/>
      <c r="AT758" s="220" t="s">
        <v>184</v>
      </c>
      <c r="AU758" s="220" t="s">
        <v>93</v>
      </c>
      <c r="AV758" s="13" t="s">
        <v>93</v>
      </c>
      <c r="AW758" s="13" t="s">
        <v>36</v>
      </c>
      <c r="AX758" s="13" t="s">
        <v>87</v>
      </c>
      <c r="AY758" s="220" t="s">
        <v>166</v>
      </c>
    </row>
    <row r="759" s="2" customFormat="1" ht="24.15" customHeight="1">
      <c r="A759" s="37"/>
      <c r="B759" s="168"/>
      <c r="C759" s="242" t="s">
        <v>587</v>
      </c>
      <c r="D759" s="242" t="s">
        <v>271</v>
      </c>
      <c r="E759" s="243" t="s">
        <v>1387</v>
      </c>
      <c r="F759" s="244" t="s">
        <v>1388</v>
      </c>
      <c r="G759" s="245" t="s">
        <v>171</v>
      </c>
      <c r="H759" s="246">
        <v>85</v>
      </c>
      <c r="I759" s="247"/>
      <c r="J759" s="248">
        <f>ROUND(I759*H759,2)</f>
        <v>0</v>
      </c>
      <c r="K759" s="249"/>
      <c r="L759" s="250"/>
      <c r="M759" s="251" t="s">
        <v>1</v>
      </c>
      <c r="N759" s="252" t="s">
        <v>46</v>
      </c>
      <c r="O759" s="81"/>
      <c r="P759" s="214">
        <f>O759*H759</f>
        <v>0</v>
      </c>
      <c r="Q759" s="214">
        <v>0.00072000000000000005</v>
      </c>
      <c r="R759" s="214">
        <f>Q759*H759</f>
        <v>0.061200000000000004</v>
      </c>
      <c r="S759" s="214">
        <v>0</v>
      </c>
      <c r="T759" s="215">
        <f>S759*H759</f>
        <v>0</v>
      </c>
      <c r="U759" s="37"/>
      <c r="V759" s="37"/>
      <c r="W759" s="37"/>
      <c r="X759" s="37"/>
      <c r="Y759" s="37"/>
      <c r="Z759" s="37"/>
      <c r="AA759" s="37"/>
      <c r="AB759" s="37"/>
      <c r="AC759" s="37"/>
      <c r="AD759" s="37"/>
      <c r="AE759" s="37"/>
      <c r="AR759" s="216" t="s">
        <v>200</v>
      </c>
      <c r="AT759" s="216" t="s">
        <v>271</v>
      </c>
      <c r="AU759" s="216" t="s">
        <v>93</v>
      </c>
      <c r="AY759" s="18" t="s">
        <v>166</v>
      </c>
      <c r="BE759" s="217">
        <f>IF(N759="základná",J759,0)</f>
        <v>0</v>
      </c>
      <c r="BF759" s="217">
        <f>IF(N759="znížená",J759,0)</f>
        <v>0</v>
      </c>
      <c r="BG759" s="217">
        <f>IF(N759="zákl. prenesená",J759,0)</f>
        <v>0</v>
      </c>
      <c r="BH759" s="217">
        <f>IF(N759="zníž. prenesená",J759,0)</f>
        <v>0</v>
      </c>
      <c r="BI759" s="217">
        <f>IF(N759="nulová",J759,0)</f>
        <v>0</v>
      </c>
      <c r="BJ759" s="18" t="s">
        <v>93</v>
      </c>
      <c r="BK759" s="217">
        <f>ROUND(I759*H759,2)</f>
        <v>0</v>
      </c>
      <c r="BL759" s="18" t="s">
        <v>172</v>
      </c>
      <c r="BM759" s="216" t="s">
        <v>1389</v>
      </c>
    </row>
    <row r="760" s="13" customFormat="1">
      <c r="A760" s="13"/>
      <c r="B760" s="218"/>
      <c r="C760" s="13"/>
      <c r="D760" s="219" t="s">
        <v>184</v>
      </c>
      <c r="E760" s="220" t="s">
        <v>1</v>
      </c>
      <c r="F760" s="221" t="s">
        <v>1390</v>
      </c>
      <c r="G760" s="13"/>
      <c r="H760" s="222">
        <v>85</v>
      </c>
      <c r="I760" s="223"/>
      <c r="J760" s="13"/>
      <c r="K760" s="13"/>
      <c r="L760" s="218"/>
      <c r="M760" s="224"/>
      <c r="N760" s="225"/>
      <c r="O760" s="225"/>
      <c r="P760" s="225"/>
      <c r="Q760" s="225"/>
      <c r="R760" s="225"/>
      <c r="S760" s="225"/>
      <c r="T760" s="226"/>
      <c r="U760" s="13"/>
      <c r="V760" s="13"/>
      <c r="W760" s="13"/>
      <c r="X760" s="13"/>
      <c r="Y760" s="13"/>
      <c r="Z760" s="13"/>
      <c r="AA760" s="13"/>
      <c r="AB760" s="13"/>
      <c r="AC760" s="13"/>
      <c r="AD760" s="13"/>
      <c r="AE760" s="13"/>
      <c r="AT760" s="220" t="s">
        <v>184</v>
      </c>
      <c r="AU760" s="220" t="s">
        <v>93</v>
      </c>
      <c r="AV760" s="13" t="s">
        <v>93</v>
      </c>
      <c r="AW760" s="13" t="s">
        <v>36</v>
      </c>
      <c r="AX760" s="13" t="s">
        <v>87</v>
      </c>
      <c r="AY760" s="220" t="s">
        <v>166</v>
      </c>
    </row>
    <row r="761" s="2" customFormat="1" ht="24.15" customHeight="1">
      <c r="A761" s="37"/>
      <c r="B761" s="168"/>
      <c r="C761" s="242" t="s">
        <v>1391</v>
      </c>
      <c r="D761" s="242" t="s">
        <v>271</v>
      </c>
      <c r="E761" s="243" t="s">
        <v>1392</v>
      </c>
      <c r="F761" s="244" t="s">
        <v>1393</v>
      </c>
      <c r="G761" s="245" t="s">
        <v>171</v>
      </c>
      <c r="H761" s="246">
        <v>38</v>
      </c>
      <c r="I761" s="247"/>
      <c r="J761" s="248">
        <f>ROUND(I761*H761,2)</f>
        <v>0</v>
      </c>
      <c r="K761" s="249"/>
      <c r="L761" s="250"/>
      <c r="M761" s="251" t="s">
        <v>1</v>
      </c>
      <c r="N761" s="252" t="s">
        <v>46</v>
      </c>
      <c r="O761" s="81"/>
      <c r="P761" s="214">
        <f>O761*H761</f>
        <v>0</v>
      </c>
      <c r="Q761" s="214">
        <v>0.00093000000000000005</v>
      </c>
      <c r="R761" s="214">
        <f>Q761*H761</f>
        <v>0.035340000000000003</v>
      </c>
      <c r="S761" s="214">
        <v>0</v>
      </c>
      <c r="T761" s="215">
        <f>S761*H761</f>
        <v>0</v>
      </c>
      <c r="U761" s="37"/>
      <c r="V761" s="37"/>
      <c r="W761" s="37"/>
      <c r="X761" s="37"/>
      <c r="Y761" s="37"/>
      <c r="Z761" s="37"/>
      <c r="AA761" s="37"/>
      <c r="AB761" s="37"/>
      <c r="AC761" s="37"/>
      <c r="AD761" s="37"/>
      <c r="AE761" s="37"/>
      <c r="AR761" s="216" t="s">
        <v>200</v>
      </c>
      <c r="AT761" s="216" t="s">
        <v>271</v>
      </c>
      <c r="AU761" s="216" t="s">
        <v>93</v>
      </c>
      <c r="AY761" s="18" t="s">
        <v>166</v>
      </c>
      <c r="BE761" s="217">
        <f>IF(N761="základná",J761,0)</f>
        <v>0</v>
      </c>
      <c r="BF761" s="217">
        <f>IF(N761="znížená",J761,0)</f>
        <v>0</v>
      </c>
      <c r="BG761" s="217">
        <f>IF(N761="zákl. prenesená",J761,0)</f>
        <v>0</v>
      </c>
      <c r="BH761" s="217">
        <f>IF(N761="zníž. prenesená",J761,0)</f>
        <v>0</v>
      </c>
      <c r="BI761" s="217">
        <f>IF(N761="nulová",J761,0)</f>
        <v>0</v>
      </c>
      <c r="BJ761" s="18" t="s">
        <v>93</v>
      </c>
      <c r="BK761" s="217">
        <f>ROUND(I761*H761,2)</f>
        <v>0</v>
      </c>
      <c r="BL761" s="18" t="s">
        <v>172</v>
      </c>
      <c r="BM761" s="216" t="s">
        <v>1394</v>
      </c>
    </row>
    <row r="762" s="13" customFormat="1">
      <c r="A762" s="13"/>
      <c r="B762" s="218"/>
      <c r="C762" s="13"/>
      <c r="D762" s="219" t="s">
        <v>184</v>
      </c>
      <c r="E762" s="220" t="s">
        <v>1</v>
      </c>
      <c r="F762" s="221" t="s">
        <v>1395</v>
      </c>
      <c r="G762" s="13"/>
      <c r="H762" s="222">
        <v>38</v>
      </c>
      <c r="I762" s="223"/>
      <c r="J762" s="13"/>
      <c r="K762" s="13"/>
      <c r="L762" s="218"/>
      <c r="M762" s="224"/>
      <c r="N762" s="225"/>
      <c r="O762" s="225"/>
      <c r="P762" s="225"/>
      <c r="Q762" s="225"/>
      <c r="R762" s="225"/>
      <c r="S762" s="225"/>
      <c r="T762" s="226"/>
      <c r="U762" s="13"/>
      <c r="V762" s="13"/>
      <c r="W762" s="13"/>
      <c r="X762" s="13"/>
      <c r="Y762" s="13"/>
      <c r="Z762" s="13"/>
      <c r="AA762" s="13"/>
      <c r="AB762" s="13"/>
      <c r="AC762" s="13"/>
      <c r="AD762" s="13"/>
      <c r="AE762" s="13"/>
      <c r="AT762" s="220" t="s">
        <v>184</v>
      </c>
      <c r="AU762" s="220" t="s">
        <v>93</v>
      </c>
      <c r="AV762" s="13" t="s">
        <v>93</v>
      </c>
      <c r="AW762" s="13" t="s">
        <v>36</v>
      </c>
      <c r="AX762" s="13" t="s">
        <v>87</v>
      </c>
      <c r="AY762" s="220" t="s">
        <v>166</v>
      </c>
    </row>
    <row r="763" s="2" customFormat="1" ht="24.15" customHeight="1">
      <c r="A763" s="37"/>
      <c r="B763" s="168"/>
      <c r="C763" s="242" t="s">
        <v>1396</v>
      </c>
      <c r="D763" s="242" t="s">
        <v>271</v>
      </c>
      <c r="E763" s="243" t="s">
        <v>1397</v>
      </c>
      <c r="F763" s="244" t="s">
        <v>1398</v>
      </c>
      <c r="G763" s="245" t="s">
        <v>171</v>
      </c>
      <c r="H763" s="246">
        <v>37</v>
      </c>
      <c r="I763" s="247"/>
      <c r="J763" s="248">
        <f>ROUND(I763*H763,2)</f>
        <v>0</v>
      </c>
      <c r="K763" s="249"/>
      <c r="L763" s="250"/>
      <c r="M763" s="251" t="s">
        <v>1</v>
      </c>
      <c r="N763" s="252" t="s">
        <v>46</v>
      </c>
      <c r="O763" s="81"/>
      <c r="P763" s="214">
        <f>O763*H763</f>
        <v>0</v>
      </c>
      <c r="Q763" s="214">
        <v>0.00148</v>
      </c>
      <c r="R763" s="214">
        <f>Q763*H763</f>
        <v>0.054759999999999996</v>
      </c>
      <c r="S763" s="214">
        <v>0</v>
      </c>
      <c r="T763" s="215">
        <f>S763*H763</f>
        <v>0</v>
      </c>
      <c r="U763" s="37"/>
      <c r="V763" s="37"/>
      <c r="W763" s="37"/>
      <c r="X763" s="37"/>
      <c r="Y763" s="37"/>
      <c r="Z763" s="37"/>
      <c r="AA763" s="37"/>
      <c r="AB763" s="37"/>
      <c r="AC763" s="37"/>
      <c r="AD763" s="37"/>
      <c r="AE763" s="37"/>
      <c r="AR763" s="216" t="s">
        <v>200</v>
      </c>
      <c r="AT763" s="216" t="s">
        <v>271</v>
      </c>
      <c r="AU763" s="216" t="s">
        <v>93</v>
      </c>
      <c r="AY763" s="18" t="s">
        <v>166</v>
      </c>
      <c r="BE763" s="217">
        <f>IF(N763="základná",J763,0)</f>
        <v>0</v>
      </c>
      <c r="BF763" s="217">
        <f>IF(N763="znížená",J763,0)</f>
        <v>0</v>
      </c>
      <c r="BG763" s="217">
        <f>IF(N763="zákl. prenesená",J763,0)</f>
        <v>0</v>
      </c>
      <c r="BH763" s="217">
        <f>IF(N763="zníž. prenesená",J763,0)</f>
        <v>0</v>
      </c>
      <c r="BI763" s="217">
        <f>IF(N763="nulová",J763,0)</f>
        <v>0</v>
      </c>
      <c r="BJ763" s="18" t="s">
        <v>93</v>
      </c>
      <c r="BK763" s="217">
        <f>ROUND(I763*H763,2)</f>
        <v>0</v>
      </c>
      <c r="BL763" s="18" t="s">
        <v>172</v>
      </c>
      <c r="BM763" s="216" t="s">
        <v>1399</v>
      </c>
    </row>
    <row r="764" s="2" customFormat="1" ht="16.5" customHeight="1">
      <c r="A764" s="37"/>
      <c r="B764" s="168"/>
      <c r="C764" s="204" t="s">
        <v>1400</v>
      </c>
      <c r="D764" s="204" t="s">
        <v>168</v>
      </c>
      <c r="E764" s="205" t="s">
        <v>1401</v>
      </c>
      <c r="F764" s="206" t="s">
        <v>1402</v>
      </c>
      <c r="G764" s="207" t="s">
        <v>171</v>
      </c>
      <c r="H764" s="208">
        <v>32</v>
      </c>
      <c r="I764" s="209"/>
      <c r="J764" s="210">
        <f>ROUND(I764*H764,2)</f>
        <v>0</v>
      </c>
      <c r="K764" s="211"/>
      <c r="L764" s="38"/>
      <c r="M764" s="212" t="s">
        <v>1</v>
      </c>
      <c r="N764" s="213" t="s">
        <v>46</v>
      </c>
      <c r="O764" s="81"/>
      <c r="P764" s="214">
        <f>O764*H764</f>
        <v>0</v>
      </c>
      <c r="Q764" s="214">
        <v>5.0000000000000002E-05</v>
      </c>
      <c r="R764" s="214">
        <f>Q764*H764</f>
        <v>0.0016000000000000001</v>
      </c>
      <c r="S764" s="214">
        <v>0</v>
      </c>
      <c r="T764" s="215">
        <f>S764*H764</f>
        <v>0</v>
      </c>
      <c r="U764" s="37"/>
      <c r="V764" s="37"/>
      <c r="W764" s="37"/>
      <c r="X764" s="37"/>
      <c r="Y764" s="37"/>
      <c r="Z764" s="37"/>
      <c r="AA764" s="37"/>
      <c r="AB764" s="37"/>
      <c r="AC764" s="37"/>
      <c r="AD764" s="37"/>
      <c r="AE764" s="37"/>
      <c r="AR764" s="216" t="s">
        <v>172</v>
      </c>
      <c r="AT764" s="216" t="s">
        <v>168</v>
      </c>
      <c r="AU764" s="216" t="s">
        <v>93</v>
      </c>
      <c r="AY764" s="18" t="s">
        <v>166</v>
      </c>
      <c r="BE764" s="217">
        <f>IF(N764="základná",J764,0)</f>
        <v>0</v>
      </c>
      <c r="BF764" s="217">
        <f>IF(N764="znížená",J764,0)</f>
        <v>0</v>
      </c>
      <c r="BG764" s="217">
        <f>IF(N764="zákl. prenesená",J764,0)</f>
        <v>0</v>
      </c>
      <c r="BH764" s="217">
        <f>IF(N764="zníž. prenesená",J764,0)</f>
        <v>0</v>
      </c>
      <c r="BI764" s="217">
        <f>IF(N764="nulová",J764,0)</f>
        <v>0</v>
      </c>
      <c r="BJ764" s="18" t="s">
        <v>93</v>
      </c>
      <c r="BK764" s="217">
        <f>ROUND(I764*H764,2)</f>
        <v>0</v>
      </c>
      <c r="BL764" s="18" t="s">
        <v>172</v>
      </c>
      <c r="BM764" s="216" t="s">
        <v>1403</v>
      </c>
    </row>
    <row r="765" s="2" customFormat="1" ht="24.15" customHeight="1">
      <c r="A765" s="37"/>
      <c r="B765" s="168"/>
      <c r="C765" s="242" t="s">
        <v>1404</v>
      </c>
      <c r="D765" s="242" t="s">
        <v>271</v>
      </c>
      <c r="E765" s="243" t="s">
        <v>1405</v>
      </c>
      <c r="F765" s="244" t="s">
        <v>1406</v>
      </c>
      <c r="G765" s="245" t="s">
        <v>171</v>
      </c>
      <c r="H765" s="246">
        <v>32</v>
      </c>
      <c r="I765" s="247"/>
      <c r="J765" s="248">
        <f>ROUND(I765*H765,2)</f>
        <v>0</v>
      </c>
      <c r="K765" s="249"/>
      <c r="L765" s="250"/>
      <c r="M765" s="251" t="s">
        <v>1</v>
      </c>
      <c r="N765" s="252" t="s">
        <v>46</v>
      </c>
      <c r="O765" s="81"/>
      <c r="P765" s="214">
        <f>O765*H765</f>
        <v>0</v>
      </c>
      <c r="Q765" s="214">
        <v>0.0016100000000000001</v>
      </c>
      <c r="R765" s="214">
        <f>Q765*H765</f>
        <v>0.051520000000000003</v>
      </c>
      <c r="S765" s="214">
        <v>0</v>
      </c>
      <c r="T765" s="215">
        <f>S765*H765</f>
        <v>0</v>
      </c>
      <c r="U765" s="37"/>
      <c r="V765" s="37"/>
      <c r="W765" s="37"/>
      <c r="X765" s="37"/>
      <c r="Y765" s="37"/>
      <c r="Z765" s="37"/>
      <c r="AA765" s="37"/>
      <c r="AB765" s="37"/>
      <c r="AC765" s="37"/>
      <c r="AD765" s="37"/>
      <c r="AE765" s="37"/>
      <c r="AR765" s="216" t="s">
        <v>200</v>
      </c>
      <c r="AT765" s="216" t="s">
        <v>271</v>
      </c>
      <c r="AU765" s="216" t="s">
        <v>93</v>
      </c>
      <c r="AY765" s="18" t="s">
        <v>166</v>
      </c>
      <c r="BE765" s="217">
        <f>IF(N765="základná",J765,0)</f>
        <v>0</v>
      </c>
      <c r="BF765" s="217">
        <f>IF(N765="znížená",J765,0)</f>
        <v>0</v>
      </c>
      <c r="BG765" s="217">
        <f>IF(N765="zákl. prenesená",J765,0)</f>
        <v>0</v>
      </c>
      <c r="BH765" s="217">
        <f>IF(N765="zníž. prenesená",J765,0)</f>
        <v>0</v>
      </c>
      <c r="BI765" s="217">
        <f>IF(N765="nulová",J765,0)</f>
        <v>0</v>
      </c>
      <c r="BJ765" s="18" t="s">
        <v>93</v>
      </c>
      <c r="BK765" s="217">
        <f>ROUND(I765*H765,2)</f>
        <v>0</v>
      </c>
      <c r="BL765" s="18" t="s">
        <v>172</v>
      </c>
      <c r="BM765" s="216" t="s">
        <v>1407</v>
      </c>
    </row>
    <row r="766" s="2" customFormat="1" ht="16.5" customHeight="1">
      <c r="A766" s="37"/>
      <c r="B766" s="168"/>
      <c r="C766" s="204" t="s">
        <v>1408</v>
      </c>
      <c r="D766" s="204" t="s">
        <v>168</v>
      </c>
      <c r="E766" s="205" t="s">
        <v>1409</v>
      </c>
      <c r="F766" s="206" t="s">
        <v>1410</v>
      </c>
      <c r="G766" s="207" t="s">
        <v>171</v>
      </c>
      <c r="H766" s="208">
        <v>117</v>
      </c>
      <c r="I766" s="209"/>
      <c r="J766" s="210">
        <f>ROUND(I766*H766,2)</f>
        <v>0</v>
      </c>
      <c r="K766" s="211"/>
      <c r="L766" s="38"/>
      <c r="M766" s="212" t="s">
        <v>1</v>
      </c>
      <c r="N766" s="213" t="s">
        <v>46</v>
      </c>
      <c r="O766" s="81"/>
      <c r="P766" s="214">
        <f>O766*H766</f>
        <v>0</v>
      </c>
      <c r="Q766" s="214">
        <v>5.0000000000000002E-05</v>
      </c>
      <c r="R766" s="214">
        <f>Q766*H766</f>
        <v>0.0058500000000000002</v>
      </c>
      <c r="S766" s="214">
        <v>0</v>
      </c>
      <c r="T766" s="215">
        <f>S766*H766</f>
        <v>0</v>
      </c>
      <c r="U766" s="37"/>
      <c r="V766" s="37"/>
      <c r="W766" s="37"/>
      <c r="X766" s="37"/>
      <c r="Y766" s="37"/>
      <c r="Z766" s="37"/>
      <c r="AA766" s="37"/>
      <c r="AB766" s="37"/>
      <c r="AC766" s="37"/>
      <c r="AD766" s="37"/>
      <c r="AE766" s="37"/>
      <c r="AR766" s="216" t="s">
        <v>172</v>
      </c>
      <c r="AT766" s="216" t="s">
        <v>168</v>
      </c>
      <c r="AU766" s="216" t="s">
        <v>93</v>
      </c>
      <c r="AY766" s="18" t="s">
        <v>166</v>
      </c>
      <c r="BE766" s="217">
        <f>IF(N766="základná",J766,0)</f>
        <v>0</v>
      </c>
      <c r="BF766" s="217">
        <f>IF(N766="znížená",J766,0)</f>
        <v>0</v>
      </c>
      <c r="BG766" s="217">
        <f>IF(N766="zákl. prenesená",J766,0)</f>
        <v>0</v>
      </c>
      <c r="BH766" s="217">
        <f>IF(N766="zníž. prenesená",J766,0)</f>
        <v>0</v>
      </c>
      <c r="BI766" s="217">
        <f>IF(N766="nulová",J766,0)</f>
        <v>0</v>
      </c>
      <c r="BJ766" s="18" t="s">
        <v>93</v>
      </c>
      <c r="BK766" s="217">
        <f>ROUND(I766*H766,2)</f>
        <v>0</v>
      </c>
      <c r="BL766" s="18" t="s">
        <v>172</v>
      </c>
      <c r="BM766" s="216" t="s">
        <v>1411</v>
      </c>
    </row>
    <row r="767" s="2" customFormat="1" ht="24.15" customHeight="1">
      <c r="A767" s="37"/>
      <c r="B767" s="168"/>
      <c r="C767" s="242" t="s">
        <v>1412</v>
      </c>
      <c r="D767" s="242" t="s">
        <v>271</v>
      </c>
      <c r="E767" s="243" t="s">
        <v>1413</v>
      </c>
      <c r="F767" s="244" t="s">
        <v>1414</v>
      </c>
      <c r="G767" s="245" t="s">
        <v>171</v>
      </c>
      <c r="H767" s="246">
        <v>117</v>
      </c>
      <c r="I767" s="247"/>
      <c r="J767" s="248">
        <f>ROUND(I767*H767,2)</f>
        <v>0</v>
      </c>
      <c r="K767" s="249"/>
      <c r="L767" s="250"/>
      <c r="M767" s="251" t="s">
        <v>1</v>
      </c>
      <c r="N767" s="252" t="s">
        <v>46</v>
      </c>
      <c r="O767" s="81"/>
      <c r="P767" s="214">
        <f>O767*H767</f>
        <v>0</v>
      </c>
      <c r="Q767" s="214">
        <v>0.00038999999999999999</v>
      </c>
      <c r="R767" s="214">
        <f>Q767*H767</f>
        <v>0.045629999999999997</v>
      </c>
      <c r="S767" s="214">
        <v>0</v>
      </c>
      <c r="T767" s="215">
        <f>S767*H767</f>
        <v>0</v>
      </c>
      <c r="U767" s="37"/>
      <c r="V767" s="37"/>
      <c r="W767" s="37"/>
      <c r="X767" s="37"/>
      <c r="Y767" s="37"/>
      <c r="Z767" s="37"/>
      <c r="AA767" s="37"/>
      <c r="AB767" s="37"/>
      <c r="AC767" s="37"/>
      <c r="AD767" s="37"/>
      <c r="AE767" s="37"/>
      <c r="AR767" s="216" t="s">
        <v>200</v>
      </c>
      <c r="AT767" s="216" t="s">
        <v>271</v>
      </c>
      <c r="AU767" s="216" t="s">
        <v>93</v>
      </c>
      <c r="AY767" s="18" t="s">
        <v>166</v>
      </c>
      <c r="BE767" s="217">
        <f>IF(N767="základná",J767,0)</f>
        <v>0</v>
      </c>
      <c r="BF767" s="217">
        <f>IF(N767="znížená",J767,0)</f>
        <v>0</v>
      </c>
      <c r="BG767" s="217">
        <f>IF(N767="zákl. prenesená",J767,0)</f>
        <v>0</v>
      </c>
      <c r="BH767" s="217">
        <f>IF(N767="zníž. prenesená",J767,0)</f>
        <v>0</v>
      </c>
      <c r="BI767" s="217">
        <f>IF(N767="nulová",J767,0)</f>
        <v>0</v>
      </c>
      <c r="BJ767" s="18" t="s">
        <v>93</v>
      </c>
      <c r="BK767" s="217">
        <f>ROUND(I767*H767,2)</f>
        <v>0</v>
      </c>
      <c r="BL767" s="18" t="s">
        <v>172</v>
      </c>
      <c r="BM767" s="216" t="s">
        <v>1415</v>
      </c>
    </row>
    <row r="768" s="2" customFormat="1" ht="16.5" customHeight="1">
      <c r="A768" s="37"/>
      <c r="B768" s="168"/>
      <c r="C768" s="204" t="s">
        <v>1416</v>
      </c>
      <c r="D768" s="204" t="s">
        <v>168</v>
      </c>
      <c r="E768" s="205" t="s">
        <v>1417</v>
      </c>
      <c r="F768" s="206" t="s">
        <v>1418</v>
      </c>
      <c r="G768" s="207" t="s">
        <v>171</v>
      </c>
      <c r="H768" s="208">
        <v>53</v>
      </c>
      <c r="I768" s="209"/>
      <c r="J768" s="210">
        <f>ROUND(I768*H768,2)</f>
        <v>0</v>
      </c>
      <c r="K768" s="211"/>
      <c r="L768" s="38"/>
      <c r="M768" s="212" t="s">
        <v>1</v>
      </c>
      <c r="N768" s="213" t="s">
        <v>46</v>
      </c>
      <c r="O768" s="81"/>
      <c r="P768" s="214">
        <f>O768*H768</f>
        <v>0</v>
      </c>
      <c r="Q768" s="214">
        <v>5.0000000000000002E-05</v>
      </c>
      <c r="R768" s="214">
        <f>Q768*H768</f>
        <v>0.00265</v>
      </c>
      <c r="S768" s="214">
        <v>0</v>
      </c>
      <c r="T768" s="215">
        <f>S768*H768</f>
        <v>0</v>
      </c>
      <c r="U768" s="37"/>
      <c r="V768" s="37"/>
      <c r="W768" s="37"/>
      <c r="X768" s="37"/>
      <c r="Y768" s="37"/>
      <c r="Z768" s="37"/>
      <c r="AA768" s="37"/>
      <c r="AB768" s="37"/>
      <c r="AC768" s="37"/>
      <c r="AD768" s="37"/>
      <c r="AE768" s="37"/>
      <c r="AR768" s="216" t="s">
        <v>172</v>
      </c>
      <c r="AT768" s="216" t="s">
        <v>168</v>
      </c>
      <c r="AU768" s="216" t="s">
        <v>93</v>
      </c>
      <c r="AY768" s="18" t="s">
        <v>166</v>
      </c>
      <c r="BE768" s="217">
        <f>IF(N768="základná",J768,0)</f>
        <v>0</v>
      </c>
      <c r="BF768" s="217">
        <f>IF(N768="znížená",J768,0)</f>
        <v>0</v>
      </c>
      <c r="BG768" s="217">
        <f>IF(N768="zákl. prenesená",J768,0)</f>
        <v>0</v>
      </c>
      <c r="BH768" s="217">
        <f>IF(N768="zníž. prenesená",J768,0)</f>
        <v>0</v>
      </c>
      <c r="BI768" s="217">
        <f>IF(N768="nulová",J768,0)</f>
        <v>0</v>
      </c>
      <c r="BJ768" s="18" t="s">
        <v>93</v>
      </c>
      <c r="BK768" s="217">
        <f>ROUND(I768*H768,2)</f>
        <v>0</v>
      </c>
      <c r="BL768" s="18" t="s">
        <v>172</v>
      </c>
      <c r="BM768" s="216" t="s">
        <v>1419</v>
      </c>
    </row>
    <row r="769" s="2" customFormat="1" ht="24.15" customHeight="1">
      <c r="A769" s="37"/>
      <c r="B769" s="168"/>
      <c r="C769" s="242" t="s">
        <v>1420</v>
      </c>
      <c r="D769" s="242" t="s">
        <v>271</v>
      </c>
      <c r="E769" s="243" t="s">
        <v>1421</v>
      </c>
      <c r="F769" s="244" t="s">
        <v>1422</v>
      </c>
      <c r="G769" s="245" t="s">
        <v>171</v>
      </c>
      <c r="H769" s="246">
        <v>53</v>
      </c>
      <c r="I769" s="247"/>
      <c r="J769" s="248">
        <f>ROUND(I769*H769,2)</f>
        <v>0</v>
      </c>
      <c r="K769" s="249"/>
      <c r="L769" s="250"/>
      <c r="M769" s="251" t="s">
        <v>1</v>
      </c>
      <c r="N769" s="252" t="s">
        <v>46</v>
      </c>
      <c r="O769" s="81"/>
      <c r="P769" s="214">
        <f>O769*H769</f>
        <v>0</v>
      </c>
      <c r="Q769" s="214">
        <v>0.00056999999999999998</v>
      </c>
      <c r="R769" s="214">
        <f>Q769*H769</f>
        <v>0.030209999999999997</v>
      </c>
      <c r="S769" s="214">
        <v>0</v>
      </c>
      <c r="T769" s="215">
        <f>S769*H769</f>
        <v>0</v>
      </c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  <c r="AE769" s="37"/>
      <c r="AR769" s="216" t="s">
        <v>200</v>
      </c>
      <c r="AT769" s="216" t="s">
        <v>271</v>
      </c>
      <c r="AU769" s="216" t="s">
        <v>93</v>
      </c>
      <c r="AY769" s="18" t="s">
        <v>166</v>
      </c>
      <c r="BE769" s="217">
        <f>IF(N769="základná",J769,0)</f>
        <v>0</v>
      </c>
      <c r="BF769" s="217">
        <f>IF(N769="znížená",J769,0)</f>
        <v>0</v>
      </c>
      <c r="BG769" s="217">
        <f>IF(N769="zákl. prenesená",J769,0)</f>
        <v>0</v>
      </c>
      <c r="BH769" s="217">
        <f>IF(N769="zníž. prenesená",J769,0)</f>
        <v>0</v>
      </c>
      <c r="BI769" s="217">
        <f>IF(N769="nulová",J769,0)</f>
        <v>0</v>
      </c>
      <c r="BJ769" s="18" t="s">
        <v>93</v>
      </c>
      <c r="BK769" s="217">
        <f>ROUND(I769*H769,2)</f>
        <v>0</v>
      </c>
      <c r="BL769" s="18" t="s">
        <v>172</v>
      </c>
      <c r="BM769" s="216" t="s">
        <v>1423</v>
      </c>
    </row>
    <row r="770" s="2" customFormat="1" ht="16.5" customHeight="1">
      <c r="A770" s="37"/>
      <c r="B770" s="168"/>
      <c r="C770" s="204" t="s">
        <v>1424</v>
      </c>
      <c r="D770" s="204" t="s">
        <v>168</v>
      </c>
      <c r="E770" s="205" t="s">
        <v>1425</v>
      </c>
      <c r="F770" s="206" t="s">
        <v>1426</v>
      </c>
      <c r="G770" s="207" t="s">
        <v>171</v>
      </c>
      <c r="H770" s="208">
        <v>49</v>
      </c>
      <c r="I770" s="209"/>
      <c r="J770" s="210">
        <f>ROUND(I770*H770,2)</f>
        <v>0</v>
      </c>
      <c r="K770" s="211"/>
      <c r="L770" s="38"/>
      <c r="M770" s="212" t="s">
        <v>1</v>
      </c>
      <c r="N770" s="213" t="s">
        <v>46</v>
      </c>
      <c r="O770" s="81"/>
      <c r="P770" s="214">
        <f>O770*H770</f>
        <v>0</v>
      </c>
      <c r="Q770" s="214">
        <v>6.9999999999999994E-05</v>
      </c>
      <c r="R770" s="214">
        <f>Q770*H770</f>
        <v>0.0034299999999999999</v>
      </c>
      <c r="S770" s="214">
        <v>0</v>
      </c>
      <c r="T770" s="215">
        <f>S770*H770</f>
        <v>0</v>
      </c>
      <c r="U770" s="37"/>
      <c r="V770" s="37"/>
      <c r="W770" s="37"/>
      <c r="X770" s="37"/>
      <c r="Y770" s="37"/>
      <c r="Z770" s="37"/>
      <c r="AA770" s="37"/>
      <c r="AB770" s="37"/>
      <c r="AC770" s="37"/>
      <c r="AD770" s="37"/>
      <c r="AE770" s="37"/>
      <c r="AR770" s="216" t="s">
        <v>172</v>
      </c>
      <c r="AT770" s="216" t="s">
        <v>168</v>
      </c>
      <c r="AU770" s="216" t="s">
        <v>93</v>
      </c>
      <c r="AY770" s="18" t="s">
        <v>166</v>
      </c>
      <c r="BE770" s="217">
        <f>IF(N770="základná",J770,0)</f>
        <v>0</v>
      </c>
      <c r="BF770" s="217">
        <f>IF(N770="znížená",J770,0)</f>
        <v>0</v>
      </c>
      <c r="BG770" s="217">
        <f>IF(N770="zákl. prenesená",J770,0)</f>
        <v>0</v>
      </c>
      <c r="BH770" s="217">
        <f>IF(N770="zníž. prenesená",J770,0)</f>
        <v>0</v>
      </c>
      <c r="BI770" s="217">
        <f>IF(N770="nulová",J770,0)</f>
        <v>0</v>
      </c>
      <c r="BJ770" s="18" t="s">
        <v>93</v>
      </c>
      <c r="BK770" s="217">
        <f>ROUND(I770*H770,2)</f>
        <v>0</v>
      </c>
      <c r="BL770" s="18" t="s">
        <v>172</v>
      </c>
      <c r="BM770" s="216" t="s">
        <v>1427</v>
      </c>
    </row>
    <row r="771" s="13" customFormat="1">
      <c r="A771" s="13"/>
      <c r="B771" s="218"/>
      <c r="C771" s="13"/>
      <c r="D771" s="219" t="s">
        <v>184</v>
      </c>
      <c r="E771" s="220" t="s">
        <v>1</v>
      </c>
      <c r="F771" s="221" t="s">
        <v>1428</v>
      </c>
      <c r="G771" s="13"/>
      <c r="H771" s="222">
        <v>49</v>
      </c>
      <c r="I771" s="223"/>
      <c r="J771" s="13"/>
      <c r="K771" s="13"/>
      <c r="L771" s="218"/>
      <c r="M771" s="224"/>
      <c r="N771" s="225"/>
      <c r="O771" s="225"/>
      <c r="P771" s="225"/>
      <c r="Q771" s="225"/>
      <c r="R771" s="225"/>
      <c r="S771" s="225"/>
      <c r="T771" s="226"/>
      <c r="U771" s="13"/>
      <c r="V771" s="13"/>
      <c r="W771" s="13"/>
      <c r="X771" s="13"/>
      <c r="Y771" s="13"/>
      <c r="Z771" s="13"/>
      <c r="AA771" s="13"/>
      <c r="AB771" s="13"/>
      <c r="AC771" s="13"/>
      <c r="AD771" s="13"/>
      <c r="AE771" s="13"/>
      <c r="AT771" s="220" t="s">
        <v>184</v>
      </c>
      <c r="AU771" s="220" t="s">
        <v>93</v>
      </c>
      <c r="AV771" s="13" t="s">
        <v>93</v>
      </c>
      <c r="AW771" s="13" t="s">
        <v>36</v>
      </c>
      <c r="AX771" s="13" t="s">
        <v>87</v>
      </c>
      <c r="AY771" s="220" t="s">
        <v>166</v>
      </c>
    </row>
    <row r="772" s="2" customFormat="1" ht="24.15" customHeight="1">
      <c r="A772" s="37"/>
      <c r="B772" s="168"/>
      <c r="C772" s="242" t="s">
        <v>1429</v>
      </c>
      <c r="D772" s="242" t="s">
        <v>271</v>
      </c>
      <c r="E772" s="243" t="s">
        <v>1430</v>
      </c>
      <c r="F772" s="244" t="s">
        <v>1431</v>
      </c>
      <c r="G772" s="245" t="s">
        <v>171</v>
      </c>
      <c r="H772" s="246">
        <v>43</v>
      </c>
      <c r="I772" s="247"/>
      <c r="J772" s="248">
        <f>ROUND(I772*H772,2)</f>
        <v>0</v>
      </c>
      <c r="K772" s="249"/>
      <c r="L772" s="250"/>
      <c r="M772" s="251" t="s">
        <v>1</v>
      </c>
      <c r="N772" s="252" t="s">
        <v>46</v>
      </c>
      <c r="O772" s="81"/>
      <c r="P772" s="214">
        <f>O772*H772</f>
        <v>0</v>
      </c>
      <c r="Q772" s="214">
        <v>0.00125</v>
      </c>
      <c r="R772" s="214">
        <f>Q772*H772</f>
        <v>0.053749999999999999</v>
      </c>
      <c r="S772" s="214">
        <v>0</v>
      </c>
      <c r="T772" s="215">
        <f>S772*H772</f>
        <v>0</v>
      </c>
      <c r="U772" s="37"/>
      <c r="V772" s="37"/>
      <c r="W772" s="37"/>
      <c r="X772" s="37"/>
      <c r="Y772" s="37"/>
      <c r="Z772" s="37"/>
      <c r="AA772" s="37"/>
      <c r="AB772" s="37"/>
      <c r="AC772" s="37"/>
      <c r="AD772" s="37"/>
      <c r="AE772" s="37"/>
      <c r="AR772" s="216" t="s">
        <v>200</v>
      </c>
      <c r="AT772" s="216" t="s">
        <v>271</v>
      </c>
      <c r="AU772" s="216" t="s">
        <v>93</v>
      </c>
      <c r="AY772" s="18" t="s">
        <v>166</v>
      </c>
      <c r="BE772" s="217">
        <f>IF(N772="základná",J772,0)</f>
        <v>0</v>
      </c>
      <c r="BF772" s="217">
        <f>IF(N772="znížená",J772,0)</f>
        <v>0</v>
      </c>
      <c r="BG772" s="217">
        <f>IF(N772="zákl. prenesená",J772,0)</f>
        <v>0</v>
      </c>
      <c r="BH772" s="217">
        <f>IF(N772="zníž. prenesená",J772,0)</f>
        <v>0</v>
      </c>
      <c r="BI772" s="217">
        <f>IF(N772="nulová",J772,0)</f>
        <v>0</v>
      </c>
      <c r="BJ772" s="18" t="s">
        <v>93</v>
      </c>
      <c r="BK772" s="217">
        <f>ROUND(I772*H772,2)</f>
        <v>0</v>
      </c>
      <c r="BL772" s="18" t="s">
        <v>172</v>
      </c>
      <c r="BM772" s="216" t="s">
        <v>1432</v>
      </c>
    </row>
    <row r="773" s="13" customFormat="1">
      <c r="A773" s="13"/>
      <c r="B773" s="218"/>
      <c r="C773" s="13"/>
      <c r="D773" s="219" t="s">
        <v>184</v>
      </c>
      <c r="E773" s="220" t="s">
        <v>1</v>
      </c>
      <c r="F773" s="221" t="s">
        <v>365</v>
      </c>
      <c r="G773" s="13"/>
      <c r="H773" s="222">
        <v>43</v>
      </c>
      <c r="I773" s="223"/>
      <c r="J773" s="13"/>
      <c r="K773" s="13"/>
      <c r="L773" s="218"/>
      <c r="M773" s="224"/>
      <c r="N773" s="225"/>
      <c r="O773" s="225"/>
      <c r="P773" s="225"/>
      <c r="Q773" s="225"/>
      <c r="R773" s="225"/>
      <c r="S773" s="225"/>
      <c r="T773" s="226"/>
      <c r="U773" s="13"/>
      <c r="V773" s="13"/>
      <c r="W773" s="13"/>
      <c r="X773" s="13"/>
      <c r="Y773" s="13"/>
      <c r="Z773" s="13"/>
      <c r="AA773" s="13"/>
      <c r="AB773" s="13"/>
      <c r="AC773" s="13"/>
      <c r="AD773" s="13"/>
      <c r="AE773" s="13"/>
      <c r="AT773" s="220" t="s">
        <v>184</v>
      </c>
      <c r="AU773" s="220" t="s">
        <v>93</v>
      </c>
      <c r="AV773" s="13" t="s">
        <v>93</v>
      </c>
      <c r="AW773" s="13" t="s">
        <v>36</v>
      </c>
      <c r="AX773" s="13" t="s">
        <v>87</v>
      </c>
      <c r="AY773" s="220" t="s">
        <v>166</v>
      </c>
    </row>
    <row r="774" s="2" customFormat="1" ht="21.75" customHeight="1">
      <c r="A774" s="37"/>
      <c r="B774" s="168"/>
      <c r="C774" s="242" t="s">
        <v>1433</v>
      </c>
      <c r="D774" s="242" t="s">
        <v>271</v>
      </c>
      <c r="E774" s="243" t="s">
        <v>1434</v>
      </c>
      <c r="F774" s="244" t="s">
        <v>1435</v>
      </c>
      <c r="G774" s="245" t="s">
        <v>171</v>
      </c>
      <c r="H774" s="246">
        <v>3</v>
      </c>
      <c r="I774" s="247"/>
      <c r="J774" s="248">
        <f>ROUND(I774*H774,2)</f>
        <v>0</v>
      </c>
      <c r="K774" s="249"/>
      <c r="L774" s="250"/>
      <c r="M774" s="251" t="s">
        <v>1</v>
      </c>
      <c r="N774" s="252" t="s">
        <v>46</v>
      </c>
      <c r="O774" s="81"/>
      <c r="P774" s="214">
        <f>O774*H774</f>
        <v>0</v>
      </c>
      <c r="Q774" s="214">
        <v>0.0016999999999999999</v>
      </c>
      <c r="R774" s="214">
        <f>Q774*H774</f>
        <v>0.0050999999999999995</v>
      </c>
      <c r="S774" s="214">
        <v>0</v>
      </c>
      <c r="T774" s="215">
        <f>S774*H774</f>
        <v>0</v>
      </c>
      <c r="U774" s="37"/>
      <c r="V774" s="37"/>
      <c r="W774" s="37"/>
      <c r="X774" s="37"/>
      <c r="Y774" s="37"/>
      <c r="Z774" s="37"/>
      <c r="AA774" s="37"/>
      <c r="AB774" s="37"/>
      <c r="AC774" s="37"/>
      <c r="AD774" s="37"/>
      <c r="AE774" s="37"/>
      <c r="AR774" s="216" t="s">
        <v>200</v>
      </c>
      <c r="AT774" s="216" t="s">
        <v>271</v>
      </c>
      <c r="AU774" s="216" t="s">
        <v>93</v>
      </c>
      <c r="AY774" s="18" t="s">
        <v>166</v>
      </c>
      <c r="BE774" s="217">
        <f>IF(N774="základná",J774,0)</f>
        <v>0</v>
      </c>
      <c r="BF774" s="217">
        <f>IF(N774="znížená",J774,0)</f>
        <v>0</v>
      </c>
      <c r="BG774" s="217">
        <f>IF(N774="zákl. prenesená",J774,0)</f>
        <v>0</v>
      </c>
      <c r="BH774" s="217">
        <f>IF(N774="zníž. prenesená",J774,0)</f>
        <v>0</v>
      </c>
      <c r="BI774" s="217">
        <f>IF(N774="nulová",J774,0)</f>
        <v>0</v>
      </c>
      <c r="BJ774" s="18" t="s">
        <v>93</v>
      </c>
      <c r="BK774" s="217">
        <f>ROUND(I774*H774,2)</f>
        <v>0</v>
      </c>
      <c r="BL774" s="18" t="s">
        <v>172</v>
      </c>
      <c r="BM774" s="216" t="s">
        <v>1436</v>
      </c>
    </row>
    <row r="775" s="2" customFormat="1" ht="24.15" customHeight="1">
      <c r="A775" s="37"/>
      <c r="B775" s="168"/>
      <c r="C775" s="242" t="s">
        <v>1437</v>
      </c>
      <c r="D775" s="242" t="s">
        <v>271</v>
      </c>
      <c r="E775" s="243" t="s">
        <v>1438</v>
      </c>
      <c r="F775" s="244" t="s">
        <v>1439</v>
      </c>
      <c r="G775" s="245" t="s">
        <v>171</v>
      </c>
      <c r="H775" s="246">
        <v>3</v>
      </c>
      <c r="I775" s="247"/>
      <c r="J775" s="248">
        <f>ROUND(I775*H775,2)</f>
        <v>0</v>
      </c>
      <c r="K775" s="249"/>
      <c r="L775" s="250"/>
      <c r="M775" s="251" t="s">
        <v>1</v>
      </c>
      <c r="N775" s="252" t="s">
        <v>46</v>
      </c>
      <c r="O775" s="81"/>
      <c r="P775" s="214">
        <f>O775*H775</f>
        <v>0</v>
      </c>
      <c r="Q775" s="214">
        <v>0.00148</v>
      </c>
      <c r="R775" s="214">
        <f>Q775*H775</f>
        <v>0.0044399999999999995</v>
      </c>
      <c r="S775" s="214">
        <v>0</v>
      </c>
      <c r="T775" s="215">
        <f>S775*H775</f>
        <v>0</v>
      </c>
      <c r="U775" s="37"/>
      <c r="V775" s="37"/>
      <c r="W775" s="37"/>
      <c r="X775" s="37"/>
      <c r="Y775" s="37"/>
      <c r="Z775" s="37"/>
      <c r="AA775" s="37"/>
      <c r="AB775" s="37"/>
      <c r="AC775" s="37"/>
      <c r="AD775" s="37"/>
      <c r="AE775" s="37"/>
      <c r="AR775" s="216" t="s">
        <v>200</v>
      </c>
      <c r="AT775" s="216" t="s">
        <v>271</v>
      </c>
      <c r="AU775" s="216" t="s">
        <v>93</v>
      </c>
      <c r="AY775" s="18" t="s">
        <v>166</v>
      </c>
      <c r="BE775" s="217">
        <f>IF(N775="základná",J775,0)</f>
        <v>0</v>
      </c>
      <c r="BF775" s="217">
        <f>IF(N775="znížená",J775,0)</f>
        <v>0</v>
      </c>
      <c r="BG775" s="217">
        <f>IF(N775="zákl. prenesená",J775,0)</f>
        <v>0</v>
      </c>
      <c r="BH775" s="217">
        <f>IF(N775="zníž. prenesená",J775,0)</f>
        <v>0</v>
      </c>
      <c r="BI775" s="217">
        <f>IF(N775="nulová",J775,0)</f>
        <v>0</v>
      </c>
      <c r="BJ775" s="18" t="s">
        <v>93</v>
      </c>
      <c r="BK775" s="217">
        <f>ROUND(I775*H775,2)</f>
        <v>0</v>
      </c>
      <c r="BL775" s="18" t="s">
        <v>172</v>
      </c>
      <c r="BM775" s="216" t="s">
        <v>1440</v>
      </c>
    </row>
    <row r="776" s="2" customFormat="1" ht="16.5" customHeight="1">
      <c r="A776" s="37"/>
      <c r="B776" s="168"/>
      <c r="C776" s="204" t="s">
        <v>673</v>
      </c>
      <c r="D776" s="204" t="s">
        <v>168</v>
      </c>
      <c r="E776" s="205" t="s">
        <v>1441</v>
      </c>
      <c r="F776" s="206" t="s">
        <v>1442</v>
      </c>
      <c r="G776" s="207" t="s">
        <v>171</v>
      </c>
      <c r="H776" s="208">
        <v>18</v>
      </c>
      <c r="I776" s="209"/>
      <c r="J776" s="210">
        <f>ROUND(I776*H776,2)</f>
        <v>0</v>
      </c>
      <c r="K776" s="211"/>
      <c r="L776" s="38"/>
      <c r="M776" s="212" t="s">
        <v>1</v>
      </c>
      <c r="N776" s="213" t="s">
        <v>46</v>
      </c>
      <c r="O776" s="81"/>
      <c r="P776" s="214">
        <f>O776*H776</f>
        <v>0</v>
      </c>
      <c r="Q776" s="214">
        <v>6.9999999999999994E-05</v>
      </c>
      <c r="R776" s="214">
        <f>Q776*H776</f>
        <v>0.0012599999999999998</v>
      </c>
      <c r="S776" s="214">
        <v>0</v>
      </c>
      <c r="T776" s="215">
        <f>S776*H776</f>
        <v>0</v>
      </c>
      <c r="U776" s="37"/>
      <c r="V776" s="37"/>
      <c r="W776" s="37"/>
      <c r="X776" s="37"/>
      <c r="Y776" s="37"/>
      <c r="Z776" s="37"/>
      <c r="AA776" s="37"/>
      <c r="AB776" s="37"/>
      <c r="AC776" s="37"/>
      <c r="AD776" s="37"/>
      <c r="AE776" s="37"/>
      <c r="AR776" s="216" t="s">
        <v>172</v>
      </c>
      <c r="AT776" s="216" t="s">
        <v>168</v>
      </c>
      <c r="AU776" s="216" t="s">
        <v>93</v>
      </c>
      <c r="AY776" s="18" t="s">
        <v>166</v>
      </c>
      <c r="BE776" s="217">
        <f>IF(N776="základná",J776,0)</f>
        <v>0</v>
      </c>
      <c r="BF776" s="217">
        <f>IF(N776="znížená",J776,0)</f>
        <v>0</v>
      </c>
      <c r="BG776" s="217">
        <f>IF(N776="zákl. prenesená",J776,0)</f>
        <v>0</v>
      </c>
      <c r="BH776" s="217">
        <f>IF(N776="zníž. prenesená",J776,0)</f>
        <v>0</v>
      </c>
      <c r="BI776" s="217">
        <f>IF(N776="nulová",J776,0)</f>
        <v>0</v>
      </c>
      <c r="BJ776" s="18" t="s">
        <v>93</v>
      </c>
      <c r="BK776" s="217">
        <f>ROUND(I776*H776,2)</f>
        <v>0</v>
      </c>
      <c r="BL776" s="18" t="s">
        <v>172</v>
      </c>
      <c r="BM776" s="216" t="s">
        <v>1443</v>
      </c>
    </row>
    <row r="777" s="13" customFormat="1">
      <c r="A777" s="13"/>
      <c r="B777" s="218"/>
      <c r="C777" s="13"/>
      <c r="D777" s="219" t="s">
        <v>184</v>
      </c>
      <c r="E777" s="220" t="s">
        <v>1</v>
      </c>
      <c r="F777" s="221" t="s">
        <v>1444</v>
      </c>
      <c r="G777" s="13"/>
      <c r="H777" s="222">
        <v>18</v>
      </c>
      <c r="I777" s="223"/>
      <c r="J777" s="13"/>
      <c r="K777" s="13"/>
      <c r="L777" s="218"/>
      <c r="M777" s="224"/>
      <c r="N777" s="225"/>
      <c r="O777" s="225"/>
      <c r="P777" s="225"/>
      <c r="Q777" s="225"/>
      <c r="R777" s="225"/>
      <c r="S777" s="225"/>
      <c r="T777" s="226"/>
      <c r="U777" s="13"/>
      <c r="V777" s="13"/>
      <c r="W777" s="13"/>
      <c r="X777" s="13"/>
      <c r="Y777" s="13"/>
      <c r="Z777" s="13"/>
      <c r="AA777" s="13"/>
      <c r="AB777" s="13"/>
      <c r="AC777" s="13"/>
      <c r="AD777" s="13"/>
      <c r="AE777" s="13"/>
      <c r="AT777" s="220" t="s">
        <v>184</v>
      </c>
      <c r="AU777" s="220" t="s">
        <v>93</v>
      </c>
      <c r="AV777" s="13" t="s">
        <v>93</v>
      </c>
      <c r="AW777" s="13" t="s">
        <v>36</v>
      </c>
      <c r="AX777" s="13" t="s">
        <v>87</v>
      </c>
      <c r="AY777" s="220" t="s">
        <v>166</v>
      </c>
    </row>
    <row r="778" s="2" customFormat="1" ht="24.15" customHeight="1">
      <c r="A778" s="37"/>
      <c r="B778" s="168"/>
      <c r="C778" s="242" t="s">
        <v>1445</v>
      </c>
      <c r="D778" s="242" t="s">
        <v>271</v>
      </c>
      <c r="E778" s="243" t="s">
        <v>1446</v>
      </c>
      <c r="F778" s="244" t="s">
        <v>1447</v>
      </c>
      <c r="G778" s="245" t="s">
        <v>171</v>
      </c>
      <c r="H778" s="246">
        <v>18</v>
      </c>
      <c r="I778" s="247"/>
      <c r="J778" s="248">
        <f>ROUND(I778*H778,2)</f>
        <v>0</v>
      </c>
      <c r="K778" s="249"/>
      <c r="L778" s="250"/>
      <c r="M778" s="251" t="s">
        <v>1</v>
      </c>
      <c r="N778" s="252" t="s">
        <v>46</v>
      </c>
      <c r="O778" s="81"/>
      <c r="P778" s="214">
        <f>O778*H778</f>
        <v>0</v>
      </c>
      <c r="Q778" s="214">
        <v>0.00098999999999999999</v>
      </c>
      <c r="R778" s="214">
        <f>Q778*H778</f>
        <v>0.017819999999999999</v>
      </c>
      <c r="S778" s="214">
        <v>0</v>
      </c>
      <c r="T778" s="215">
        <f>S778*H778</f>
        <v>0</v>
      </c>
      <c r="U778" s="37"/>
      <c r="V778" s="37"/>
      <c r="W778" s="37"/>
      <c r="X778" s="37"/>
      <c r="Y778" s="37"/>
      <c r="Z778" s="37"/>
      <c r="AA778" s="37"/>
      <c r="AB778" s="37"/>
      <c r="AC778" s="37"/>
      <c r="AD778" s="37"/>
      <c r="AE778" s="37"/>
      <c r="AR778" s="216" t="s">
        <v>200</v>
      </c>
      <c r="AT778" s="216" t="s">
        <v>271</v>
      </c>
      <c r="AU778" s="216" t="s">
        <v>93</v>
      </c>
      <c r="AY778" s="18" t="s">
        <v>166</v>
      </c>
      <c r="BE778" s="217">
        <f>IF(N778="základná",J778,0)</f>
        <v>0</v>
      </c>
      <c r="BF778" s="217">
        <f>IF(N778="znížená",J778,0)</f>
        <v>0</v>
      </c>
      <c r="BG778" s="217">
        <f>IF(N778="zákl. prenesená",J778,0)</f>
        <v>0</v>
      </c>
      <c r="BH778" s="217">
        <f>IF(N778="zníž. prenesená",J778,0)</f>
        <v>0</v>
      </c>
      <c r="BI778" s="217">
        <f>IF(N778="nulová",J778,0)</f>
        <v>0</v>
      </c>
      <c r="BJ778" s="18" t="s">
        <v>93</v>
      </c>
      <c r="BK778" s="217">
        <f>ROUND(I778*H778,2)</f>
        <v>0</v>
      </c>
      <c r="BL778" s="18" t="s">
        <v>172</v>
      </c>
      <c r="BM778" s="216" t="s">
        <v>1448</v>
      </c>
    </row>
    <row r="779" s="2" customFormat="1" ht="16.5" customHeight="1">
      <c r="A779" s="37"/>
      <c r="B779" s="168"/>
      <c r="C779" s="204" t="s">
        <v>1449</v>
      </c>
      <c r="D779" s="204" t="s">
        <v>168</v>
      </c>
      <c r="E779" s="205" t="s">
        <v>1450</v>
      </c>
      <c r="F779" s="206" t="s">
        <v>1451</v>
      </c>
      <c r="G779" s="207" t="s">
        <v>171</v>
      </c>
      <c r="H779" s="208">
        <v>8</v>
      </c>
      <c r="I779" s="209"/>
      <c r="J779" s="210">
        <f>ROUND(I779*H779,2)</f>
        <v>0</v>
      </c>
      <c r="K779" s="211"/>
      <c r="L779" s="38"/>
      <c r="M779" s="212" t="s">
        <v>1</v>
      </c>
      <c r="N779" s="213" t="s">
        <v>46</v>
      </c>
      <c r="O779" s="81"/>
      <c r="P779" s="214">
        <f>O779*H779</f>
        <v>0</v>
      </c>
      <c r="Q779" s="214">
        <v>8.0000000000000007E-05</v>
      </c>
      <c r="R779" s="214">
        <f>Q779*H779</f>
        <v>0.00064000000000000005</v>
      </c>
      <c r="S779" s="214">
        <v>0</v>
      </c>
      <c r="T779" s="215">
        <f>S779*H779</f>
        <v>0</v>
      </c>
      <c r="U779" s="37"/>
      <c r="V779" s="37"/>
      <c r="W779" s="37"/>
      <c r="X779" s="37"/>
      <c r="Y779" s="37"/>
      <c r="Z779" s="37"/>
      <c r="AA779" s="37"/>
      <c r="AB779" s="37"/>
      <c r="AC779" s="37"/>
      <c r="AD779" s="37"/>
      <c r="AE779" s="37"/>
      <c r="AR779" s="216" t="s">
        <v>172</v>
      </c>
      <c r="AT779" s="216" t="s">
        <v>168</v>
      </c>
      <c r="AU779" s="216" t="s">
        <v>93</v>
      </c>
      <c r="AY779" s="18" t="s">
        <v>166</v>
      </c>
      <c r="BE779" s="217">
        <f>IF(N779="základná",J779,0)</f>
        <v>0</v>
      </c>
      <c r="BF779" s="217">
        <f>IF(N779="znížená",J779,0)</f>
        <v>0</v>
      </c>
      <c r="BG779" s="217">
        <f>IF(N779="zákl. prenesená",J779,0)</f>
        <v>0</v>
      </c>
      <c r="BH779" s="217">
        <f>IF(N779="zníž. prenesená",J779,0)</f>
        <v>0</v>
      </c>
      <c r="BI779" s="217">
        <f>IF(N779="nulová",J779,0)</f>
        <v>0</v>
      </c>
      <c r="BJ779" s="18" t="s">
        <v>93</v>
      </c>
      <c r="BK779" s="217">
        <f>ROUND(I779*H779,2)</f>
        <v>0</v>
      </c>
      <c r="BL779" s="18" t="s">
        <v>172</v>
      </c>
      <c r="BM779" s="216" t="s">
        <v>1452</v>
      </c>
    </row>
    <row r="780" s="13" customFormat="1">
      <c r="A780" s="13"/>
      <c r="B780" s="218"/>
      <c r="C780" s="13"/>
      <c r="D780" s="219" t="s">
        <v>184</v>
      </c>
      <c r="E780" s="220" t="s">
        <v>1</v>
      </c>
      <c r="F780" s="221" t="s">
        <v>1453</v>
      </c>
      <c r="G780" s="13"/>
      <c r="H780" s="222">
        <v>8</v>
      </c>
      <c r="I780" s="223"/>
      <c r="J780" s="13"/>
      <c r="K780" s="13"/>
      <c r="L780" s="218"/>
      <c r="M780" s="224"/>
      <c r="N780" s="225"/>
      <c r="O780" s="225"/>
      <c r="P780" s="225"/>
      <c r="Q780" s="225"/>
      <c r="R780" s="225"/>
      <c r="S780" s="225"/>
      <c r="T780" s="226"/>
      <c r="U780" s="13"/>
      <c r="V780" s="13"/>
      <c r="W780" s="13"/>
      <c r="X780" s="13"/>
      <c r="Y780" s="13"/>
      <c r="Z780" s="13"/>
      <c r="AA780" s="13"/>
      <c r="AB780" s="13"/>
      <c r="AC780" s="13"/>
      <c r="AD780" s="13"/>
      <c r="AE780" s="13"/>
      <c r="AT780" s="220" t="s">
        <v>184</v>
      </c>
      <c r="AU780" s="220" t="s">
        <v>93</v>
      </c>
      <c r="AV780" s="13" t="s">
        <v>93</v>
      </c>
      <c r="AW780" s="13" t="s">
        <v>36</v>
      </c>
      <c r="AX780" s="13" t="s">
        <v>87</v>
      </c>
      <c r="AY780" s="220" t="s">
        <v>166</v>
      </c>
    </row>
    <row r="781" s="2" customFormat="1" ht="24.15" customHeight="1">
      <c r="A781" s="37"/>
      <c r="B781" s="168"/>
      <c r="C781" s="242" t="s">
        <v>1454</v>
      </c>
      <c r="D781" s="242" t="s">
        <v>271</v>
      </c>
      <c r="E781" s="243" t="s">
        <v>1455</v>
      </c>
      <c r="F781" s="244" t="s">
        <v>1456</v>
      </c>
      <c r="G781" s="245" t="s">
        <v>171</v>
      </c>
      <c r="H781" s="246">
        <v>5</v>
      </c>
      <c r="I781" s="247"/>
      <c r="J781" s="248">
        <f>ROUND(I781*H781,2)</f>
        <v>0</v>
      </c>
      <c r="K781" s="249"/>
      <c r="L781" s="250"/>
      <c r="M781" s="251" t="s">
        <v>1</v>
      </c>
      <c r="N781" s="252" t="s">
        <v>46</v>
      </c>
      <c r="O781" s="81"/>
      <c r="P781" s="214">
        <f>O781*H781</f>
        <v>0</v>
      </c>
      <c r="Q781" s="214">
        <v>0.00398</v>
      </c>
      <c r="R781" s="214">
        <f>Q781*H781</f>
        <v>0.019900000000000001</v>
      </c>
      <c r="S781" s="214">
        <v>0</v>
      </c>
      <c r="T781" s="215">
        <f>S781*H781</f>
        <v>0</v>
      </c>
      <c r="U781" s="37"/>
      <c r="V781" s="37"/>
      <c r="W781" s="37"/>
      <c r="X781" s="37"/>
      <c r="Y781" s="37"/>
      <c r="Z781" s="37"/>
      <c r="AA781" s="37"/>
      <c r="AB781" s="37"/>
      <c r="AC781" s="37"/>
      <c r="AD781" s="37"/>
      <c r="AE781" s="37"/>
      <c r="AR781" s="216" t="s">
        <v>200</v>
      </c>
      <c r="AT781" s="216" t="s">
        <v>271</v>
      </c>
      <c r="AU781" s="216" t="s">
        <v>93</v>
      </c>
      <c r="AY781" s="18" t="s">
        <v>166</v>
      </c>
      <c r="BE781" s="217">
        <f>IF(N781="základná",J781,0)</f>
        <v>0</v>
      </c>
      <c r="BF781" s="217">
        <f>IF(N781="znížená",J781,0)</f>
        <v>0</v>
      </c>
      <c r="BG781" s="217">
        <f>IF(N781="zákl. prenesená",J781,0)</f>
        <v>0</v>
      </c>
      <c r="BH781" s="217">
        <f>IF(N781="zníž. prenesená",J781,0)</f>
        <v>0</v>
      </c>
      <c r="BI781" s="217">
        <f>IF(N781="nulová",J781,0)</f>
        <v>0</v>
      </c>
      <c r="BJ781" s="18" t="s">
        <v>93</v>
      </c>
      <c r="BK781" s="217">
        <f>ROUND(I781*H781,2)</f>
        <v>0</v>
      </c>
      <c r="BL781" s="18" t="s">
        <v>172</v>
      </c>
      <c r="BM781" s="216" t="s">
        <v>1457</v>
      </c>
    </row>
    <row r="782" s="2" customFormat="1" ht="24.15" customHeight="1">
      <c r="A782" s="37"/>
      <c r="B782" s="168"/>
      <c r="C782" s="242" t="s">
        <v>1458</v>
      </c>
      <c r="D782" s="242" t="s">
        <v>271</v>
      </c>
      <c r="E782" s="243" t="s">
        <v>1459</v>
      </c>
      <c r="F782" s="244" t="s">
        <v>1460</v>
      </c>
      <c r="G782" s="245" t="s">
        <v>171</v>
      </c>
      <c r="H782" s="246">
        <v>3</v>
      </c>
      <c r="I782" s="247"/>
      <c r="J782" s="248">
        <f>ROUND(I782*H782,2)</f>
        <v>0</v>
      </c>
      <c r="K782" s="249"/>
      <c r="L782" s="250"/>
      <c r="M782" s="251" t="s">
        <v>1</v>
      </c>
      <c r="N782" s="252" t="s">
        <v>46</v>
      </c>
      <c r="O782" s="81"/>
      <c r="P782" s="214">
        <f>O782*H782</f>
        <v>0</v>
      </c>
      <c r="Q782" s="214">
        <v>0.0047299999999999998</v>
      </c>
      <c r="R782" s="214">
        <f>Q782*H782</f>
        <v>0.01419</v>
      </c>
      <c r="S782" s="214">
        <v>0</v>
      </c>
      <c r="T782" s="215">
        <f>S782*H782</f>
        <v>0</v>
      </c>
      <c r="U782" s="37"/>
      <c r="V782" s="37"/>
      <c r="W782" s="37"/>
      <c r="X782" s="37"/>
      <c r="Y782" s="37"/>
      <c r="Z782" s="37"/>
      <c r="AA782" s="37"/>
      <c r="AB782" s="37"/>
      <c r="AC782" s="37"/>
      <c r="AD782" s="37"/>
      <c r="AE782" s="37"/>
      <c r="AR782" s="216" t="s">
        <v>200</v>
      </c>
      <c r="AT782" s="216" t="s">
        <v>271</v>
      </c>
      <c r="AU782" s="216" t="s">
        <v>93</v>
      </c>
      <c r="AY782" s="18" t="s">
        <v>166</v>
      </c>
      <c r="BE782" s="217">
        <f>IF(N782="základná",J782,0)</f>
        <v>0</v>
      </c>
      <c r="BF782" s="217">
        <f>IF(N782="znížená",J782,0)</f>
        <v>0</v>
      </c>
      <c r="BG782" s="217">
        <f>IF(N782="zákl. prenesená",J782,0)</f>
        <v>0</v>
      </c>
      <c r="BH782" s="217">
        <f>IF(N782="zníž. prenesená",J782,0)</f>
        <v>0</v>
      </c>
      <c r="BI782" s="217">
        <f>IF(N782="nulová",J782,0)</f>
        <v>0</v>
      </c>
      <c r="BJ782" s="18" t="s">
        <v>93</v>
      </c>
      <c r="BK782" s="217">
        <f>ROUND(I782*H782,2)</f>
        <v>0</v>
      </c>
      <c r="BL782" s="18" t="s">
        <v>172</v>
      </c>
      <c r="BM782" s="216" t="s">
        <v>1461</v>
      </c>
    </row>
    <row r="783" s="2" customFormat="1" ht="16.5" customHeight="1">
      <c r="A783" s="37"/>
      <c r="B783" s="168"/>
      <c r="C783" s="204" t="s">
        <v>1462</v>
      </c>
      <c r="D783" s="204" t="s">
        <v>168</v>
      </c>
      <c r="E783" s="205" t="s">
        <v>1463</v>
      </c>
      <c r="F783" s="206" t="s">
        <v>1464</v>
      </c>
      <c r="G783" s="207" t="s">
        <v>171</v>
      </c>
      <c r="H783" s="208">
        <v>2</v>
      </c>
      <c r="I783" s="209"/>
      <c r="J783" s="210">
        <f>ROUND(I783*H783,2)</f>
        <v>0</v>
      </c>
      <c r="K783" s="211"/>
      <c r="L783" s="38"/>
      <c r="M783" s="212" t="s">
        <v>1</v>
      </c>
      <c r="N783" s="213" t="s">
        <v>46</v>
      </c>
      <c r="O783" s="81"/>
      <c r="P783" s="214">
        <f>O783*H783</f>
        <v>0</v>
      </c>
      <c r="Q783" s="214">
        <v>8.0000000000000007E-05</v>
      </c>
      <c r="R783" s="214">
        <f>Q783*H783</f>
        <v>0.00016000000000000001</v>
      </c>
      <c r="S783" s="214">
        <v>0</v>
      </c>
      <c r="T783" s="215">
        <f>S783*H783</f>
        <v>0</v>
      </c>
      <c r="U783" s="37"/>
      <c r="V783" s="37"/>
      <c r="W783" s="37"/>
      <c r="X783" s="37"/>
      <c r="Y783" s="37"/>
      <c r="Z783" s="37"/>
      <c r="AA783" s="37"/>
      <c r="AB783" s="37"/>
      <c r="AC783" s="37"/>
      <c r="AD783" s="37"/>
      <c r="AE783" s="37"/>
      <c r="AR783" s="216" t="s">
        <v>172</v>
      </c>
      <c r="AT783" s="216" t="s">
        <v>168</v>
      </c>
      <c r="AU783" s="216" t="s">
        <v>93</v>
      </c>
      <c r="AY783" s="18" t="s">
        <v>166</v>
      </c>
      <c r="BE783" s="217">
        <f>IF(N783="základná",J783,0)</f>
        <v>0</v>
      </c>
      <c r="BF783" s="217">
        <f>IF(N783="znížená",J783,0)</f>
        <v>0</v>
      </c>
      <c r="BG783" s="217">
        <f>IF(N783="zákl. prenesená",J783,0)</f>
        <v>0</v>
      </c>
      <c r="BH783" s="217">
        <f>IF(N783="zníž. prenesená",J783,0)</f>
        <v>0</v>
      </c>
      <c r="BI783" s="217">
        <f>IF(N783="nulová",J783,0)</f>
        <v>0</v>
      </c>
      <c r="BJ783" s="18" t="s">
        <v>93</v>
      </c>
      <c r="BK783" s="217">
        <f>ROUND(I783*H783,2)</f>
        <v>0</v>
      </c>
      <c r="BL783" s="18" t="s">
        <v>172</v>
      </c>
      <c r="BM783" s="216" t="s">
        <v>1465</v>
      </c>
    </row>
    <row r="784" s="2" customFormat="1" ht="24.15" customHeight="1">
      <c r="A784" s="37"/>
      <c r="B784" s="168"/>
      <c r="C784" s="242" t="s">
        <v>1466</v>
      </c>
      <c r="D784" s="242" t="s">
        <v>271</v>
      </c>
      <c r="E784" s="243" t="s">
        <v>1467</v>
      </c>
      <c r="F784" s="244" t="s">
        <v>1468</v>
      </c>
      <c r="G784" s="245" t="s">
        <v>171</v>
      </c>
      <c r="H784" s="246">
        <v>2</v>
      </c>
      <c r="I784" s="247"/>
      <c r="J784" s="248">
        <f>ROUND(I784*H784,2)</f>
        <v>0</v>
      </c>
      <c r="K784" s="249"/>
      <c r="L784" s="250"/>
      <c r="M784" s="251" t="s">
        <v>1</v>
      </c>
      <c r="N784" s="252" t="s">
        <v>46</v>
      </c>
      <c r="O784" s="81"/>
      <c r="P784" s="214">
        <f>O784*H784</f>
        <v>0</v>
      </c>
      <c r="Q784" s="214">
        <v>0.0016999999999999999</v>
      </c>
      <c r="R784" s="214">
        <f>Q784*H784</f>
        <v>0.0033999999999999998</v>
      </c>
      <c r="S784" s="214">
        <v>0</v>
      </c>
      <c r="T784" s="215">
        <f>S784*H784</f>
        <v>0</v>
      </c>
      <c r="U784" s="37"/>
      <c r="V784" s="37"/>
      <c r="W784" s="37"/>
      <c r="X784" s="37"/>
      <c r="Y784" s="37"/>
      <c r="Z784" s="37"/>
      <c r="AA784" s="37"/>
      <c r="AB784" s="37"/>
      <c r="AC784" s="37"/>
      <c r="AD784" s="37"/>
      <c r="AE784" s="37"/>
      <c r="AR784" s="216" t="s">
        <v>200</v>
      </c>
      <c r="AT784" s="216" t="s">
        <v>271</v>
      </c>
      <c r="AU784" s="216" t="s">
        <v>93</v>
      </c>
      <c r="AY784" s="18" t="s">
        <v>166</v>
      </c>
      <c r="BE784" s="217">
        <f>IF(N784="základná",J784,0)</f>
        <v>0</v>
      </c>
      <c r="BF784" s="217">
        <f>IF(N784="znížená",J784,0)</f>
        <v>0</v>
      </c>
      <c r="BG784" s="217">
        <f>IF(N784="zákl. prenesená",J784,0)</f>
        <v>0</v>
      </c>
      <c r="BH784" s="217">
        <f>IF(N784="zníž. prenesená",J784,0)</f>
        <v>0</v>
      </c>
      <c r="BI784" s="217">
        <f>IF(N784="nulová",J784,0)</f>
        <v>0</v>
      </c>
      <c r="BJ784" s="18" t="s">
        <v>93</v>
      </c>
      <c r="BK784" s="217">
        <f>ROUND(I784*H784,2)</f>
        <v>0</v>
      </c>
      <c r="BL784" s="18" t="s">
        <v>172</v>
      </c>
      <c r="BM784" s="216" t="s">
        <v>1469</v>
      </c>
    </row>
    <row r="785" s="2" customFormat="1" ht="16.5" customHeight="1">
      <c r="A785" s="37"/>
      <c r="B785" s="168"/>
      <c r="C785" s="204" t="s">
        <v>1470</v>
      </c>
      <c r="D785" s="204" t="s">
        <v>168</v>
      </c>
      <c r="E785" s="205" t="s">
        <v>1471</v>
      </c>
      <c r="F785" s="206" t="s">
        <v>1472</v>
      </c>
      <c r="G785" s="207" t="s">
        <v>171</v>
      </c>
      <c r="H785" s="208">
        <v>1</v>
      </c>
      <c r="I785" s="209"/>
      <c r="J785" s="210">
        <f>ROUND(I785*H785,2)</f>
        <v>0</v>
      </c>
      <c r="K785" s="211"/>
      <c r="L785" s="38"/>
      <c r="M785" s="212" t="s">
        <v>1</v>
      </c>
      <c r="N785" s="213" t="s">
        <v>46</v>
      </c>
      <c r="O785" s="81"/>
      <c r="P785" s="214">
        <f>O785*H785</f>
        <v>0</v>
      </c>
      <c r="Q785" s="214">
        <v>8.0000000000000007E-05</v>
      </c>
      <c r="R785" s="214">
        <f>Q785*H785</f>
        <v>8.0000000000000007E-05</v>
      </c>
      <c r="S785" s="214">
        <v>0</v>
      </c>
      <c r="T785" s="215">
        <f>S785*H785</f>
        <v>0</v>
      </c>
      <c r="U785" s="37"/>
      <c r="V785" s="37"/>
      <c r="W785" s="37"/>
      <c r="X785" s="37"/>
      <c r="Y785" s="37"/>
      <c r="Z785" s="37"/>
      <c r="AA785" s="37"/>
      <c r="AB785" s="37"/>
      <c r="AC785" s="37"/>
      <c r="AD785" s="37"/>
      <c r="AE785" s="37"/>
      <c r="AR785" s="216" t="s">
        <v>172</v>
      </c>
      <c r="AT785" s="216" t="s">
        <v>168</v>
      </c>
      <c r="AU785" s="216" t="s">
        <v>93</v>
      </c>
      <c r="AY785" s="18" t="s">
        <v>166</v>
      </c>
      <c r="BE785" s="217">
        <f>IF(N785="základná",J785,0)</f>
        <v>0</v>
      </c>
      <c r="BF785" s="217">
        <f>IF(N785="znížená",J785,0)</f>
        <v>0</v>
      </c>
      <c r="BG785" s="217">
        <f>IF(N785="zákl. prenesená",J785,0)</f>
        <v>0</v>
      </c>
      <c r="BH785" s="217">
        <f>IF(N785="zníž. prenesená",J785,0)</f>
        <v>0</v>
      </c>
      <c r="BI785" s="217">
        <f>IF(N785="nulová",J785,0)</f>
        <v>0</v>
      </c>
      <c r="BJ785" s="18" t="s">
        <v>93</v>
      </c>
      <c r="BK785" s="217">
        <f>ROUND(I785*H785,2)</f>
        <v>0</v>
      </c>
      <c r="BL785" s="18" t="s">
        <v>172</v>
      </c>
      <c r="BM785" s="216" t="s">
        <v>1473</v>
      </c>
    </row>
    <row r="786" s="2" customFormat="1" ht="24.15" customHeight="1">
      <c r="A786" s="37"/>
      <c r="B786" s="168"/>
      <c r="C786" s="242" t="s">
        <v>1474</v>
      </c>
      <c r="D786" s="242" t="s">
        <v>271</v>
      </c>
      <c r="E786" s="243" t="s">
        <v>1475</v>
      </c>
      <c r="F786" s="244" t="s">
        <v>1476</v>
      </c>
      <c r="G786" s="245" t="s">
        <v>171</v>
      </c>
      <c r="H786" s="246">
        <v>1</v>
      </c>
      <c r="I786" s="247"/>
      <c r="J786" s="248">
        <f>ROUND(I786*H786,2)</f>
        <v>0</v>
      </c>
      <c r="K786" s="249"/>
      <c r="L786" s="250"/>
      <c r="M786" s="251" t="s">
        <v>1</v>
      </c>
      <c r="N786" s="252" t="s">
        <v>46</v>
      </c>
      <c r="O786" s="81"/>
      <c r="P786" s="214">
        <f>O786*H786</f>
        <v>0</v>
      </c>
      <c r="Q786" s="214">
        <v>0.0011000000000000001</v>
      </c>
      <c r="R786" s="214">
        <f>Q786*H786</f>
        <v>0.0011000000000000001</v>
      </c>
      <c r="S786" s="214">
        <v>0</v>
      </c>
      <c r="T786" s="215">
        <f>S786*H786</f>
        <v>0</v>
      </c>
      <c r="U786" s="37"/>
      <c r="V786" s="37"/>
      <c r="W786" s="37"/>
      <c r="X786" s="37"/>
      <c r="Y786" s="37"/>
      <c r="Z786" s="37"/>
      <c r="AA786" s="37"/>
      <c r="AB786" s="37"/>
      <c r="AC786" s="37"/>
      <c r="AD786" s="37"/>
      <c r="AE786" s="37"/>
      <c r="AR786" s="216" t="s">
        <v>200</v>
      </c>
      <c r="AT786" s="216" t="s">
        <v>271</v>
      </c>
      <c r="AU786" s="216" t="s">
        <v>93</v>
      </c>
      <c r="AY786" s="18" t="s">
        <v>166</v>
      </c>
      <c r="BE786" s="217">
        <f>IF(N786="základná",J786,0)</f>
        <v>0</v>
      </c>
      <c r="BF786" s="217">
        <f>IF(N786="znížená",J786,0)</f>
        <v>0</v>
      </c>
      <c r="BG786" s="217">
        <f>IF(N786="zákl. prenesená",J786,0)</f>
        <v>0</v>
      </c>
      <c r="BH786" s="217">
        <f>IF(N786="zníž. prenesená",J786,0)</f>
        <v>0</v>
      </c>
      <c r="BI786" s="217">
        <f>IF(N786="nulová",J786,0)</f>
        <v>0</v>
      </c>
      <c r="BJ786" s="18" t="s">
        <v>93</v>
      </c>
      <c r="BK786" s="217">
        <f>ROUND(I786*H786,2)</f>
        <v>0</v>
      </c>
      <c r="BL786" s="18" t="s">
        <v>172</v>
      </c>
      <c r="BM786" s="216" t="s">
        <v>1477</v>
      </c>
    </row>
    <row r="787" s="2" customFormat="1" ht="16.5" customHeight="1">
      <c r="A787" s="37"/>
      <c r="B787" s="168"/>
      <c r="C787" s="204" t="s">
        <v>1478</v>
      </c>
      <c r="D787" s="204" t="s">
        <v>168</v>
      </c>
      <c r="E787" s="205" t="s">
        <v>1479</v>
      </c>
      <c r="F787" s="206" t="s">
        <v>1480</v>
      </c>
      <c r="G787" s="207" t="s">
        <v>171</v>
      </c>
      <c r="H787" s="208">
        <v>1</v>
      </c>
      <c r="I787" s="209"/>
      <c r="J787" s="210">
        <f>ROUND(I787*H787,2)</f>
        <v>0</v>
      </c>
      <c r="K787" s="211"/>
      <c r="L787" s="38"/>
      <c r="M787" s="212" t="s">
        <v>1</v>
      </c>
      <c r="N787" s="213" t="s">
        <v>46</v>
      </c>
      <c r="O787" s="81"/>
      <c r="P787" s="214">
        <f>O787*H787</f>
        <v>0</v>
      </c>
      <c r="Q787" s="214">
        <v>8.0000000000000007E-05</v>
      </c>
      <c r="R787" s="214">
        <f>Q787*H787</f>
        <v>8.0000000000000007E-05</v>
      </c>
      <c r="S787" s="214">
        <v>0</v>
      </c>
      <c r="T787" s="215">
        <f>S787*H787</f>
        <v>0</v>
      </c>
      <c r="U787" s="37"/>
      <c r="V787" s="37"/>
      <c r="W787" s="37"/>
      <c r="X787" s="37"/>
      <c r="Y787" s="37"/>
      <c r="Z787" s="37"/>
      <c r="AA787" s="37"/>
      <c r="AB787" s="37"/>
      <c r="AC787" s="37"/>
      <c r="AD787" s="37"/>
      <c r="AE787" s="37"/>
      <c r="AR787" s="216" t="s">
        <v>172</v>
      </c>
      <c r="AT787" s="216" t="s">
        <v>168</v>
      </c>
      <c r="AU787" s="216" t="s">
        <v>93</v>
      </c>
      <c r="AY787" s="18" t="s">
        <v>166</v>
      </c>
      <c r="BE787" s="217">
        <f>IF(N787="základná",J787,0)</f>
        <v>0</v>
      </c>
      <c r="BF787" s="217">
        <f>IF(N787="znížená",J787,0)</f>
        <v>0</v>
      </c>
      <c r="BG787" s="217">
        <f>IF(N787="zákl. prenesená",J787,0)</f>
        <v>0</v>
      </c>
      <c r="BH787" s="217">
        <f>IF(N787="zníž. prenesená",J787,0)</f>
        <v>0</v>
      </c>
      <c r="BI787" s="217">
        <f>IF(N787="nulová",J787,0)</f>
        <v>0</v>
      </c>
      <c r="BJ787" s="18" t="s">
        <v>93</v>
      </c>
      <c r="BK787" s="217">
        <f>ROUND(I787*H787,2)</f>
        <v>0</v>
      </c>
      <c r="BL787" s="18" t="s">
        <v>172</v>
      </c>
      <c r="BM787" s="216" t="s">
        <v>1481</v>
      </c>
    </row>
    <row r="788" s="2" customFormat="1" ht="24.15" customHeight="1">
      <c r="A788" s="37"/>
      <c r="B788" s="168"/>
      <c r="C788" s="242" t="s">
        <v>1482</v>
      </c>
      <c r="D788" s="242" t="s">
        <v>271</v>
      </c>
      <c r="E788" s="243" t="s">
        <v>1483</v>
      </c>
      <c r="F788" s="244" t="s">
        <v>1484</v>
      </c>
      <c r="G788" s="245" t="s">
        <v>171</v>
      </c>
      <c r="H788" s="246">
        <v>1</v>
      </c>
      <c r="I788" s="247"/>
      <c r="J788" s="248">
        <f>ROUND(I788*H788,2)</f>
        <v>0</v>
      </c>
      <c r="K788" s="249"/>
      <c r="L788" s="250"/>
      <c r="M788" s="251" t="s">
        <v>1</v>
      </c>
      <c r="N788" s="252" t="s">
        <v>46</v>
      </c>
      <c r="O788" s="81"/>
      <c r="P788" s="214">
        <f>O788*H788</f>
        <v>0</v>
      </c>
      <c r="Q788" s="214">
        <v>0.00077999999999999999</v>
      </c>
      <c r="R788" s="214">
        <f>Q788*H788</f>
        <v>0.00077999999999999999</v>
      </c>
      <c r="S788" s="214">
        <v>0</v>
      </c>
      <c r="T788" s="215">
        <f>S788*H788</f>
        <v>0</v>
      </c>
      <c r="U788" s="37"/>
      <c r="V788" s="37"/>
      <c r="W788" s="37"/>
      <c r="X788" s="37"/>
      <c r="Y788" s="37"/>
      <c r="Z788" s="37"/>
      <c r="AA788" s="37"/>
      <c r="AB788" s="37"/>
      <c r="AC788" s="37"/>
      <c r="AD788" s="37"/>
      <c r="AE788" s="37"/>
      <c r="AR788" s="216" t="s">
        <v>200</v>
      </c>
      <c r="AT788" s="216" t="s">
        <v>271</v>
      </c>
      <c r="AU788" s="216" t="s">
        <v>93</v>
      </c>
      <c r="AY788" s="18" t="s">
        <v>166</v>
      </c>
      <c r="BE788" s="217">
        <f>IF(N788="základná",J788,0)</f>
        <v>0</v>
      </c>
      <c r="BF788" s="217">
        <f>IF(N788="znížená",J788,0)</f>
        <v>0</v>
      </c>
      <c r="BG788" s="217">
        <f>IF(N788="zákl. prenesená",J788,0)</f>
        <v>0</v>
      </c>
      <c r="BH788" s="217">
        <f>IF(N788="zníž. prenesená",J788,0)</f>
        <v>0</v>
      </c>
      <c r="BI788" s="217">
        <f>IF(N788="nulová",J788,0)</f>
        <v>0</v>
      </c>
      <c r="BJ788" s="18" t="s">
        <v>93</v>
      </c>
      <c r="BK788" s="217">
        <f>ROUND(I788*H788,2)</f>
        <v>0</v>
      </c>
      <c r="BL788" s="18" t="s">
        <v>172</v>
      </c>
      <c r="BM788" s="216" t="s">
        <v>1485</v>
      </c>
    </row>
    <row r="789" s="2" customFormat="1" ht="16.5" customHeight="1">
      <c r="A789" s="37"/>
      <c r="B789" s="168"/>
      <c r="C789" s="204" t="s">
        <v>1486</v>
      </c>
      <c r="D789" s="204" t="s">
        <v>168</v>
      </c>
      <c r="E789" s="205" t="s">
        <v>1487</v>
      </c>
      <c r="F789" s="206" t="s">
        <v>1488</v>
      </c>
      <c r="G789" s="207" t="s">
        <v>171</v>
      </c>
      <c r="H789" s="208">
        <v>38</v>
      </c>
      <c r="I789" s="209"/>
      <c r="J789" s="210">
        <f>ROUND(I789*H789,2)</f>
        <v>0</v>
      </c>
      <c r="K789" s="211"/>
      <c r="L789" s="38"/>
      <c r="M789" s="212" t="s">
        <v>1</v>
      </c>
      <c r="N789" s="213" t="s">
        <v>46</v>
      </c>
      <c r="O789" s="81"/>
      <c r="P789" s="214">
        <f>O789*H789</f>
        <v>0</v>
      </c>
      <c r="Q789" s="214">
        <v>0.00010000000000000001</v>
      </c>
      <c r="R789" s="214">
        <f>Q789*H789</f>
        <v>0.0038</v>
      </c>
      <c r="S789" s="214">
        <v>0</v>
      </c>
      <c r="T789" s="215">
        <f>S789*H789</f>
        <v>0</v>
      </c>
      <c r="U789" s="37"/>
      <c r="V789" s="37"/>
      <c r="W789" s="37"/>
      <c r="X789" s="37"/>
      <c r="Y789" s="37"/>
      <c r="Z789" s="37"/>
      <c r="AA789" s="37"/>
      <c r="AB789" s="37"/>
      <c r="AC789" s="37"/>
      <c r="AD789" s="37"/>
      <c r="AE789" s="37"/>
      <c r="AR789" s="216" t="s">
        <v>172</v>
      </c>
      <c r="AT789" s="216" t="s">
        <v>168</v>
      </c>
      <c r="AU789" s="216" t="s">
        <v>93</v>
      </c>
      <c r="AY789" s="18" t="s">
        <v>166</v>
      </c>
      <c r="BE789" s="217">
        <f>IF(N789="základná",J789,0)</f>
        <v>0</v>
      </c>
      <c r="BF789" s="217">
        <f>IF(N789="znížená",J789,0)</f>
        <v>0</v>
      </c>
      <c r="BG789" s="217">
        <f>IF(N789="zákl. prenesená",J789,0)</f>
        <v>0</v>
      </c>
      <c r="BH789" s="217">
        <f>IF(N789="zníž. prenesená",J789,0)</f>
        <v>0</v>
      </c>
      <c r="BI789" s="217">
        <f>IF(N789="nulová",J789,0)</f>
        <v>0</v>
      </c>
      <c r="BJ789" s="18" t="s">
        <v>93</v>
      </c>
      <c r="BK789" s="217">
        <f>ROUND(I789*H789,2)</f>
        <v>0</v>
      </c>
      <c r="BL789" s="18" t="s">
        <v>172</v>
      </c>
      <c r="BM789" s="216" t="s">
        <v>1489</v>
      </c>
    </row>
    <row r="790" s="13" customFormat="1">
      <c r="A790" s="13"/>
      <c r="B790" s="218"/>
      <c r="C790" s="13"/>
      <c r="D790" s="219" t="s">
        <v>184</v>
      </c>
      <c r="E790" s="220" t="s">
        <v>1</v>
      </c>
      <c r="F790" s="221" t="s">
        <v>1490</v>
      </c>
      <c r="G790" s="13"/>
      <c r="H790" s="222">
        <v>38</v>
      </c>
      <c r="I790" s="223"/>
      <c r="J790" s="13"/>
      <c r="K790" s="13"/>
      <c r="L790" s="218"/>
      <c r="M790" s="224"/>
      <c r="N790" s="225"/>
      <c r="O790" s="225"/>
      <c r="P790" s="225"/>
      <c r="Q790" s="225"/>
      <c r="R790" s="225"/>
      <c r="S790" s="225"/>
      <c r="T790" s="226"/>
      <c r="U790" s="13"/>
      <c r="V790" s="13"/>
      <c r="W790" s="13"/>
      <c r="X790" s="13"/>
      <c r="Y790" s="13"/>
      <c r="Z790" s="13"/>
      <c r="AA790" s="13"/>
      <c r="AB790" s="13"/>
      <c r="AC790" s="13"/>
      <c r="AD790" s="13"/>
      <c r="AE790" s="13"/>
      <c r="AT790" s="220" t="s">
        <v>184</v>
      </c>
      <c r="AU790" s="220" t="s">
        <v>93</v>
      </c>
      <c r="AV790" s="13" t="s">
        <v>93</v>
      </c>
      <c r="AW790" s="13" t="s">
        <v>36</v>
      </c>
      <c r="AX790" s="13" t="s">
        <v>87</v>
      </c>
      <c r="AY790" s="220" t="s">
        <v>166</v>
      </c>
    </row>
    <row r="791" s="2" customFormat="1" ht="24.15" customHeight="1">
      <c r="A791" s="37"/>
      <c r="B791" s="168"/>
      <c r="C791" s="242" t="s">
        <v>1491</v>
      </c>
      <c r="D791" s="242" t="s">
        <v>271</v>
      </c>
      <c r="E791" s="243" t="s">
        <v>1492</v>
      </c>
      <c r="F791" s="244" t="s">
        <v>1493</v>
      </c>
      <c r="G791" s="245" t="s">
        <v>171</v>
      </c>
      <c r="H791" s="246">
        <v>13</v>
      </c>
      <c r="I791" s="247"/>
      <c r="J791" s="248">
        <f>ROUND(I791*H791,2)</f>
        <v>0</v>
      </c>
      <c r="K791" s="249"/>
      <c r="L791" s="250"/>
      <c r="M791" s="251" t="s">
        <v>1</v>
      </c>
      <c r="N791" s="252" t="s">
        <v>46</v>
      </c>
      <c r="O791" s="81"/>
      <c r="P791" s="214">
        <f>O791*H791</f>
        <v>0</v>
      </c>
      <c r="Q791" s="214">
        <v>0.0058900000000000003</v>
      </c>
      <c r="R791" s="214">
        <f>Q791*H791</f>
        <v>0.076569999999999999</v>
      </c>
      <c r="S791" s="214">
        <v>0</v>
      </c>
      <c r="T791" s="215">
        <f>S791*H791</f>
        <v>0</v>
      </c>
      <c r="U791" s="37"/>
      <c r="V791" s="37"/>
      <c r="W791" s="37"/>
      <c r="X791" s="37"/>
      <c r="Y791" s="37"/>
      <c r="Z791" s="37"/>
      <c r="AA791" s="37"/>
      <c r="AB791" s="37"/>
      <c r="AC791" s="37"/>
      <c r="AD791" s="37"/>
      <c r="AE791" s="37"/>
      <c r="AR791" s="216" t="s">
        <v>200</v>
      </c>
      <c r="AT791" s="216" t="s">
        <v>271</v>
      </c>
      <c r="AU791" s="216" t="s">
        <v>93</v>
      </c>
      <c r="AY791" s="18" t="s">
        <v>166</v>
      </c>
      <c r="BE791" s="217">
        <f>IF(N791="základná",J791,0)</f>
        <v>0</v>
      </c>
      <c r="BF791" s="217">
        <f>IF(N791="znížená",J791,0)</f>
        <v>0</v>
      </c>
      <c r="BG791" s="217">
        <f>IF(N791="zákl. prenesená",J791,0)</f>
        <v>0</v>
      </c>
      <c r="BH791" s="217">
        <f>IF(N791="zníž. prenesená",J791,0)</f>
        <v>0</v>
      </c>
      <c r="BI791" s="217">
        <f>IF(N791="nulová",J791,0)</f>
        <v>0</v>
      </c>
      <c r="BJ791" s="18" t="s">
        <v>93</v>
      </c>
      <c r="BK791" s="217">
        <f>ROUND(I791*H791,2)</f>
        <v>0</v>
      </c>
      <c r="BL791" s="18" t="s">
        <v>172</v>
      </c>
      <c r="BM791" s="216" t="s">
        <v>1494</v>
      </c>
    </row>
    <row r="792" s="2" customFormat="1" ht="24.15" customHeight="1">
      <c r="A792" s="37"/>
      <c r="B792" s="168"/>
      <c r="C792" s="242" t="s">
        <v>1495</v>
      </c>
      <c r="D792" s="242" t="s">
        <v>271</v>
      </c>
      <c r="E792" s="243" t="s">
        <v>1496</v>
      </c>
      <c r="F792" s="244" t="s">
        <v>1497</v>
      </c>
      <c r="G792" s="245" t="s">
        <v>171</v>
      </c>
      <c r="H792" s="246">
        <v>25</v>
      </c>
      <c r="I792" s="247"/>
      <c r="J792" s="248">
        <f>ROUND(I792*H792,2)</f>
        <v>0</v>
      </c>
      <c r="K792" s="249"/>
      <c r="L792" s="250"/>
      <c r="M792" s="251" t="s">
        <v>1</v>
      </c>
      <c r="N792" s="252" t="s">
        <v>46</v>
      </c>
      <c r="O792" s="81"/>
      <c r="P792" s="214">
        <f>O792*H792</f>
        <v>0</v>
      </c>
      <c r="Q792" s="214">
        <v>0.0099299999999999996</v>
      </c>
      <c r="R792" s="214">
        <f>Q792*H792</f>
        <v>0.24825</v>
      </c>
      <c r="S792" s="214">
        <v>0</v>
      </c>
      <c r="T792" s="215">
        <f>S792*H792</f>
        <v>0</v>
      </c>
      <c r="U792" s="37"/>
      <c r="V792" s="37"/>
      <c r="W792" s="37"/>
      <c r="X792" s="37"/>
      <c r="Y792" s="37"/>
      <c r="Z792" s="37"/>
      <c r="AA792" s="37"/>
      <c r="AB792" s="37"/>
      <c r="AC792" s="37"/>
      <c r="AD792" s="37"/>
      <c r="AE792" s="37"/>
      <c r="AR792" s="216" t="s">
        <v>200</v>
      </c>
      <c r="AT792" s="216" t="s">
        <v>271</v>
      </c>
      <c r="AU792" s="216" t="s">
        <v>93</v>
      </c>
      <c r="AY792" s="18" t="s">
        <v>166</v>
      </c>
      <c r="BE792" s="217">
        <f>IF(N792="základná",J792,0)</f>
        <v>0</v>
      </c>
      <c r="BF792" s="217">
        <f>IF(N792="znížená",J792,0)</f>
        <v>0</v>
      </c>
      <c r="BG792" s="217">
        <f>IF(N792="zákl. prenesená",J792,0)</f>
        <v>0</v>
      </c>
      <c r="BH792" s="217">
        <f>IF(N792="zníž. prenesená",J792,0)</f>
        <v>0</v>
      </c>
      <c r="BI792" s="217">
        <f>IF(N792="nulová",J792,0)</f>
        <v>0</v>
      </c>
      <c r="BJ792" s="18" t="s">
        <v>93</v>
      </c>
      <c r="BK792" s="217">
        <f>ROUND(I792*H792,2)</f>
        <v>0</v>
      </c>
      <c r="BL792" s="18" t="s">
        <v>172</v>
      </c>
      <c r="BM792" s="216" t="s">
        <v>1498</v>
      </c>
    </row>
    <row r="793" s="2" customFormat="1" ht="21.75" customHeight="1">
      <c r="A793" s="37"/>
      <c r="B793" s="168"/>
      <c r="C793" s="204" t="s">
        <v>1499</v>
      </c>
      <c r="D793" s="204" t="s">
        <v>168</v>
      </c>
      <c r="E793" s="205" t="s">
        <v>1500</v>
      </c>
      <c r="F793" s="206" t="s">
        <v>1501</v>
      </c>
      <c r="G793" s="207" t="s">
        <v>171</v>
      </c>
      <c r="H793" s="208">
        <v>1</v>
      </c>
      <c r="I793" s="209"/>
      <c r="J793" s="210">
        <f>ROUND(I793*H793,2)</f>
        <v>0</v>
      </c>
      <c r="K793" s="211"/>
      <c r="L793" s="38"/>
      <c r="M793" s="212" t="s">
        <v>1</v>
      </c>
      <c r="N793" s="213" t="s">
        <v>46</v>
      </c>
      <c r="O793" s="81"/>
      <c r="P793" s="214">
        <f>O793*H793</f>
        <v>0</v>
      </c>
      <c r="Q793" s="214">
        <v>0.00010000000000000001</v>
      </c>
      <c r="R793" s="214">
        <f>Q793*H793</f>
        <v>0.00010000000000000001</v>
      </c>
      <c r="S793" s="214">
        <v>0</v>
      </c>
      <c r="T793" s="215">
        <f>S793*H793</f>
        <v>0</v>
      </c>
      <c r="U793" s="37"/>
      <c r="V793" s="37"/>
      <c r="W793" s="37"/>
      <c r="X793" s="37"/>
      <c r="Y793" s="37"/>
      <c r="Z793" s="37"/>
      <c r="AA793" s="37"/>
      <c r="AB793" s="37"/>
      <c r="AC793" s="37"/>
      <c r="AD793" s="37"/>
      <c r="AE793" s="37"/>
      <c r="AR793" s="216" t="s">
        <v>172</v>
      </c>
      <c r="AT793" s="216" t="s">
        <v>168</v>
      </c>
      <c r="AU793" s="216" t="s">
        <v>93</v>
      </c>
      <c r="AY793" s="18" t="s">
        <v>166</v>
      </c>
      <c r="BE793" s="217">
        <f>IF(N793="základná",J793,0)</f>
        <v>0</v>
      </c>
      <c r="BF793" s="217">
        <f>IF(N793="znížená",J793,0)</f>
        <v>0</v>
      </c>
      <c r="BG793" s="217">
        <f>IF(N793="zákl. prenesená",J793,0)</f>
        <v>0</v>
      </c>
      <c r="BH793" s="217">
        <f>IF(N793="zníž. prenesená",J793,0)</f>
        <v>0</v>
      </c>
      <c r="BI793" s="217">
        <f>IF(N793="nulová",J793,0)</f>
        <v>0</v>
      </c>
      <c r="BJ793" s="18" t="s">
        <v>93</v>
      </c>
      <c r="BK793" s="217">
        <f>ROUND(I793*H793,2)</f>
        <v>0</v>
      </c>
      <c r="BL793" s="18" t="s">
        <v>172</v>
      </c>
      <c r="BM793" s="216" t="s">
        <v>1502</v>
      </c>
    </row>
    <row r="794" s="2" customFormat="1" ht="24.15" customHeight="1">
      <c r="A794" s="37"/>
      <c r="B794" s="168"/>
      <c r="C794" s="242" t="s">
        <v>1503</v>
      </c>
      <c r="D794" s="242" t="s">
        <v>271</v>
      </c>
      <c r="E794" s="243" t="s">
        <v>1504</v>
      </c>
      <c r="F794" s="244" t="s">
        <v>1505</v>
      </c>
      <c r="G794" s="245" t="s">
        <v>171</v>
      </c>
      <c r="H794" s="246">
        <v>1</v>
      </c>
      <c r="I794" s="247"/>
      <c r="J794" s="248">
        <f>ROUND(I794*H794,2)</f>
        <v>0</v>
      </c>
      <c r="K794" s="249"/>
      <c r="L794" s="250"/>
      <c r="M794" s="251" t="s">
        <v>1</v>
      </c>
      <c r="N794" s="252" t="s">
        <v>46</v>
      </c>
      <c r="O794" s="81"/>
      <c r="P794" s="214">
        <f>O794*H794</f>
        <v>0</v>
      </c>
      <c r="Q794" s="214">
        <v>0.0019</v>
      </c>
      <c r="R794" s="214">
        <f>Q794*H794</f>
        <v>0.0019</v>
      </c>
      <c r="S794" s="214">
        <v>0</v>
      </c>
      <c r="T794" s="215">
        <f>S794*H794</f>
        <v>0</v>
      </c>
      <c r="U794" s="37"/>
      <c r="V794" s="37"/>
      <c r="W794" s="37"/>
      <c r="X794" s="37"/>
      <c r="Y794" s="37"/>
      <c r="Z794" s="37"/>
      <c r="AA794" s="37"/>
      <c r="AB794" s="37"/>
      <c r="AC794" s="37"/>
      <c r="AD794" s="37"/>
      <c r="AE794" s="37"/>
      <c r="AR794" s="216" t="s">
        <v>200</v>
      </c>
      <c r="AT794" s="216" t="s">
        <v>271</v>
      </c>
      <c r="AU794" s="216" t="s">
        <v>93</v>
      </c>
      <c r="AY794" s="18" t="s">
        <v>166</v>
      </c>
      <c r="BE794" s="217">
        <f>IF(N794="základná",J794,0)</f>
        <v>0</v>
      </c>
      <c r="BF794" s="217">
        <f>IF(N794="znížená",J794,0)</f>
        <v>0</v>
      </c>
      <c r="BG794" s="217">
        <f>IF(N794="zákl. prenesená",J794,0)</f>
        <v>0</v>
      </c>
      <c r="BH794" s="217">
        <f>IF(N794="zníž. prenesená",J794,0)</f>
        <v>0</v>
      </c>
      <c r="BI794" s="217">
        <f>IF(N794="nulová",J794,0)</f>
        <v>0</v>
      </c>
      <c r="BJ794" s="18" t="s">
        <v>93</v>
      </c>
      <c r="BK794" s="217">
        <f>ROUND(I794*H794,2)</f>
        <v>0</v>
      </c>
      <c r="BL794" s="18" t="s">
        <v>172</v>
      </c>
      <c r="BM794" s="216" t="s">
        <v>1506</v>
      </c>
    </row>
    <row r="795" s="2" customFormat="1" ht="16.5" customHeight="1">
      <c r="A795" s="37"/>
      <c r="B795" s="168"/>
      <c r="C795" s="204" t="s">
        <v>1507</v>
      </c>
      <c r="D795" s="204" t="s">
        <v>168</v>
      </c>
      <c r="E795" s="205" t="s">
        <v>1508</v>
      </c>
      <c r="F795" s="206" t="s">
        <v>1509</v>
      </c>
      <c r="G795" s="207" t="s">
        <v>171</v>
      </c>
      <c r="H795" s="208">
        <v>3</v>
      </c>
      <c r="I795" s="209"/>
      <c r="J795" s="210">
        <f>ROUND(I795*H795,2)</f>
        <v>0</v>
      </c>
      <c r="K795" s="211"/>
      <c r="L795" s="38"/>
      <c r="M795" s="212" t="s">
        <v>1</v>
      </c>
      <c r="N795" s="213" t="s">
        <v>46</v>
      </c>
      <c r="O795" s="81"/>
      <c r="P795" s="214">
        <f>O795*H795</f>
        <v>0</v>
      </c>
      <c r="Q795" s="214">
        <v>0.00010000000000000001</v>
      </c>
      <c r="R795" s="214">
        <f>Q795*H795</f>
        <v>0.00030000000000000003</v>
      </c>
      <c r="S795" s="214">
        <v>0</v>
      </c>
      <c r="T795" s="215">
        <f>S795*H795</f>
        <v>0</v>
      </c>
      <c r="U795" s="37"/>
      <c r="V795" s="37"/>
      <c r="W795" s="37"/>
      <c r="X795" s="37"/>
      <c r="Y795" s="37"/>
      <c r="Z795" s="37"/>
      <c r="AA795" s="37"/>
      <c r="AB795" s="37"/>
      <c r="AC795" s="37"/>
      <c r="AD795" s="37"/>
      <c r="AE795" s="37"/>
      <c r="AR795" s="216" t="s">
        <v>172</v>
      </c>
      <c r="AT795" s="216" t="s">
        <v>168</v>
      </c>
      <c r="AU795" s="216" t="s">
        <v>93</v>
      </c>
      <c r="AY795" s="18" t="s">
        <v>166</v>
      </c>
      <c r="BE795" s="217">
        <f>IF(N795="základná",J795,0)</f>
        <v>0</v>
      </c>
      <c r="BF795" s="217">
        <f>IF(N795="znížená",J795,0)</f>
        <v>0</v>
      </c>
      <c r="BG795" s="217">
        <f>IF(N795="zákl. prenesená",J795,0)</f>
        <v>0</v>
      </c>
      <c r="BH795" s="217">
        <f>IF(N795="zníž. prenesená",J795,0)</f>
        <v>0</v>
      </c>
      <c r="BI795" s="217">
        <f>IF(N795="nulová",J795,0)</f>
        <v>0</v>
      </c>
      <c r="BJ795" s="18" t="s">
        <v>93</v>
      </c>
      <c r="BK795" s="217">
        <f>ROUND(I795*H795,2)</f>
        <v>0</v>
      </c>
      <c r="BL795" s="18" t="s">
        <v>172</v>
      </c>
      <c r="BM795" s="216" t="s">
        <v>1510</v>
      </c>
    </row>
    <row r="796" s="2" customFormat="1" ht="24.15" customHeight="1">
      <c r="A796" s="37"/>
      <c r="B796" s="168"/>
      <c r="C796" s="242" t="s">
        <v>1511</v>
      </c>
      <c r="D796" s="242" t="s">
        <v>271</v>
      </c>
      <c r="E796" s="243" t="s">
        <v>1512</v>
      </c>
      <c r="F796" s="244" t="s">
        <v>1513</v>
      </c>
      <c r="G796" s="245" t="s">
        <v>171</v>
      </c>
      <c r="H796" s="246">
        <v>3</v>
      </c>
      <c r="I796" s="247"/>
      <c r="J796" s="248">
        <f>ROUND(I796*H796,2)</f>
        <v>0</v>
      </c>
      <c r="K796" s="249"/>
      <c r="L796" s="250"/>
      <c r="M796" s="251" t="s">
        <v>1</v>
      </c>
      <c r="N796" s="252" t="s">
        <v>46</v>
      </c>
      <c r="O796" s="81"/>
      <c r="P796" s="214">
        <f>O796*H796</f>
        <v>0</v>
      </c>
      <c r="Q796" s="214">
        <v>0.0018</v>
      </c>
      <c r="R796" s="214">
        <f>Q796*H796</f>
        <v>0.0054000000000000003</v>
      </c>
      <c r="S796" s="214">
        <v>0</v>
      </c>
      <c r="T796" s="215">
        <f>S796*H796</f>
        <v>0</v>
      </c>
      <c r="U796" s="37"/>
      <c r="V796" s="37"/>
      <c r="W796" s="37"/>
      <c r="X796" s="37"/>
      <c r="Y796" s="37"/>
      <c r="Z796" s="37"/>
      <c r="AA796" s="37"/>
      <c r="AB796" s="37"/>
      <c r="AC796" s="37"/>
      <c r="AD796" s="37"/>
      <c r="AE796" s="37"/>
      <c r="AR796" s="216" t="s">
        <v>200</v>
      </c>
      <c r="AT796" s="216" t="s">
        <v>271</v>
      </c>
      <c r="AU796" s="216" t="s">
        <v>93</v>
      </c>
      <c r="AY796" s="18" t="s">
        <v>166</v>
      </c>
      <c r="BE796" s="217">
        <f>IF(N796="základná",J796,0)</f>
        <v>0</v>
      </c>
      <c r="BF796" s="217">
        <f>IF(N796="znížená",J796,0)</f>
        <v>0</v>
      </c>
      <c r="BG796" s="217">
        <f>IF(N796="zákl. prenesená",J796,0)</f>
        <v>0</v>
      </c>
      <c r="BH796" s="217">
        <f>IF(N796="zníž. prenesená",J796,0)</f>
        <v>0</v>
      </c>
      <c r="BI796" s="217">
        <f>IF(N796="nulová",J796,0)</f>
        <v>0</v>
      </c>
      <c r="BJ796" s="18" t="s">
        <v>93</v>
      </c>
      <c r="BK796" s="217">
        <f>ROUND(I796*H796,2)</f>
        <v>0</v>
      </c>
      <c r="BL796" s="18" t="s">
        <v>172</v>
      </c>
      <c r="BM796" s="216" t="s">
        <v>1514</v>
      </c>
    </row>
    <row r="797" s="2" customFormat="1" ht="16.5" customHeight="1">
      <c r="A797" s="37"/>
      <c r="B797" s="168"/>
      <c r="C797" s="204" t="s">
        <v>1515</v>
      </c>
      <c r="D797" s="204" t="s">
        <v>168</v>
      </c>
      <c r="E797" s="205" t="s">
        <v>376</v>
      </c>
      <c r="F797" s="206" t="s">
        <v>377</v>
      </c>
      <c r="G797" s="207" t="s">
        <v>171</v>
      </c>
      <c r="H797" s="208">
        <v>50</v>
      </c>
      <c r="I797" s="209"/>
      <c r="J797" s="210">
        <f>ROUND(I797*H797,2)</f>
        <v>0</v>
      </c>
      <c r="K797" s="211"/>
      <c r="L797" s="38"/>
      <c r="M797" s="212" t="s">
        <v>1</v>
      </c>
      <c r="N797" s="213" t="s">
        <v>46</v>
      </c>
      <c r="O797" s="81"/>
      <c r="P797" s="214">
        <f>O797*H797</f>
        <v>0</v>
      </c>
      <c r="Q797" s="214">
        <v>0.00010000000000000001</v>
      </c>
      <c r="R797" s="214">
        <f>Q797*H797</f>
        <v>0.0050000000000000001</v>
      </c>
      <c r="S797" s="214">
        <v>0</v>
      </c>
      <c r="T797" s="215">
        <f>S797*H797</f>
        <v>0</v>
      </c>
      <c r="U797" s="37"/>
      <c r="V797" s="37"/>
      <c r="W797" s="37"/>
      <c r="X797" s="37"/>
      <c r="Y797" s="37"/>
      <c r="Z797" s="37"/>
      <c r="AA797" s="37"/>
      <c r="AB797" s="37"/>
      <c r="AC797" s="37"/>
      <c r="AD797" s="37"/>
      <c r="AE797" s="37"/>
      <c r="AR797" s="216" t="s">
        <v>172</v>
      </c>
      <c r="AT797" s="216" t="s">
        <v>168</v>
      </c>
      <c r="AU797" s="216" t="s">
        <v>93</v>
      </c>
      <c r="AY797" s="18" t="s">
        <v>166</v>
      </c>
      <c r="BE797" s="217">
        <f>IF(N797="základná",J797,0)</f>
        <v>0</v>
      </c>
      <c r="BF797" s="217">
        <f>IF(N797="znížená",J797,0)</f>
        <v>0</v>
      </c>
      <c r="BG797" s="217">
        <f>IF(N797="zákl. prenesená",J797,0)</f>
        <v>0</v>
      </c>
      <c r="BH797" s="217">
        <f>IF(N797="zníž. prenesená",J797,0)</f>
        <v>0</v>
      </c>
      <c r="BI797" s="217">
        <f>IF(N797="nulová",J797,0)</f>
        <v>0</v>
      </c>
      <c r="BJ797" s="18" t="s">
        <v>93</v>
      </c>
      <c r="BK797" s="217">
        <f>ROUND(I797*H797,2)</f>
        <v>0</v>
      </c>
      <c r="BL797" s="18" t="s">
        <v>172</v>
      </c>
      <c r="BM797" s="216" t="s">
        <v>1516</v>
      </c>
    </row>
    <row r="798" s="2" customFormat="1" ht="24.15" customHeight="1">
      <c r="A798" s="37"/>
      <c r="B798" s="168"/>
      <c r="C798" s="242" t="s">
        <v>1517</v>
      </c>
      <c r="D798" s="242" t="s">
        <v>271</v>
      </c>
      <c r="E798" s="243" t="s">
        <v>380</v>
      </c>
      <c r="F798" s="244" t="s">
        <v>1305</v>
      </c>
      <c r="G798" s="245" t="s">
        <v>171</v>
      </c>
      <c r="H798" s="246">
        <v>50</v>
      </c>
      <c r="I798" s="247"/>
      <c r="J798" s="248">
        <f>ROUND(I798*H798,2)</f>
        <v>0</v>
      </c>
      <c r="K798" s="249"/>
      <c r="L798" s="250"/>
      <c r="M798" s="251" t="s">
        <v>1</v>
      </c>
      <c r="N798" s="252" t="s">
        <v>46</v>
      </c>
      <c r="O798" s="81"/>
      <c r="P798" s="214">
        <f>O798*H798</f>
        <v>0</v>
      </c>
      <c r="Q798" s="214">
        <v>0.00131</v>
      </c>
      <c r="R798" s="214">
        <f>Q798*H798</f>
        <v>0.065500000000000003</v>
      </c>
      <c r="S798" s="214">
        <v>0</v>
      </c>
      <c r="T798" s="215">
        <f>S798*H798</f>
        <v>0</v>
      </c>
      <c r="U798" s="37"/>
      <c r="V798" s="37"/>
      <c r="W798" s="37"/>
      <c r="X798" s="37"/>
      <c r="Y798" s="37"/>
      <c r="Z798" s="37"/>
      <c r="AA798" s="37"/>
      <c r="AB798" s="37"/>
      <c r="AC798" s="37"/>
      <c r="AD798" s="37"/>
      <c r="AE798" s="37"/>
      <c r="AR798" s="216" t="s">
        <v>200</v>
      </c>
      <c r="AT798" s="216" t="s">
        <v>271</v>
      </c>
      <c r="AU798" s="216" t="s">
        <v>93</v>
      </c>
      <c r="AY798" s="18" t="s">
        <v>166</v>
      </c>
      <c r="BE798" s="217">
        <f>IF(N798="základná",J798,0)</f>
        <v>0</v>
      </c>
      <c r="BF798" s="217">
        <f>IF(N798="znížená",J798,0)</f>
        <v>0</v>
      </c>
      <c r="BG798" s="217">
        <f>IF(N798="zákl. prenesená",J798,0)</f>
        <v>0</v>
      </c>
      <c r="BH798" s="217">
        <f>IF(N798="zníž. prenesená",J798,0)</f>
        <v>0</v>
      </c>
      <c r="BI798" s="217">
        <f>IF(N798="nulová",J798,0)</f>
        <v>0</v>
      </c>
      <c r="BJ798" s="18" t="s">
        <v>93</v>
      </c>
      <c r="BK798" s="217">
        <f>ROUND(I798*H798,2)</f>
        <v>0</v>
      </c>
      <c r="BL798" s="18" t="s">
        <v>172</v>
      </c>
      <c r="BM798" s="216" t="s">
        <v>1518</v>
      </c>
    </row>
    <row r="799" s="2" customFormat="1" ht="24.15" customHeight="1">
      <c r="A799" s="37"/>
      <c r="B799" s="168"/>
      <c r="C799" s="204" t="s">
        <v>1519</v>
      </c>
      <c r="D799" s="204" t="s">
        <v>168</v>
      </c>
      <c r="E799" s="205" t="s">
        <v>1520</v>
      </c>
      <c r="F799" s="206" t="s">
        <v>1521</v>
      </c>
      <c r="G799" s="207" t="s">
        <v>298</v>
      </c>
      <c r="H799" s="208">
        <v>14.859999999999999</v>
      </c>
      <c r="I799" s="209"/>
      <c r="J799" s="210">
        <f>ROUND(I799*H799,2)</f>
        <v>0</v>
      </c>
      <c r="K799" s="211"/>
      <c r="L799" s="38"/>
      <c r="M799" s="212" t="s">
        <v>1</v>
      </c>
      <c r="N799" s="213" t="s">
        <v>46</v>
      </c>
      <c r="O799" s="81"/>
      <c r="P799" s="214">
        <f>O799*H799</f>
        <v>0</v>
      </c>
      <c r="Q799" s="214">
        <v>0</v>
      </c>
      <c r="R799" s="214">
        <f>Q799*H799</f>
        <v>0</v>
      </c>
      <c r="S799" s="214">
        <v>0</v>
      </c>
      <c r="T799" s="215">
        <f>S799*H799</f>
        <v>0</v>
      </c>
      <c r="U799" s="37"/>
      <c r="V799" s="37"/>
      <c r="W799" s="37"/>
      <c r="X799" s="37"/>
      <c r="Y799" s="37"/>
      <c r="Z799" s="37"/>
      <c r="AA799" s="37"/>
      <c r="AB799" s="37"/>
      <c r="AC799" s="37"/>
      <c r="AD799" s="37"/>
      <c r="AE799" s="37"/>
      <c r="AR799" s="216" t="s">
        <v>172</v>
      </c>
      <c r="AT799" s="216" t="s">
        <v>168</v>
      </c>
      <c r="AU799" s="216" t="s">
        <v>93</v>
      </c>
      <c r="AY799" s="18" t="s">
        <v>166</v>
      </c>
      <c r="BE799" s="217">
        <f>IF(N799="základná",J799,0)</f>
        <v>0</v>
      </c>
      <c r="BF799" s="217">
        <f>IF(N799="znížená",J799,0)</f>
        <v>0</v>
      </c>
      <c r="BG799" s="217">
        <f>IF(N799="zákl. prenesená",J799,0)</f>
        <v>0</v>
      </c>
      <c r="BH799" s="217">
        <f>IF(N799="zníž. prenesená",J799,0)</f>
        <v>0</v>
      </c>
      <c r="BI799" s="217">
        <f>IF(N799="nulová",J799,0)</f>
        <v>0</v>
      </c>
      <c r="BJ799" s="18" t="s">
        <v>93</v>
      </c>
      <c r="BK799" s="217">
        <f>ROUND(I799*H799,2)</f>
        <v>0</v>
      </c>
      <c r="BL799" s="18" t="s">
        <v>172</v>
      </c>
      <c r="BM799" s="216" t="s">
        <v>1522</v>
      </c>
    </row>
    <row r="800" s="2" customFormat="1" ht="16.5" customHeight="1">
      <c r="A800" s="37"/>
      <c r="B800" s="168"/>
      <c r="C800" s="204" t="s">
        <v>1523</v>
      </c>
      <c r="D800" s="204" t="s">
        <v>168</v>
      </c>
      <c r="E800" s="205" t="s">
        <v>1524</v>
      </c>
      <c r="F800" s="206" t="s">
        <v>1525</v>
      </c>
      <c r="G800" s="207" t="s">
        <v>298</v>
      </c>
      <c r="H800" s="208">
        <v>619.24000000000001</v>
      </c>
      <c r="I800" s="209"/>
      <c r="J800" s="210">
        <f>ROUND(I800*H800,2)</f>
        <v>0</v>
      </c>
      <c r="K800" s="211"/>
      <c r="L800" s="38"/>
      <c r="M800" s="212" t="s">
        <v>1</v>
      </c>
      <c r="N800" s="213" t="s">
        <v>46</v>
      </c>
      <c r="O800" s="81"/>
      <c r="P800" s="214">
        <f>O800*H800</f>
        <v>0</v>
      </c>
      <c r="Q800" s="214">
        <v>0</v>
      </c>
      <c r="R800" s="214">
        <f>Q800*H800</f>
        <v>0</v>
      </c>
      <c r="S800" s="214">
        <v>0</v>
      </c>
      <c r="T800" s="215">
        <f>S800*H800</f>
        <v>0</v>
      </c>
      <c r="U800" s="37"/>
      <c r="V800" s="37"/>
      <c r="W800" s="37"/>
      <c r="X800" s="37"/>
      <c r="Y800" s="37"/>
      <c r="Z800" s="37"/>
      <c r="AA800" s="37"/>
      <c r="AB800" s="37"/>
      <c r="AC800" s="37"/>
      <c r="AD800" s="37"/>
      <c r="AE800" s="37"/>
      <c r="AR800" s="216" t="s">
        <v>172</v>
      </c>
      <c r="AT800" s="216" t="s">
        <v>168</v>
      </c>
      <c r="AU800" s="216" t="s">
        <v>93</v>
      </c>
      <c r="AY800" s="18" t="s">
        <v>166</v>
      </c>
      <c r="BE800" s="217">
        <f>IF(N800="základná",J800,0)</f>
        <v>0</v>
      </c>
      <c r="BF800" s="217">
        <f>IF(N800="znížená",J800,0)</f>
        <v>0</v>
      </c>
      <c r="BG800" s="217">
        <f>IF(N800="zákl. prenesená",J800,0)</f>
        <v>0</v>
      </c>
      <c r="BH800" s="217">
        <f>IF(N800="zníž. prenesená",J800,0)</f>
        <v>0</v>
      </c>
      <c r="BI800" s="217">
        <f>IF(N800="nulová",J800,0)</f>
        <v>0</v>
      </c>
      <c r="BJ800" s="18" t="s">
        <v>93</v>
      </c>
      <c r="BK800" s="217">
        <f>ROUND(I800*H800,2)</f>
        <v>0</v>
      </c>
      <c r="BL800" s="18" t="s">
        <v>172</v>
      </c>
      <c r="BM800" s="216" t="s">
        <v>1526</v>
      </c>
    </row>
    <row r="801" s="13" customFormat="1">
      <c r="A801" s="13"/>
      <c r="B801" s="218"/>
      <c r="C801" s="13"/>
      <c r="D801" s="219" t="s">
        <v>184</v>
      </c>
      <c r="E801" s="220" t="s">
        <v>1</v>
      </c>
      <c r="F801" s="221" t="s">
        <v>1329</v>
      </c>
      <c r="G801" s="13"/>
      <c r="H801" s="222">
        <v>567.28999999999996</v>
      </c>
      <c r="I801" s="223"/>
      <c r="J801" s="13"/>
      <c r="K801" s="13"/>
      <c r="L801" s="218"/>
      <c r="M801" s="224"/>
      <c r="N801" s="225"/>
      <c r="O801" s="225"/>
      <c r="P801" s="225"/>
      <c r="Q801" s="225"/>
      <c r="R801" s="225"/>
      <c r="S801" s="225"/>
      <c r="T801" s="226"/>
      <c r="U801" s="13"/>
      <c r="V801" s="13"/>
      <c r="W801" s="13"/>
      <c r="X801" s="13"/>
      <c r="Y801" s="13"/>
      <c r="Z801" s="13"/>
      <c r="AA801" s="13"/>
      <c r="AB801" s="13"/>
      <c r="AC801" s="13"/>
      <c r="AD801" s="13"/>
      <c r="AE801" s="13"/>
      <c r="AT801" s="220" t="s">
        <v>184</v>
      </c>
      <c r="AU801" s="220" t="s">
        <v>93</v>
      </c>
      <c r="AV801" s="13" t="s">
        <v>93</v>
      </c>
      <c r="AW801" s="13" t="s">
        <v>36</v>
      </c>
      <c r="AX801" s="13" t="s">
        <v>80</v>
      </c>
      <c r="AY801" s="220" t="s">
        <v>166</v>
      </c>
    </row>
    <row r="802" s="13" customFormat="1">
      <c r="A802" s="13"/>
      <c r="B802" s="218"/>
      <c r="C802" s="13"/>
      <c r="D802" s="219" t="s">
        <v>184</v>
      </c>
      <c r="E802" s="220" t="s">
        <v>1</v>
      </c>
      <c r="F802" s="221" t="s">
        <v>1330</v>
      </c>
      <c r="G802" s="13"/>
      <c r="H802" s="222">
        <v>1.2</v>
      </c>
      <c r="I802" s="223"/>
      <c r="J802" s="13"/>
      <c r="K802" s="13"/>
      <c r="L802" s="218"/>
      <c r="M802" s="224"/>
      <c r="N802" s="225"/>
      <c r="O802" s="225"/>
      <c r="P802" s="225"/>
      <c r="Q802" s="225"/>
      <c r="R802" s="225"/>
      <c r="S802" s="225"/>
      <c r="T802" s="226"/>
      <c r="U802" s="13"/>
      <c r="V802" s="13"/>
      <c r="W802" s="13"/>
      <c r="X802" s="13"/>
      <c r="Y802" s="13"/>
      <c r="Z802" s="13"/>
      <c r="AA802" s="13"/>
      <c r="AB802" s="13"/>
      <c r="AC802" s="13"/>
      <c r="AD802" s="13"/>
      <c r="AE802" s="13"/>
      <c r="AT802" s="220" t="s">
        <v>184</v>
      </c>
      <c r="AU802" s="220" t="s">
        <v>93</v>
      </c>
      <c r="AV802" s="13" t="s">
        <v>93</v>
      </c>
      <c r="AW802" s="13" t="s">
        <v>36</v>
      </c>
      <c r="AX802" s="13" t="s">
        <v>80</v>
      </c>
      <c r="AY802" s="220" t="s">
        <v>166</v>
      </c>
    </row>
    <row r="803" s="13" customFormat="1">
      <c r="A803" s="13"/>
      <c r="B803" s="218"/>
      <c r="C803" s="13"/>
      <c r="D803" s="219" t="s">
        <v>184</v>
      </c>
      <c r="E803" s="220" t="s">
        <v>1</v>
      </c>
      <c r="F803" s="221" t="s">
        <v>1331</v>
      </c>
      <c r="G803" s="13"/>
      <c r="H803" s="222">
        <v>50.75</v>
      </c>
      <c r="I803" s="223"/>
      <c r="J803" s="13"/>
      <c r="K803" s="13"/>
      <c r="L803" s="218"/>
      <c r="M803" s="224"/>
      <c r="N803" s="225"/>
      <c r="O803" s="225"/>
      <c r="P803" s="225"/>
      <c r="Q803" s="225"/>
      <c r="R803" s="225"/>
      <c r="S803" s="225"/>
      <c r="T803" s="226"/>
      <c r="U803" s="13"/>
      <c r="V803" s="13"/>
      <c r="W803" s="13"/>
      <c r="X803" s="13"/>
      <c r="Y803" s="13"/>
      <c r="Z803" s="13"/>
      <c r="AA803" s="13"/>
      <c r="AB803" s="13"/>
      <c r="AC803" s="13"/>
      <c r="AD803" s="13"/>
      <c r="AE803" s="13"/>
      <c r="AT803" s="220" t="s">
        <v>184</v>
      </c>
      <c r="AU803" s="220" t="s">
        <v>93</v>
      </c>
      <c r="AV803" s="13" t="s">
        <v>93</v>
      </c>
      <c r="AW803" s="13" t="s">
        <v>36</v>
      </c>
      <c r="AX803" s="13" t="s">
        <v>80</v>
      </c>
      <c r="AY803" s="220" t="s">
        <v>166</v>
      </c>
    </row>
    <row r="804" s="15" customFormat="1">
      <c r="A804" s="15"/>
      <c r="B804" s="234"/>
      <c r="C804" s="15"/>
      <c r="D804" s="219" t="s">
        <v>184</v>
      </c>
      <c r="E804" s="235" t="s">
        <v>1</v>
      </c>
      <c r="F804" s="236" t="s">
        <v>241</v>
      </c>
      <c r="G804" s="15"/>
      <c r="H804" s="237">
        <v>619.24000000000001</v>
      </c>
      <c r="I804" s="238"/>
      <c r="J804" s="15"/>
      <c r="K804" s="15"/>
      <c r="L804" s="234"/>
      <c r="M804" s="239"/>
      <c r="N804" s="240"/>
      <c r="O804" s="240"/>
      <c r="P804" s="240"/>
      <c r="Q804" s="240"/>
      <c r="R804" s="240"/>
      <c r="S804" s="240"/>
      <c r="T804" s="241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  <c r="AE804" s="15"/>
      <c r="AT804" s="235" t="s">
        <v>184</v>
      </c>
      <c r="AU804" s="235" t="s">
        <v>93</v>
      </c>
      <c r="AV804" s="15" t="s">
        <v>172</v>
      </c>
      <c r="AW804" s="15" t="s">
        <v>36</v>
      </c>
      <c r="AX804" s="15" t="s">
        <v>87</v>
      </c>
      <c r="AY804" s="235" t="s">
        <v>166</v>
      </c>
    </row>
    <row r="805" s="2" customFormat="1" ht="16.5" customHeight="1">
      <c r="A805" s="37"/>
      <c r="B805" s="168"/>
      <c r="C805" s="204" t="s">
        <v>1527</v>
      </c>
      <c r="D805" s="204" t="s">
        <v>168</v>
      </c>
      <c r="E805" s="205" t="s">
        <v>1528</v>
      </c>
      <c r="F805" s="206" t="s">
        <v>1529</v>
      </c>
      <c r="G805" s="207" t="s">
        <v>298</v>
      </c>
      <c r="H805" s="208">
        <v>72</v>
      </c>
      <c r="I805" s="209"/>
      <c r="J805" s="210">
        <f>ROUND(I805*H805,2)</f>
        <v>0</v>
      </c>
      <c r="K805" s="211"/>
      <c r="L805" s="38"/>
      <c r="M805" s="212" t="s">
        <v>1</v>
      </c>
      <c r="N805" s="213" t="s">
        <v>46</v>
      </c>
      <c r="O805" s="81"/>
      <c r="P805" s="214">
        <f>O805*H805</f>
        <v>0</v>
      </c>
      <c r="Q805" s="214">
        <v>0</v>
      </c>
      <c r="R805" s="214">
        <f>Q805*H805</f>
        <v>0</v>
      </c>
      <c r="S805" s="214">
        <v>0</v>
      </c>
      <c r="T805" s="215">
        <f>S805*H805</f>
        <v>0</v>
      </c>
      <c r="U805" s="37"/>
      <c r="V805" s="37"/>
      <c r="W805" s="37"/>
      <c r="X805" s="37"/>
      <c r="Y805" s="37"/>
      <c r="Z805" s="37"/>
      <c r="AA805" s="37"/>
      <c r="AB805" s="37"/>
      <c r="AC805" s="37"/>
      <c r="AD805" s="37"/>
      <c r="AE805" s="37"/>
      <c r="AR805" s="216" t="s">
        <v>172</v>
      </c>
      <c r="AT805" s="216" t="s">
        <v>168</v>
      </c>
      <c r="AU805" s="216" t="s">
        <v>93</v>
      </c>
      <c r="AY805" s="18" t="s">
        <v>166</v>
      </c>
      <c r="BE805" s="217">
        <f>IF(N805="základná",J805,0)</f>
        <v>0</v>
      </c>
      <c r="BF805" s="217">
        <f>IF(N805="znížená",J805,0)</f>
        <v>0</v>
      </c>
      <c r="BG805" s="217">
        <f>IF(N805="zákl. prenesená",J805,0)</f>
        <v>0</v>
      </c>
      <c r="BH805" s="217">
        <f>IF(N805="zníž. prenesená",J805,0)</f>
        <v>0</v>
      </c>
      <c r="BI805" s="217">
        <f>IF(N805="nulová",J805,0)</f>
        <v>0</v>
      </c>
      <c r="BJ805" s="18" t="s">
        <v>93</v>
      </c>
      <c r="BK805" s="217">
        <f>ROUND(I805*H805,2)</f>
        <v>0</v>
      </c>
      <c r="BL805" s="18" t="s">
        <v>172</v>
      </c>
      <c r="BM805" s="216" t="s">
        <v>1530</v>
      </c>
    </row>
    <row r="806" s="2" customFormat="1" ht="16.5" customHeight="1">
      <c r="A806" s="37"/>
      <c r="B806" s="168"/>
      <c r="C806" s="204" t="s">
        <v>1531</v>
      </c>
      <c r="D806" s="204" t="s">
        <v>168</v>
      </c>
      <c r="E806" s="205" t="s">
        <v>1532</v>
      </c>
      <c r="F806" s="206" t="s">
        <v>1533</v>
      </c>
      <c r="G806" s="207" t="s">
        <v>298</v>
      </c>
      <c r="H806" s="208">
        <v>91.280000000000001</v>
      </c>
      <c r="I806" s="209"/>
      <c r="J806" s="210">
        <f>ROUND(I806*H806,2)</f>
        <v>0</v>
      </c>
      <c r="K806" s="211"/>
      <c r="L806" s="38"/>
      <c r="M806" s="212" t="s">
        <v>1</v>
      </c>
      <c r="N806" s="213" t="s">
        <v>46</v>
      </c>
      <c r="O806" s="81"/>
      <c r="P806" s="214">
        <f>O806*H806</f>
        <v>0</v>
      </c>
      <c r="Q806" s="214">
        <v>0</v>
      </c>
      <c r="R806" s="214">
        <f>Q806*H806</f>
        <v>0</v>
      </c>
      <c r="S806" s="214">
        <v>0</v>
      </c>
      <c r="T806" s="215">
        <f>S806*H806</f>
        <v>0</v>
      </c>
      <c r="U806" s="37"/>
      <c r="V806" s="37"/>
      <c r="W806" s="37"/>
      <c r="X806" s="37"/>
      <c r="Y806" s="37"/>
      <c r="Z806" s="37"/>
      <c r="AA806" s="37"/>
      <c r="AB806" s="37"/>
      <c r="AC806" s="37"/>
      <c r="AD806" s="37"/>
      <c r="AE806" s="37"/>
      <c r="AR806" s="216" t="s">
        <v>172</v>
      </c>
      <c r="AT806" s="216" t="s">
        <v>168</v>
      </c>
      <c r="AU806" s="216" t="s">
        <v>93</v>
      </c>
      <c r="AY806" s="18" t="s">
        <v>166</v>
      </c>
      <c r="BE806" s="217">
        <f>IF(N806="základná",J806,0)</f>
        <v>0</v>
      </c>
      <c r="BF806" s="217">
        <f>IF(N806="znížená",J806,0)</f>
        <v>0</v>
      </c>
      <c r="BG806" s="217">
        <f>IF(N806="zákl. prenesená",J806,0)</f>
        <v>0</v>
      </c>
      <c r="BH806" s="217">
        <f>IF(N806="zníž. prenesená",J806,0)</f>
        <v>0</v>
      </c>
      <c r="BI806" s="217">
        <f>IF(N806="nulová",J806,0)</f>
        <v>0</v>
      </c>
      <c r="BJ806" s="18" t="s">
        <v>93</v>
      </c>
      <c r="BK806" s="217">
        <f>ROUND(I806*H806,2)</f>
        <v>0</v>
      </c>
      <c r="BL806" s="18" t="s">
        <v>172</v>
      </c>
      <c r="BM806" s="216" t="s">
        <v>1534</v>
      </c>
    </row>
    <row r="807" s="2" customFormat="1" ht="16.5" customHeight="1">
      <c r="A807" s="37"/>
      <c r="B807" s="168"/>
      <c r="C807" s="204" t="s">
        <v>1535</v>
      </c>
      <c r="D807" s="204" t="s">
        <v>168</v>
      </c>
      <c r="E807" s="205" t="s">
        <v>1536</v>
      </c>
      <c r="F807" s="206" t="s">
        <v>1537</v>
      </c>
      <c r="G807" s="207" t="s">
        <v>298</v>
      </c>
      <c r="H807" s="208">
        <v>1048.2000000000001</v>
      </c>
      <c r="I807" s="209"/>
      <c r="J807" s="210">
        <f>ROUND(I807*H807,2)</f>
        <v>0</v>
      </c>
      <c r="K807" s="211"/>
      <c r="L807" s="38"/>
      <c r="M807" s="212" t="s">
        <v>1</v>
      </c>
      <c r="N807" s="213" t="s">
        <v>46</v>
      </c>
      <c r="O807" s="81"/>
      <c r="P807" s="214">
        <f>O807*H807</f>
        <v>0</v>
      </c>
      <c r="Q807" s="214">
        <v>0</v>
      </c>
      <c r="R807" s="214">
        <f>Q807*H807</f>
        <v>0</v>
      </c>
      <c r="S807" s="214">
        <v>0</v>
      </c>
      <c r="T807" s="215">
        <f>S807*H807</f>
        <v>0</v>
      </c>
      <c r="U807" s="37"/>
      <c r="V807" s="37"/>
      <c r="W807" s="37"/>
      <c r="X807" s="37"/>
      <c r="Y807" s="37"/>
      <c r="Z807" s="37"/>
      <c r="AA807" s="37"/>
      <c r="AB807" s="37"/>
      <c r="AC807" s="37"/>
      <c r="AD807" s="37"/>
      <c r="AE807" s="37"/>
      <c r="AR807" s="216" t="s">
        <v>172</v>
      </c>
      <c r="AT807" s="216" t="s">
        <v>168</v>
      </c>
      <c r="AU807" s="216" t="s">
        <v>93</v>
      </c>
      <c r="AY807" s="18" t="s">
        <v>166</v>
      </c>
      <c r="BE807" s="217">
        <f>IF(N807="základná",J807,0)</f>
        <v>0</v>
      </c>
      <c r="BF807" s="217">
        <f>IF(N807="znížená",J807,0)</f>
        <v>0</v>
      </c>
      <c r="BG807" s="217">
        <f>IF(N807="zákl. prenesená",J807,0)</f>
        <v>0</v>
      </c>
      <c r="BH807" s="217">
        <f>IF(N807="zníž. prenesená",J807,0)</f>
        <v>0</v>
      </c>
      <c r="BI807" s="217">
        <f>IF(N807="nulová",J807,0)</f>
        <v>0</v>
      </c>
      <c r="BJ807" s="18" t="s">
        <v>93</v>
      </c>
      <c r="BK807" s="217">
        <f>ROUND(I807*H807,2)</f>
        <v>0</v>
      </c>
      <c r="BL807" s="18" t="s">
        <v>172</v>
      </c>
      <c r="BM807" s="216" t="s">
        <v>1538</v>
      </c>
    </row>
    <row r="808" s="13" customFormat="1">
      <c r="A808" s="13"/>
      <c r="B808" s="218"/>
      <c r="C808" s="13"/>
      <c r="D808" s="219" t="s">
        <v>184</v>
      </c>
      <c r="E808" s="220" t="s">
        <v>1</v>
      </c>
      <c r="F808" s="221" t="s">
        <v>1539</v>
      </c>
      <c r="G808" s="13"/>
      <c r="H808" s="222">
        <v>1048.2000000000001</v>
      </c>
      <c r="I808" s="223"/>
      <c r="J808" s="13"/>
      <c r="K808" s="13"/>
      <c r="L808" s="218"/>
      <c r="M808" s="224"/>
      <c r="N808" s="225"/>
      <c r="O808" s="225"/>
      <c r="P808" s="225"/>
      <c r="Q808" s="225"/>
      <c r="R808" s="225"/>
      <c r="S808" s="225"/>
      <c r="T808" s="226"/>
      <c r="U808" s="13"/>
      <c r="V808" s="13"/>
      <c r="W808" s="13"/>
      <c r="X808" s="13"/>
      <c r="Y808" s="13"/>
      <c r="Z808" s="13"/>
      <c r="AA808" s="13"/>
      <c r="AB808" s="13"/>
      <c r="AC808" s="13"/>
      <c r="AD808" s="13"/>
      <c r="AE808" s="13"/>
      <c r="AT808" s="220" t="s">
        <v>184</v>
      </c>
      <c r="AU808" s="220" t="s">
        <v>93</v>
      </c>
      <c r="AV808" s="13" t="s">
        <v>93</v>
      </c>
      <c r="AW808" s="13" t="s">
        <v>36</v>
      </c>
      <c r="AX808" s="13" t="s">
        <v>87</v>
      </c>
      <c r="AY808" s="220" t="s">
        <v>166</v>
      </c>
    </row>
    <row r="809" s="2" customFormat="1" ht="24.15" customHeight="1">
      <c r="A809" s="37"/>
      <c r="B809" s="168"/>
      <c r="C809" s="204" t="s">
        <v>1540</v>
      </c>
      <c r="D809" s="204" t="s">
        <v>168</v>
      </c>
      <c r="E809" s="205" t="s">
        <v>1541</v>
      </c>
      <c r="F809" s="206" t="s">
        <v>1542</v>
      </c>
      <c r="G809" s="207" t="s">
        <v>208</v>
      </c>
      <c r="H809" s="208">
        <v>3.3300000000000001</v>
      </c>
      <c r="I809" s="209"/>
      <c r="J809" s="210">
        <f>ROUND(I809*H809,2)</f>
        <v>0</v>
      </c>
      <c r="K809" s="211"/>
      <c r="L809" s="38"/>
      <c r="M809" s="212" t="s">
        <v>1</v>
      </c>
      <c r="N809" s="213" t="s">
        <v>46</v>
      </c>
      <c r="O809" s="81"/>
      <c r="P809" s="214">
        <f>O809*H809</f>
        <v>0</v>
      </c>
      <c r="Q809" s="214">
        <v>2.3453369999999998</v>
      </c>
      <c r="R809" s="214">
        <f>Q809*H809</f>
        <v>7.8099722099999997</v>
      </c>
      <c r="S809" s="214">
        <v>0</v>
      </c>
      <c r="T809" s="215">
        <f>S809*H809</f>
        <v>0</v>
      </c>
      <c r="U809" s="37"/>
      <c r="V809" s="37"/>
      <c r="W809" s="37"/>
      <c r="X809" s="37"/>
      <c r="Y809" s="37"/>
      <c r="Z809" s="37"/>
      <c r="AA809" s="37"/>
      <c r="AB809" s="37"/>
      <c r="AC809" s="37"/>
      <c r="AD809" s="37"/>
      <c r="AE809" s="37"/>
      <c r="AR809" s="216" t="s">
        <v>172</v>
      </c>
      <c r="AT809" s="216" t="s">
        <v>168</v>
      </c>
      <c r="AU809" s="216" t="s">
        <v>93</v>
      </c>
      <c r="AY809" s="18" t="s">
        <v>166</v>
      </c>
      <c r="BE809" s="217">
        <f>IF(N809="základná",J809,0)</f>
        <v>0</v>
      </c>
      <c r="BF809" s="217">
        <f>IF(N809="znížená",J809,0)</f>
        <v>0</v>
      </c>
      <c r="BG809" s="217">
        <f>IF(N809="zákl. prenesená",J809,0)</f>
        <v>0</v>
      </c>
      <c r="BH809" s="217">
        <f>IF(N809="zníž. prenesená",J809,0)</f>
        <v>0</v>
      </c>
      <c r="BI809" s="217">
        <f>IF(N809="nulová",J809,0)</f>
        <v>0</v>
      </c>
      <c r="BJ809" s="18" t="s">
        <v>93</v>
      </c>
      <c r="BK809" s="217">
        <f>ROUND(I809*H809,2)</f>
        <v>0</v>
      </c>
      <c r="BL809" s="18" t="s">
        <v>172</v>
      </c>
      <c r="BM809" s="216" t="s">
        <v>1543</v>
      </c>
    </row>
    <row r="810" s="13" customFormat="1">
      <c r="A810" s="13"/>
      <c r="B810" s="218"/>
      <c r="C810" s="13"/>
      <c r="D810" s="219" t="s">
        <v>184</v>
      </c>
      <c r="E810" s="220" t="s">
        <v>1</v>
      </c>
      <c r="F810" s="221" t="s">
        <v>1544</v>
      </c>
      <c r="G810" s="13"/>
      <c r="H810" s="222">
        <v>3.3300000000000001</v>
      </c>
      <c r="I810" s="223"/>
      <c r="J810" s="13"/>
      <c r="K810" s="13"/>
      <c r="L810" s="218"/>
      <c r="M810" s="224"/>
      <c r="N810" s="225"/>
      <c r="O810" s="225"/>
      <c r="P810" s="225"/>
      <c r="Q810" s="225"/>
      <c r="R810" s="225"/>
      <c r="S810" s="225"/>
      <c r="T810" s="226"/>
      <c r="U810" s="13"/>
      <c r="V810" s="13"/>
      <c r="W810" s="13"/>
      <c r="X810" s="13"/>
      <c r="Y810" s="13"/>
      <c r="Z810" s="13"/>
      <c r="AA810" s="13"/>
      <c r="AB810" s="13"/>
      <c r="AC810" s="13"/>
      <c r="AD810" s="13"/>
      <c r="AE810" s="13"/>
      <c r="AT810" s="220" t="s">
        <v>184</v>
      </c>
      <c r="AU810" s="220" t="s">
        <v>93</v>
      </c>
      <c r="AV810" s="13" t="s">
        <v>93</v>
      </c>
      <c r="AW810" s="13" t="s">
        <v>36</v>
      </c>
      <c r="AX810" s="13" t="s">
        <v>87</v>
      </c>
      <c r="AY810" s="220" t="s">
        <v>166</v>
      </c>
    </row>
    <row r="811" s="2" customFormat="1" ht="16.5" customHeight="1">
      <c r="A811" s="37"/>
      <c r="B811" s="168"/>
      <c r="C811" s="204" t="s">
        <v>1545</v>
      </c>
      <c r="D811" s="204" t="s">
        <v>168</v>
      </c>
      <c r="E811" s="205" t="s">
        <v>1546</v>
      </c>
      <c r="F811" s="206" t="s">
        <v>1547</v>
      </c>
      <c r="G811" s="207" t="s">
        <v>171</v>
      </c>
      <c r="H811" s="208">
        <v>45</v>
      </c>
      <c r="I811" s="209"/>
      <c r="J811" s="210">
        <f>ROUND(I811*H811,2)</f>
        <v>0</v>
      </c>
      <c r="K811" s="211"/>
      <c r="L811" s="38"/>
      <c r="M811" s="212" t="s">
        <v>1</v>
      </c>
      <c r="N811" s="213" t="s">
        <v>46</v>
      </c>
      <c r="O811" s="81"/>
      <c r="P811" s="214">
        <f>O811*H811</f>
        <v>0</v>
      </c>
      <c r="Q811" s="214">
        <v>0.0033</v>
      </c>
      <c r="R811" s="214">
        <f>Q811*H811</f>
        <v>0.14849999999999999</v>
      </c>
      <c r="S811" s="214">
        <v>0</v>
      </c>
      <c r="T811" s="215">
        <f>S811*H811</f>
        <v>0</v>
      </c>
      <c r="U811" s="37"/>
      <c r="V811" s="37"/>
      <c r="W811" s="37"/>
      <c r="X811" s="37"/>
      <c r="Y811" s="37"/>
      <c r="Z811" s="37"/>
      <c r="AA811" s="37"/>
      <c r="AB811" s="37"/>
      <c r="AC811" s="37"/>
      <c r="AD811" s="37"/>
      <c r="AE811" s="37"/>
      <c r="AR811" s="216" t="s">
        <v>172</v>
      </c>
      <c r="AT811" s="216" t="s">
        <v>168</v>
      </c>
      <c r="AU811" s="216" t="s">
        <v>93</v>
      </c>
      <c r="AY811" s="18" t="s">
        <v>166</v>
      </c>
      <c r="BE811" s="217">
        <f>IF(N811="základná",J811,0)</f>
        <v>0</v>
      </c>
      <c r="BF811" s="217">
        <f>IF(N811="znížená",J811,0)</f>
        <v>0</v>
      </c>
      <c r="BG811" s="217">
        <f>IF(N811="zákl. prenesená",J811,0)</f>
        <v>0</v>
      </c>
      <c r="BH811" s="217">
        <f>IF(N811="zníž. prenesená",J811,0)</f>
        <v>0</v>
      </c>
      <c r="BI811" s="217">
        <f>IF(N811="nulová",J811,0)</f>
        <v>0</v>
      </c>
      <c r="BJ811" s="18" t="s">
        <v>93</v>
      </c>
      <c r="BK811" s="217">
        <f>ROUND(I811*H811,2)</f>
        <v>0</v>
      </c>
      <c r="BL811" s="18" t="s">
        <v>172</v>
      </c>
      <c r="BM811" s="216" t="s">
        <v>1548</v>
      </c>
    </row>
    <row r="812" s="13" customFormat="1">
      <c r="A812" s="13"/>
      <c r="B812" s="218"/>
      <c r="C812" s="13"/>
      <c r="D812" s="219" t="s">
        <v>184</v>
      </c>
      <c r="E812" s="220" t="s">
        <v>1</v>
      </c>
      <c r="F812" s="221" t="s">
        <v>375</v>
      </c>
      <c r="G812" s="13"/>
      <c r="H812" s="222">
        <v>45</v>
      </c>
      <c r="I812" s="223"/>
      <c r="J812" s="13"/>
      <c r="K812" s="13"/>
      <c r="L812" s="218"/>
      <c r="M812" s="224"/>
      <c r="N812" s="225"/>
      <c r="O812" s="225"/>
      <c r="P812" s="225"/>
      <c r="Q812" s="225"/>
      <c r="R812" s="225"/>
      <c r="S812" s="225"/>
      <c r="T812" s="226"/>
      <c r="U812" s="13"/>
      <c r="V812" s="13"/>
      <c r="W812" s="13"/>
      <c r="X812" s="13"/>
      <c r="Y812" s="13"/>
      <c r="Z812" s="13"/>
      <c r="AA812" s="13"/>
      <c r="AB812" s="13"/>
      <c r="AC812" s="13"/>
      <c r="AD812" s="13"/>
      <c r="AE812" s="13"/>
      <c r="AT812" s="220" t="s">
        <v>184</v>
      </c>
      <c r="AU812" s="220" t="s">
        <v>93</v>
      </c>
      <c r="AV812" s="13" t="s">
        <v>93</v>
      </c>
      <c r="AW812" s="13" t="s">
        <v>36</v>
      </c>
      <c r="AX812" s="13" t="s">
        <v>87</v>
      </c>
      <c r="AY812" s="220" t="s">
        <v>166</v>
      </c>
    </row>
    <row r="813" s="2" customFormat="1" ht="24.15" customHeight="1">
      <c r="A813" s="37"/>
      <c r="B813" s="168"/>
      <c r="C813" s="242" t="s">
        <v>1549</v>
      </c>
      <c r="D813" s="242" t="s">
        <v>271</v>
      </c>
      <c r="E813" s="243" t="s">
        <v>1550</v>
      </c>
      <c r="F813" s="244" t="s">
        <v>1551</v>
      </c>
      <c r="G813" s="245" t="s">
        <v>171</v>
      </c>
      <c r="H813" s="246">
        <v>14</v>
      </c>
      <c r="I813" s="247"/>
      <c r="J813" s="248">
        <f>ROUND(I813*H813,2)</f>
        <v>0</v>
      </c>
      <c r="K813" s="249"/>
      <c r="L813" s="250"/>
      <c r="M813" s="251" t="s">
        <v>1</v>
      </c>
      <c r="N813" s="252" t="s">
        <v>46</v>
      </c>
      <c r="O813" s="81"/>
      <c r="P813" s="214">
        <f>O813*H813</f>
        <v>0</v>
      </c>
      <c r="Q813" s="214">
        <v>0.64000000000000001</v>
      </c>
      <c r="R813" s="214">
        <f>Q813*H813</f>
        <v>8.9600000000000009</v>
      </c>
      <c r="S813" s="214">
        <v>0</v>
      </c>
      <c r="T813" s="215">
        <f>S813*H813</f>
        <v>0</v>
      </c>
      <c r="U813" s="37"/>
      <c r="V813" s="37"/>
      <c r="W813" s="37"/>
      <c r="X813" s="37"/>
      <c r="Y813" s="37"/>
      <c r="Z813" s="37"/>
      <c r="AA813" s="37"/>
      <c r="AB813" s="37"/>
      <c r="AC813" s="37"/>
      <c r="AD813" s="37"/>
      <c r="AE813" s="37"/>
      <c r="AR813" s="216" t="s">
        <v>200</v>
      </c>
      <c r="AT813" s="216" t="s">
        <v>271</v>
      </c>
      <c r="AU813" s="216" t="s">
        <v>93</v>
      </c>
      <c r="AY813" s="18" t="s">
        <v>166</v>
      </c>
      <c r="BE813" s="217">
        <f>IF(N813="základná",J813,0)</f>
        <v>0</v>
      </c>
      <c r="BF813" s="217">
        <f>IF(N813="znížená",J813,0)</f>
        <v>0</v>
      </c>
      <c r="BG813" s="217">
        <f>IF(N813="zákl. prenesená",J813,0)</f>
        <v>0</v>
      </c>
      <c r="BH813" s="217">
        <f>IF(N813="zníž. prenesená",J813,0)</f>
        <v>0</v>
      </c>
      <c r="BI813" s="217">
        <f>IF(N813="nulová",J813,0)</f>
        <v>0</v>
      </c>
      <c r="BJ813" s="18" t="s">
        <v>93</v>
      </c>
      <c r="BK813" s="217">
        <f>ROUND(I813*H813,2)</f>
        <v>0</v>
      </c>
      <c r="BL813" s="18" t="s">
        <v>172</v>
      </c>
      <c r="BM813" s="216" t="s">
        <v>1552</v>
      </c>
    </row>
    <row r="814" s="13" customFormat="1">
      <c r="A814" s="13"/>
      <c r="B814" s="218"/>
      <c r="C814" s="13"/>
      <c r="D814" s="219" t="s">
        <v>184</v>
      </c>
      <c r="E814" s="220" t="s">
        <v>1</v>
      </c>
      <c r="F814" s="221" t="s">
        <v>230</v>
      </c>
      <c r="G814" s="13"/>
      <c r="H814" s="222">
        <v>14</v>
      </c>
      <c r="I814" s="223"/>
      <c r="J814" s="13"/>
      <c r="K814" s="13"/>
      <c r="L814" s="218"/>
      <c r="M814" s="224"/>
      <c r="N814" s="225"/>
      <c r="O814" s="225"/>
      <c r="P814" s="225"/>
      <c r="Q814" s="225"/>
      <c r="R814" s="225"/>
      <c r="S814" s="225"/>
      <c r="T814" s="226"/>
      <c r="U814" s="13"/>
      <c r="V814" s="13"/>
      <c r="W814" s="13"/>
      <c r="X814" s="13"/>
      <c r="Y814" s="13"/>
      <c r="Z814" s="13"/>
      <c r="AA814" s="13"/>
      <c r="AB814" s="13"/>
      <c r="AC814" s="13"/>
      <c r="AD814" s="13"/>
      <c r="AE814" s="13"/>
      <c r="AT814" s="220" t="s">
        <v>184</v>
      </c>
      <c r="AU814" s="220" t="s">
        <v>93</v>
      </c>
      <c r="AV814" s="13" t="s">
        <v>93</v>
      </c>
      <c r="AW814" s="13" t="s">
        <v>36</v>
      </c>
      <c r="AX814" s="13" t="s">
        <v>87</v>
      </c>
      <c r="AY814" s="220" t="s">
        <v>166</v>
      </c>
    </row>
    <row r="815" s="2" customFormat="1" ht="24.15" customHeight="1">
      <c r="A815" s="37"/>
      <c r="B815" s="168"/>
      <c r="C815" s="242" t="s">
        <v>1553</v>
      </c>
      <c r="D815" s="242" t="s">
        <v>271</v>
      </c>
      <c r="E815" s="243" t="s">
        <v>1554</v>
      </c>
      <c r="F815" s="244" t="s">
        <v>1555</v>
      </c>
      <c r="G815" s="245" t="s">
        <v>171</v>
      </c>
      <c r="H815" s="246">
        <v>31</v>
      </c>
      <c r="I815" s="247"/>
      <c r="J815" s="248">
        <f>ROUND(I815*H815,2)</f>
        <v>0</v>
      </c>
      <c r="K815" s="249"/>
      <c r="L815" s="250"/>
      <c r="M815" s="251" t="s">
        <v>1</v>
      </c>
      <c r="N815" s="252" t="s">
        <v>46</v>
      </c>
      <c r="O815" s="81"/>
      <c r="P815" s="214">
        <f>O815*H815</f>
        <v>0</v>
      </c>
      <c r="Q815" s="214">
        <v>0.48799999999999999</v>
      </c>
      <c r="R815" s="214">
        <f>Q815*H815</f>
        <v>15.128</v>
      </c>
      <c r="S815" s="214">
        <v>0</v>
      </c>
      <c r="T815" s="215">
        <f>S815*H815</f>
        <v>0</v>
      </c>
      <c r="U815" s="37"/>
      <c r="V815" s="37"/>
      <c r="W815" s="37"/>
      <c r="X815" s="37"/>
      <c r="Y815" s="37"/>
      <c r="Z815" s="37"/>
      <c r="AA815" s="37"/>
      <c r="AB815" s="37"/>
      <c r="AC815" s="37"/>
      <c r="AD815" s="37"/>
      <c r="AE815" s="37"/>
      <c r="AR815" s="216" t="s">
        <v>200</v>
      </c>
      <c r="AT815" s="216" t="s">
        <v>271</v>
      </c>
      <c r="AU815" s="216" t="s">
        <v>93</v>
      </c>
      <c r="AY815" s="18" t="s">
        <v>166</v>
      </c>
      <c r="BE815" s="217">
        <f>IF(N815="základná",J815,0)</f>
        <v>0</v>
      </c>
      <c r="BF815" s="217">
        <f>IF(N815="znížená",J815,0)</f>
        <v>0</v>
      </c>
      <c r="BG815" s="217">
        <f>IF(N815="zákl. prenesená",J815,0)</f>
        <v>0</v>
      </c>
      <c r="BH815" s="217">
        <f>IF(N815="zníž. prenesená",J815,0)</f>
        <v>0</v>
      </c>
      <c r="BI815" s="217">
        <f>IF(N815="nulová",J815,0)</f>
        <v>0</v>
      </c>
      <c r="BJ815" s="18" t="s">
        <v>93</v>
      </c>
      <c r="BK815" s="217">
        <f>ROUND(I815*H815,2)</f>
        <v>0</v>
      </c>
      <c r="BL815" s="18" t="s">
        <v>172</v>
      </c>
      <c r="BM815" s="216" t="s">
        <v>1556</v>
      </c>
    </row>
    <row r="816" s="13" customFormat="1">
      <c r="A816" s="13"/>
      <c r="B816" s="218"/>
      <c r="C816" s="13"/>
      <c r="D816" s="219" t="s">
        <v>184</v>
      </c>
      <c r="E816" s="220" t="s">
        <v>1</v>
      </c>
      <c r="F816" s="221" t="s">
        <v>312</v>
      </c>
      <c r="G816" s="13"/>
      <c r="H816" s="222">
        <v>31</v>
      </c>
      <c r="I816" s="223"/>
      <c r="J816" s="13"/>
      <c r="K816" s="13"/>
      <c r="L816" s="218"/>
      <c r="M816" s="224"/>
      <c r="N816" s="225"/>
      <c r="O816" s="225"/>
      <c r="P816" s="225"/>
      <c r="Q816" s="225"/>
      <c r="R816" s="225"/>
      <c r="S816" s="225"/>
      <c r="T816" s="226"/>
      <c r="U816" s="13"/>
      <c r="V816" s="13"/>
      <c r="W816" s="13"/>
      <c r="X816" s="13"/>
      <c r="Y816" s="13"/>
      <c r="Z816" s="13"/>
      <c r="AA816" s="13"/>
      <c r="AB816" s="13"/>
      <c r="AC816" s="13"/>
      <c r="AD816" s="13"/>
      <c r="AE816" s="13"/>
      <c r="AT816" s="220" t="s">
        <v>184</v>
      </c>
      <c r="AU816" s="220" t="s">
        <v>93</v>
      </c>
      <c r="AV816" s="13" t="s">
        <v>93</v>
      </c>
      <c r="AW816" s="13" t="s">
        <v>36</v>
      </c>
      <c r="AX816" s="13" t="s">
        <v>87</v>
      </c>
      <c r="AY816" s="220" t="s">
        <v>166</v>
      </c>
    </row>
    <row r="817" s="2" customFormat="1" ht="16.5" customHeight="1">
      <c r="A817" s="37"/>
      <c r="B817" s="168"/>
      <c r="C817" s="242" t="s">
        <v>1557</v>
      </c>
      <c r="D817" s="242" t="s">
        <v>271</v>
      </c>
      <c r="E817" s="243" t="s">
        <v>1558</v>
      </c>
      <c r="F817" s="244" t="s">
        <v>1559</v>
      </c>
      <c r="G817" s="245" t="s">
        <v>171</v>
      </c>
      <c r="H817" s="246">
        <v>41</v>
      </c>
      <c r="I817" s="247"/>
      <c r="J817" s="248">
        <f>ROUND(I817*H817,2)</f>
        <v>0</v>
      </c>
      <c r="K817" s="249"/>
      <c r="L817" s="250"/>
      <c r="M817" s="251" t="s">
        <v>1</v>
      </c>
      <c r="N817" s="252" t="s">
        <v>46</v>
      </c>
      <c r="O817" s="81"/>
      <c r="P817" s="214">
        <f>O817*H817</f>
        <v>0</v>
      </c>
      <c r="Q817" s="214">
        <v>1.4930000000000001</v>
      </c>
      <c r="R817" s="214">
        <f>Q817*H817</f>
        <v>61.213000000000001</v>
      </c>
      <c r="S817" s="214">
        <v>0</v>
      </c>
      <c r="T817" s="215">
        <f>S817*H817</f>
        <v>0</v>
      </c>
      <c r="U817" s="37"/>
      <c r="V817" s="37"/>
      <c r="W817" s="37"/>
      <c r="X817" s="37"/>
      <c r="Y817" s="37"/>
      <c r="Z817" s="37"/>
      <c r="AA817" s="37"/>
      <c r="AB817" s="37"/>
      <c r="AC817" s="37"/>
      <c r="AD817" s="37"/>
      <c r="AE817" s="37"/>
      <c r="AR817" s="216" t="s">
        <v>200</v>
      </c>
      <c r="AT817" s="216" t="s">
        <v>271</v>
      </c>
      <c r="AU817" s="216" t="s">
        <v>93</v>
      </c>
      <c r="AY817" s="18" t="s">
        <v>166</v>
      </c>
      <c r="BE817" s="217">
        <f>IF(N817="základná",J817,0)</f>
        <v>0</v>
      </c>
      <c r="BF817" s="217">
        <f>IF(N817="znížená",J817,0)</f>
        <v>0</v>
      </c>
      <c r="BG817" s="217">
        <f>IF(N817="zákl. prenesená",J817,0)</f>
        <v>0</v>
      </c>
      <c r="BH817" s="217">
        <f>IF(N817="zníž. prenesená",J817,0)</f>
        <v>0</v>
      </c>
      <c r="BI817" s="217">
        <f>IF(N817="nulová",J817,0)</f>
        <v>0</v>
      </c>
      <c r="BJ817" s="18" t="s">
        <v>93</v>
      </c>
      <c r="BK817" s="217">
        <f>ROUND(I817*H817,2)</f>
        <v>0</v>
      </c>
      <c r="BL817" s="18" t="s">
        <v>172</v>
      </c>
      <c r="BM817" s="216" t="s">
        <v>1560</v>
      </c>
    </row>
    <row r="818" s="13" customFormat="1">
      <c r="A818" s="13"/>
      <c r="B818" s="218"/>
      <c r="C818" s="13"/>
      <c r="D818" s="219" t="s">
        <v>184</v>
      </c>
      <c r="E818" s="220" t="s">
        <v>1</v>
      </c>
      <c r="F818" s="221" t="s">
        <v>357</v>
      </c>
      <c r="G818" s="13"/>
      <c r="H818" s="222">
        <v>41</v>
      </c>
      <c r="I818" s="223"/>
      <c r="J818" s="13"/>
      <c r="K818" s="13"/>
      <c r="L818" s="218"/>
      <c r="M818" s="224"/>
      <c r="N818" s="225"/>
      <c r="O818" s="225"/>
      <c r="P818" s="225"/>
      <c r="Q818" s="225"/>
      <c r="R818" s="225"/>
      <c r="S818" s="225"/>
      <c r="T818" s="226"/>
      <c r="U818" s="13"/>
      <c r="V818" s="13"/>
      <c r="W818" s="13"/>
      <c r="X818" s="13"/>
      <c r="Y818" s="13"/>
      <c r="Z818" s="13"/>
      <c r="AA818" s="13"/>
      <c r="AB818" s="13"/>
      <c r="AC818" s="13"/>
      <c r="AD818" s="13"/>
      <c r="AE818" s="13"/>
      <c r="AT818" s="220" t="s">
        <v>184</v>
      </c>
      <c r="AU818" s="220" t="s">
        <v>93</v>
      </c>
      <c r="AV818" s="13" t="s">
        <v>93</v>
      </c>
      <c r="AW818" s="13" t="s">
        <v>36</v>
      </c>
      <c r="AX818" s="13" t="s">
        <v>87</v>
      </c>
      <c r="AY818" s="220" t="s">
        <v>166</v>
      </c>
    </row>
    <row r="819" s="2" customFormat="1" ht="21.75" customHeight="1">
      <c r="A819" s="37"/>
      <c r="B819" s="168"/>
      <c r="C819" s="242" t="s">
        <v>1561</v>
      </c>
      <c r="D819" s="242" t="s">
        <v>271</v>
      </c>
      <c r="E819" s="243" t="s">
        <v>1562</v>
      </c>
      <c r="F819" s="244" t="s">
        <v>1563</v>
      </c>
      <c r="G819" s="245" t="s">
        <v>171</v>
      </c>
      <c r="H819" s="246">
        <v>4</v>
      </c>
      <c r="I819" s="247"/>
      <c r="J819" s="248">
        <f>ROUND(I819*H819,2)</f>
        <v>0</v>
      </c>
      <c r="K819" s="249"/>
      <c r="L819" s="250"/>
      <c r="M819" s="251" t="s">
        <v>1</v>
      </c>
      <c r="N819" s="252" t="s">
        <v>46</v>
      </c>
      <c r="O819" s="81"/>
      <c r="P819" s="214">
        <f>O819*H819</f>
        <v>0</v>
      </c>
      <c r="Q819" s="214">
        <v>1.3620000000000001</v>
      </c>
      <c r="R819" s="214">
        <f>Q819*H819</f>
        <v>5.4480000000000004</v>
      </c>
      <c r="S819" s="214">
        <v>0</v>
      </c>
      <c r="T819" s="215">
        <f>S819*H819</f>
        <v>0</v>
      </c>
      <c r="U819" s="37"/>
      <c r="V819" s="37"/>
      <c r="W819" s="37"/>
      <c r="X819" s="37"/>
      <c r="Y819" s="37"/>
      <c r="Z819" s="37"/>
      <c r="AA819" s="37"/>
      <c r="AB819" s="37"/>
      <c r="AC819" s="37"/>
      <c r="AD819" s="37"/>
      <c r="AE819" s="37"/>
      <c r="AR819" s="216" t="s">
        <v>200</v>
      </c>
      <c r="AT819" s="216" t="s">
        <v>271</v>
      </c>
      <c r="AU819" s="216" t="s">
        <v>93</v>
      </c>
      <c r="AY819" s="18" t="s">
        <v>166</v>
      </c>
      <c r="BE819" s="217">
        <f>IF(N819="základná",J819,0)</f>
        <v>0</v>
      </c>
      <c r="BF819" s="217">
        <f>IF(N819="znížená",J819,0)</f>
        <v>0</v>
      </c>
      <c r="BG819" s="217">
        <f>IF(N819="zákl. prenesená",J819,0)</f>
        <v>0</v>
      </c>
      <c r="BH819" s="217">
        <f>IF(N819="zníž. prenesená",J819,0)</f>
        <v>0</v>
      </c>
      <c r="BI819" s="217">
        <f>IF(N819="nulová",J819,0)</f>
        <v>0</v>
      </c>
      <c r="BJ819" s="18" t="s">
        <v>93</v>
      </c>
      <c r="BK819" s="217">
        <f>ROUND(I819*H819,2)</f>
        <v>0</v>
      </c>
      <c r="BL819" s="18" t="s">
        <v>172</v>
      </c>
      <c r="BM819" s="216" t="s">
        <v>1564</v>
      </c>
    </row>
    <row r="820" s="13" customFormat="1">
      <c r="A820" s="13"/>
      <c r="B820" s="218"/>
      <c r="C820" s="13"/>
      <c r="D820" s="219" t="s">
        <v>184</v>
      </c>
      <c r="E820" s="220" t="s">
        <v>1</v>
      </c>
      <c r="F820" s="221" t="s">
        <v>1565</v>
      </c>
      <c r="G820" s="13"/>
      <c r="H820" s="222">
        <v>4</v>
      </c>
      <c r="I820" s="223"/>
      <c r="J820" s="13"/>
      <c r="K820" s="13"/>
      <c r="L820" s="218"/>
      <c r="M820" s="224"/>
      <c r="N820" s="225"/>
      <c r="O820" s="225"/>
      <c r="P820" s="225"/>
      <c r="Q820" s="225"/>
      <c r="R820" s="225"/>
      <c r="S820" s="225"/>
      <c r="T820" s="226"/>
      <c r="U820" s="13"/>
      <c r="V820" s="13"/>
      <c r="W820" s="13"/>
      <c r="X820" s="13"/>
      <c r="Y820" s="13"/>
      <c r="Z820" s="13"/>
      <c r="AA820" s="13"/>
      <c r="AB820" s="13"/>
      <c r="AC820" s="13"/>
      <c r="AD820" s="13"/>
      <c r="AE820" s="13"/>
      <c r="AT820" s="220" t="s">
        <v>184</v>
      </c>
      <c r="AU820" s="220" t="s">
        <v>93</v>
      </c>
      <c r="AV820" s="13" t="s">
        <v>93</v>
      </c>
      <c r="AW820" s="13" t="s">
        <v>36</v>
      </c>
      <c r="AX820" s="13" t="s">
        <v>87</v>
      </c>
      <c r="AY820" s="220" t="s">
        <v>166</v>
      </c>
    </row>
    <row r="821" s="2" customFormat="1" ht="24.15" customHeight="1">
      <c r="A821" s="37"/>
      <c r="B821" s="168"/>
      <c r="C821" s="242" t="s">
        <v>1566</v>
      </c>
      <c r="D821" s="242" t="s">
        <v>271</v>
      </c>
      <c r="E821" s="243" t="s">
        <v>1567</v>
      </c>
      <c r="F821" s="244" t="s">
        <v>1568</v>
      </c>
      <c r="G821" s="245" t="s">
        <v>171</v>
      </c>
      <c r="H821" s="246">
        <v>25</v>
      </c>
      <c r="I821" s="247"/>
      <c r="J821" s="248">
        <f>ROUND(I821*H821,2)</f>
        <v>0</v>
      </c>
      <c r="K821" s="249"/>
      <c r="L821" s="250"/>
      <c r="M821" s="251" t="s">
        <v>1</v>
      </c>
      <c r="N821" s="252" t="s">
        <v>46</v>
      </c>
      <c r="O821" s="81"/>
      <c r="P821" s="214">
        <f>O821*H821</f>
        <v>0</v>
      </c>
      <c r="Q821" s="214">
        <v>1.006</v>
      </c>
      <c r="R821" s="214">
        <f>Q821*H821</f>
        <v>25.149999999999999</v>
      </c>
      <c r="S821" s="214">
        <v>0</v>
      </c>
      <c r="T821" s="215">
        <f>S821*H821</f>
        <v>0</v>
      </c>
      <c r="U821" s="37"/>
      <c r="V821" s="37"/>
      <c r="W821" s="37"/>
      <c r="X821" s="37"/>
      <c r="Y821" s="37"/>
      <c r="Z821" s="37"/>
      <c r="AA821" s="37"/>
      <c r="AB821" s="37"/>
      <c r="AC821" s="37"/>
      <c r="AD821" s="37"/>
      <c r="AE821" s="37"/>
      <c r="AR821" s="216" t="s">
        <v>200</v>
      </c>
      <c r="AT821" s="216" t="s">
        <v>271</v>
      </c>
      <c r="AU821" s="216" t="s">
        <v>93</v>
      </c>
      <c r="AY821" s="18" t="s">
        <v>166</v>
      </c>
      <c r="BE821" s="217">
        <f>IF(N821="základná",J821,0)</f>
        <v>0</v>
      </c>
      <c r="BF821" s="217">
        <f>IF(N821="znížená",J821,0)</f>
        <v>0</v>
      </c>
      <c r="BG821" s="217">
        <f>IF(N821="zákl. prenesená",J821,0)</f>
        <v>0</v>
      </c>
      <c r="BH821" s="217">
        <f>IF(N821="zníž. prenesená",J821,0)</f>
        <v>0</v>
      </c>
      <c r="BI821" s="217">
        <f>IF(N821="nulová",J821,0)</f>
        <v>0</v>
      </c>
      <c r="BJ821" s="18" t="s">
        <v>93</v>
      </c>
      <c r="BK821" s="217">
        <f>ROUND(I821*H821,2)</f>
        <v>0</v>
      </c>
      <c r="BL821" s="18" t="s">
        <v>172</v>
      </c>
      <c r="BM821" s="216" t="s">
        <v>1569</v>
      </c>
    </row>
    <row r="822" s="13" customFormat="1">
      <c r="A822" s="13"/>
      <c r="B822" s="218"/>
      <c r="C822" s="13"/>
      <c r="D822" s="219" t="s">
        <v>184</v>
      </c>
      <c r="E822" s="220" t="s">
        <v>1</v>
      </c>
      <c r="F822" s="221" t="s">
        <v>281</v>
      </c>
      <c r="G822" s="13"/>
      <c r="H822" s="222">
        <v>25</v>
      </c>
      <c r="I822" s="223"/>
      <c r="J822" s="13"/>
      <c r="K822" s="13"/>
      <c r="L822" s="218"/>
      <c r="M822" s="224"/>
      <c r="N822" s="225"/>
      <c r="O822" s="225"/>
      <c r="P822" s="225"/>
      <c r="Q822" s="225"/>
      <c r="R822" s="225"/>
      <c r="S822" s="225"/>
      <c r="T822" s="226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  <c r="AE822" s="13"/>
      <c r="AT822" s="220" t="s">
        <v>184</v>
      </c>
      <c r="AU822" s="220" t="s">
        <v>93</v>
      </c>
      <c r="AV822" s="13" t="s">
        <v>93</v>
      </c>
      <c r="AW822" s="13" t="s">
        <v>36</v>
      </c>
      <c r="AX822" s="13" t="s">
        <v>87</v>
      </c>
      <c r="AY822" s="220" t="s">
        <v>166</v>
      </c>
    </row>
    <row r="823" s="2" customFormat="1" ht="16.5" customHeight="1">
      <c r="A823" s="37"/>
      <c r="B823" s="168"/>
      <c r="C823" s="242" t="s">
        <v>1570</v>
      </c>
      <c r="D823" s="242" t="s">
        <v>271</v>
      </c>
      <c r="E823" s="243" t="s">
        <v>1571</v>
      </c>
      <c r="F823" s="244" t="s">
        <v>1572</v>
      </c>
      <c r="G823" s="245" t="s">
        <v>171</v>
      </c>
      <c r="H823" s="246">
        <v>10</v>
      </c>
      <c r="I823" s="247"/>
      <c r="J823" s="248">
        <f>ROUND(I823*H823,2)</f>
        <v>0</v>
      </c>
      <c r="K823" s="249"/>
      <c r="L823" s="250"/>
      <c r="M823" s="251" t="s">
        <v>1</v>
      </c>
      <c r="N823" s="252" t="s">
        <v>46</v>
      </c>
      <c r="O823" s="81"/>
      <c r="P823" s="214">
        <f>O823*H823</f>
        <v>0</v>
      </c>
      <c r="Q823" s="214">
        <v>0.73199999999999998</v>
      </c>
      <c r="R823" s="214">
        <f>Q823*H823</f>
        <v>7.3200000000000003</v>
      </c>
      <c r="S823" s="214">
        <v>0</v>
      </c>
      <c r="T823" s="215">
        <f>S823*H823</f>
        <v>0</v>
      </c>
      <c r="U823" s="37"/>
      <c r="V823" s="37"/>
      <c r="W823" s="37"/>
      <c r="X823" s="37"/>
      <c r="Y823" s="37"/>
      <c r="Z823" s="37"/>
      <c r="AA823" s="37"/>
      <c r="AB823" s="37"/>
      <c r="AC823" s="37"/>
      <c r="AD823" s="37"/>
      <c r="AE823" s="37"/>
      <c r="AR823" s="216" t="s">
        <v>200</v>
      </c>
      <c r="AT823" s="216" t="s">
        <v>271</v>
      </c>
      <c r="AU823" s="216" t="s">
        <v>93</v>
      </c>
      <c r="AY823" s="18" t="s">
        <v>166</v>
      </c>
      <c r="BE823" s="217">
        <f>IF(N823="základná",J823,0)</f>
        <v>0</v>
      </c>
      <c r="BF823" s="217">
        <f>IF(N823="znížená",J823,0)</f>
        <v>0</v>
      </c>
      <c r="BG823" s="217">
        <f>IF(N823="zákl. prenesená",J823,0)</f>
        <v>0</v>
      </c>
      <c r="BH823" s="217">
        <f>IF(N823="zníž. prenesená",J823,0)</f>
        <v>0</v>
      </c>
      <c r="BI823" s="217">
        <f>IF(N823="nulová",J823,0)</f>
        <v>0</v>
      </c>
      <c r="BJ823" s="18" t="s">
        <v>93</v>
      </c>
      <c r="BK823" s="217">
        <f>ROUND(I823*H823,2)</f>
        <v>0</v>
      </c>
      <c r="BL823" s="18" t="s">
        <v>172</v>
      </c>
      <c r="BM823" s="216" t="s">
        <v>1573</v>
      </c>
    </row>
    <row r="824" s="13" customFormat="1">
      <c r="A824" s="13"/>
      <c r="B824" s="218"/>
      <c r="C824" s="13"/>
      <c r="D824" s="219" t="s">
        <v>184</v>
      </c>
      <c r="E824" s="220" t="s">
        <v>1</v>
      </c>
      <c r="F824" s="221" t="s">
        <v>211</v>
      </c>
      <c r="G824" s="13"/>
      <c r="H824" s="222">
        <v>10</v>
      </c>
      <c r="I824" s="223"/>
      <c r="J824" s="13"/>
      <c r="K824" s="13"/>
      <c r="L824" s="218"/>
      <c r="M824" s="224"/>
      <c r="N824" s="225"/>
      <c r="O824" s="225"/>
      <c r="P824" s="225"/>
      <c r="Q824" s="225"/>
      <c r="R824" s="225"/>
      <c r="S824" s="225"/>
      <c r="T824" s="226"/>
      <c r="U824" s="13"/>
      <c r="V824" s="13"/>
      <c r="W824" s="13"/>
      <c r="X824" s="13"/>
      <c r="Y824" s="13"/>
      <c r="Z824" s="13"/>
      <c r="AA824" s="13"/>
      <c r="AB824" s="13"/>
      <c r="AC824" s="13"/>
      <c r="AD824" s="13"/>
      <c r="AE824" s="13"/>
      <c r="AT824" s="220" t="s">
        <v>184</v>
      </c>
      <c r="AU824" s="220" t="s">
        <v>93</v>
      </c>
      <c r="AV824" s="13" t="s">
        <v>93</v>
      </c>
      <c r="AW824" s="13" t="s">
        <v>36</v>
      </c>
      <c r="AX824" s="13" t="s">
        <v>87</v>
      </c>
      <c r="AY824" s="220" t="s">
        <v>166</v>
      </c>
    </row>
    <row r="825" s="2" customFormat="1" ht="16.5" customHeight="1">
      <c r="A825" s="37"/>
      <c r="B825" s="168"/>
      <c r="C825" s="242" t="s">
        <v>1574</v>
      </c>
      <c r="D825" s="242" t="s">
        <v>271</v>
      </c>
      <c r="E825" s="243" t="s">
        <v>1575</v>
      </c>
      <c r="F825" s="244" t="s">
        <v>1576</v>
      </c>
      <c r="G825" s="245" t="s">
        <v>171</v>
      </c>
      <c r="H825" s="246">
        <v>8</v>
      </c>
      <c r="I825" s="247"/>
      <c r="J825" s="248">
        <f>ROUND(I825*H825,2)</f>
        <v>0</v>
      </c>
      <c r="K825" s="249"/>
      <c r="L825" s="250"/>
      <c r="M825" s="251" t="s">
        <v>1</v>
      </c>
      <c r="N825" s="252" t="s">
        <v>46</v>
      </c>
      <c r="O825" s="81"/>
      <c r="P825" s="214">
        <f>O825*H825</f>
        <v>0</v>
      </c>
      <c r="Q825" s="214">
        <v>0.247</v>
      </c>
      <c r="R825" s="214">
        <f>Q825*H825</f>
        <v>1.976</v>
      </c>
      <c r="S825" s="214">
        <v>0</v>
      </c>
      <c r="T825" s="215">
        <f>S825*H825</f>
        <v>0</v>
      </c>
      <c r="U825" s="37"/>
      <c r="V825" s="37"/>
      <c r="W825" s="37"/>
      <c r="X825" s="37"/>
      <c r="Y825" s="37"/>
      <c r="Z825" s="37"/>
      <c r="AA825" s="37"/>
      <c r="AB825" s="37"/>
      <c r="AC825" s="37"/>
      <c r="AD825" s="37"/>
      <c r="AE825" s="37"/>
      <c r="AR825" s="216" t="s">
        <v>200</v>
      </c>
      <c r="AT825" s="216" t="s">
        <v>271</v>
      </c>
      <c r="AU825" s="216" t="s">
        <v>93</v>
      </c>
      <c r="AY825" s="18" t="s">
        <v>166</v>
      </c>
      <c r="BE825" s="217">
        <f>IF(N825="základná",J825,0)</f>
        <v>0</v>
      </c>
      <c r="BF825" s="217">
        <f>IF(N825="znížená",J825,0)</f>
        <v>0</v>
      </c>
      <c r="BG825" s="217">
        <f>IF(N825="zákl. prenesená",J825,0)</f>
        <v>0</v>
      </c>
      <c r="BH825" s="217">
        <f>IF(N825="zníž. prenesená",J825,0)</f>
        <v>0</v>
      </c>
      <c r="BI825" s="217">
        <f>IF(N825="nulová",J825,0)</f>
        <v>0</v>
      </c>
      <c r="BJ825" s="18" t="s">
        <v>93</v>
      </c>
      <c r="BK825" s="217">
        <f>ROUND(I825*H825,2)</f>
        <v>0</v>
      </c>
      <c r="BL825" s="18" t="s">
        <v>172</v>
      </c>
      <c r="BM825" s="216" t="s">
        <v>1577</v>
      </c>
    </row>
    <row r="826" s="13" customFormat="1">
      <c r="A826" s="13"/>
      <c r="B826" s="218"/>
      <c r="C826" s="13"/>
      <c r="D826" s="219" t="s">
        <v>184</v>
      </c>
      <c r="E826" s="220" t="s">
        <v>1</v>
      </c>
      <c r="F826" s="221" t="s">
        <v>200</v>
      </c>
      <c r="G826" s="13"/>
      <c r="H826" s="222">
        <v>8</v>
      </c>
      <c r="I826" s="223"/>
      <c r="J826" s="13"/>
      <c r="K826" s="13"/>
      <c r="L826" s="218"/>
      <c r="M826" s="224"/>
      <c r="N826" s="225"/>
      <c r="O826" s="225"/>
      <c r="P826" s="225"/>
      <c r="Q826" s="225"/>
      <c r="R826" s="225"/>
      <c r="S826" s="225"/>
      <c r="T826" s="226"/>
      <c r="U826" s="13"/>
      <c r="V826" s="13"/>
      <c r="W826" s="13"/>
      <c r="X826" s="13"/>
      <c r="Y826" s="13"/>
      <c r="Z826" s="13"/>
      <c r="AA826" s="13"/>
      <c r="AB826" s="13"/>
      <c r="AC826" s="13"/>
      <c r="AD826" s="13"/>
      <c r="AE826" s="13"/>
      <c r="AT826" s="220" t="s">
        <v>184</v>
      </c>
      <c r="AU826" s="220" t="s">
        <v>93</v>
      </c>
      <c r="AV826" s="13" t="s">
        <v>93</v>
      </c>
      <c r="AW826" s="13" t="s">
        <v>36</v>
      </c>
      <c r="AX826" s="13" t="s">
        <v>87</v>
      </c>
      <c r="AY826" s="220" t="s">
        <v>166</v>
      </c>
    </row>
    <row r="827" s="2" customFormat="1" ht="16.5" customHeight="1">
      <c r="A827" s="37"/>
      <c r="B827" s="168"/>
      <c r="C827" s="242" t="s">
        <v>1578</v>
      </c>
      <c r="D827" s="242" t="s">
        <v>271</v>
      </c>
      <c r="E827" s="243" t="s">
        <v>1579</v>
      </c>
      <c r="F827" s="244" t="s">
        <v>1580</v>
      </c>
      <c r="G827" s="245" t="s">
        <v>171</v>
      </c>
      <c r="H827" s="246">
        <v>27</v>
      </c>
      <c r="I827" s="247"/>
      <c r="J827" s="248">
        <f>ROUND(I827*H827,2)</f>
        <v>0</v>
      </c>
      <c r="K827" s="249"/>
      <c r="L827" s="250"/>
      <c r="M827" s="251" t="s">
        <v>1</v>
      </c>
      <c r="N827" s="252" t="s">
        <v>46</v>
      </c>
      <c r="O827" s="81"/>
      <c r="P827" s="214">
        <f>O827*H827</f>
        <v>0</v>
      </c>
      <c r="Q827" s="214">
        <v>0.17799999999999999</v>
      </c>
      <c r="R827" s="214">
        <f>Q827*H827</f>
        <v>4.806</v>
      </c>
      <c r="S827" s="214">
        <v>0</v>
      </c>
      <c r="T827" s="215">
        <f>S827*H827</f>
        <v>0</v>
      </c>
      <c r="U827" s="37"/>
      <c r="V827" s="37"/>
      <c r="W827" s="37"/>
      <c r="X827" s="37"/>
      <c r="Y827" s="37"/>
      <c r="Z827" s="37"/>
      <c r="AA827" s="37"/>
      <c r="AB827" s="37"/>
      <c r="AC827" s="37"/>
      <c r="AD827" s="37"/>
      <c r="AE827" s="37"/>
      <c r="AR827" s="216" t="s">
        <v>200</v>
      </c>
      <c r="AT827" s="216" t="s">
        <v>271</v>
      </c>
      <c r="AU827" s="216" t="s">
        <v>93</v>
      </c>
      <c r="AY827" s="18" t="s">
        <v>166</v>
      </c>
      <c r="BE827" s="217">
        <f>IF(N827="základná",J827,0)</f>
        <v>0</v>
      </c>
      <c r="BF827" s="217">
        <f>IF(N827="znížená",J827,0)</f>
        <v>0</v>
      </c>
      <c r="BG827" s="217">
        <f>IF(N827="zákl. prenesená",J827,0)</f>
        <v>0</v>
      </c>
      <c r="BH827" s="217">
        <f>IF(N827="zníž. prenesená",J827,0)</f>
        <v>0</v>
      </c>
      <c r="BI827" s="217">
        <f>IF(N827="nulová",J827,0)</f>
        <v>0</v>
      </c>
      <c r="BJ827" s="18" t="s">
        <v>93</v>
      </c>
      <c r="BK827" s="217">
        <f>ROUND(I827*H827,2)</f>
        <v>0</v>
      </c>
      <c r="BL827" s="18" t="s">
        <v>172</v>
      </c>
      <c r="BM827" s="216" t="s">
        <v>1581</v>
      </c>
    </row>
    <row r="828" s="13" customFormat="1">
      <c r="A828" s="13"/>
      <c r="B828" s="218"/>
      <c r="C828" s="13"/>
      <c r="D828" s="219" t="s">
        <v>184</v>
      </c>
      <c r="E828" s="220" t="s">
        <v>1</v>
      </c>
      <c r="F828" s="221" t="s">
        <v>290</v>
      </c>
      <c r="G828" s="13"/>
      <c r="H828" s="222">
        <v>27</v>
      </c>
      <c r="I828" s="223"/>
      <c r="J828" s="13"/>
      <c r="K828" s="13"/>
      <c r="L828" s="218"/>
      <c r="M828" s="224"/>
      <c r="N828" s="225"/>
      <c r="O828" s="225"/>
      <c r="P828" s="225"/>
      <c r="Q828" s="225"/>
      <c r="R828" s="225"/>
      <c r="S828" s="225"/>
      <c r="T828" s="226"/>
      <c r="U828" s="13"/>
      <c r="V828" s="13"/>
      <c r="W828" s="13"/>
      <c r="X828" s="13"/>
      <c r="Y828" s="13"/>
      <c r="Z828" s="13"/>
      <c r="AA828" s="13"/>
      <c r="AB828" s="13"/>
      <c r="AC828" s="13"/>
      <c r="AD828" s="13"/>
      <c r="AE828" s="13"/>
      <c r="AT828" s="220" t="s">
        <v>184</v>
      </c>
      <c r="AU828" s="220" t="s">
        <v>93</v>
      </c>
      <c r="AV828" s="13" t="s">
        <v>93</v>
      </c>
      <c r="AW828" s="13" t="s">
        <v>36</v>
      </c>
      <c r="AX828" s="13" t="s">
        <v>87</v>
      </c>
      <c r="AY828" s="220" t="s">
        <v>166</v>
      </c>
    </row>
    <row r="829" s="2" customFormat="1" ht="16.5" customHeight="1">
      <c r="A829" s="37"/>
      <c r="B829" s="168"/>
      <c r="C829" s="242" t="s">
        <v>1582</v>
      </c>
      <c r="D829" s="242" t="s">
        <v>271</v>
      </c>
      <c r="E829" s="243" t="s">
        <v>1583</v>
      </c>
      <c r="F829" s="244" t="s">
        <v>1584</v>
      </c>
      <c r="G829" s="245" t="s">
        <v>171</v>
      </c>
      <c r="H829" s="246">
        <v>8</v>
      </c>
      <c r="I829" s="247"/>
      <c r="J829" s="248">
        <f>ROUND(I829*H829,2)</f>
        <v>0</v>
      </c>
      <c r="K829" s="249"/>
      <c r="L829" s="250"/>
      <c r="M829" s="251" t="s">
        <v>1</v>
      </c>
      <c r="N829" s="252" t="s">
        <v>46</v>
      </c>
      <c r="O829" s="81"/>
      <c r="P829" s="214">
        <f>O829*H829</f>
        <v>0</v>
      </c>
      <c r="Q829" s="214">
        <v>0.5</v>
      </c>
      <c r="R829" s="214">
        <f>Q829*H829</f>
        <v>4</v>
      </c>
      <c r="S829" s="214">
        <v>0</v>
      </c>
      <c r="T829" s="215">
        <f>S829*H829</f>
        <v>0</v>
      </c>
      <c r="U829" s="37"/>
      <c r="V829" s="37"/>
      <c r="W829" s="37"/>
      <c r="X829" s="37"/>
      <c r="Y829" s="37"/>
      <c r="Z829" s="37"/>
      <c r="AA829" s="37"/>
      <c r="AB829" s="37"/>
      <c r="AC829" s="37"/>
      <c r="AD829" s="37"/>
      <c r="AE829" s="37"/>
      <c r="AR829" s="216" t="s">
        <v>200</v>
      </c>
      <c r="AT829" s="216" t="s">
        <v>271</v>
      </c>
      <c r="AU829" s="216" t="s">
        <v>93</v>
      </c>
      <c r="AY829" s="18" t="s">
        <v>166</v>
      </c>
      <c r="BE829" s="217">
        <f>IF(N829="základná",J829,0)</f>
        <v>0</v>
      </c>
      <c r="BF829" s="217">
        <f>IF(N829="znížená",J829,0)</f>
        <v>0</v>
      </c>
      <c r="BG829" s="217">
        <f>IF(N829="zákl. prenesená",J829,0)</f>
        <v>0</v>
      </c>
      <c r="BH829" s="217">
        <f>IF(N829="zníž. prenesená",J829,0)</f>
        <v>0</v>
      </c>
      <c r="BI829" s="217">
        <f>IF(N829="nulová",J829,0)</f>
        <v>0</v>
      </c>
      <c r="BJ829" s="18" t="s">
        <v>93</v>
      </c>
      <c r="BK829" s="217">
        <f>ROUND(I829*H829,2)</f>
        <v>0</v>
      </c>
      <c r="BL829" s="18" t="s">
        <v>172</v>
      </c>
      <c r="BM829" s="216" t="s">
        <v>1585</v>
      </c>
    </row>
    <row r="830" s="13" customFormat="1">
      <c r="A830" s="13"/>
      <c r="B830" s="218"/>
      <c r="C830" s="13"/>
      <c r="D830" s="219" t="s">
        <v>184</v>
      </c>
      <c r="E830" s="220" t="s">
        <v>1</v>
      </c>
      <c r="F830" s="221" t="s">
        <v>200</v>
      </c>
      <c r="G830" s="13"/>
      <c r="H830" s="222">
        <v>8</v>
      </c>
      <c r="I830" s="223"/>
      <c r="J830" s="13"/>
      <c r="K830" s="13"/>
      <c r="L830" s="218"/>
      <c r="M830" s="224"/>
      <c r="N830" s="225"/>
      <c r="O830" s="225"/>
      <c r="P830" s="225"/>
      <c r="Q830" s="225"/>
      <c r="R830" s="225"/>
      <c r="S830" s="225"/>
      <c r="T830" s="226"/>
      <c r="U830" s="13"/>
      <c r="V830" s="13"/>
      <c r="W830" s="13"/>
      <c r="X830" s="13"/>
      <c r="Y830" s="13"/>
      <c r="Z830" s="13"/>
      <c r="AA830" s="13"/>
      <c r="AB830" s="13"/>
      <c r="AC830" s="13"/>
      <c r="AD830" s="13"/>
      <c r="AE830" s="13"/>
      <c r="AT830" s="220" t="s">
        <v>184</v>
      </c>
      <c r="AU830" s="220" t="s">
        <v>93</v>
      </c>
      <c r="AV830" s="13" t="s">
        <v>93</v>
      </c>
      <c r="AW830" s="13" t="s">
        <v>36</v>
      </c>
      <c r="AX830" s="13" t="s">
        <v>87</v>
      </c>
      <c r="AY830" s="220" t="s">
        <v>166</v>
      </c>
    </row>
    <row r="831" s="2" customFormat="1" ht="16.5" customHeight="1">
      <c r="A831" s="37"/>
      <c r="B831" s="168"/>
      <c r="C831" s="242" t="s">
        <v>1586</v>
      </c>
      <c r="D831" s="242" t="s">
        <v>271</v>
      </c>
      <c r="E831" s="243" t="s">
        <v>1587</v>
      </c>
      <c r="F831" s="244" t="s">
        <v>1588</v>
      </c>
      <c r="G831" s="245" t="s">
        <v>171</v>
      </c>
      <c r="H831" s="246">
        <v>12</v>
      </c>
      <c r="I831" s="247"/>
      <c r="J831" s="248">
        <f>ROUND(I831*H831,2)</f>
        <v>0</v>
      </c>
      <c r="K831" s="249"/>
      <c r="L831" s="250"/>
      <c r="M831" s="251" t="s">
        <v>1</v>
      </c>
      <c r="N831" s="252" t="s">
        <v>46</v>
      </c>
      <c r="O831" s="81"/>
      <c r="P831" s="214">
        <f>O831*H831</f>
        <v>0</v>
      </c>
      <c r="Q831" s="214">
        <v>0.36299999999999999</v>
      </c>
      <c r="R831" s="214">
        <f>Q831*H831</f>
        <v>4.3559999999999999</v>
      </c>
      <c r="S831" s="214">
        <v>0</v>
      </c>
      <c r="T831" s="215">
        <f>S831*H831</f>
        <v>0</v>
      </c>
      <c r="U831" s="37"/>
      <c r="V831" s="37"/>
      <c r="W831" s="37"/>
      <c r="X831" s="37"/>
      <c r="Y831" s="37"/>
      <c r="Z831" s="37"/>
      <c r="AA831" s="37"/>
      <c r="AB831" s="37"/>
      <c r="AC831" s="37"/>
      <c r="AD831" s="37"/>
      <c r="AE831" s="37"/>
      <c r="AR831" s="216" t="s">
        <v>200</v>
      </c>
      <c r="AT831" s="216" t="s">
        <v>271</v>
      </c>
      <c r="AU831" s="216" t="s">
        <v>93</v>
      </c>
      <c r="AY831" s="18" t="s">
        <v>166</v>
      </c>
      <c r="BE831" s="217">
        <f>IF(N831="základná",J831,0)</f>
        <v>0</v>
      </c>
      <c r="BF831" s="217">
        <f>IF(N831="znížená",J831,0)</f>
        <v>0</v>
      </c>
      <c r="BG831" s="217">
        <f>IF(N831="zákl. prenesená",J831,0)</f>
        <v>0</v>
      </c>
      <c r="BH831" s="217">
        <f>IF(N831="zníž. prenesená",J831,0)</f>
        <v>0</v>
      </c>
      <c r="BI831" s="217">
        <f>IF(N831="nulová",J831,0)</f>
        <v>0</v>
      </c>
      <c r="BJ831" s="18" t="s">
        <v>93</v>
      </c>
      <c r="BK831" s="217">
        <f>ROUND(I831*H831,2)</f>
        <v>0</v>
      </c>
      <c r="BL831" s="18" t="s">
        <v>172</v>
      </c>
      <c r="BM831" s="216" t="s">
        <v>1589</v>
      </c>
    </row>
    <row r="832" s="13" customFormat="1">
      <c r="A832" s="13"/>
      <c r="B832" s="218"/>
      <c r="C832" s="13"/>
      <c r="D832" s="219" t="s">
        <v>184</v>
      </c>
      <c r="E832" s="220" t="s">
        <v>1</v>
      </c>
      <c r="F832" s="221" t="s">
        <v>221</v>
      </c>
      <c r="G832" s="13"/>
      <c r="H832" s="222">
        <v>12</v>
      </c>
      <c r="I832" s="223"/>
      <c r="J832" s="13"/>
      <c r="K832" s="13"/>
      <c r="L832" s="218"/>
      <c r="M832" s="224"/>
      <c r="N832" s="225"/>
      <c r="O832" s="225"/>
      <c r="P832" s="225"/>
      <c r="Q832" s="225"/>
      <c r="R832" s="225"/>
      <c r="S832" s="225"/>
      <c r="T832" s="226"/>
      <c r="U832" s="13"/>
      <c r="V832" s="13"/>
      <c r="W832" s="13"/>
      <c r="X832" s="13"/>
      <c r="Y832" s="13"/>
      <c r="Z832" s="13"/>
      <c r="AA832" s="13"/>
      <c r="AB832" s="13"/>
      <c r="AC832" s="13"/>
      <c r="AD832" s="13"/>
      <c r="AE832" s="13"/>
      <c r="AT832" s="220" t="s">
        <v>184</v>
      </c>
      <c r="AU832" s="220" t="s">
        <v>93</v>
      </c>
      <c r="AV832" s="13" t="s">
        <v>93</v>
      </c>
      <c r="AW832" s="13" t="s">
        <v>36</v>
      </c>
      <c r="AX832" s="13" t="s">
        <v>87</v>
      </c>
      <c r="AY832" s="220" t="s">
        <v>166</v>
      </c>
    </row>
    <row r="833" s="2" customFormat="1" ht="16.5" customHeight="1">
      <c r="A833" s="37"/>
      <c r="B833" s="168"/>
      <c r="C833" s="242" t="s">
        <v>1590</v>
      </c>
      <c r="D833" s="262" t="s">
        <v>271</v>
      </c>
      <c r="E833" s="243" t="s">
        <v>1591</v>
      </c>
      <c r="F833" s="244" t="s">
        <v>1592</v>
      </c>
      <c r="G833" s="245" t="s">
        <v>171</v>
      </c>
      <c r="H833" s="246">
        <v>135</v>
      </c>
      <c r="I833" s="247"/>
      <c r="J833" s="248">
        <f>ROUND(I833*H833,2)</f>
        <v>0</v>
      </c>
      <c r="K833" s="249"/>
      <c r="L833" s="250"/>
      <c r="M833" s="251" t="s">
        <v>1</v>
      </c>
      <c r="N833" s="252" t="s">
        <v>46</v>
      </c>
      <c r="O833" s="81"/>
      <c r="P833" s="214">
        <f>O833*H833</f>
        <v>0</v>
      </c>
      <c r="Q833" s="214">
        <v>0</v>
      </c>
      <c r="R833" s="214">
        <f>Q833*H833</f>
        <v>0</v>
      </c>
      <c r="S833" s="214">
        <v>0</v>
      </c>
      <c r="T833" s="215">
        <f>S833*H833</f>
        <v>0</v>
      </c>
      <c r="U833" s="37"/>
      <c r="V833" s="37"/>
      <c r="W833" s="37"/>
      <c r="X833" s="37"/>
      <c r="Y833" s="37"/>
      <c r="Z833" s="37"/>
      <c r="AA833" s="37"/>
      <c r="AB833" s="37"/>
      <c r="AC833" s="37"/>
      <c r="AD833" s="37"/>
      <c r="AE833" s="37"/>
      <c r="AR833" s="216" t="s">
        <v>200</v>
      </c>
      <c r="AT833" s="216" t="s">
        <v>271</v>
      </c>
      <c r="AU833" s="216" t="s">
        <v>93</v>
      </c>
      <c r="AY833" s="18" t="s">
        <v>166</v>
      </c>
      <c r="BE833" s="217">
        <f>IF(N833="základná",J833,0)</f>
        <v>0</v>
      </c>
      <c r="BF833" s="217">
        <f>IF(N833="znížená",J833,0)</f>
        <v>0</v>
      </c>
      <c r="BG833" s="217">
        <f>IF(N833="zákl. prenesená",J833,0)</f>
        <v>0</v>
      </c>
      <c r="BH833" s="217">
        <f>IF(N833="zníž. prenesená",J833,0)</f>
        <v>0</v>
      </c>
      <c r="BI833" s="217">
        <f>IF(N833="nulová",J833,0)</f>
        <v>0</v>
      </c>
      <c r="BJ833" s="18" t="s">
        <v>93</v>
      </c>
      <c r="BK833" s="217">
        <f>ROUND(I833*H833,2)</f>
        <v>0</v>
      </c>
      <c r="BL833" s="18" t="s">
        <v>172</v>
      </c>
      <c r="BM833" s="216" t="s">
        <v>1593</v>
      </c>
    </row>
    <row r="834" s="13" customFormat="1">
      <c r="A834" s="13"/>
      <c r="B834" s="218"/>
      <c r="C834" s="13"/>
      <c r="D834" s="219" t="s">
        <v>184</v>
      </c>
      <c r="E834" s="220" t="s">
        <v>1</v>
      </c>
      <c r="F834" s="221" t="s">
        <v>1416</v>
      </c>
      <c r="G834" s="13"/>
      <c r="H834" s="222">
        <v>135</v>
      </c>
      <c r="I834" s="223"/>
      <c r="J834" s="13"/>
      <c r="K834" s="13"/>
      <c r="L834" s="218"/>
      <c r="M834" s="224"/>
      <c r="N834" s="225"/>
      <c r="O834" s="225"/>
      <c r="P834" s="225"/>
      <c r="Q834" s="225"/>
      <c r="R834" s="225"/>
      <c r="S834" s="225"/>
      <c r="T834" s="226"/>
      <c r="U834" s="13"/>
      <c r="V834" s="13"/>
      <c r="W834" s="13"/>
      <c r="X834" s="13"/>
      <c r="Y834" s="13"/>
      <c r="Z834" s="13"/>
      <c r="AA834" s="13"/>
      <c r="AB834" s="13"/>
      <c r="AC834" s="13"/>
      <c r="AD834" s="13"/>
      <c r="AE834" s="13"/>
      <c r="AT834" s="220" t="s">
        <v>184</v>
      </c>
      <c r="AU834" s="220" t="s">
        <v>93</v>
      </c>
      <c r="AV834" s="13" t="s">
        <v>93</v>
      </c>
      <c r="AW834" s="13" t="s">
        <v>36</v>
      </c>
      <c r="AX834" s="13" t="s">
        <v>87</v>
      </c>
      <c r="AY834" s="220" t="s">
        <v>166</v>
      </c>
    </row>
    <row r="835" s="2" customFormat="1" ht="16.5" customHeight="1">
      <c r="A835" s="37"/>
      <c r="B835" s="168"/>
      <c r="C835" s="242" t="s">
        <v>1594</v>
      </c>
      <c r="D835" s="242" t="s">
        <v>271</v>
      </c>
      <c r="E835" s="243" t="s">
        <v>1595</v>
      </c>
      <c r="F835" s="244" t="s">
        <v>1596</v>
      </c>
      <c r="G835" s="245" t="s">
        <v>171</v>
      </c>
      <c r="H835" s="246">
        <v>12</v>
      </c>
      <c r="I835" s="247"/>
      <c r="J835" s="248">
        <f>ROUND(I835*H835,2)</f>
        <v>0</v>
      </c>
      <c r="K835" s="249"/>
      <c r="L835" s="250"/>
      <c r="M835" s="251" t="s">
        <v>1</v>
      </c>
      <c r="N835" s="252" t="s">
        <v>46</v>
      </c>
      <c r="O835" s="81"/>
      <c r="P835" s="214">
        <f>O835*H835</f>
        <v>0</v>
      </c>
      <c r="Q835" s="214">
        <v>0.067000000000000004</v>
      </c>
      <c r="R835" s="214">
        <f>Q835*H835</f>
        <v>0.80400000000000005</v>
      </c>
      <c r="S835" s="214">
        <v>0</v>
      </c>
      <c r="T835" s="215">
        <f>S835*H835</f>
        <v>0</v>
      </c>
      <c r="U835" s="37"/>
      <c r="V835" s="37"/>
      <c r="W835" s="37"/>
      <c r="X835" s="37"/>
      <c r="Y835" s="37"/>
      <c r="Z835" s="37"/>
      <c r="AA835" s="37"/>
      <c r="AB835" s="37"/>
      <c r="AC835" s="37"/>
      <c r="AD835" s="37"/>
      <c r="AE835" s="37"/>
      <c r="AR835" s="216" t="s">
        <v>200</v>
      </c>
      <c r="AT835" s="216" t="s">
        <v>271</v>
      </c>
      <c r="AU835" s="216" t="s">
        <v>93</v>
      </c>
      <c r="AY835" s="18" t="s">
        <v>166</v>
      </c>
      <c r="BE835" s="217">
        <f>IF(N835="základná",J835,0)</f>
        <v>0</v>
      </c>
      <c r="BF835" s="217">
        <f>IF(N835="znížená",J835,0)</f>
        <v>0</v>
      </c>
      <c r="BG835" s="217">
        <f>IF(N835="zákl. prenesená",J835,0)</f>
        <v>0</v>
      </c>
      <c r="BH835" s="217">
        <f>IF(N835="zníž. prenesená",J835,0)</f>
        <v>0</v>
      </c>
      <c r="BI835" s="217">
        <f>IF(N835="nulová",J835,0)</f>
        <v>0</v>
      </c>
      <c r="BJ835" s="18" t="s">
        <v>93</v>
      </c>
      <c r="BK835" s="217">
        <f>ROUND(I835*H835,2)</f>
        <v>0</v>
      </c>
      <c r="BL835" s="18" t="s">
        <v>172</v>
      </c>
      <c r="BM835" s="216" t="s">
        <v>1597</v>
      </c>
    </row>
    <row r="836" s="13" customFormat="1">
      <c r="A836" s="13"/>
      <c r="B836" s="218"/>
      <c r="C836" s="13"/>
      <c r="D836" s="219" t="s">
        <v>184</v>
      </c>
      <c r="E836" s="220" t="s">
        <v>1</v>
      </c>
      <c r="F836" s="221" t="s">
        <v>221</v>
      </c>
      <c r="G836" s="13"/>
      <c r="H836" s="222">
        <v>12</v>
      </c>
      <c r="I836" s="223"/>
      <c r="J836" s="13"/>
      <c r="K836" s="13"/>
      <c r="L836" s="218"/>
      <c r="M836" s="224"/>
      <c r="N836" s="225"/>
      <c r="O836" s="225"/>
      <c r="P836" s="225"/>
      <c r="Q836" s="225"/>
      <c r="R836" s="225"/>
      <c r="S836" s="225"/>
      <c r="T836" s="226"/>
      <c r="U836" s="13"/>
      <c r="V836" s="13"/>
      <c r="W836" s="13"/>
      <c r="X836" s="13"/>
      <c r="Y836" s="13"/>
      <c r="Z836" s="13"/>
      <c r="AA836" s="13"/>
      <c r="AB836" s="13"/>
      <c r="AC836" s="13"/>
      <c r="AD836" s="13"/>
      <c r="AE836" s="13"/>
      <c r="AT836" s="220" t="s">
        <v>184</v>
      </c>
      <c r="AU836" s="220" t="s">
        <v>93</v>
      </c>
      <c r="AV836" s="13" t="s">
        <v>93</v>
      </c>
      <c r="AW836" s="13" t="s">
        <v>36</v>
      </c>
      <c r="AX836" s="13" t="s">
        <v>87</v>
      </c>
      <c r="AY836" s="220" t="s">
        <v>166</v>
      </c>
    </row>
    <row r="837" s="2" customFormat="1" ht="16.5" customHeight="1">
      <c r="A837" s="37"/>
      <c r="B837" s="168"/>
      <c r="C837" s="242" t="s">
        <v>1598</v>
      </c>
      <c r="D837" s="242" t="s">
        <v>271</v>
      </c>
      <c r="E837" s="243" t="s">
        <v>1599</v>
      </c>
      <c r="F837" s="244" t="s">
        <v>1600</v>
      </c>
      <c r="G837" s="245" t="s">
        <v>171</v>
      </c>
      <c r="H837" s="246">
        <v>31</v>
      </c>
      <c r="I837" s="247"/>
      <c r="J837" s="248">
        <f>ROUND(I837*H837,2)</f>
        <v>0</v>
      </c>
      <c r="K837" s="249"/>
      <c r="L837" s="250"/>
      <c r="M837" s="251" t="s">
        <v>1</v>
      </c>
      <c r="N837" s="252" t="s">
        <v>46</v>
      </c>
      <c r="O837" s="81"/>
      <c r="P837" s="214">
        <f>O837*H837</f>
        <v>0</v>
      </c>
      <c r="Q837" s="214">
        <v>0.080000000000000002</v>
      </c>
      <c r="R837" s="214">
        <f>Q837*H837</f>
        <v>2.48</v>
      </c>
      <c r="S837" s="214">
        <v>0</v>
      </c>
      <c r="T837" s="215">
        <f>S837*H837</f>
        <v>0</v>
      </c>
      <c r="U837" s="37"/>
      <c r="V837" s="37"/>
      <c r="W837" s="37"/>
      <c r="X837" s="37"/>
      <c r="Y837" s="37"/>
      <c r="Z837" s="37"/>
      <c r="AA837" s="37"/>
      <c r="AB837" s="37"/>
      <c r="AC837" s="37"/>
      <c r="AD837" s="37"/>
      <c r="AE837" s="37"/>
      <c r="AR837" s="216" t="s">
        <v>200</v>
      </c>
      <c r="AT837" s="216" t="s">
        <v>271</v>
      </c>
      <c r="AU837" s="216" t="s">
        <v>93</v>
      </c>
      <c r="AY837" s="18" t="s">
        <v>166</v>
      </c>
      <c r="BE837" s="217">
        <f>IF(N837="základná",J837,0)</f>
        <v>0</v>
      </c>
      <c r="BF837" s="217">
        <f>IF(N837="znížená",J837,0)</f>
        <v>0</v>
      </c>
      <c r="BG837" s="217">
        <f>IF(N837="zákl. prenesená",J837,0)</f>
        <v>0</v>
      </c>
      <c r="BH837" s="217">
        <f>IF(N837="zníž. prenesená",J837,0)</f>
        <v>0</v>
      </c>
      <c r="BI837" s="217">
        <f>IF(N837="nulová",J837,0)</f>
        <v>0</v>
      </c>
      <c r="BJ837" s="18" t="s">
        <v>93</v>
      </c>
      <c r="BK837" s="217">
        <f>ROUND(I837*H837,2)</f>
        <v>0</v>
      </c>
      <c r="BL837" s="18" t="s">
        <v>172</v>
      </c>
      <c r="BM837" s="216" t="s">
        <v>1601</v>
      </c>
    </row>
    <row r="838" s="13" customFormat="1">
      <c r="A838" s="13"/>
      <c r="B838" s="218"/>
      <c r="C838" s="13"/>
      <c r="D838" s="219" t="s">
        <v>184</v>
      </c>
      <c r="E838" s="220" t="s">
        <v>1</v>
      </c>
      <c r="F838" s="221" t="s">
        <v>312</v>
      </c>
      <c r="G838" s="13"/>
      <c r="H838" s="222">
        <v>31</v>
      </c>
      <c r="I838" s="223"/>
      <c r="J838" s="13"/>
      <c r="K838" s="13"/>
      <c r="L838" s="218"/>
      <c r="M838" s="224"/>
      <c r="N838" s="225"/>
      <c r="O838" s="225"/>
      <c r="P838" s="225"/>
      <c r="Q838" s="225"/>
      <c r="R838" s="225"/>
      <c r="S838" s="225"/>
      <c r="T838" s="226"/>
      <c r="U838" s="13"/>
      <c r="V838" s="13"/>
      <c r="W838" s="13"/>
      <c r="X838" s="13"/>
      <c r="Y838" s="13"/>
      <c r="Z838" s="13"/>
      <c r="AA838" s="13"/>
      <c r="AB838" s="13"/>
      <c r="AC838" s="13"/>
      <c r="AD838" s="13"/>
      <c r="AE838" s="13"/>
      <c r="AT838" s="220" t="s">
        <v>184</v>
      </c>
      <c r="AU838" s="220" t="s">
        <v>93</v>
      </c>
      <c r="AV838" s="13" t="s">
        <v>93</v>
      </c>
      <c r="AW838" s="13" t="s">
        <v>36</v>
      </c>
      <c r="AX838" s="13" t="s">
        <v>87</v>
      </c>
      <c r="AY838" s="220" t="s">
        <v>166</v>
      </c>
    </row>
    <row r="839" s="2" customFormat="1" ht="16.5" customHeight="1">
      <c r="A839" s="37"/>
      <c r="B839" s="168"/>
      <c r="C839" s="242" t="s">
        <v>1602</v>
      </c>
      <c r="D839" s="242" t="s">
        <v>271</v>
      </c>
      <c r="E839" s="243" t="s">
        <v>1603</v>
      </c>
      <c r="F839" s="244" t="s">
        <v>1604</v>
      </c>
      <c r="G839" s="245" t="s">
        <v>171</v>
      </c>
      <c r="H839" s="246">
        <v>10</v>
      </c>
      <c r="I839" s="247"/>
      <c r="J839" s="248">
        <f>ROUND(I839*H839,2)</f>
        <v>0</v>
      </c>
      <c r="K839" s="249"/>
      <c r="L839" s="250"/>
      <c r="M839" s="251" t="s">
        <v>1</v>
      </c>
      <c r="N839" s="252" t="s">
        <v>46</v>
      </c>
      <c r="O839" s="81"/>
      <c r="P839" s="214">
        <f>O839*H839</f>
        <v>0</v>
      </c>
      <c r="Q839" s="214">
        <v>0.027</v>
      </c>
      <c r="R839" s="214">
        <f>Q839*H839</f>
        <v>0.27000000000000002</v>
      </c>
      <c r="S839" s="214">
        <v>0</v>
      </c>
      <c r="T839" s="215">
        <f>S839*H839</f>
        <v>0</v>
      </c>
      <c r="U839" s="37"/>
      <c r="V839" s="37"/>
      <c r="W839" s="37"/>
      <c r="X839" s="37"/>
      <c r="Y839" s="37"/>
      <c r="Z839" s="37"/>
      <c r="AA839" s="37"/>
      <c r="AB839" s="37"/>
      <c r="AC839" s="37"/>
      <c r="AD839" s="37"/>
      <c r="AE839" s="37"/>
      <c r="AR839" s="216" t="s">
        <v>200</v>
      </c>
      <c r="AT839" s="216" t="s">
        <v>271</v>
      </c>
      <c r="AU839" s="216" t="s">
        <v>93</v>
      </c>
      <c r="AY839" s="18" t="s">
        <v>166</v>
      </c>
      <c r="BE839" s="217">
        <f>IF(N839="základná",J839,0)</f>
        <v>0</v>
      </c>
      <c r="BF839" s="217">
        <f>IF(N839="znížená",J839,0)</f>
        <v>0</v>
      </c>
      <c r="BG839" s="217">
        <f>IF(N839="zákl. prenesená",J839,0)</f>
        <v>0</v>
      </c>
      <c r="BH839" s="217">
        <f>IF(N839="zníž. prenesená",J839,0)</f>
        <v>0</v>
      </c>
      <c r="BI839" s="217">
        <f>IF(N839="nulová",J839,0)</f>
        <v>0</v>
      </c>
      <c r="BJ839" s="18" t="s">
        <v>93</v>
      </c>
      <c r="BK839" s="217">
        <f>ROUND(I839*H839,2)</f>
        <v>0</v>
      </c>
      <c r="BL839" s="18" t="s">
        <v>172</v>
      </c>
      <c r="BM839" s="216" t="s">
        <v>1605</v>
      </c>
    </row>
    <row r="840" s="13" customFormat="1">
      <c r="A840" s="13"/>
      <c r="B840" s="218"/>
      <c r="C840" s="13"/>
      <c r="D840" s="219" t="s">
        <v>184</v>
      </c>
      <c r="E840" s="220" t="s">
        <v>1</v>
      </c>
      <c r="F840" s="221" t="s">
        <v>211</v>
      </c>
      <c r="G840" s="13"/>
      <c r="H840" s="222">
        <v>10</v>
      </c>
      <c r="I840" s="223"/>
      <c r="J840" s="13"/>
      <c r="K840" s="13"/>
      <c r="L840" s="218"/>
      <c r="M840" s="224"/>
      <c r="N840" s="225"/>
      <c r="O840" s="225"/>
      <c r="P840" s="225"/>
      <c r="Q840" s="225"/>
      <c r="R840" s="225"/>
      <c r="S840" s="225"/>
      <c r="T840" s="226"/>
      <c r="U840" s="13"/>
      <c r="V840" s="13"/>
      <c r="W840" s="13"/>
      <c r="X840" s="13"/>
      <c r="Y840" s="13"/>
      <c r="Z840" s="13"/>
      <c r="AA840" s="13"/>
      <c r="AB840" s="13"/>
      <c r="AC840" s="13"/>
      <c r="AD840" s="13"/>
      <c r="AE840" s="13"/>
      <c r="AT840" s="220" t="s">
        <v>184</v>
      </c>
      <c r="AU840" s="220" t="s">
        <v>93</v>
      </c>
      <c r="AV840" s="13" t="s">
        <v>93</v>
      </c>
      <c r="AW840" s="13" t="s">
        <v>36</v>
      </c>
      <c r="AX840" s="13" t="s">
        <v>87</v>
      </c>
      <c r="AY840" s="220" t="s">
        <v>166</v>
      </c>
    </row>
    <row r="841" s="2" customFormat="1" ht="16.5" customHeight="1">
      <c r="A841" s="37"/>
      <c r="B841" s="168"/>
      <c r="C841" s="242" t="s">
        <v>1606</v>
      </c>
      <c r="D841" s="242" t="s">
        <v>271</v>
      </c>
      <c r="E841" s="243" t="s">
        <v>1607</v>
      </c>
      <c r="F841" s="244" t="s">
        <v>1608</v>
      </c>
      <c r="G841" s="245" t="s">
        <v>171</v>
      </c>
      <c r="H841" s="246">
        <v>7</v>
      </c>
      <c r="I841" s="247"/>
      <c r="J841" s="248">
        <f>ROUND(I841*H841,2)</f>
        <v>0</v>
      </c>
      <c r="K841" s="249"/>
      <c r="L841" s="250"/>
      <c r="M841" s="251" t="s">
        <v>1</v>
      </c>
      <c r="N841" s="252" t="s">
        <v>46</v>
      </c>
      <c r="O841" s="81"/>
      <c r="P841" s="214">
        <f>O841*H841</f>
        <v>0</v>
      </c>
      <c r="Q841" s="214">
        <v>0.040000000000000001</v>
      </c>
      <c r="R841" s="214">
        <f>Q841*H841</f>
        <v>0.28000000000000003</v>
      </c>
      <c r="S841" s="214">
        <v>0</v>
      </c>
      <c r="T841" s="215">
        <f>S841*H841</f>
        <v>0</v>
      </c>
      <c r="U841" s="37"/>
      <c r="V841" s="37"/>
      <c r="W841" s="37"/>
      <c r="X841" s="37"/>
      <c r="Y841" s="37"/>
      <c r="Z841" s="37"/>
      <c r="AA841" s="37"/>
      <c r="AB841" s="37"/>
      <c r="AC841" s="37"/>
      <c r="AD841" s="37"/>
      <c r="AE841" s="37"/>
      <c r="AR841" s="216" t="s">
        <v>200</v>
      </c>
      <c r="AT841" s="216" t="s">
        <v>271</v>
      </c>
      <c r="AU841" s="216" t="s">
        <v>93</v>
      </c>
      <c r="AY841" s="18" t="s">
        <v>166</v>
      </c>
      <c r="BE841" s="217">
        <f>IF(N841="základná",J841,0)</f>
        <v>0</v>
      </c>
      <c r="BF841" s="217">
        <f>IF(N841="znížená",J841,0)</f>
        <v>0</v>
      </c>
      <c r="BG841" s="217">
        <f>IF(N841="zákl. prenesená",J841,0)</f>
        <v>0</v>
      </c>
      <c r="BH841" s="217">
        <f>IF(N841="zníž. prenesená",J841,0)</f>
        <v>0</v>
      </c>
      <c r="BI841" s="217">
        <f>IF(N841="nulová",J841,0)</f>
        <v>0</v>
      </c>
      <c r="BJ841" s="18" t="s">
        <v>93</v>
      </c>
      <c r="BK841" s="217">
        <f>ROUND(I841*H841,2)</f>
        <v>0</v>
      </c>
      <c r="BL841" s="18" t="s">
        <v>172</v>
      </c>
      <c r="BM841" s="216" t="s">
        <v>1609</v>
      </c>
    </row>
    <row r="842" s="13" customFormat="1">
      <c r="A842" s="13"/>
      <c r="B842" s="218"/>
      <c r="C842" s="13"/>
      <c r="D842" s="219" t="s">
        <v>184</v>
      </c>
      <c r="E842" s="220" t="s">
        <v>1</v>
      </c>
      <c r="F842" s="221" t="s">
        <v>194</v>
      </c>
      <c r="G842" s="13"/>
      <c r="H842" s="222">
        <v>7</v>
      </c>
      <c r="I842" s="223"/>
      <c r="J842" s="13"/>
      <c r="K842" s="13"/>
      <c r="L842" s="218"/>
      <c r="M842" s="224"/>
      <c r="N842" s="225"/>
      <c r="O842" s="225"/>
      <c r="P842" s="225"/>
      <c r="Q842" s="225"/>
      <c r="R842" s="225"/>
      <c r="S842" s="225"/>
      <c r="T842" s="226"/>
      <c r="U842" s="13"/>
      <c r="V842" s="13"/>
      <c r="W842" s="13"/>
      <c r="X842" s="13"/>
      <c r="Y842" s="13"/>
      <c r="Z842" s="13"/>
      <c r="AA842" s="13"/>
      <c r="AB842" s="13"/>
      <c r="AC842" s="13"/>
      <c r="AD842" s="13"/>
      <c r="AE842" s="13"/>
      <c r="AT842" s="220" t="s">
        <v>184</v>
      </c>
      <c r="AU842" s="220" t="s">
        <v>93</v>
      </c>
      <c r="AV842" s="13" t="s">
        <v>93</v>
      </c>
      <c r="AW842" s="13" t="s">
        <v>36</v>
      </c>
      <c r="AX842" s="13" t="s">
        <v>87</v>
      </c>
      <c r="AY842" s="220" t="s">
        <v>166</v>
      </c>
    </row>
    <row r="843" s="2" customFormat="1" ht="16.5" customHeight="1">
      <c r="A843" s="37"/>
      <c r="B843" s="168"/>
      <c r="C843" s="242" t="s">
        <v>1610</v>
      </c>
      <c r="D843" s="242" t="s">
        <v>271</v>
      </c>
      <c r="E843" s="243" t="s">
        <v>1611</v>
      </c>
      <c r="F843" s="244" t="s">
        <v>1612</v>
      </c>
      <c r="G843" s="245" t="s">
        <v>171</v>
      </c>
      <c r="H843" s="246">
        <v>7</v>
      </c>
      <c r="I843" s="247"/>
      <c r="J843" s="248">
        <f>ROUND(I843*H843,2)</f>
        <v>0</v>
      </c>
      <c r="K843" s="249"/>
      <c r="L843" s="250"/>
      <c r="M843" s="251" t="s">
        <v>1</v>
      </c>
      <c r="N843" s="252" t="s">
        <v>46</v>
      </c>
      <c r="O843" s="81"/>
      <c r="P843" s="214">
        <f>O843*H843</f>
        <v>0</v>
      </c>
      <c r="Q843" s="214">
        <v>0.053999999999999999</v>
      </c>
      <c r="R843" s="214">
        <f>Q843*H843</f>
        <v>0.378</v>
      </c>
      <c r="S843" s="214">
        <v>0</v>
      </c>
      <c r="T843" s="215">
        <f>S843*H843</f>
        <v>0</v>
      </c>
      <c r="U843" s="37"/>
      <c r="V843" s="37"/>
      <c r="W843" s="37"/>
      <c r="X843" s="37"/>
      <c r="Y843" s="37"/>
      <c r="Z843" s="37"/>
      <c r="AA843" s="37"/>
      <c r="AB843" s="37"/>
      <c r="AC843" s="37"/>
      <c r="AD843" s="37"/>
      <c r="AE843" s="37"/>
      <c r="AR843" s="216" t="s">
        <v>200</v>
      </c>
      <c r="AT843" s="216" t="s">
        <v>271</v>
      </c>
      <c r="AU843" s="216" t="s">
        <v>93</v>
      </c>
      <c r="AY843" s="18" t="s">
        <v>166</v>
      </c>
      <c r="BE843" s="217">
        <f>IF(N843="základná",J843,0)</f>
        <v>0</v>
      </c>
      <c r="BF843" s="217">
        <f>IF(N843="znížená",J843,0)</f>
        <v>0</v>
      </c>
      <c r="BG843" s="217">
        <f>IF(N843="zákl. prenesená",J843,0)</f>
        <v>0</v>
      </c>
      <c r="BH843" s="217">
        <f>IF(N843="zníž. prenesená",J843,0)</f>
        <v>0</v>
      </c>
      <c r="BI843" s="217">
        <f>IF(N843="nulová",J843,0)</f>
        <v>0</v>
      </c>
      <c r="BJ843" s="18" t="s">
        <v>93</v>
      </c>
      <c r="BK843" s="217">
        <f>ROUND(I843*H843,2)</f>
        <v>0</v>
      </c>
      <c r="BL843" s="18" t="s">
        <v>172</v>
      </c>
      <c r="BM843" s="216" t="s">
        <v>1613</v>
      </c>
    </row>
    <row r="844" s="13" customFormat="1">
      <c r="A844" s="13"/>
      <c r="B844" s="218"/>
      <c r="C844" s="13"/>
      <c r="D844" s="219" t="s">
        <v>184</v>
      </c>
      <c r="E844" s="220" t="s">
        <v>1</v>
      </c>
      <c r="F844" s="221" t="s">
        <v>1614</v>
      </c>
      <c r="G844" s="13"/>
      <c r="H844" s="222">
        <v>7</v>
      </c>
      <c r="I844" s="223"/>
      <c r="J844" s="13"/>
      <c r="K844" s="13"/>
      <c r="L844" s="218"/>
      <c r="M844" s="224"/>
      <c r="N844" s="225"/>
      <c r="O844" s="225"/>
      <c r="P844" s="225"/>
      <c r="Q844" s="225"/>
      <c r="R844" s="225"/>
      <c r="S844" s="225"/>
      <c r="T844" s="226"/>
      <c r="U844" s="13"/>
      <c r="V844" s="13"/>
      <c r="W844" s="13"/>
      <c r="X844" s="13"/>
      <c r="Y844" s="13"/>
      <c r="Z844" s="13"/>
      <c r="AA844" s="13"/>
      <c r="AB844" s="13"/>
      <c r="AC844" s="13"/>
      <c r="AD844" s="13"/>
      <c r="AE844" s="13"/>
      <c r="AT844" s="220" t="s">
        <v>184</v>
      </c>
      <c r="AU844" s="220" t="s">
        <v>93</v>
      </c>
      <c r="AV844" s="13" t="s">
        <v>93</v>
      </c>
      <c r="AW844" s="13" t="s">
        <v>36</v>
      </c>
      <c r="AX844" s="13" t="s">
        <v>87</v>
      </c>
      <c r="AY844" s="220" t="s">
        <v>166</v>
      </c>
    </row>
    <row r="845" s="2" customFormat="1" ht="24.15" customHeight="1">
      <c r="A845" s="37"/>
      <c r="B845" s="168"/>
      <c r="C845" s="204" t="s">
        <v>1615</v>
      </c>
      <c r="D845" s="204" t="s">
        <v>168</v>
      </c>
      <c r="E845" s="205" t="s">
        <v>1616</v>
      </c>
      <c r="F845" s="206" t="s">
        <v>1617</v>
      </c>
      <c r="G845" s="207" t="s">
        <v>171</v>
      </c>
      <c r="H845" s="208">
        <v>93</v>
      </c>
      <c r="I845" s="209"/>
      <c r="J845" s="210">
        <f>ROUND(I845*H845,2)</f>
        <v>0</v>
      </c>
      <c r="K845" s="211"/>
      <c r="L845" s="38"/>
      <c r="M845" s="212" t="s">
        <v>1</v>
      </c>
      <c r="N845" s="213" t="s">
        <v>46</v>
      </c>
      <c r="O845" s="81"/>
      <c r="P845" s="214">
        <f>O845*H845</f>
        <v>0</v>
      </c>
      <c r="Q845" s="214">
        <v>2.0000000000000002E-05</v>
      </c>
      <c r="R845" s="214">
        <f>Q845*H845</f>
        <v>0.0018600000000000001</v>
      </c>
      <c r="S845" s="214">
        <v>0</v>
      </c>
      <c r="T845" s="215">
        <f>S845*H845</f>
        <v>0</v>
      </c>
      <c r="U845" s="37"/>
      <c r="V845" s="37"/>
      <c r="W845" s="37"/>
      <c r="X845" s="37"/>
      <c r="Y845" s="37"/>
      <c r="Z845" s="37"/>
      <c r="AA845" s="37"/>
      <c r="AB845" s="37"/>
      <c r="AC845" s="37"/>
      <c r="AD845" s="37"/>
      <c r="AE845" s="37"/>
      <c r="AR845" s="216" t="s">
        <v>172</v>
      </c>
      <c r="AT845" s="216" t="s">
        <v>168</v>
      </c>
      <c r="AU845" s="216" t="s">
        <v>93</v>
      </c>
      <c r="AY845" s="18" t="s">
        <v>166</v>
      </c>
      <c r="BE845" s="217">
        <f>IF(N845="základná",J845,0)</f>
        <v>0</v>
      </c>
      <c r="BF845" s="217">
        <f>IF(N845="znížená",J845,0)</f>
        <v>0</v>
      </c>
      <c r="BG845" s="217">
        <f>IF(N845="zákl. prenesená",J845,0)</f>
        <v>0</v>
      </c>
      <c r="BH845" s="217">
        <f>IF(N845="zníž. prenesená",J845,0)</f>
        <v>0</v>
      </c>
      <c r="BI845" s="217">
        <f>IF(N845="nulová",J845,0)</f>
        <v>0</v>
      </c>
      <c r="BJ845" s="18" t="s">
        <v>93</v>
      </c>
      <c r="BK845" s="217">
        <f>ROUND(I845*H845,2)</f>
        <v>0</v>
      </c>
      <c r="BL845" s="18" t="s">
        <v>172</v>
      </c>
      <c r="BM845" s="216" t="s">
        <v>1618</v>
      </c>
    </row>
    <row r="846" s="2" customFormat="1" ht="24.15" customHeight="1">
      <c r="A846" s="37"/>
      <c r="B846" s="168"/>
      <c r="C846" s="242" t="s">
        <v>1619</v>
      </c>
      <c r="D846" s="242" t="s">
        <v>271</v>
      </c>
      <c r="E846" s="243" t="s">
        <v>1620</v>
      </c>
      <c r="F846" s="244" t="s">
        <v>1621</v>
      </c>
      <c r="G846" s="245" t="s">
        <v>171</v>
      </c>
      <c r="H846" s="246">
        <v>21.149999999999999</v>
      </c>
      <c r="I846" s="247"/>
      <c r="J846" s="248">
        <f>ROUND(I846*H846,2)</f>
        <v>0</v>
      </c>
      <c r="K846" s="249"/>
      <c r="L846" s="250"/>
      <c r="M846" s="251" t="s">
        <v>1</v>
      </c>
      <c r="N846" s="252" t="s">
        <v>46</v>
      </c>
      <c r="O846" s="81"/>
      <c r="P846" s="214">
        <f>O846*H846</f>
        <v>0</v>
      </c>
      <c r="Q846" s="214">
        <v>0.029000000000000001</v>
      </c>
      <c r="R846" s="214">
        <f>Q846*H846</f>
        <v>0.61334999999999995</v>
      </c>
      <c r="S846" s="214">
        <v>0</v>
      </c>
      <c r="T846" s="215">
        <f>S846*H846</f>
        <v>0</v>
      </c>
      <c r="U846" s="37"/>
      <c r="V846" s="37"/>
      <c r="W846" s="37"/>
      <c r="X846" s="37"/>
      <c r="Y846" s="37"/>
      <c r="Z846" s="37"/>
      <c r="AA846" s="37"/>
      <c r="AB846" s="37"/>
      <c r="AC846" s="37"/>
      <c r="AD846" s="37"/>
      <c r="AE846" s="37"/>
      <c r="AR846" s="216" t="s">
        <v>200</v>
      </c>
      <c r="AT846" s="216" t="s">
        <v>271</v>
      </c>
      <c r="AU846" s="216" t="s">
        <v>93</v>
      </c>
      <c r="AY846" s="18" t="s">
        <v>166</v>
      </c>
      <c r="BE846" s="217">
        <f>IF(N846="základná",J846,0)</f>
        <v>0</v>
      </c>
      <c r="BF846" s="217">
        <f>IF(N846="znížená",J846,0)</f>
        <v>0</v>
      </c>
      <c r="BG846" s="217">
        <f>IF(N846="zákl. prenesená",J846,0)</f>
        <v>0</v>
      </c>
      <c r="BH846" s="217">
        <f>IF(N846="zníž. prenesená",J846,0)</f>
        <v>0</v>
      </c>
      <c r="BI846" s="217">
        <f>IF(N846="nulová",J846,0)</f>
        <v>0</v>
      </c>
      <c r="BJ846" s="18" t="s">
        <v>93</v>
      </c>
      <c r="BK846" s="217">
        <f>ROUND(I846*H846,2)</f>
        <v>0</v>
      </c>
      <c r="BL846" s="18" t="s">
        <v>172</v>
      </c>
      <c r="BM846" s="216" t="s">
        <v>1622</v>
      </c>
    </row>
    <row r="847" s="13" customFormat="1">
      <c r="A847" s="13"/>
      <c r="B847" s="218"/>
      <c r="C847" s="13"/>
      <c r="D847" s="219" t="s">
        <v>184</v>
      </c>
      <c r="E847" s="220" t="s">
        <v>1</v>
      </c>
      <c r="F847" s="221" t="s">
        <v>1623</v>
      </c>
      <c r="G847" s="13"/>
      <c r="H847" s="222">
        <v>21.149999999999999</v>
      </c>
      <c r="I847" s="223"/>
      <c r="J847" s="13"/>
      <c r="K847" s="13"/>
      <c r="L847" s="218"/>
      <c r="M847" s="224"/>
      <c r="N847" s="225"/>
      <c r="O847" s="225"/>
      <c r="P847" s="225"/>
      <c r="Q847" s="225"/>
      <c r="R847" s="225"/>
      <c r="S847" s="225"/>
      <c r="T847" s="226"/>
      <c r="U847" s="13"/>
      <c r="V847" s="13"/>
      <c r="W847" s="13"/>
      <c r="X847" s="13"/>
      <c r="Y847" s="13"/>
      <c r="Z847" s="13"/>
      <c r="AA847" s="13"/>
      <c r="AB847" s="13"/>
      <c r="AC847" s="13"/>
      <c r="AD847" s="13"/>
      <c r="AE847" s="13"/>
      <c r="AT847" s="220" t="s">
        <v>184</v>
      </c>
      <c r="AU847" s="220" t="s">
        <v>93</v>
      </c>
      <c r="AV847" s="13" t="s">
        <v>93</v>
      </c>
      <c r="AW847" s="13" t="s">
        <v>36</v>
      </c>
      <c r="AX847" s="13" t="s">
        <v>87</v>
      </c>
      <c r="AY847" s="220" t="s">
        <v>166</v>
      </c>
    </row>
    <row r="848" s="2" customFormat="1" ht="24.15" customHeight="1">
      <c r="A848" s="37"/>
      <c r="B848" s="168"/>
      <c r="C848" s="242" t="s">
        <v>1624</v>
      </c>
      <c r="D848" s="262" t="s">
        <v>271</v>
      </c>
      <c r="E848" s="243" t="s">
        <v>1625</v>
      </c>
      <c r="F848" s="244" t="s">
        <v>1626</v>
      </c>
      <c r="G848" s="245" t="s">
        <v>171</v>
      </c>
      <c r="H848" s="246">
        <v>75</v>
      </c>
      <c r="I848" s="247"/>
      <c r="J848" s="248">
        <f>ROUND(I848*H848,2)</f>
        <v>0</v>
      </c>
      <c r="K848" s="249"/>
      <c r="L848" s="250"/>
      <c r="M848" s="251" t="s">
        <v>1</v>
      </c>
      <c r="N848" s="252" t="s">
        <v>46</v>
      </c>
      <c r="O848" s="81"/>
      <c r="P848" s="214">
        <f>O848*H848</f>
        <v>0</v>
      </c>
      <c r="Q848" s="214">
        <v>0</v>
      </c>
      <c r="R848" s="214">
        <f>Q848*H848</f>
        <v>0</v>
      </c>
      <c r="S848" s="214">
        <v>0</v>
      </c>
      <c r="T848" s="215">
        <f>S848*H848</f>
        <v>0</v>
      </c>
      <c r="U848" s="37"/>
      <c r="V848" s="37"/>
      <c r="W848" s="37"/>
      <c r="X848" s="37"/>
      <c r="Y848" s="37"/>
      <c r="Z848" s="37"/>
      <c r="AA848" s="37"/>
      <c r="AB848" s="37"/>
      <c r="AC848" s="37"/>
      <c r="AD848" s="37"/>
      <c r="AE848" s="37"/>
      <c r="AR848" s="216" t="s">
        <v>200</v>
      </c>
      <c r="AT848" s="216" t="s">
        <v>271</v>
      </c>
      <c r="AU848" s="216" t="s">
        <v>93</v>
      </c>
      <c r="AY848" s="18" t="s">
        <v>166</v>
      </c>
      <c r="BE848" s="217">
        <f>IF(N848="základná",J848,0)</f>
        <v>0</v>
      </c>
      <c r="BF848" s="217">
        <f>IF(N848="znížená",J848,0)</f>
        <v>0</v>
      </c>
      <c r="BG848" s="217">
        <f>IF(N848="zákl. prenesená",J848,0)</f>
        <v>0</v>
      </c>
      <c r="BH848" s="217">
        <f>IF(N848="zníž. prenesená",J848,0)</f>
        <v>0</v>
      </c>
      <c r="BI848" s="217">
        <f>IF(N848="nulová",J848,0)</f>
        <v>0</v>
      </c>
      <c r="BJ848" s="18" t="s">
        <v>93</v>
      </c>
      <c r="BK848" s="217">
        <f>ROUND(I848*H848,2)</f>
        <v>0</v>
      </c>
      <c r="BL848" s="18" t="s">
        <v>172</v>
      </c>
      <c r="BM848" s="216" t="s">
        <v>1627</v>
      </c>
    </row>
    <row r="849" s="2" customFormat="1" ht="24.15" customHeight="1">
      <c r="A849" s="37"/>
      <c r="B849" s="168"/>
      <c r="C849" s="242" t="s">
        <v>1628</v>
      </c>
      <c r="D849" s="262" t="s">
        <v>271</v>
      </c>
      <c r="E849" s="243" t="s">
        <v>1629</v>
      </c>
      <c r="F849" s="244" t="s">
        <v>1630</v>
      </c>
      <c r="G849" s="245" t="s">
        <v>171</v>
      </c>
      <c r="H849" s="246">
        <v>12</v>
      </c>
      <c r="I849" s="247"/>
      <c r="J849" s="248">
        <f>ROUND(I849*H849,2)</f>
        <v>0</v>
      </c>
      <c r="K849" s="249"/>
      <c r="L849" s="250"/>
      <c r="M849" s="251" t="s">
        <v>1</v>
      </c>
      <c r="N849" s="252" t="s">
        <v>46</v>
      </c>
      <c r="O849" s="81"/>
      <c r="P849" s="214">
        <f>O849*H849</f>
        <v>0</v>
      </c>
      <c r="Q849" s="214">
        <v>0.0030000000000000001</v>
      </c>
      <c r="R849" s="214">
        <f>Q849*H849</f>
        <v>0.036000000000000004</v>
      </c>
      <c r="S849" s="214">
        <v>0</v>
      </c>
      <c r="T849" s="215">
        <f>S849*H849</f>
        <v>0</v>
      </c>
      <c r="U849" s="37"/>
      <c r="V849" s="37"/>
      <c r="W849" s="37"/>
      <c r="X849" s="37"/>
      <c r="Y849" s="37"/>
      <c r="Z849" s="37"/>
      <c r="AA849" s="37"/>
      <c r="AB849" s="37"/>
      <c r="AC849" s="37"/>
      <c r="AD849" s="37"/>
      <c r="AE849" s="37"/>
      <c r="AR849" s="216" t="s">
        <v>200</v>
      </c>
      <c r="AT849" s="216" t="s">
        <v>271</v>
      </c>
      <c r="AU849" s="216" t="s">
        <v>93</v>
      </c>
      <c r="AY849" s="18" t="s">
        <v>166</v>
      </c>
      <c r="BE849" s="217">
        <f>IF(N849="základná",J849,0)</f>
        <v>0</v>
      </c>
      <c r="BF849" s="217">
        <f>IF(N849="znížená",J849,0)</f>
        <v>0</v>
      </c>
      <c r="BG849" s="217">
        <f>IF(N849="zákl. prenesená",J849,0)</f>
        <v>0</v>
      </c>
      <c r="BH849" s="217">
        <f>IF(N849="zníž. prenesená",J849,0)</f>
        <v>0</v>
      </c>
      <c r="BI849" s="217">
        <f>IF(N849="nulová",J849,0)</f>
        <v>0</v>
      </c>
      <c r="BJ849" s="18" t="s">
        <v>93</v>
      </c>
      <c r="BK849" s="217">
        <f>ROUND(I849*H849,2)</f>
        <v>0</v>
      </c>
      <c r="BL849" s="18" t="s">
        <v>172</v>
      </c>
      <c r="BM849" s="216" t="s">
        <v>1631</v>
      </c>
    </row>
    <row r="850" s="2" customFormat="1" ht="24.15" customHeight="1">
      <c r="A850" s="37"/>
      <c r="B850" s="168"/>
      <c r="C850" s="242" t="s">
        <v>1632</v>
      </c>
      <c r="D850" s="262" t="s">
        <v>271</v>
      </c>
      <c r="E850" s="243" t="s">
        <v>1633</v>
      </c>
      <c r="F850" s="244" t="s">
        <v>1634</v>
      </c>
      <c r="G850" s="245" t="s">
        <v>171</v>
      </c>
      <c r="H850" s="246">
        <v>10</v>
      </c>
      <c r="I850" s="247"/>
      <c r="J850" s="248">
        <f>ROUND(I850*H850,2)</f>
        <v>0</v>
      </c>
      <c r="K850" s="249"/>
      <c r="L850" s="250"/>
      <c r="M850" s="251" t="s">
        <v>1</v>
      </c>
      <c r="N850" s="252" t="s">
        <v>46</v>
      </c>
      <c r="O850" s="81"/>
      <c r="P850" s="214">
        <f>O850*H850</f>
        <v>0</v>
      </c>
      <c r="Q850" s="214">
        <v>0.0030000000000000001</v>
      </c>
      <c r="R850" s="214">
        <f>Q850*H850</f>
        <v>0.029999999999999999</v>
      </c>
      <c r="S850" s="214">
        <v>0</v>
      </c>
      <c r="T850" s="215">
        <f>S850*H850</f>
        <v>0</v>
      </c>
      <c r="U850" s="37"/>
      <c r="V850" s="37"/>
      <c r="W850" s="37"/>
      <c r="X850" s="37"/>
      <c r="Y850" s="37"/>
      <c r="Z850" s="37"/>
      <c r="AA850" s="37"/>
      <c r="AB850" s="37"/>
      <c r="AC850" s="37"/>
      <c r="AD850" s="37"/>
      <c r="AE850" s="37"/>
      <c r="AR850" s="216" t="s">
        <v>200</v>
      </c>
      <c r="AT850" s="216" t="s">
        <v>271</v>
      </c>
      <c r="AU850" s="216" t="s">
        <v>93</v>
      </c>
      <c r="AY850" s="18" t="s">
        <v>166</v>
      </c>
      <c r="BE850" s="217">
        <f>IF(N850="základná",J850,0)</f>
        <v>0</v>
      </c>
      <c r="BF850" s="217">
        <f>IF(N850="znížená",J850,0)</f>
        <v>0</v>
      </c>
      <c r="BG850" s="217">
        <f>IF(N850="zákl. prenesená",J850,0)</f>
        <v>0</v>
      </c>
      <c r="BH850" s="217">
        <f>IF(N850="zníž. prenesená",J850,0)</f>
        <v>0</v>
      </c>
      <c r="BI850" s="217">
        <f>IF(N850="nulová",J850,0)</f>
        <v>0</v>
      </c>
      <c r="BJ850" s="18" t="s">
        <v>93</v>
      </c>
      <c r="BK850" s="217">
        <f>ROUND(I850*H850,2)</f>
        <v>0</v>
      </c>
      <c r="BL850" s="18" t="s">
        <v>172</v>
      </c>
      <c r="BM850" s="216" t="s">
        <v>1635</v>
      </c>
    </row>
    <row r="851" s="2" customFormat="1" ht="24.15" customHeight="1">
      <c r="A851" s="37"/>
      <c r="B851" s="168"/>
      <c r="C851" s="242" t="s">
        <v>1636</v>
      </c>
      <c r="D851" s="262" t="s">
        <v>271</v>
      </c>
      <c r="E851" s="243" t="s">
        <v>1637</v>
      </c>
      <c r="F851" s="244" t="s">
        <v>1638</v>
      </c>
      <c r="G851" s="245" t="s">
        <v>171</v>
      </c>
      <c r="H851" s="246">
        <v>6</v>
      </c>
      <c r="I851" s="247"/>
      <c r="J851" s="248">
        <f>ROUND(I851*H851,2)</f>
        <v>0</v>
      </c>
      <c r="K851" s="249"/>
      <c r="L851" s="250"/>
      <c r="M851" s="251" t="s">
        <v>1</v>
      </c>
      <c r="N851" s="252" t="s">
        <v>46</v>
      </c>
      <c r="O851" s="81"/>
      <c r="P851" s="214">
        <f>O851*H851</f>
        <v>0</v>
      </c>
      <c r="Q851" s="214">
        <v>0.0030000000000000001</v>
      </c>
      <c r="R851" s="214">
        <f>Q851*H851</f>
        <v>0.018000000000000002</v>
      </c>
      <c r="S851" s="214">
        <v>0</v>
      </c>
      <c r="T851" s="215">
        <f>S851*H851</f>
        <v>0</v>
      </c>
      <c r="U851" s="37"/>
      <c r="V851" s="37"/>
      <c r="W851" s="37"/>
      <c r="X851" s="37"/>
      <c r="Y851" s="37"/>
      <c r="Z851" s="37"/>
      <c r="AA851" s="37"/>
      <c r="AB851" s="37"/>
      <c r="AC851" s="37"/>
      <c r="AD851" s="37"/>
      <c r="AE851" s="37"/>
      <c r="AR851" s="216" t="s">
        <v>200</v>
      </c>
      <c r="AT851" s="216" t="s">
        <v>271</v>
      </c>
      <c r="AU851" s="216" t="s">
        <v>93</v>
      </c>
      <c r="AY851" s="18" t="s">
        <v>166</v>
      </c>
      <c r="BE851" s="217">
        <f>IF(N851="základná",J851,0)</f>
        <v>0</v>
      </c>
      <c r="BF851" s="217">
        <f>IF(N851="znížená",J851,0)</f>
        <v>0</v>
      </c>
      <c r="BG851" s="217">
        <f>IF(N851="zákl. prenesená",J851,0)</f>
        <v>0</v>
      </c>
      <c r="BH851" s="217">
        <f>IF(N851="zníž. prenesená",J851,0)</f>
        <v>0</v>
      </c>
      <c r="BI851" s="217">
        <f>IF(N851="nulová",J851,0)</f>
        <v>0</v>
      </c>
      <c r="BJ851" s="18" t="s">
        <v>93</v>
      </c>
      <c r="BK851" s="217">
        <f>ROUND(I851*H851,2)</f>
        <v>0</v>
      </c>
      <c r="BL851" s="18" t="s">
        <v>172</v>
      </c>
      <c r="BM851" s="216" t="s">
        <v>1639</v>
      </c>
    </row>
    <row r="852" s="2" customFormat="1" ht="24.15" customHeight="1">
      <c r="A852" s="37"/>
      <c r="B852" s="168"/>
      <c r="C852" s="204" t="s">
        <v>1640</v>
      </c>
      <c r="D852" s="204" t="s">
        <v>168</v>
      </c>
      <c r="E852" s="205" t="s">
        <v>1641</v>
      </c>
      <c r="F852" s="206" t="s">
        <v>1642</v>
      </c>
      <c r="G852" s="207" t="s">
        <v>182</v>
      </c>
      <c r="H852" s="208">
        <v>9.9000000000000004</v>
      </c>
      <c r="I852" s="209"/>
      <c r="J852" s="210">
        <f>ROUND(I852*H852,2)</f>
        <v>0</v>
      </c>
      <c r="K852" s="211"/>
      <c r="L852" s="38"/>
      <c r="M852" s="212" t="s">
        <v>1</v>
      </c>
      <c r="N852" s="213" t="s">
        <v>46</v>
      </c>
      <c r="O852" s="81"/>
      <c r="P852" s="214">
        <f>O852*H852</f>
        <v>0</v>
      </c>
      <c r="Q852" s="214">
        <v>0.0043287500000000001</v>
      </c>
      <c r="R852" s="214">
        <f>Q852*H852</f>
        <v>0.042854625</v>
      </c>
      <c r="S852" s="214">
        <v>0</v>
      </c>
      <c r="T852" s="215">
        <f>S852*H852</f>
        <v>0</v>
      </c>
      <c r="U852" s="37"/>
      <c r="V852" s="37"/>
      <c r="W852" s="37"/>
      <c r="X852" s="37"/>
      <c r="Y852" s="37"/>
      <c r="Z852" s="37"/>
      <c r="AA852" s="37"/>
      <c r="AB852" s="37"/>
      <c r="AC852" s="37"/>
      <c r="AD852" s="37"/>
      <c r="AE852" s="37"/>
      <c r="AR852" s="216" t="s">
        <v>172</v>
      </c>
      <c r="AT852" s="216" t="s">
        <v>168</v>
      </c>
      <c r="AU852" s="216" t="s">
        <v>93</v>
      </c>
      <c r="AY852" s="18" t="s">
        <v>166</v>
      </c>
      <c r="BE852" s="217">
        <f>IF(N852="základná",J852,0)</f>
        <v>0</v>
      </c>
      <c r="BF852" s="217">
        <f>IF(N852="znížená",J852,0)</f>
        <v>0</v>
      </c>
      <c r="BG852" s="217">
        <f>IF(N852="zákl. prenesená",J852,0)</f>
        <v>0</v>
      </c>
      <c r="BH852" s="217">
        <f>IF(N852="zníž. prenesená",J852,0)</f>
        <v>0</v>
      </c>
      <c r="BI852" s="217">
        <f>IF(N852="nulová",J852,0)</f>
        <v>0</v>
      </c>
      <c r="BJ852" s="18" t="s">
        <v>93</v>
      </c>
      <c r="BK852" s="217">
        <f>ROUND(I852*H852,2)</f>
        <v>0</v>
      </c>
      <c r="BL852" s="18" t="s">
        <v>172</v>
      </c>
      <c r="BM852" s="216" t="s">
        <v>1643</v>
      </c>
    </row>
    <row r="853" s="13" customFormat="1">
      <c r="A853" s="13"/>
      <c r="B853" s="218"/>
      <c r="C853" s="13"/>
      <c r="D853" s="219" t="s">
        <v>184</v>
      </c>
      <c r="E853" s="220" t="s">
        <v>1</v>
      </c>
      <c r="F853" s="221" t="s">
        <v>1644</v>
      </c>
      <c r="G853" s="13"/>
      <c r="H853" s="222">
        <v>9.9000000000000004</v>
      </c>
      <c r="I853" s="223"/>
      <c r="J853" s="13"/>
      <c r="K853" s="13"/>
      <c r="L853" s="218"/>
      <c r="M853" s="224"/>
      <c r="N853" s="225"/>
      <c r="O853" s="225"/>
      <c r="P853" s="225"/>
      <c r="Q853" s="225"/>
      <c r="R853" s="225"/>
      <c r="S853" s="225"/>
      <c r="T853" s="226"/>
      <c r="U853" s="13"/>
      <c r="V853" s="13"/>
      <c r="W853" s="13"/>
      <c r="X853" s="13"/>
      <c r="Y853" s="13"/>
      <c r="Z853" s="13"/>
      <c r="AA853" s="13"/>
      <c r="AB853" s="13"/>
      <c r="AC853" s="13"/>
      <c r="AD853" s="13"/>
      <c r="AE853" s="13"/>
      <c r="AT853" s="220" t="s">
        <v>184</v>
      </c>
      <c r="AU853" s="220" t="s">
        <v>93</v>
      </c>
      <c r="AV853" s="13" t="s">
        <v>93</v>
      </c>
      <c r="AW853" s="13" t="s">
        <v>36</v>
      </c>
      <c r="AX853" s="13" t="s">
        <v>87</v>
      </c>
      <c r="AY853" s="220" t="s">
        <v>166</v>
      </c>
    </row>
    <row r="854" s="2" customFormat="1" ht="24.15" customHeight="1">
      <c r="A854" s="37"/>
      <c r="B854" s="168"/>
      <c r="C854" s="204" t="s">
        <v>1645</v>
      </c>
      <c r="D854" s="204" t="s">
        <v>168</v>
      </c>
      <c r="E854" s="205" t="s">
        <v>1646</v>
      </c>
      <c r="F854" s="206" t="s">
        <v>1647</v>
      </c>
      <c r="G854" s="207" t="s">
        <v>309</v>
      </c>
      <c r="H854" s="208">
        <v>0.29299999999999998</v>
      </c>
      <c r="I854" s="209"/>
      <c r="J854" s="210">
        <f>ROUND(I854*H854,2)</f>
        <v>0</v>
      </c>
      <c r="K854" s="211"/>
      <c r="L854" s="38"/>
      <c r="M854" s="212" t="s">
        <v>1</v>
      </c>
      <c r="N854" s="213" t="s">
        <v>46</v>
      </c>
      <c r="O854" s="81"/>
      <c r="P854" s="214">
        <f>O854*H854</f>
        <v>0</v>
      </c>
      <c r="Q854" s="214">
        <v>1.0059400000000001</v>
      </c>
      <c r="R854" s="214">
        <f>Q854*H854</f>
        <v>0.29474042</v>
      </c>
      <c r="S854" s="214">
        <v>0</v>
      </c>
      <c r="T854" s="215">
        <f>S854*H854</f>
        <v>0</v>
      </c>
      <c r="U854" s="37"/>
      <c r="V854" s="37"/>
      <c r="W854" s="37"/>
      <c r="X854" s="37"/>
      <c r="Y854" s="37"/>
      <c r="Z854" s="37"/>
      <c r="AA854" s="37"/>
      <c r="AB854" s="37"/>
      <c r="AC854" s="37"/>
      <c r="AD854" s="37"/>
      <c r="AE854" s="37"/>
      <c r="AR854" s="216" t="s">
        <v>172</v>
      </c>
      <c r="AT854" s="216" t="s">
        <v>168</v>
      </c>
      <c r="AU854" s="216" t="s">
        <v>93</v>
      </c>
      <c r="AY854" s="18" t="s">
        <v>166</v>
      </c>
      <c r="BE854" s="217">
        <f>IF(N854="základná",J854,0)</f>
        <v>0</v>
      </c>
      <c r="BF854" s="217">
        <f>IF(N854="znížená",J854,0)</f>
        <v>0</v>
      </c>
      <c r="BG854" s="217">
        <f>IF(N854="zákl. prenesená",J854,0)</f>
        <v>0</v>
      </c>
      <c r="BH854" s="217">
        <f>IF(N854="zníž. prenesená",J854,0)</f>
        <v>0</v>
      </c>
      <c r="BI854" s="217">
        <f>IF(N854="nulová",J854,0)</f>
        <v>0</v>
      </c>
      <c r="BJ854" s="18" t="s">
        <v>93</v>
      </c>
      <c r="BK854" s="217">
        <f>ROUND(I854*H854,2)</f>
        <v>0</v>
      </c>
      <c r="BL854" s="18" t="s">
        <v>172</v>
      </c>
      <c r="BM854" s="216" t="s">
        <v>1648</v>
      </c>
    </row>
    <row r="855" s="13" customFormat="1">
      <c r="A855" s="13"/>
      <c r="B855" s="218"/>
      <c r="C855" s="13"/>
      <c r="D855" s="219" t="s">
        <v>184</v>
      </c>
      <c r="E855" s="220" t="s">
        <v>1</v>
      </c>
      <c r="F855" s="221" t="s">
        <v>1649</v>
      </c>
      <c r="G855" s="13"/>
      <c r="H855" s="222">
        <v>0.29299999999999998</v>
      </c>
      <c r="I855" s="223"/>
      <c r="J855" s="13"/>
      <c r="K855" s="13"/>
      <c r="L855" s="218"/>
      <c r="M855" s="224"/>
      <c r="N855" s="225"/>
      <c r="O855" s="225"/>
      <c r="P855" s="225"/>
      <c r="Q855" s="225"/>
      <c r="R855" s="225"/>
      <c r="S855" s="225"/>
      <c r="T855" s="226"/>
      <c r="U855" s="13"/>
      <c r="V855" s="13"/>
      <c r="W855" s="13"/>
      <c r="X855" s="13"/>
      <c r="Y855" s="13"/>
      <c r="Z855" s="13"/>
      <c r="AA855" s="13"/>
      <c r="AB855" s="13"/>
      <c r="AC855" s="13"/>
      <c r="AD855" s="13"/>
      <c r="AE855" s="13"/>
      <c r="AT855" s="220" t="s">
        <v>184</v>
      </c>
      <c r="AU855" s="220" t="s">
        <v>93</v>
      </c>
      <c r="AV855" s="13" t="s">
        <v>93</v>
      </c>
      <c r="AW855" s="13" t="s">
        <v>36</v>
      </c>
      <c r="AX855" s="13" t="s">
        <v>87</v>
      </c>
      <c r="AY855" s="220" t="s">
        <v>166</v>
      </c>
    </row>
    <row r="856" s="2" customFormat="1" ht="24.15" customHeight="1">
      <c r="A856" s="37"/>
      <c r="B856" s="168"/>
      <c r="C856" s="204" t="s">
        <v>1650</v>
      </c>
      <c r="D856" s="204" t="s">
        <v>168</v>
      </c>
      <c r="E856" s="205" t="s">
        <v>1651</v>
      </c>
      <c r="F856" s="206" t="s">
        <v>1652</v>
      </c>
      <c r="G856" s="207" t="s">
        <v>171</v>
      </c>
      <c r="H856" s="208">
        <v>93</v>
      </c>
      <c r="I856" s="209"/>
      <c r="J856" s="210">
        <f>ROUND(I856*H856,2)</f>
        <v>0</v>
      </c>
      <c r="K856" s="211"/>
      <c r="L856" s="38"/>
      <c r="M856" s="212" t="s">
        <v>1</v>
      </c>
      <c r="N856" s="213" t="s">
        <v>46</v>
      </c>
      <c r="O856" s="81"/>
      <c r="P856" s="214">
        <f>O856*H856</f>
        <v>0</v>
      </c>
      <c r="Q856" s="214">
        <v>0.0041999999999999997</v>
      </c>
      <c r="R856" s="214">
        <f>Q856*H856</f>
        <v>0.3906</v>
      </c>
      <c r="S856" s="214">
        <v>0</v>
      </c>
      <c r="T856" s="215">
        <f>S856*H856</f>
        <v>0</v>
      </c>
      <c r="U856" s="37"/>
      <c r="V856" s="37"/>
      <c r="W856" s="37"/>
      <c r="X856" s="37"/>
      <c r="Y856" s="37"/>
      <c r="Z856" s="37"/>
      <c r="AA856" s="37"/>
      <c r="AB856" s="37"/>
      <c r="AC856" s="37"/>
      <c r="AD856" s="37"/>
      <c r="AE856" s="37"/>
      <c r="AR856" s="216" t="s">
        <v>172</v>
      </c>
      <c r="AT856" s="216" t="s">
        <v>168</v>
      </c>
      <c r="AU856" s="216" t="s">
        <v>93</v>
      </c>
      <c r="AY856" s="18" t="s">
        <v>166</v>
      </c>
      <c r="BE856" s="217">
        <f>IF(N856="základná",J856,0)</f>
        <v>0</v>
      </c>
      <c r="BF856" s="217">
        <f>IF(N856="znížená",J856,0)</f>
        <v>0</v>
      </c>
      <c r="BG856" s="217">
        <f>IF(N856="zákl. prenesená",J856,0)</f>
        <v>0</v>
      </c>
      <c r="BH856" s="217">
        <f>IF(N856="zníž. prenesená",J856,0)</f>
        <v>0</v>
      </c>
      <c r="BI856" s="217">
        <f>IF(N856="nulová",J856,0)</f>
        <v>0</v>
      </c>
      <c r="BJ856" s="18" t="s">
        <v>93</v>
      </c>
      <c r="BK856" s="217">
        <f>ROUND(I856*H856,2)</f>
        <v>0</v>
      </c>
      <c r="BL856" s="18" t="s">
        <v>172</v>
      </c>
      <c r="BM856" s="216" t="s">
        <v>1653</v>
      </c>
    </row>
    <row r="857" s="2" customFormat="1" ht="16.5" customHeight="1">
      <c r="A857" s="37"/>
      <c r="B857" s="168"/>
      <c r="C857" s="242" t="s">
        <v>1654</v>
      </c>
      <c r="D857" s="242" t="s">
        <v>271</v>
      </c>
      <c r="E857" s="243" t="s">
        <v>1655</v>
      </c>
      <c r="F857" s="244" t="s">
        <v>1656</v>
      </c>
      <c r="G857" s="245" t="s">
        <v>171</v>
      </c>
      <c r="H857" s="246">
        <v>93</v>
      </c>
      <c r="I857" s="247"/>
      <c r="J857" s="248">
        <f>ROUND(I857*H857,2)</f>
        <v>0</v>
      </c>
      <c r="K857" s="249"/>
      <c r="L857" s="250"/>
      <c r="M857" s="251" t="s">
        <v>1</v>
      </c>
      <c r="N857" s="252" t="s">
        <v>46</v>
      </c>
      <c r="O857" s="81"/>
      <c r="P857" s="214">
        <f>O857*H857</f>
        <v>0</v>
      </c>
      <c r="Q857" s="214">
        <v>0.00059000000000000003</v>
      </c>
      <c r="R857" s="214">
        <f>Q857*H857</f>
        <v>0.054870000000000002</v>
      </c>
      <c r="S857" s="214">
        <v>0</v>
      </c>
      <c r="T857" s="215">
        <f>S857*H857</f>
        <v>0</v>
      </c>
      <c r="U857" s="37"/>
      <c r="V857" s="37"/>
      <c r="W857" s="37"/>
      <c r="X857" s="37"/>
      <c r="Y857" s="37"/>
      <c r="Z857" s="37"/>
      <c r="AA857" s="37"/>
      <c r="AB857" s="37"/>
      <c r="AC857" s="37"/>
      <c r="AD857" s="37"/>
      <c r="AE857" s="37"/>
      <c r="AR857" s="216" t="s">
        <v>200</v>
      </c>
      <c r="AT857" s="216" t="s">
        <v>271</v>
      </c>
      <c r="AU857" s="216" t="s">
        <v>93</v>
      </c>
      <c r="AY857" s="18" t="s">
        <v>166</v>
      </c>
      <c r="BE857" s="217">
        <f>IF(N857="základná",J857,0)</f>
        <v>0</v>
      </c>
      <c r="BF857" s="217">
        <f>IF(N857="znížená",J857,0)</f>
        <v>0</v>
      </c>
      <c r="BG857" s="217">
        <f>IF(N857="zákl. prenesená",J857,0)</f>
        <v>0</v>
      </c>
      <c r="BH857" s="217">
        <f>IF(N857="zníž. prenesená",J857,0)</f>
        <v>0</v>
      </c>
      <c r="BI857" s="217">
        <f>IF(N857="nulová",J857,0)</f>
        <v>0</v>
      </c>
      <c r="BJ857" s="18" t="s">
        <v>93</v>
      </c>
      <c r="BK857" s="217">
        <f>ROUND(I857*H857,2)</f>
        <v>0</v>
      </c>
      <c r="BL857" s="18" t="s">
        <v>172</v>
      </c>
      <c r="BM857" s="216" t="s">
        <v>1657</v>
      </c>
    </row>
    <row r="858" s="2" customFormat="1" ht="24.15" customHeight="1">
      <c r="A858" s="37"/>
      <c r="B858" s="168"/>
      <c r="C858" s="204" t="s">
        <v>1658</v>
      </c>
      <c r="D858" s="204" t="s">
        <v>168</v>
      </c>
      <c r="E858" s="205" t="s">
        <v>1659</v>
      </c>
      <c r="F858" s="206" t="s">
        <v>1660</v>
      </c>
      <c r="G858" s="207" t="s">
        <v>171</v>
      </c>
      <c r="H858" s="208">
        <v>45</v>
      </c>
      <c r="I858" s="209"/>
      <c r="J858" s="210">
        <f>ROUND(I858*H858,2)</f>
        <v>0</v>
      </c>
      <c r="K858" s="211"/>
      <c r="L858" s="38"/>
      <c r="M858" s="212" t="s">
        <v>1</v>
      </c>
      <c r="N858" s="213" t="s">
        <v>46</v>
      </c>
      <c r="O858" s="81"/>
      <c r="P858" s="214">
        <f>O858*H858</f>
        <v>0</v>
      </c>
      <c r="Q858" s="214">
        <v>0.0063</v>
      </c>
      <c r="R858" s="214">
        <f>Q858*H858</f>
        <v>0.28349999999999997</v>
      </c>
      <c r="S858" s="214">
        <v>0</v>
      </c>
      <c r="T858" s="215">
        <f>S858*H858</f>
        <v>0</v>
      </c>
      <c r="U858" s="37"/>
      <c r="V858" s="37"/>
      <c r="W858" s="37"/>
      <c r="X858" s="37"/>
      <c r="Y858" s="37"/>
      <c r="Z858" s="37"/>
      <c r="AA858" s="37"/>
      <c r="AB858" s="37"/>
      <c r="AC858" s="37"/>
      <c r="AD858" s="37"/>
      <c r="AE858" s="37"/>
      <c r="AR858" s="216" t="s">
        <v>172</v>
      </c>
      <c r="AT858" s="216" t="s">
        <v>168</v>
      </c>
      <c r="AU858" s="216" t="s">
        <v>93</v>
      </c>
      <c r="AY858" s="18" t="s">
        <v>166</v>
      </c>
      <c r="BE858" s="217">
        <f>IF(N858="základná",J858,0)</f>
        <v>0</v>
      </c>
      <c r="BF858" s="217">
        <f>IF(N858="znížená",J858,0)</f>
        <v>0</v>
      </c>
      <c r="BG858" s="217">
        <f>IF(N858="zákl. prenesená",J858,0)</f>
        <v>0</v>
      </c>
      <c r="BH858" s="217">
        <f>IF(N858="zníž. prenesená",J858,0)</f>
        <v>0</v>
      </c>
      <c r="BI858" s="217">
        <f>IF(N858="nulová",J858,0)</f>
        <v>0</v>
      </c>
      <c r="BJ858" s="18" t="s">
        <v>93</v>
      </c>
      <c r="BK858" s="217">
        <f>ROUND(I858*H858,2)</f>
        <v>0</v>
      </c>
      <c r="BL858" s="18" t="s">
        <v>172</v>
      </c>
      <c r="BM858" s="216" t="s">
        <v>1661</v>
      </c>
    </row>
    <row r="859" s="13" customFormat="1">
      <c r="A859" s="13"/>
      <c r="B859" s="218"/>
      <c r="C859" s="13"/>
      <c r="D859" s="219" t="s">
        <v>184</v>
      </c>
      <c r="E859" s="220" t="s">
        <v>1</v>
      </c>
      <c r="F859" s="221" t="s">
        <v>1662</v>
      </c>
      <c r="G859" s="13"/>
      <c r="H859" s="222">
        <v>45</v>
      </c>
      <c r="I859" s="223"/>
      <c r="J859" s="13"/>
      <c r="K859" s="13"/>
      <c r="L859" s="218"/>
      <c r="M859" s="224"/>
      <c r="N859" s="225"/>
      <c r="O859" s="225"/>
      <c r="P859" s="225"/>
      <c r="Q859" s="225"/>
      <c r="R859" s="225"/>
      <c r="S859" s="225"/>
      <c r="T859" s="226"/>
      <c r="U859" s="13"/>
      <c r="V859" s="13"/>
      <c r="W859" s="13"/>
      <c r="X859" s="13"/>
      <c r="Y859" s="13"/>
      <c r="Z859" s="13"/>
      <c r="AA859" s="13"/>
      <c r="AB859" s="13"/>
      <c r="AC859" s="13"/>
      <c r="AD859" s="13"/>
      <c r="AE859" s="13"/>
      <c r="AT859" s="220" t="s">
        <v>184</v>
      </c>
      <c r="AU859" s="220" t="s">
        <v>93</v>
      </c>
      <c r="AV859" s="13" t="s">
        <v>93</v>
      </c>
      <c r="AW859" s="13" t="s">
        <v>36</v>
      </c>
      <c r="AX859" s="13" t="s">
        <v>87</v>
      </c>
      <c r="AY859" s="220" t="s">
        <v>166</v>
      </c>
    </row>
    <row r="860" s="2" customFormat="1" ht="16.5" customHeight="1">
      <c r="A860" s="37"/>
      <c r="B860" s="168"/>
      <c r="C860" s="242" t="s">
        <v>1663</v>
      </c>
      <c r="D860" s="242" t="s">
        <v>271</v>
      </c>
      <c r="E860" s="243" t="s">
        <v>1664</v>
      </c>
      <c r="F860" s="244" t="s">
        <v>1665</v>
      </c>
      <c r="G860" s="245" t="s">
        <v>171</v>
      </c>
      <c r="H860" s="246">
        <v>5</v>
      </c>
      <c r="I860" s="247"/>
      <c r="J860" s="248">
        <f>ROUND(I860*H860,2)</f>
        <v>0</v>
      </c>
      <c r="K860" s="249"/>
      <c r="L860" s="250"/>
      <c r="M860" s="251" t="s">
        <v>1</v>
      </c>
      <c r="N860" s="252" t="s">
        <v>46</v>
      </c>
      <c r="O860" s="81"/>
      <c r="P860" s="214">
        <f>O860*H860</f>
        <v>0</v>
      </c>
      <c r="Q860" s="214">
        <v>0.086400000000000005</v>
      </c>
      <c r="R860" s="214">
        <f>Q860*H860</f>
        <v>0.43200000000000005</v>
      </c>
      <c r="S860" s="214">
        <v>0</v>
      </c>
      <c r="T860" s="215">
        <f>S860*H860</f>
        <v>0</v>
      </c>
      <c r="U860" s="37"/>
      <c r="V860" s="37"/>
      <c r="W860" s="37"/>
      <c r="X860" s="37"/>
      <c r="Y860" s="37"/>
      <c r="Z860" s="37"/>
      <c r="AA860" s="37"/>
      <c r="AB860" s="37"/>
      <c r="AC860" s="37"/>
      <c r="AD860" s="37"/>
      <c r="AE860" s="37"/>
      <c r="AR860" s="216" t="s">
        <v>200</v>
      </c>
      <c r="AT860" s="216" t="s">
        <v>271</v>
      </c>
      <c r="AU860" s="216" t="s">
        <v>93</v>
      </c>
      <c r="AY860" s="18" t="s">
        <v>166</v>
      </c>
      <c r="BE860" s="217">
        <f>IF(N860="základná",J860,0)</f>
        <v>0</v>
      </c>
      <c r="BF860" s="217">
        <f>IF(N860="znížená",J860,0)</f>
        <v>0</v>
      </c>
      <c r="BG860" s="217">
        <f>IF(N860="zákl. prenesená",J860,0)</f>
        <v>0</v>
      </c>
      <c r="BH860" s="217">
        <f>IF(N860="zníž. prenesená",J860,0)</f>
        <v>0</v>
      </c>
      <c r="BI860" s="217">
        <f>IF(N860="nulová",J860,0)</f>
        <v>0</v>
      </c>
      <c r="BJ860" s="18" t="s">
        <v>93</v>
      </c>
      <c r="BK860" s="217">
        <f>ROUND(I860*H860,2)</f>
        <v>0</v>
      </c>
      <c r="BL860" s="18" t="s">
        <v>172</v>
      </c>
      <c r="BM860" s="216" t="s">
        <v>1666</v>
      </c>
    </row>
    <row r="861" s="2" customFormat="1" ht="16.5" customHeight="1">
      <c r="A861" s="37"/>
      <c r="B861" s="168"/>
      <c r="C861" s="242" t="s">
        <v>1667</v>
      </c>
      <c r="D861" s="242" t="s">
        <v>271</v>
      </c>
      <c r="E861" s="243" t="s">
        <v>1668</v>
      </c>
      <c r="F861" s="244" t="s">
        <v>1669</v>
      </c>
      <c r="G861" s="245" t="s">
        <v>171</v>
      </c>
      <c r="H861" s="246">
        <v>40</v>
      </c>
      <c r="I861" s="247"/>
      <c r="J861" s="248">
        <f>ROUND(I861*H861,2)</f>
        <v>0</v>
      </c>
      <c r="K861" s="249"/>
      <c r="L861" s="250"/>
      <c r="M861" s="251" t="s">
        <v>1</v>
      </c>
      <c r="N861" s="252" t="s">
        <v>46</v>
      </c>
      <c r="O861" s="81"/>
      <c r="P861" s="214">
        <f>O861*H861</f>
        <v>0</v>
      </c>
      <c r="Q861" s="214">
        <v>0.056800000000000003</v>
      </c>
      <c r="R861" s="214">
        <f>Q861*H861</f>
        <v>2.2720000000000002</v>
      </c>
      <c r="S861" s="214">
        <v>0</v>
      </c>
      <c r="T861" s="215">
        <f>S861*H861</f>
        <v>0</v>
      </c>
      <c r="U861" s="37"/>
      <c r="V861" s="37"/>
      <c r="W861" s="37"/>
      <c r="X861" s="37"/>
      <c r="Y861" s="37"/>
      <c r="Z861" s="37"/>
      <c r="AA861" s="37"/>
      <c r="AB861" s="37"/>
      <c r="AC861" s="37"/>
      <c r="AD861" s="37"/>
      <c r="AE861" s="37"/>
      <c r="AR861" s="216" t="s">
        <v>200</v>
      </c>
      <c r="AT861" s="216" t="s">
        <v>271</v>
      </c>
      <c r="AU861" s="216" t="s">
        <v>93</v>
      </c>
      <c r="AY861" s="18" t="s">
        <v>166</v>
      </c>
      <c r="BE861" s="217">
        <f>IF(N861="základná",J861,0)</f>
        <v>0</v>
      </c>
      <c r="BF861" s="217">
        <f>IF(N861="znížená",J861,0)</f>
        <v>0</v>
      </c>
      <c r="BG861" s="217">
        <f>IF(N861="zákl. prenesená",J861,0)</f>
        <v>0</v>
      </c>
      <c r="BH861" s="217">
        <f>IF(N861="zníž. prenesená",J861,0)</f>
        <v>0</v>
      </c>
      <c r="BI861" s="217">
        <f>IF(N861="nulová",J861,0)</f>
        <v>0</v>
      </c>
      <c r="BJ861" s="18" t="s">
        <v>93</v>
      </c>
      <c r="BK861" s="217">
        <f>ROUND(I861*H861,2)</f>
        <v>0</v>
      </c>
      <c r="BL861" s="18" t="s">
        <v>172</v>
      </c>
      <c r="BM861" s="216" t="s">
        <v>1670</v>
      </c>
    </row>
    <row r="862" s="2" customFormat="1" ht="33" customHeight="1">
      <c r="A862" s="37"/>
      <c r="B862" s="168"/>
      <c r="C862" s="204" t="s">
        <v>1671</v>
      </c>
      <c r="D862" s="204" t="s">
        <v>168</v>
      </c>
      <c r="E862" s="205" t="s">
        <v>1672</v>
      </c>
      <c r="F862" s="206" t="s">
        <v>1673</v>
      </c>
      <c r="G862" s="207" t="s">
        <v>171</v>
      </c>
      <c r="H862" s="208">
        <v>45</v>
      </c>
      <c r="I862" s="209"/>
      <c r="J862" s="210">
        <f>ROUND(I862*H862,2)</f>
        <v>0</v>
      </c>
      <c r="K862" s="211"/>
      <c r="L862" s="38"/>
      <c r="M862" s="212" t="s">
        <v>1</v>
      </c>
      <c r="N862" s="213" t="s">
        <v>46</v>
      </c>
      <c r="O862" s="81"/>
      <c r="P862" s="214">
        <f>O862*H862</f>
        <v>0</v>
      </c>
      <c r="Q862" s="214">
        <v>0.017000000000000001</v>
      </c>
      <c r="R862" s="214">
        <f>Q862*H862</f>
        <v>0.76500000000000001</v>
      </c>
      <c r="S862" s="214">
        <v>0</v>
      </c>
      <c r="T862" s="215">
        <f>S862*H862</f>
        <v>0</v>
      </c>
      <c r="U862" s="37"/>
      <c r="V862" s="37"/>
      <c r="W862" s="37"/>
      <c r="X862" s="37"/>
      <c r="Y862" s="37"/>
      <c r="Z862" s="37"/>
      <c r="AA862" s="37"/>
      <c r="AB862" s="37"/>
      <c r="AC862" s="37"/>
      <c r="AD862" s="37"/>
      <c r="AE862" s="37"/>
      <c r="AR862" s="216" t="s">
        <v>172</v>
      </c>
      <c r="AT862" s="216" t="s">
        <v>168</v>
      </c>
      <c r="AU862" s="216" t="s">
        <v>93</v>
      </c>
      <c r="AY862" s="18" t="s">
        <v>166</v>
      </c>
      <c r="BE862" s="217">
        <f>IF(N862="základná",J862,0)</f>
        <v>0</v>
      </c>
      <c r="BF862" s="217">
        <f>IF(N862="znížená",J862,0)</f>
        <v>0</v>
      </c>
      <c r="BG862" s="217">
        <f>IF(N862="zákl. prenesená",J862,0)</f>
        <v>0</v>
      </c>
      <c r="BH862" s="217">
        <f>IF(N862="zníž. prenesená",J862,0)</f>
        <v>0</v>
      </c>
      <c r="BI862" s="217">
        <f>IF(N862="nulová",J862,0)</f>
        <v>0</v>
      </c>
      <c r="BJ862" s="18" t="s">
        <v>93</v>
      </c>
      <c r="BK862" s="217">
        <f>ROUND(I862*H862,2)</f>
        <v>0</v>
      </c>
      <c r="BL862" s="18" t="s">
        <v>172</v>
      </c>
      <c r="BM862" s="216" t="s">
        <v>1674</v>
      </c>
    </row>
    <row r="863" s="2" customFormat="1" ht="33" customHeight="1">
      <c r="A863" s="37"/>
      <c r="B863" s="168"/>
      <c r="C863" s="204" t="s">
        <v>1675</v>
      </c>
      <c r="D863" s="204" t="s">
        <v>168</v>
      </c>
      <c r="E863" s="205" t="s">
        <v>1676</v>
      </c>
      <c r="F863" s="206" t="s">
        <v>1677</v>
      </c>
      <c r="G863" s="207" t="s">
        <v>171</v>
      </c>
      <c r="H863" s="208">
        <v>225</v>
      </c>
      <c r="I863" s="209"/>
      <c r="J863" s="210">
        <f>ROUND(I863*H863,2)</f>
        <v>0</v>
      </c>
      <c r="K863" s="211"/>
      <c r="L863" s="38"/>
      <c r="M863" s="212" t="s">
        <v>1</v>
      </c>
      <c r="N863" s="213" t="s">
        <v>46</v>
      </c>
      <c r="O863" s="81"/>
      <c r="P863" s="214">
        <f>O863*H863</f>
        <v>0</v>
      </c>
      <c r="Q863" s="214">
        <v>0.0064999999999999997</v>
      </c>
      <c r="R863" s="214">
        <f>Q863*H863</f>
        <v>1.4624999999999999</v>
      </c>
      <c r="S863" s="214">
        <v>0</v>
      </c>
      <c r="T863" s="215">
        <f>S863*H863</f>
        <v>0</v>
      </c>
      <c r="U863" s="37"/>
      <c r="V863" s="37"/>
      <c r="W863" s="37"/>
      <c r="X863" s="37"/>
      <c r="Y863" s="37"/>
      <c r="Z863" s="37"/>
      <c r="AA863" s="37"/>
      <c r="AB863" s="37"/>
      <c r="AC863" s="37"/>
      <c r="AD863" s="37"/>
      <c r="AE863" s="37"/>
      <c r="AR863" s="216" t="s">
        <v>172</v>
      </c>
      <c r="AT863" s="216" t="s">
        <v>168</v>
      </c>
      <c r="AU863" s="216" t="s">
        <v>93</v>
      </c>
      <c r="AY863" s="18" t="s">
        <v>166</v>
      </c>
      <c r="BE863" s="217">
        <f>IF(N863="základná",J863,0)</f>
        <v>0</v>
      </c>
      <c r="BF863" s="217">
        <f>IF(N863="znížená",J863,0)</f>
        <v>0</v>
      </c>
      <c r="BG863" s="217">
        <f>IF(N863="zákl. prenesená",J863,0)</f>
        <v>0</v>
      </c>
      <c r="BH863" s="217">
        <f>IF(N863="zníž. prenesená",J863,0)</f>
        <v>0</v>
      </c>
      <c r="BI863" s="217">
        <f>IF(N863="nulová",J863,0)</f>
        <v>0</v>
      </c>
      <c r="BJ863" s="18" t="s">
        <v>93</v>
      </c>
      <c r="BK863" s="217">
        <f>ROUND(I863*H863,2)</f>
        <v>0</v>
      </c>
      <c r="BL863" s="18" t="s">
        <v>172</v>
      </c>
      <c r="BM863" s="216" t="s">
        <v>1678</v>
      </c>
    </row>
    <row r="864" s="13" customFormat="1">
      <c r="A864" s="13"/>
      <c r="B864" s="218"/>
      <c r="C864" s="13"/>
      <c r="D864" s="219" t="s">
        <v>184</v>
      </c>
      <c r="E864" s="220" t="s">
        <v>1</v>
      </c>
      <c r="F864" s="221" t="s">
        <v>1679</v>
      </c>
      <c r="G864" s="13"/>
      <c r="H864" s="222">
        <v>225</v>
      </c>
      <c r="I864" s="223"/>
      <c r="J864" s="13"/>
      <c r="K864" s="13"/>
      <c r="L864" s="218"/>
      <c r="M864" s="224"/>
      <c r="N864" s="225"/>
      <c r="O864" s="225"/>
      <c r="P864" s="225"/>
      <c r="Q864" s="225"/>
      <c r="R864" s="225"/>
      <c r="S864" s="225"/>
      <c r="T864" s="226"/>
      <c r="U864" s="13"/>
      <c r="V864" s="13"/>
      <c r="W864" s="13"/>
      <c r="X864" s="13"/>
      <c r="Y864" s="13"/>
      <c r="Z864" s="13"/>
      <c r="AA864" s="13"/>
      <c r="AB864" s="13"/>
      <c r="AC864" s="13"/>
      <c r="AD864" s="13"/>
      <c r="AE864" s="13"/>
      <c r="AT864" s="220" t="s">
        <v>184</v>
      </c>
      <c r="AU864" s="220" t="s">
        <v>93</v>
      </c>
      <c r="AV864" s="13" t="s">
        <v>93</v>
      </c>
      <c r="AW864" s="13" t="s">
        <v>36</v>
      </c>
      <c r="AX864" s="13" t="s">
        <v>87</v>
      </c>
      <c r="AY864" s="220" t="s">
        <v>166</v>
      </c>
    </row>
    <row r="865" s="2" customFormat="1" ht="24.15" customHeight="1">
      <c r="A865" s="37"/>
      <c r="B865" s="168"/>
      <c r="C865" s="204" t="s">
        <v>1680</v>
      </c>
      <c r="D865" s="204" t="s">
        <v>168</v>
      </c>
      <c r="E865" s="205" t="s">
        <v>1681</v>
      </c>
      <c r="F865" s="206" t="s">
        <v>1682</v>
      </c>
      <c r="G865" s="207" t="s">
        <v>171</v>
      </c>
      <c r="H865" s="208">
        <v>10</v>
      </c>
      <c r="I865" s="209"/>
      <c r="J865" s="210">
        <f>ROUND(I865*H865,2)</f>
        <v>0</v>
      </c>
      <c r="K865" s="211"/>
      <c r="L865" s="38"/>
      <c r="M865" s="212" t="s">
        <v>1</v>
      </c>
      <c r="N865" s="213" t="s">
        <v>46</v>
      </c>
      <c r="O865" s="81"/>
      <c r="P865" s="214">
        <f>O865*H865</f>
        <v>0</v>
      </c>
      <c r="Q865" s="214">
        <v>0</v>
      </c>
      <c r="R865" s="214">
        <f>Q865*H865</f>
        <v>0</v>
      </c>
      <c r="S865" s="214">
        <v>0</v>
      </c>
      <c r="T865" s="215">
        <f>S865*H865</f>
        <v>0</v>
      </c>
      <c r="U865" s="37"/>
      <c r="V865" s="37"/>
      <c r="W865" s="37"/>
      <c r="X865" s="37"/>
      <c r="Y865" s="37"/>
      <c r="Z865" s="37"/>
      <c r="AA865" s="37"/>
      <c r="AB865" s="37"/>
      <c r="AC865" s="37"/>
      <c r="AD865" s="37"/>
      <c r="AE865" s="37"/>
      <c r="AR865" s="216" t="s">
        <v>172</v>
      </c>
      <c r="AT865" s="216" t="s">
        <v>168</v>
      </c>
      <c r="AU865" s="216" t="s">
        <v>93</v>
      </c>
      <c r="AY865" s="18" t="s">
        <v>166</v>
      </c>
      <c r="BE865" s="217">
        <f>IF(N865="základná",J865,0)</f>
        <v>0</v>
      </c>
      <c r="BF865" s="217">
        <f>IF(N865="znížená",J865,0)</f>
        <v>0</v>
      </c>
      <c r="BG865" s="217">
        <f>IF(N865="zákl. prenesená",J865,0)</f>
        <v>0</v>
      </c>
      <c r="BH865" s="217">
        <f>IF(N865="zníž. prenesená",J865,0)</f>
        <v>0</v>
      </c>
      <c r="BI865" s="217">
        <f>IF(N865="nulová",J865,0)</f>
        <v>0</v>
      </c>
      <c r="BJ865" s="18" t="s">
        <v>93</v>
      </c>
      <c r="BK865" s="217">
        <f>ROUND(I865*H865,2)</f>
        <v>0</v>
      </c>
      <c r="BL865" s="18" t="s">
        <v>172</v>
      </c>
      <c r="BM865" s="216" t="s">
        <v>1683</v>
      </c>
    </row>
    <row r="866" s="2" customFormat="1" ht="16.5" customHeight="1">
      <c r="A866" s="37"/>
      <c r="B866" s="168"/>
      <c r="C866" s="242" t="s">
        <v>1684</v>
      </c>
      <c r="D866" s="242" t="s">
        <v>271</v>
      </c>
      <c r="E866" s="243" t="s">
        <v>1685</v>
      </c>
      <c r="F866" s="244" t="s">
        <v>1686</v>
      </c>
      <c r="G866" s="245" t="s">
        <v>171</v>
      </c>
      <c r="H866" s="246">
        <v>10</v>
      </c>
      <c r="I866" s="247"/>
      <c r="J866" s="248">
        <f>ROUND(I866*H866,2)</f>
        <v>0</v>
      </c>
      <c r="K866" s="249"/>
      <c r="L866" s="250"/>
      <c r="M866" s="251" t="s">
        <v>1</v>
      </c>
      <c r="N866" s="252" t="s">
        <v>46</v>
      </c>
      <c r="O866" s="81"/>
      <c r="P866" s="214">
        <f>O866*H866</f>
        <v>0</v>
      </c>
      <c r="Q866" s="214">
        <v>4.0000000000000003E-05</v>
      </c>
      <c r="R866" s="214">
        <f>Q866*H866</f>
        <v>0.00040000000000000002</v>
      </c>
      <c r="S866" s="214">
        <v>0</v>
      </c>
      <c r="T866" s="215">
        <f>S866*H866</f>
        <v>0</v>
      </c>
      <c r="U866" s="37"/>
      <c r="V866" s="37"/>
      <c r="W866" s="37"/>
      <c r="X866" s="37"/>
      <c r="Y866" s="37"/>
      <c r="Z866" s="37"/>
      <c r="AA866" s="37"/>
      <c r="AB866" s="37"/>
      <c r="AC866" s="37"/>
      <c r="AD866" s="37"/>
      <c r="AE866" s="37"/>
      <c r="AR866" s="216" t="s">
        <v>200</v>
      </c>
      <c r="AT866" s="216" t="s">
        <v>271</v>
      </c>
      <c r="AU866" s="216" t="s">
        <v>93</v>
      </c>
      <c r="AY866" s="18" t="s">
        <v>166</v>
      </c>
      <c r="BE866" s="217">
        <f>IF(N866="základná",J866,0)</f>
        <v>0</v>
      </c>
      <c r="BF866" s="217">
        <f>IF(N866="znížená",J866,0)</f>
        <v>0</v>
      </c>
      <c r="BG866" s="217">
        <f>IF(N866="zákl. prenesená",J866,0)</f>
        <v>0</v>
      </c>
      <c r="BH866" s="217">
        <f>IF(N866="zníž. prenesená",J866,0)</f>
        <v>0</v>
      </c>
      <c r="BI866" s="217">
        <f>IF(N866="nulová",J866,0)</f>
        <v>0</v>
      </c>
      <c r="BJ866" s="18" t="s">
        <v>93</v>
      </c>
      <c r="BK866" s="217">
        <f>ROUND(I866*H866,2)</f>
        <v>0</v>
      </c>
      <c r="BL866" s="18" t="s">
        <v>172</v>
      </c>
      <c r="BM866" s="216" t="s">
        <v>1687</v>
      </c>
    </row>
    <row r="867" s="2" customFormat="1" ht="24.15" customHeight="1">
      <c r="A867" s="37"/>
      <c r="B867" s="168"/>
      <c r="C867" s="204" t="s">
        <v>1688</v>
      </c>
      <c r="D867" s="204" t="s">
        <v>168</v>
      </c>
      <c r="E867" s="205" t="s">
        <v>1689</v>
      </c>
      <c r="F867" s="206" t="s">
        <v>1690</v>
      </c>
      <c r="G867" s="207" t="s">
        <v>171</v>
      </c>
      <c r="H867" s="208">
        <v>123</v>
      </c>
      <c r="I867" s="209"/>
      <c r="J867" s="210">
        <f>ROUND(I867*H867,2)</f>
        <v>0</v>
      </c>
      <c r="K867" s="211"/>
      <c r="L867" s="38"/>
      <c r="M867" s="212" t="s">
        <v>1</v>
      </c>
      <c r="N867" s="213" t="s">
        <v>46</v>
      </c>
      <c r="O867" s="81"/>
      <c r="P867" s="214">
        <f>O867*H867</f>
        <v>0</v>
      </c>
      <c r="Q867" s="214">
        <v>0</v>
      </c>
      <c r="R867" s="214">
        <f>Q867*H867</f>
        <v>0</v>
      </c>
      <c r="S867" s="214">
        <v>0</v>
      </c>
      <c r="T867" s="215">
        <f>S867*H867</f>
        <v>0</v>
      </c>
      <c r="U867" s="37"/>
      <c r="V867" s="37"/>
      <c r="W867" s="37"/>
      <c r="X867" s="37"/>
      <c r="Y867" s="37"/>
      <c r="Z867" s="37"/>
      <c r="AA867" s="37"/>
      <c r="AB867" s="37"/>
      <c r="AC867" s="37"/>
      <c r="AD867" s="37"/>
      <c r="AE867" s="37"/>
      <c r="AR867" s="216" t="s">
        <v>172</v>
      </c>
      <c r="AT867" s="216" t="s">
        <v>168</v>
      </c>
      <c r="AU867" s="216" t="s">
        <v>93</v>
      </c>
      <c r="AY867" s="18" t="s">
        <v>166</v>
      </c>
      <c r="BE867" s="217">
        <f>IF(N867="základná",J867,0)</f>
        <v>0</v>
      </c>
      <c r="BF867" s="217">
        <f>IF(N867="znížená",J867,0)</f>
        <v>0</v>
      </c>
      <c r="BG867" s="217">
        <f>IF(N867="zákl. prenesená",J867,0)</f>
        <v>0</v>
      </c>
      <c r="BH867" s="217">
        <f>IF(N867="zníž. prenesená",J867,0)</f>
        <v>0</v>
      </c>
      <c r="BI867" s="217">
        <f>IF(N867="nulová",J867,0)</f>
        <v>0</v>
      </c>
      <c r="BJ867" s="18" t="s">
        <v>93</v>
      </c>
      <c r="BK867" s="217">
        <f>ROUND(I867*H867,2)</f>
        <v>0</v>
      </c>
      <c r="BL867" s="18" t="s">
        <v>172</v>
      </c>
      <c r="BM867" s="216" t="s">
        <v>1691</v>
      </c>
    </row>
    <row r="868" s="13" customFormat="1">
      <c r="A868" s="13"/>
      <c r="B868" s="218"/>
      <c r="C868" s="13"/>
      <c r="D868" s="219" t="s">
        <v>184</v>
      </c>
      <c r="E868" s="220" t="s">
        <v>1</v>
      </c>
      <c r="F868" s="221" t="s">
        <v>1692</v>
      </c>
      <c r="G868" s="13"/>
      <c r="H868" s="222">
        <v>123</v>
      </c>
      <c r="I868" s="223"/>
      <c r="J868" s="13"/>
      <c r="K868" s="13"/>
      <c r="L868" s="218"/>
      <c r="M868" s="224"/>
      <c r="N868" s="225"/>
      <c r="O868" s="225"/>
      <c r="P868" s="225"/>
      <c r="Q868" s="225"/>
      <c r="R868" s="225"/>
      <c r="S868" s="225"/>
      <c r="T868" s="226"/>
      <c r="U868" s="13"/>
      <c r="V868" s="13"/>
      <c r="W868" s="13"/>
      <c r="X868" s="13"/>
      <c r="Y868" s="13"/>
      <c r="Z868" s="13"/>
      <c r="AA868" s="13"/>
      <c r="AB868" s="13"/>
      <c r="AC868" s="13"/>
      <c r="AD868" s="13"/>
      <c r="AE868" s="13"/>
      <c r="AT868" s="220" t="s">
        <v>184</v>
      </c>
      <c r="AU868" s="220" t="s">
        <v>93</v>
      </c>
      <c r="AV868" s="13" t="s">
        <v>93</v>
      </c>
      <c r="AW868" s="13" t="s">
        <v>36</v>
      </c>
      <c r="AX868" s="13" t="s">
        <v>87</v>
      </c>
      <c r="AY868" s="220" t="s">
        <v>166</v>
      </c>
    </row>
    <row r="869" s="2" customFormat="1" ht="16.5" customHeight="1">
      <c r="A869" s="37"/>
      <c r="B869" s="168"/>
      <c r="C869" s="242" t="s">
        <v>1693</v>
      </c>
      <c r="D869" s="242" t="s">
        <v>271</v>
      </c>
      <c r="E869" s="243" t="s">
        <v>1694</v>
      </c>
      <c r="F869" s="244" t="s">
        <v>1695</v>
      </c>
      <c r="G869" s="245" t="s">
        <v>171</v>
      </c>
      <c r="H869" s="246">
        <v>67</v>
      </c>
      <c r="I869" s="247"/>
      <c r="J869" s="248">
        <f>ROUND(I869*H869,2)</f>
        <v>0</v>
      </c>
      <c r="K869" s="249"/>
      <c r="L869" s="250"/>
      <c r="M869" s="251" t="s">
        <v>1</v>
      </c>
      <c r="N869" s="252" t="s">
        <v>46</v>
      </c>
      <c r="O869" s="81"/>
      <c r="P869" s="214">
        <f>O869*H869</f>
        <v>0</v>
      </c>
      <c r="Q869" s="214">
        <v>3.0000000000000001E-05</v>
      </c>
      <c r="R869" s="214">
        <f>Q869*H869</f>
        <v>0.0020100000000000001</v>
      </c>
      <c r="S869" s="214">
        <v>0</v>
      </c>
      <c r="T869" s="215">
        <f>S869*H869</f>
        <v>0</v>
      </c>
      <c r="U869" s="37"/>
      <c r="V869" s="37"/>
      <c r="W869" s="37"/>
      <c r="X869" s="37"/>
      <c r="Y869" s="37"/>
      <c r="Z869" s="37"/>
      <c r="AA869" s="37"/>
      <c r="AB869" s="37"/>
      <c r="AC869" s="37"/>
      <c r="AD869" s="37"/>
      <c r="AE869" s="37"/>
      <c r="AR869" s="216" t="s">
        <v>200</v>
      </c>
      <c r="AT869" s="216" t="s">
        <v>271</v>
      </c>
      <c r="AU869" s="216" t="s">
        <v>93</v>
      </c>
      <c r="AY869" s="18" t="s">
        <v>166</v>
      </c>
      <c r="BE869" s="217">
        <f>IF(N869="základná",J869,0)</f>
        <v>0</v>
      </c>
      <c r="BF869" s="217">
        <f>IF(N869="znížená",J869,0)</f>
        <v>0</v>
      </c>
      <c r="BG869" s="217">
        <f>IF(N869="zákl. prenesená",J869,0)</f>
        <v>0</v>
      </c>
      <c r="BH869" s="217">
        <f>IF(N869="zníž. prenesená",J869,0)</f>
        <v>0</v>
      </c>
      <c r="BI869" s="217">
        <f>IF(N869="nulová",J869,0)</f>
        <v>0</v>
      </c>
      <c r="BJ869" s="18" t="s">
        <v>93</v>
      </c>
      <c r="BK869" s="217">
        <f>ROUND(I869*H869,2)</f>
        <v>0</v>
      </c>
      <c r="BL869" s="18" t="s">
        <v>172</v>
      </c>
      <c r="BM869" s="216" t="s">
        <v>1696</v>
      </c>
    </row>
    <row r="870" s="13" customFormat="1">
      <c r="A870" s="13"/>
      <c r="B870" s="218"/>
      <c r="C870" s="13"/>
      <c r="D870" s="219" t="s">
        <v>184</v>
      </c>
      <c r="E870" s="220" t="s">
        <v>1</v>
      </c>
      <c r="F870" s="221" t="s">
        <v>1697</v>
      </c>
      <c r="G870" s="13"/>
      <c r="H870" s="222">
        <v>67</v>
      </c>
      <c r="I870" s="223"/>
      <c r="J870" s="13"/>
      <c r="K870" s="13"/>
      <c r="L870" s="218"/>
      <c r="M870" s="224"/>
      <c r="N870" s="225"/>
      <c r="O870" s="225"/>
      <c r="P870" s="225"/>
      <c r="Q870" s="225"/>
      <c r="R870" s="225"/>
      <c r="S870" s="225"/>
      <c r="T870" s="226"/>
      <c r="U870" s="13"/>
      <c r="V870" s="13"/>
      <c r="W870" s="13"/>
      <c r="X870" s="13"/>
      <c r="Y870" s="13"/>
      <c r="Z870" s="13"/>
      <c r="AA870" s="13"/>
      <c r="AB870" s="13"/>
      <c r="AC870" s="13"/>
      <c r="AD870" s="13"/>
      <c r="AE870" s="13"/>
      <c r="AT870" s="220" t="s">
        <v>184</v>
      </c>
      <c r="AU870" s="220" t="s">
        <v>93</v>
      </c>
      <c r="AV870" s="13" t="s">
        <v>93</v>
      </c>
      <c r="AW870" s="13" t="s">
        <v>36</v>
      </c>
      <c r="AX870" s="13" t="s">
        <v>87</v>
      </c>
      <c r="AY870" s="220" t="s">
        <v>166</v>
      </c>
    </row>
    <row r="871" s="2" customFormat="1" ht="16.5" customHeight="1">
      <c r="A871" s="37"/>
      <c r="B871" s="168"/>
      <c r="C871" s="242" t="s">
        <v>1698</v>
      </c>
      <c r="D871" s="242" t="s">
        <v>271</v>
      </c>
      <c r="E871" s="243" t="s">
        <v>1699</v>
      </c>
      <c r="F871" s="244" t="s">
        <v>1700</v>
      </c>
      <c r="G871" s="245" t="s">
        <v>171</v>
      </c>
      <c r="H871" s="246">
        <v>56</v>
      </c>
      <c r="I871" s="247"/>
      <c r="J871" s="248">
        <f>ROUND(I871*H871,2)</f>
        <v>0</v>
      </c>
      <c r="K871" s="249"/>
      <c r="L871" s="250"/>
      <c r="M871" s="251" t="s">
        <v>1</v>
      </c>
      <c r="N871" s="252" t="s">
        <v>46</v>
      </c>
      <c r="O871" s="81"/>
      <c r="P871" s="214">
        <f>O871*H871</f>
        <v>0</v>
      </c>
      <c r="Q871" s="214">
        <v>0.00027</v>
      </c>
      <c r="R871" s="214">
        <f>Q871*H871</f>
        <v>0.01512</v>
      </c>
      <c r="S871" s="214">
        <v>0</v>
      </c>
      <c r="T871" s="215">
        <f>S871*H871</f>
        <v>0</v>
      </c>
      <c r="U871" s="37"/>
      <c r="V871" s="37"/>
      <c r="W871" s="37"/>
      <c r="X871" s="37"/>
      <c r="Y871" s="37"/>
      <c r="Z871" s="37"/>
      <c r="AA871" s="37"/>
      <c r="AB871" s="37"/>
      <c r="AC871" s="37"/>
      <c r="AD871" s="37"/>
      <c r="AE871" s="37"/>
      <c r="AR871" s="216" t="s">
        <v>200</v>
      </c>
      <c r="AT871" s="216" t="s">
        <v>271</v>
      </c>
      <c r="AU871" s="216" t="s">
        <v>93</v>
      </c>
      <c r="AY871" s="18" t="s">
        <v>166</v>
      </c>
      <c r="BE871" s="217">
        <f>IF(N871="základná",J871,0)</f>
        <v>0</v>
      </c>
      <c r="BF871" s="217">
        <f>IF(N871="znížená",J871,0)</f>
        <v>0</v>
      </c>
      <c r="BG871" s="217">
        <f>IF(N871="zákl. prenesená",J871,0)</f>
        <v>0</v>
      </c>
      <c r="BH871" s="217">
        <f>IF(N871="zníž. prenesená",J871,0)</f>
        <v>0</v>
      </c>
      <c r="BI871" s="217">
        <f>IF(N871="nulová",J871,0)</f>
        <v>0</v>
      </c>
      <c r="BJ871" s="18" t="s">
        <v>93</v>
      </c>
      <c r="BK871" s="217">
        <f>ROUND(I871*H871,2)</f>
        <v>0</v>
      </c>
      <c r="BL871" s="18" t="s">
        <v>172</v>
      </c>
      <c r="BM871" s="216" t="s">
        <v>1701</v>
      </c>
    </row>
    <row r="872" s="13" customFormat="1">
      <c r="A872" s="13"/>
      <c r="B872" s="218"/>
      <c r="C872" s="13"/>
      <c r="D872" s="219" t="s">
        <v>184</v>
      </c>
      <c r="E872" s="220" t="s">
        <v>1</v>
      </c>
      <c r="F872" s="221" t="s">
        <v>1702</v>
      </c>
      <c r="G872" s="13"/>
      <c r="H872" s="222">
        <v>56</v>
      </c>
      <c r="I872" s="223"/>
      <c r="J872" s="13"/>
      <c r="K872" s="13"/>
      <c r="L872" s="218"/>
      <c r="M872" s="224"/>
      <c r="N872" s="225"/>
      <c r="O872" s="225"/>
      <c r="P872" s="225"/>
      <c r="Q872" s="225"/>
      <c r="R872" s="225"/>
      <c r="S872" s="225"/>
      <c r="T872" s="226"/>
      <c r="U872" s="13"/>
      <c r="V872" s="13"/>
      <c r="W872" s="13"/>
      <c r="X872" s="13"/>
      <c r="Y872" s="13"/>
      <c r="Z872" s="13"/>
      <c r="AA872" s="13"/>
      <c r="AB872" s="13"/>
      <c r="AC872" s="13"/>
      <c r="AD872" s="13"/>
      <c r="AE872" s="13"/>
      <c r="AT872" s="220" t="s">
        <v>184</v>
      </c>
      <c r="AU872" s="220" t="s">
        <v>93</v>
      </c>
      <c r="AV872" s="13" t="s">
        <v>93</v>
      </c>
      <c r="AW872" s="13" t="s">
        <v>36</v>
      </c>
      <c r="AX872" s="13" t="s">
        <v>87</v>
      </c>
      <c r="AY872" s="220" t="s">
        <v>166</v>
      </c>
    </row>
    <row r="873" s="2" customFormat="1" ht="24.15" customHeight="1">
      <c r="A873" s="37"/>
      <c r="B873" s="168"/>
      <c r="C873" s="204" t="s">
        <v>1703</v>
      </c>
      <c r="D873" s="204" t="s">
        <v>168</v>
      </c>
      <c r="E873" s="205" t="s">
        <v>1704</v>
      </c>
      <c r="F873" s="206" t="s">
        <v>1705</v>
      </c>
      <c r="G873" s="207" t="s">
        <v>171</v>
      </c>
      <c r="H873" s="208">
        <v>24</v>
      </c>
      <c r="I873" s="209"/>
      <c r="J873" s="210">
        <f>ROUND(I873*H873,2)</f>
        <v>0</v>
      </c>
      <c r="K873" s="211"/>
      <c r="L873" s="38"/>
      <c r="M873" s="212" t="s">
        <v>1</v>
      </c>
      <c r="N873" s="213" t="s">
        <v>46</v>
      </c>
      <c r="O873" s="81"/>
      <c r="P873" s="214">
        <f>O873*H873</f>
        <v>0</v>
      </c>
      <c r="Q873" s="214">
        <v>0</v>
      </c>
      <c r="R873" s="214">
        <f>Q873*H873</f>
        <v>0</v>
      </c>
      <c r="S873" s="214">
        <v>0</v>
      </c>
      <c r="T873" s="215">
        <f>S873*H873</f>
        <v>0</v>
      </c>
      <c r="U873" s="37"/>
      <c r="V873" s="37"/>
      <c r="W873" s="37"/>
      <c r="X873" s="37"/>
      <c r="Y873" s="37"/>
      <c r="Z873" s="37"/>
      <c r="AA873" s="37"/>
      <c r="AB873" s="37"/>
      <c r="AC873" s="37"/>
      <c r="AD873" s="37"/>
      <c r="AE873" s="37"/>
      <c r="AR873" s="216" t="s">
        <v>172</v>
      </c>
      <c r="AT873" s="216" t="s">
        <v>168</v>
      </c>
      <c r="AU873" s="216" t="s">
        <v>93</v>
      </c>
      <c r="AY873" s="18" t="s">
        <v>166</v>
      </c>
      <c r="BE873" s="217">
        <f>IF(N873="základná",J873,0)</f>
        <v>0</v>
      </c>
      <c r="BF873" s="217">
        <f>IF(N873="znížená",J873,0)</f>
        <v>0</v>
      </c>
      <c r="BG873" s="217">
        <f>IF(N873="zákl. prenesená",J873,0)</f>
        <v>0</v>
      </c>
      <c r="BH873" s="217">
        <f>IF(N873="zníž. prenesená",J873,0)</f>
        <v>0</v>
      </c>
      <c r="BI873" s="217">
        <f>IF(N873="nulová",J873,0)</f>
        <v>0</v>
      </c>
      <c r="BJ873" s="18" t="s">
        <v>93</v>
      </c>
      <c r="BK873" s="217">
        <f>ROUND(I873*H873,2)</f>
        <v>0</v>
      </c>
      <c r="BL873" s="18" t="s">
        <v>172</v>
      </c>
      <c r="BM873" s="216" t="s">
        <v>1706</v>
      </c>
    </row>
    <row r="874" s="2" customFormat="1" ht="16.5" customHeight="1">
      <c r="A874" s="37"/>
      <c r="B874" s="168"/>
      <c r="C874" s="242" t="s">
        <v>1707</v>
      </c>
      <c r="D874" s="242" t="s">
        <v>271</v>
      </c>
      <c r="E874" s="243" t="s">
        <v>1708</v>
      </c>
      <c r="F874" s="244" t="s">
        <v>1709</v>
      </c>
      <c r="G874" s="245" t="s">
        <v>171</v>
      </c>
      <c r="H874" s="246">
        <v>24</v>
      </c>
      <c r="I874" s="247"/>
      <c r="J874" s="248">
        <f>ROUND(I874*H874,2)</f>
        <v>0</v>
      </c>
      <c r="K874" s="249"/>
      <c r="L874" s="250"/>
      <c r="M874" s="251" t="s">
        <v>1</v>
      </c>
      <c r="N874" s="252" t="s">
        <v>46</v>
      </c>
      <c r="O874" s="81"/>
      <c r="P874" s="214">
        <f>O874*H874</f>
        <v>0</v>
      </c>
      <c r="Q874" s="214">
        <v>0.00017000000000000001</v>
      </c>
      <c r="R874" s="214">
        <f>Q874*H874</f>
        <v>0.0040800000000000003</v>
      </c>
      <c r="S874" s="214">
        <v>0</v>
      </c>
      <c r="T874" s="215">
        <f>S874*H874</f>
        <v>0</v>
      </c>
      <c r="U874" s="37"/>
      <c r="V874" s="37"/>
      <c r="W874" s="37"/>
      <c r="X874" s="37"/>
      <c r="Y874" s="37"/>
      <c r="Z874" s="37"/>
      <c r="AA874" s="37"/>
      <c r="AB874" s="37"/>
      <c r="AC874" s="37"/>
      <c r="AD874" s="37"/>
      <c r="AE874" s="37"/>
      <c r="AR874" s="216" t="s">
        <v>200</v>
      </c>
      <c r="AT874" s="216" t="s">
        <v>271</v>
      </c>
      <c r="AU874" s="216" t="s">
        <v>93</v>
      </c>
      <c r="AY874" s="18" t="s">
        <v>166</v>
      </c>
      <c r="BE874" s="217">
        <f>IF(N874="základná",J874,0)</f>
        <v>0</v>
      </c>
      <c r="BF874" s="217">
        <f>IF(N874="znížená",J874,0)</f>
        <v>0</v>
      </c>
      <c r="BG874" s="217">
        <f>IF(N874="zákl. prenesená",J874,0)</f>
        <v>0</v>
      </c>
      <c r="BH874" s="217">
        <f>IF(N874="zníž. prenesená",J874,0)</f>
        <v>0</v>
      </c>
      <c r="BI874" s="217">
        <f>IF(N874="nulová",J874,0)</f>
        <v>0</v>
      </c>
      <c r="BJ874" s="18" t="s">
        <v>93</v>
      </c>
      <c r="BK874" s="217">
        <f>ROUND(I874*H874,2)</f>
        <v>0</v>
      </c>
      <c r="BL874" s="18" t="s">
        <v>172</v>
      </c>
      <c r="BM874" s="216" t="s">
        <v>1710</v>
      </c>
    </row>
    <row r="875" s="2" customFormat="1" ht="24.15" customHeight="1">
      <c r="A875" s="37"/>
      <c r="B875" s="168"/>
      <c r="C875" s="204" t="s">
        <v>1711</v>
      </c>
      <c r="D875" s="204" t="s">
        <v>168</v>
      </c>
      <c r="E875" s="205" t="s">
        <v>1712</v>
      </c>
      <c r="F875" s="206" t="s">
        <v>1713</v>
      </c>
      <c r="G875" s="207" t="s">
        <v>171</v>
      </c>
      <c r="H875" s="208">
        <v>140</v>
      </c>
      <c r="I875" s="209"/>
      <c r="J875" s="210">
        <f>ROUND(I875*H875,2)</f>
        <v>0</v>
      </c>
      <c r="K875" s="211"/>
      <c r="L875" s="38"/>
      <c r="M875" s="212" t="s">
        <v>1</v>
      </c>
      <c r="N875" s="213" t="s">
        <v>46</v>
      </c>
      <c r="O875" s="81"/>
      <c r="P875" s="214">
        <f>O875*H875</f>
        <v>0</v>
      </c>
      <c r="Q875" s="214">
        <v>0</v>
      </c>
      <c r="R875" s="214">
        <f>Q875*H875</f>
        <v>0</v>
      </c>
      <c r="S875" s="214">
        <v>0</v>
      </c>
      <c r="T875" s="215">
        <f>S875*H875</f>
        <v>0</v>
      </c>
      <c r="U875" s="37"/>
      <c r="V875" s="37"/>
      <c r="W875" s="37"/>
      <c r="X875" s="37"/>
      <c r="Y875" s="37"/>
      <c r="Z875" s="37"/>
      <c r="AA875" s="37"/>
      <c r="AB875" s="37"/>
      <c r="AC875" s="37"/>
      <c r="AD875" s="37"/>
      <c r="AE875" s="37"/>
      <c r="AR875" s="216" t="s">
        <v>172</v>
      </c>
      <c r="AT875" s="216" t="s">
        <v>168</v>
      </c>
      <c r="AU875" s="216" t="s">
        <v>93</v>
      </c>
      <c r="AY875" s="18" t="s">
        <v>166</v>
      </c>
      <c r="BE875" s="217">
        <f>IF(N875="základná",J875,0)</f>
        <v>0</v>
      </c>
      <c r="BF875" s="217">
        <f>IF(N875="znížená",J875,0)</f>
        <v>0</v>
      </c>
      <c r="BG875" s="217">
        <f>IF(N875="zákl. prenesená",J875,0)</f>
        <v>0</v>
      </c>
      <c r="BH875" s="217">
        <f>IF(N875="zníž. prenesená",J875,0)</f>
        <v>0</v>
      </c>
      <c r="BI875" s="217">
        <f>IF(N875="nulová",J875,0)</f>
        <v>0</v>
      </c>
      <c r="BJ875" s="18" t="s">
        <v>93</v>
      </c>
      <c r="BK875" s="217">
        <f>ROUND(I875*H875,2)</f>
        <v>0</v>
      </c>
      <c r="BL875" s="18" t="s">
        <v>172</v>
      </c>
      <c r="BM875" s="216" t="s">
        <v>1714</v>
      </c>
    </row>
    <row r="876" s="13" customFormat="1">
      <c r="A876" s="13"/>
      <c r="B876" s="218"/>
      <c r="C876" s="13"/>
      <c r="D876" s="219" t="s">
        <v>184</v>
      </c>
      <c r="E876" s="220" t="s">
        <v>1</v>
      </c>
      <c r="F876" s="221" t="s">
        <v>1715</v>
      </c>
      <c r="G876" s="13"/>
      <c r="H876" s="222">
        <v>140</v>
      </c>
      <c r="I876" s="223"/>
      <c r="J876" s="13"/>
      <c r="K876" s="13"/>
      <c r="L876" s="218"/>
      <c r="M876" s="224"/>
      <c r="N876" s="225"/>
      <c r="O876" s="225"/>
      <c r="P876" s="225"/>
      <c r="Q876" s="225"/>
      <c r="R876" s="225"/>
      <c r="S876" s="225"/>
      <c r="T876" s="226"/>
      <c r="U876" s="13"/>
      <c r="V876" s="13"/>
      <c r="W876" s="13"/>
      <c r="X876" s="13"/>
      <c r="Y876" s="13"/>
      <c r="Z876" s="13"/>
      <c r="AA876" s="13"/>
      <c r="AB876" s="13"/>
      <c r="AC876" s="13"/>
      <c r="AD876" s="13"/>
      <c r="AE876" s="13"/>
      <c r="AT876" s="220" t="s">
        <v>184</v>
      </c>
      <c r="AU876" s="220" t="s">
        <v>93</v>
      </c>
      <c r="AV876" s="13" t="s">
        <v>93</v>
      </c>
      <c r="AW876" s="13" t="s">
        <v>36</v>
      </c>
      <c r="AX876" s="13" t="s">
        <v>87</v>
      </c>
      <c r="AY876" s="220" t="s">
        <v>166</v>
      </c>
    </row>
    <row r="877" s="2" customFormat="1" ht="16.5" customHeight="1">
      <c r="A877" s="37"/>
      <c r="B877" s="168"/>
      <c r="C877" s="242" t="s">
        <v>1716</v>
      </c>
      <c r="D877" s="242" t="s">
        <v>271</v>
      </c>
      <c r="E877" s="243" t="s">
        <v>1708</v>
      </c>
      <c r="F877" s="244" t="s">
        <v>1709</v>
      </c>
      <c r="G877" s="245" t="s">
        <v>171</v>
      </c>
      <c r="H877" s="246">
        <v>140</v>
      </c>
      <c r="I877" s="247"/>
      <c r="J877" s="248">
        <f>ROUND(I877*H877,2)</f>
        <v>0</v>
      </c>
      <c r="K877" s="249"/>
      <c r="L877" s="250"/>
      <c r="M877" s="251" t="s">
        <v>1</v>
      </c>
      <c r="N877" s="252" t="s">
        <v>46</v>
      </c>
      <c r="O877" s="81"/>
      <c r="P877" s="214">
        <f>O877*H877</f>
        <v>0</v>
      </c>
      <c r="Q877" s="214">
        <v>0.00017000000000000001</v>
      </c>
      <c r="R877" s="214">
        <f>Q877*H877</f>
        <v>0.023800000000000002</v>
      </c>
      <c r="S877" s="214">
        <v>0</v>
      </c>
      <c r="T877" s="215">
        <f>S877*H877</f>
        <v>0</v>
      </c>
      <c r="U877" s="37"/>
      <c r="V877" s="37"/>
      <c r="W877" s="37"/>
      <c r="X877" s="37"/>
      <c r="Y877" s="37"/>
      <c r="Z877" s="37"/>
      <c r="AA877" s="37"/>
      <c r="AB877" s="37"/>
      <c r="AC877" s="37"/>
      <c r="AD877" s="37"/>
      <c r="AE877" s="37"/>
      <c r="AR877" s="216" t="s">
        <v>200</v>
      </c>
      <c r="AT877" s="216" t="s">
        <v>271</v>
      </c>
      <c r="AU877" s="216" t="s">
        <v>93</v>
      </c>
      <c r="AY877" s="18" t="s">
        <v>166</v>
      </c>
      <c r="BE877" s="217">
        <f>IF(N877="základná",J877,0)</f>
        <v>0</v>
      </c>
      <c r="BF877" s="217">
        <f>IF(N877="znížená",J877,0)</f>
        <v>0</v>
      </c>
      <c r="BG877" s="217">
        <f>IF(N877="zákl. prenesená",J877,0)</f>
        <v>0</v>
      </c>
      <c r="BH877" s="217">
        <f>IF(N877="zníž. prenesená",J877,0)</f>
        <v>0</v>
      </c>
      <c r="BI877" s="217">
        <f>IF(N877="nulová",J877,0)</f>
        <v>0</v>
      </c>
      <c r="BJ877" s="18" t="s">
        <v>93</v>
      </c>
      <c r="BK877" s="217">
        <f>ROUND(I877*H877,2)</f>
        <v>0</v>
      </c>
      <c r="BL877" s="18" t="s">
        <v>172</v>
      </c>
      <c r="BM877" s="216" t="s">
        <v>1717</v>
      </c>
    </row>
    <row r="878" s="13" customFormat="1">
      <c r="A878" s="13"/>
      <c r="B878" s="218"/>
      <c r="C878" s="13"/>
      <c r="D878" s="219" t="s">
        <v>184</v>
      </c>
      <c r="E878" s="220" t="s">
        <v>1</v>
      </c>
      <c r="F878" s="221" t="s">
        <v>1715</v>
      </c>
      <c r="G878" s="13"/>
      <c r="H878" s="222">
        <v>140</v>
      </c>
      <c r="I878" s="223"/>
      <c r="J878" s="13"/>
      <c r="K878" s="13"/>
      <c r="L878" s="218"/>
      <c r="M878" s="224"/>
      <c r="N878" s="225"/>
      <c r="O878" s="225"/>
      <c r="P878" s="225"/>
      <c r="Q878" s="225"/>
      <c r="R878" s="225"/>
      <c r="S878" s="225"/>
      <c r="T878" s="226"/>
      <c r="U878" s="13"/>
      <c r="V878" s="13"/>
      <c r="W878" s="13"/>
      <c r="X878" s="13"/>
      <c r="Y878" s="13"/>
      <c r="Z878" s="13"/>
      <c r="AA878" s="13"/>
      <c r="AB878" s="13"/>
      <c r="AC878" s="13"/>
      <c r="AD878" s="13"/>
      <c r="AE878" s="13"/>
      <c r="AT878" s="220" t="s">
        <v>184</v>
      </c>
      <c r="AU878" s="220" t="s">
        <v>93</v>
      </c>
      <c r="AV878" s="13" t="s">
        <v>93</v>
      </c>
      <c r="AW878" s="13" t="s">
        <v>36</v>
      </c>
      <c r="AX878" s="13" t="s">
        <v>87</v>
      </c>
      <c r="AY878" s="220" t="s">
        <v>166</v>
      </c>
    </row>
    <row r="879" s="12" customFormat="1" ht="22.8" customHeight="1">
      <c r="A879" s="12"/>
      <c r="B879" s="191"/>
      <c r="C879" s="12"/>
      <c r="D879" s="192" t="s">
        <v>79</v>
      </c>
      <c r="E879" s="202" t="s">
        <v>205</v>
      </c>
      <c r="F879" s="202" t="s">
        <v>393</v>
      </c>
      <c r="G879" s="12"/>
      <c r="H879" s="12"/>
      <c r="I879" s="194"/>
      <c r="J879" s="203">
        <f>BK879</f>
        <v>0</v>
      </c>
      <c r="K879" s="12"/>
      <c r="L879" s="191"/>
      <c r="M879" s="196"/>
      <c r="N879" s="197"/>
      <c r="O879" s="197"/>
      <c r="P879" s="198">
        <f>SUM(P880:P1040)</f>
        <v>0</v>
      </c>
      <c r="Q879" s="197"/>
      <c r="R879" s="198">
        <f>SUM(R880:R1040)</f>
        <v>995.31368446630006</v>
      </c>
      <c r="S879" s="197"/>
      <c r="T879" s="199">
        <f>SUM(T880:T1040)</f>
        <v>296.95909999999998</v>
      </c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  <c r="AE879" s="12"/>
      <c r="AR879" s="192" t="s">
        <v>87</v>
      </c>
      <c r="AT879" s="200" t="s">
        <v>79</v>
      </c>
      <c r="AU879" s="200" t="s">
        <v>87</v>
      </c>
      <c r="AY879" s="192" t="s">
        <v>166</v>
      </c>
      <c r="BK879" s="201">
        <f>SUM(BK880:BK1040)</f>
        <v>0</v>
      </c>
    </row>
    <row r="880" s="2" customFormat="1" ht="33" customHeight="1">
      <c r="A880" s="37"/>
      <c r="B880" s="168"/>
      <c r="C880" s="204" t="s">
        <v>1718</v>
      </c>
      <c r="D880" s="204" t="s">
        <v>168</v>
      </c>
      <c r="E880" s="205" t="s">
        <v>1719</v>
      </c>
      <c r="F880" s="206" t="s">
        <v>1720</v>
      </c>
      <c r="G880" s="207" t="s">
        <v>298</v>
      </c>
      <c r="H880" s="208">
        <v>426.28300000000002</v>
      </c>
      <c r="I880" s="209"/>
      <c r="J880" s="210">
        <f>ROUND(I880*H880,2)</f>
        <v>0</v>
      </c>
      <c r="K880" s="211"/>
      <c r="L880" s="38"/>
      <c r="M880" s="212" t="s">
        <v>1</v>
      </c>
      <c r="N880" s="213" t="s">
        <v>46</v>
      </c>
      <c r="O880" s="81"/>
      <c r="P880" s="214">
        <f>O880*H880</f>
        <v>0</v>
      </c>
      <c r="Q880" s="214">
        <v>0.16401250000000001</v>
      </c>
      <c r="R880" s="214">
        <f>Q880*H880</f>
        <v>69.9157405375</v>
      </c>
      <c r="S880" s="214">
        <v>0</v>
      </c>
      <c r="T880" s="215">
        <f>S880*H880</f>
        <v>0</v>
      </c>
      <c r="U880" s="37"/>
      <c r="V880" s="37"/>
      <c r="W880" s="37"/>
      <c r="X880" s="37"/>
      <c r="Y880" s="37"/>
      <c r="Z880" s="37"/>
      <c r="AA880" s="37"/>
      <c r="AB880" s="37"/>
      <c r="AC880" s="37"/>
      <c r="AD880" s="37"/>
      <c r="AE880" s="37"/>
      <c r="AR880" s="216" t="s">
        <v>172</v>
      </c>
      <c r="AT880" s="216" t="s">
        <v>168</v>
      </c>
      <c r="AU880" s="216" t="s">
        <v>93</v>
      </c>
      <c r="AY880" s="18" t="s">
        <v>166</v>
      </c>
      <c r="BE880" s="217">
        <f>IF(N880="základná",J880,0)</f>
        <v>0</v>
      </c>
      <c r="BF880" s="217">
        <f>IF(N880="znížená",J880,0)</f>
        <v>0</v>
      </c>
      <c r="BG880" s="217">
        <f>IF(N880="zákl. prenesená",J880,0)</f>
        <v>0</v>
      </c>
      <c r="BH880" s="217">
        <f>IF(N880="zníž. prenesená",J880,0)</f>
        <v>0</v>
      </c>
      <c r="BI880" s="217">
        <f>IF(N880="nulová",J880,0)</f>
        <v>0</v>
      </c>
      <c r="BJ880" s="18" t="s">
        <v>93</v>
      </c>
      <c r="BK880" s="217">
        <f>ROUND(I880*H880,2)</f>
        <v>0</v>
      </c>
      <c r="BL880" s="18" t="s">
        <v>172</v>
      </c>
      <c r="BM880" s="216" t="s">
        <v>1721</v>
      </c>
    </row>
    <row r="881" s="2" customFormat="1" ht="16.5" customHeight="1">
      <c r="A881" s="37"/>
      <c r="B881" s="168"/>
      <c r="C881" s="242" t="s">
        <v>1722</v>
      </c>
      <c r="D881" s="242" t="s">
        <v>271</v>
      </c>
      <c r="E881" s="243" t="s">
        <v>1723</v>
      </c>
      <c r="F881" s="244" t="s">
        <v>1724</v>
      </c>
      <c r="G881" s="245" t="s">
        <v>171</v>
      </c>
      <c r="H881" s="246">
        <v>430.54599999999999</v>
      </c>
      <c r="I881" s="247"/>
      <c r="J881" s="248">
        <f>ROUND(I881*H881,2)</f>
        <v>0</v>
      </c>
      <c r="K881" s="249"/>
      <c r="L881" s="250"/>
      <c r="M881" s="251" t="s">
        <v>1</v>
      </c>
      <c r="N881" s="252" t="s">
        <v>46</v>
      </c>
      <c r="O881" s="81"/>
      <c r="P881" s="214">
        <f>O881*H881</f>
        <v>0</v>
      </c>
      <c r="Q881" s="214">
        <v>0.048000000000000001</v>
      </c>
      <c r="R881" s="214">
        <f>Q881*H881</f>
        <v>20.666208000000001</v>
      </c>
      <c r="S881" s="214">
        <v>0</v>
      </c>
      <c r="T881" s="215">
        <f>S881*H881</f>
        <v>0</v>
      </c>
      <c r="U881" s="37"/>
      <c r="V881" s="37"/>
      <c r="W881" s="37"/>
      <c r="X881" s="37"/>
      <c r="Y881" s="37"/>
      <c r="Z881" s="37"/>
      <c r="AA881" s="37"/>
      <c r="AB881" s="37"/>
      <c r="AC881" s="37"/>
      <c r="AD881" s="37"/>
      <c r="AE881" s="37"/>
      <c r="AR881" s="216" t="s">
        <v>200</v>
      </c>
      <c r="AT881" s="216" t="s">
        <v>271</v>
      </c>
      <c r="AU881" s="216" t="s">
        <v>93</v>
      </c>
      <c r="AY881" s="18" t="s">
        <v>166</v>
      </c>
      <c r="BE881" s="217">
        <f>IF(N881="základná",J881,0)</f>
        <v>0</v>
      </c>
      <c r="BF881" s="217">
        <f>IF(N881="znížená",J881,0)</f>
        <v>0</v>
      </c>
      <c r="BG881" s="217">
        <f>IF(N881="zákl. prenesená",J881,0)</f>
        <v>0</v>
      </c>
      <c r="BH881" s="217">
        <f>IF(N881="zníž. prenesená",J881,0)</f>
        <v>0</v>
      </c>
      <c r="BI881" s="217">
        <f>IF(N881="nulová",J881,0)</f>
        <v>0</v>
      </c>
      <c r="BJ881" s="18" t="s">
        <v>93</v>
      </c>
      <c r="BK881" s="217">
        <f>ROUND(I881*H881,2)</f>
        <v>0</v>
      </c>
      <c r="BL881" s="18" t="s">
        <v>172</v>
      </c>
      <c r="BM881" s="216" t="s">
        <v>1725</v>
      </c>
    </row>
    <row r="882" s="13" customFormat="1">
      <c r="A882" s="13"/>
      <c r="B882" s="218"/>
      <c r="C882" s="13"/>
      <c r="D882" s="219" t="s">
        <v>184</v>
      </c>
      <c r="E882" s="13"/>
      <c r="F882" s="221" t="s">
        <v>1726</v>
      </c>
      <c r="G882" s="13"/>
      <c r="H882" s="222">
        <v>430.54599999999999</v>
      </c>
      <c r="I882" s="223"/>
      <c r="J882" s="13"/>
      <c r="K882" s="13"/>
      <c r="L882" s="218"/>
      <c r="M882" s="224"/>
      <c r="N882" s="225"/>
      <c r="O882" s="225"/>
      <c r="P882" s="225"/>
      <c r="Q882" s="225"/>
      <c r="R882" s="225"/>
      <c r="S882" s="225"/>
      <c r="T882" s="226"/>
      <c r="U882" s="13"/>
      <c r="V882" s="13"/>
      <c r="W882" s="13"/>
      <c r="X882" s="13"/>
      <c r="Y882" s="13"/>
      <c r="Z882" s="13"/>
      <c r="AA882" s="13"/>
      <c r="AB882" s="13"/>
      <c r="AC882" s="13"/>
      <c r="AD882" s="13"/>
      <c r="AE882" s="13"/>
      <c r="AT882" s="220" t="s">
        <v>184</v>
      </c>
      <c r="AU882" s="220" t="s">
        <v>93</v>
      </c>
      <c r="AV882" s="13" t="s">
        <v>93</v>
      </c>
      <c r="AW882" s="13" t="s">
        <v>3</v>
      </c>
      <c r="AX882" s="13" t="s">
        <v>87</v>
      </c>
      <c r="AY882" s="220" t="s">
        <v>166</v>
      </c>
    </row>
    <row r="883" s="2" customFormat="1" ht="24.15" customHeight="1">
      <c r="A883" s="37"/>
      <c r="B883" s="168"/>
      <c r="C883" s="204" t="s">
        <v>1727</v>
      </c>
      <c r="D883" s="263" t="s">
        <v>168</v>
      </c>
      <c r="E883" s="205" t="s">
        <v>1728</v>
      </c>
      <c r="F883" s="206" t="s">
        <v>1729</v>
      </c>
      <c r="G883" s="207" t="s">
        <v>171</v>
      </c>
      <c r="H883" s="208">
        <v>74</v>
      </c>
      <c r="I883" s="209"/>
      <c r="J883" s="210">
        <f>ROUND(I883*H883,2)</f>
        <v>0</v>
      </c>
      <c r="K883" s="211"/>
      <c r="L883" s="38"/>
      <c r="M883" s="212" t="s">
        <v>1</v>
      </c>
      <c r="N883" s="213" t="s">
        <v>46</v>
      </c>
      <c r="O883" s="81"/>
      <c r="P883" s="214">
        <f>O883*H883</f>
        <v>0</v>
      </c>
      <c r="Q883" s="214">
        <v>5.9609100000000002</v>
      </c>
      <c r="R883" s="214">
        <f>Q883*H883</f>
        <v>441.10734000000002</v>
      </c>
      <c r="S883" s="214">
        <v>0</v>
      </c>
      <c r="T883" s="215">
        <f>S883*H883</f>
        <v>0</v>
      </c>
      <c r="U883" s="37"/>
      <c r="V883" s="37"/>
      <c r="W883" s="37"/>
      <c r="X883" s="37"/>
      <c r="Y883" s="37"/>
      <c r="Z883" s="37"/>
      <c r="AA883" s="37"/>
      <c r="AB883" s="37"/>
      <c r="AC883" s="37"/>
      <c r="AD883" s="37"/>
      <c r="AE883" s="37"/>
      <c r="AR883" s="216" t="s">
        <v>172</v>
      </c>
      <c r="AT883" s="216" t="s">
        <v>168</v>
      </c>
      <c r="AU883" s="216" t="s">
        <v>93</v>
      </c>
      <c r="AY883" s="18" t="s">
        <v>166</v>
      </c>
      <c r="BE883" s="217">
        <f>IF(N883="základná",J883,0)</f>
        <v>0</v>
      </c>
      <c r="BF883" s="217">
        <f>IF(N883="znížená",J883,0)</f>
        <v>0</v>
      </c>
      <c r="BG883" s="217">
        <f>IF(N883="zákl. prenesená",J883,0)</f>
        <v>0</v>
      </c>
      <c r="BH883" s="217">
        <f>IF(N883="zníž. prenesená",J883,0)</f>
        <v>0</v>
      </c>
      <c r="BI883" s="217">
        <f>IF(N883="nulová",J883,0)</f>
        <v>0</v>
      </c>
      <c r="BJ883" s="18" t="s">
        <v>93</v>
      </c>
      <c r="BK883" s="217">
        <f>ROUND(I883*H883,2)</f>
        <v>0</v>
      </c>
      <c r="BL883" s="18" t="s">
        <v>172</v>
      </c>
      <c r="BM883" s="216" t="s">
        <v>1730</v>
      </c>
    </row>
    <row r="884" s="14" customFormat="1">
      <c r="A884" s="14"/>
      <c r="B884" s="227"/>
      <c r="C884" s="14"/>
      <c r="D884" s="219" t="s">
        <v>184</v>
      </c>
      <c r="E884" s="228" t="s">
        <v>1</v>
      </c>
      <c r="F884" s="229" t="s">
        <v>737</v>
      </c>
      <c r="G884" s="14"/>
      <c r="H884" s="228" t="s">
        <v>1</v>
      </c>
      <c r="I884" s="230"/>
      <c r="J884" s="14"/>
      <c r="K884" s="14"/>
      <c r="L884" s="227"/>
      <c r="M884" s="231"/>
      <c r="N884" s="232"/>
      <c r="O884" s="232"/>
      <c r="P884" s="232"/>
      <c r="Q884" s="232"/>
      <c r="R884" s="232"/>
      <c r="S884" s="232"/>
      <c r="T884" s="233"/>
      <c r="U884" s="14"/>
      <c r="V884" s="14"/>
      <c r="W884" s="14"/>
      <c r="X884" s="14"/>
      <c r="Y884" s="14"/>
      <c r="Z884" s="14"/>
      <c r="AA884" s="14"/>
      <c r="AB884" s="14"/>
      <c r="AC884" s="14"/>
      <c r="AD884" s="14"/>
      <c r="AE884" s="14"/>
      <c r="AT884" s="228" t="s">
        <v>184</v>
      </c>
      <c r="AU884" s="228" t="s">
        <v>93</v>
      </c>
      <c r="AV884" s="14" t="s">
        <v>87</v>
      </c>
      <c r="AW884" s="14" t="s">
        <v>36</v>
      </c>
      <c r="AX884" s="14" t="s">
        <v>80</v>
      </c>
      <c r="AY884" s="228" t="s">
        <v>166</v>
      </c>
    </row>
    <row r="885" s="13" customFormat="1">
      <c r="A885" s="13"/>
      <c r="B885" s="218"/>
      <c r="C885" s="13"/>
      <c r="D885" s="219" t="s">
        <v>184</v>
      </c>
      <c r="E885" s="220" t="s">
        <v>1</v>
      </c>
      <c r="F885" s="221" t="s">
        <v>1731</v>
      </c>
      <c r="G885" s="13"/>
      <c r="H885" s="222">
        <v>60</v>
      </c>
      <c r="I885" s="223"/>
      <c r="J885" s="13"/>
      <c r="K885" s="13"/>
      <c r="L885" s="218"/>
      <c r="M885" s="224"/>
      <c r="N885" s="225"/>
      <c r="O885" s="225"/>
      <c r="P885" s="225"/>
      <c r="Q885" s="225"/>
      <c r="R885" s="225"/>
      <c r="S885" s="225"/>
      <c r="T885" s="226"/>
      <c r="U885" s="13"/>
      <c r="V885" s="13"/>
      <c r="W885" s="13"/>
      <c r="X885" s="13"/>
      <c r="Y885" s="13"/>
      <c r="Z885" s="13"/>
      <c r="AA885" s="13"/>
      <c r="AB885" s="13"/>
      <c r="AC885" s="13"/>
      <c r="AD885" s="13"/>
      <c r="AE885" s="13"/>
      <c r="AT885" s="220" t="s">
        <v>184</v>
      </c>
      <c r="AU885" s="220" t="s">
        <v>93</v>
      </c>
      <c r="AV885" s="13" t="s">
        <v>93</v>
      </c>
      <c r="AW885" s="13" t="s">
        <v>36</v>
      </c>
      <c r="AX885" s="13" t="s">
        <v>80</v>
      </c>
      <c r="AY885" s="220" t="s">
        <v>166</v>
      </c>
    </row>
    <row r="886" s="13" customFormat="1">
      <c r="A886" s="13"/>
      <c r="B886" s="218"/>
      <c r="C886" s="13"/>
      <c r="D886" s="219" t="s">
        <v>184</v>
      </c>
      <c r="E886" s="220" t="s">
        <v>1</v>
      </c>
      <c r="F886" s="221" t="s">
        <v>1732</v>
      </c>
      <c r="G886" s="13"/>
      <c r="H886" s="222">
        <v>10</v>
      </c>
      <c r="I886" s="223"/>
      <c r="J886" s="13"/>
      <c r="K886" s="13"/>
      <c r="L886" s="218"/>
      <c r="M886" s="224"/>
      <c r="N886" s="225"/>
      <c r="O886" s="225"/>
      <c r="P886" s="225"/>
      <c r="Q886" s="225"/>
      <c r="R886" s="225"/>
      <c r="S886" s="225"/>
      <c r="T886" s="226"/>
      <c r="U886" s="13"/>
      <c r="V886" s="13"/>
      <c r="W886" s="13"/>
      <c r="X886" s="13"/>
      <c r="Y886" s="13"/>
      <c r="Z886" s="13"/>
      <c r="AA886" s="13"/>
      <c r="AB886" s="13"/>
      <c r="AC886" s="13"/>
      <c r="AD886" s="13"/>
      <c r="AE886" s="13"/>
      <c r="AT886" s="220" t="s">
        <v>184</v>
      </c>
      <c r="AU886" s="220" t="s">
        <v>93</v>
      </c>
      <c r="AV886" s="13" t="s">
        <v>93</v>
      </c>
      <c r="AW886" s="13" t="s">
        <v>36</v>
      </c>
      <c r="AX886" s="13" t="s">
        <v>80</v>
      </c>
      <c r="AY886" s="220" t="s">
        <v>166</v>
      </c>
    </row>
    <row r="887" s="13" customFormat="1">
      <c r="A887" s="13"/>
      <c r="B887" s="218"/>
      <c r="C887" s="13"/>
      <c r="D887" s="219" t="s">
        <v>184</v>
      </c>
      <c r="E887" s="220" t="s">
        <v>1</v>
      </c>
      <c r="F887" s="221" t="s">
        <v>1733</v>
      </c>
      <c r="G887" s="13"/>
      <c r="H887" s="222">
        <v>4</v>
      </c>
      <c r="I887" s="223"/>
      <c r="J887" s="13"/>
      <c r="K887" s="13"/>
      <c r="L887" s="218"/>
      <c r="M887" s="224"/>
      <c r="N887" s="225"/>
      <c r="O887" s="225"/>
      <c r="P887" s="225"/>
      <c r="Q887" s="225"/>
      <c r="R887" s="225"/>
      <c r="S887" s="225"/>
      <c r="T887" s="226"/>
      <c r="U887" s="13"/>
      <c r="V887" s="13"/>
      <c r="W887" s="13"/>
      <c r="X887" s="13"/>
      <c r="Y887" s="13"/>
      <c r="Z887" s="13"/>
      <c r="AA887" s="13"/>
      <c r="AB887" s="13"/>
      <c r="AC887" s="13"/>
      <c r="AD887" s="13"/>
      <c r="AE887" s="13"/>
      <c r="AT887" s="220" t="s">
        <v>184</v>
      </c>
      <c r="AU887" s="220" t="s">
        <v>93</v>
      </c>
      <c r="AV887" s="13" t="s">
        <v>93</v>
      </c>
      <c r="AW887" s="13" t="s">
        <v>36</v>
      </c>
      <c r="AX887" s="13" t="s">
        <v>80</v>
      </c>
      <c r="AY887" s="220" t="s">
        <v>166</v>
      </c>
    </row>
    <row r="888" s="15" customFormat="1">
      <c r="A888" s="15"/>
      <c r="B888" s="234"/>
      <c r="C888" s="15"/>
      <c r="D888" s="219" t="s">
        <v>184</v>
      </c>
      <c r="E888" s="235" t="s">
        <v>1</v>
      </c>
      <c r="F888" s="236" t="s">
        <v>241</v>
      </c>
      <c r="G888" s="15"/>
      <c r="H888" s="237">
        <v>74</v>
      </c>
      <c r="I888" s="238"/>
      <c r="J888" s="15"/>
      <c r="K888" s="15"/>
      <c r="L888" s="234"/>
      <c r="M888" s="239"/>
      <c r="N888" s="240"/>
      <c r="O888" s="240"/>
      <c r="P888" s="240"/>
      <c r="Q888" s="240"/>
      <c r="R888" s="240"/>
      <c r="S888" s="240"/>
      <c r="T888" s="241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  <c r="AE888" s="15"/>
      <c r="AT888" s="235" t="s">
        <v>184</v>
      </c>
      <c r="AU888" s="235" t="s">
        <v>93</v>
      </c>
      <c r="AV888" s="15" t="s">
        <v>172</v>
      </c>
      <c r="AW888" s="15" t="s">
        <v>36</v>
      </c>
      <c r="AX888" s="15" t="s">
        <v>87</v>
      </c>
      <c r="AY888" s="235" t="s">
        <v>166</v>
      </c>
    </row>
    <row r="889" s="2" customFormat="1" ht="21.75" customHeight="1">
      <c r="A889" s="37"/>
      <c r="B889" s="168"/>
      <c r="C889" s="204" t="s">
        <v>1734</v>
      </c>
      <c r="D889" s="204" t="s">
        <v>168</v>
      </c>
      <c r="E889" s="205" t="s">
        <v>1735</v>
      </c>
      <c r="F889" s="206" t="s">
        <v>1736</v>
      </c>
      <c r="G889" s="207" t="s">
        <v>298</v>
      </c>
      <c r="H889" s="208">
        <v>11.233000000000001</v>
      </c>
      <c r="I889" s="209"/>
      <c r="J889" s="210">
        <f>ROUND(I889*H889,2)</f>
        <v>0</v>
      </c>
      <c r="K889" s="211"/>
      <c r="L889" s="38"/>
      <c r="M889" s="212" t="s">
        <v>1</v>
      </c>
      <c r="N889" s="213" t="s">
        <v>46</v>
      </c>
      <c r="O889" s="81"/>
      <c r="P889" s="214">
        <f>O889*H889</f>
        <v>0</v>
      </c>
      <c r="Q889" s="214">
        <v>0.59902319999999998</v>
      </c>
      <c r="R889" s="214">
        <f>Q889*H889</f>
        <v>6.7288276056000003</v>
      </c>
      <c r="S889" s="214">
        <v>0</v>
      </c>
      <c r="T889" s="215">
        <f>S889*H889</f>
        <v>0</v>
      </c>
      <c r="U889" s="37"/>
      <c r="V889" s="37"/>
      <c r="W889" s="37"/>
      <c r="X889" s="37"/>
      <c r="Y889" s="37"/>
      <c r="Z889" s="37"/>
      <c r="AA889" s="37"/>
      <c r="AB889" s="37"/>
      <c r="AC889" s="37"/>
      <c r="AD889" s="37"/>
      <c r="AE889" s="37"/>
      <c r="AR889" s="216" t="s">
        <v>172</v>
      </c>
      <c r="AT889" s="216" t="s">
        <v>168</v>
      </c>
      <c r="AU889" s="216" t="s">
        <v>93</v>
      </c>
      <c r="AY889" s="18" t="s">
        <v>166</v>
      </c>
      <c r="BE889" s="217">
        <f>IF(N889="základná",J889,0)</f>
        <v>0</v>
      </c>
      <c r="BF889" s="217">
        <f>IF(N889="znížená",J889,0)</f>
        <v>0</v>
      </c>
      <c r="BG889" s="217">
        <f>IF(N889="zákl. prenesená",J889,0)</f>
        <v>0</v>
      </c>
      <c r="BH889" s="217">
        <f>IF(N889="zníž. prenesená",J889,0)</f>
        <v>0</v>
      </c>
      <c r="BI889" s="217">
        <f>IF(N889="nulová",J889,0)</f>
        <v>0</v>
      </c>
      <c r="BJ889" s="18" t="s">
        <v>93</v>
      </c>
      <c r="BK889" s="217">
        <f>ROUND(I889*H889,2)</f>
        <v>0</v>
      </c>
      <c r="BL889" s="18" t="s">
        <v>172</v>
      </c>
      <c r="BM889" s="216" t="s">
        <v>1737</v>
      </c>
    </row>
    <row r="890" s="14" customFormat="1">
      <c r="A890" s="14"/>
      <c r="B890" s="227"/>
      <c r="C890" s="14"/>
      <c r="D890" s="219" t="s">
        <v>184</v>
      </c>
      <c r="E890" s="228" t="s">
        <v>1</v>
      </c>
      <c r="F890" s="229" t="s">
        <v>819</v>
      </c>
      <c r="G890" s="14"/>
      <c r="H890" s="228" t="s">
        <v>1</v>
      </c>
      <c r="I890" s="230"/>
      <c r="J890" s="14"/>
      <c r="K890" s="14"/>
      <c r="L890" s="227"/>
      <c r="M890" s="231"/>
      <c r="N890" s="232"/>
      <c r="O890" s="232"/>
      <c r="P890" s="232"/>
      <c r="Q890" s="232"/>
      <c r="R890" s="232"/>
      <c r="S890" s="232"/>
      <c r="T890" s="233"/>
      <c r="U890" s="14"/>
      <c r="V890" s="14"/>
      <c r="W890" s="14"/>
      <c r="X890" s="14"/>
      <c r="Y890" s="14"/>
      <c r="Z890" s="14"/>
      <c r="AA890" s="14"/>
      <c r="AB890" s="14"/>
      <c r="AC890" s="14"/>
      <c r="AD890" s="14"/>
      <c r="AE890" s="14"/>
      <c r="AT890" s="228" t="s">
        <v>184</v>
      </c>
      <c r="AU890" s="228" t="s">
        <v>93</v>
      </c>
      <c r="AV890" s="14" t="s">
        <v>87</v>
      </c>
      <c r="AW890" s="14" t="s">
        <v>36</v>
      </c>
      <c r="AX890" s="14" t="s">
        <v>80</v>
      </c>
      <c r="AY890" s="228" t="s">
        <v>166</v>
      </c>
    </row>
    <row r="891" s="13" customFormat="1">
      <c r="A891" s="13"/>
      <c r="B891" s="218"/>
      <c r="C891" s="13"/>
      <c r="D891" s="219" t="s">
        <v>184</v>
      </c>
      <c r="E891" s="220" t="s">
        <v>1</v>
      </c>
      <c r="F891" s="221" t="s">
        <v>1738</v>
      </c>
      <c r="G891" s="13"/>
      <c r="H891" s="222">
        <v>5.4589999999999996</v>
      </c>
      <c r="I891" s="223"/>
      <c r="J891" s="13"/>
      <c r="K891" s="13"/>
      <c r="L891" s="218"/>
      <c r="M891" s="224"/>
      <c r="N891" s="225"/>
      <c r="O891" s="225"/>
      <c r="P891" s="225"/>
      <c r="Q891" s="225"/>
      <c r="R891" s="225"/>
      <c r="S891" s="225"/>
      <c r="T891" s="226"/>
      <c r="U891" s="13"/>
      <c r="V891" s="13"/>
      <c r="W891" s="13"/>
      <c r="X891" s="13"/>
      <c r="Y891" s="13"/>
      <c r="Z891" s="13"/>
      <c r="AA891" s="13"/>
      <c r="AB891" s="13"/>
      <c r="AC891" s="13"/>
      <c r="AD891" s="13"/>
      <c r="AE891" s="13"/>
      <c r="AT891" s="220" t="s">
        <v>184</v>
      </c>
      <c r="AU891" s="220" t="s">
        <v>93</v>
      </c>
      <c r="AV891" s="13" t="s">
        <v>93</v>
      </c>
      <c r="AW891" s="13" t="s">
        <v>36</v>
      </c>
      <c r="AX891" s="13" t="s">
        <v>80</v>
      </c>
      <c r="AY891" s="220" t="s">
        <v>166</v>
      </c>
    </row>
    <row r="892" s="13" customFormat="1">
      <c r="A892" s="13"/>
      <c r="B892" s="218"/>
      <c r="C892" s="13"/>
      <c r="D892" s="219" t="s">
        <v>184</v>
      </c>
      <c r="E892" s="220" t="s">
        <v>1</v>
      </c>
      <c r="F892" s="221" t="s">
        <v>1739</v>
      </c>
      <c r="G892" s="13"/>
      <c r="H892" s="222">
        <v>5.774</v>
      </c>
      <c r="I892" s="223"/>
      <c r="J892" s="13"/>
      <c r="K892" s="13"/>
      <c r="L892" s="218"/>
      <c r="M892" s="224"/>
      <c r="N892" s="225"/>
      <c r="O892" s="225"/>
      <c r="P892" s="225"/>
      <c r="Q892" s="225"/>
      <c r="R892" s="225"/>
      <c r="S892" s="225"/>
      <c r="T892" s="226"/>
      <c r="U892" s="13"/>
      <c r="V892" s="13"/>
      <c r="W892" s="13"/>
      <c r="X892" s="13"/>
      <c r="Y892" s="13"/>
      <c r="Z892" s="13"/>
      <c r="AA892" s="13"/>
      <c r="AB892" s="13"/>
      <c r="AC892" s="13"/>
      <c r="AD892" s="13"/>
      <c r="AE892" s="13"/>
      <c r="AT892" s="220" t="s">
        <v>184</v>
      </c>
      <c r="AU892" s="220" t="s">
        <v>93</v>
      </c>
      <c r="AV892" s="13" t="s">
        <v>93</v>
      </c>
      <c r="AW892" s="13" t="s">
        <v>36</v>
      </c>
      <c r="AX892" s="13" t="s">
        <v>80</v>
      </c>
      <c r="AY892" s="220" t="s">
        <v>166</v>
      </c>
    </row>
    <row r="893" s="15" customFormat="1">
      <c r="A893" s="15"/>
      <c r="B893" s="234"/>
      <c r="C893" s="15"/>
      <c r="D893" s="219" t="s">
        <v>184</v>
      </c>
      <c r="E893" s="235" t="s">
        <v>1</v>
      </c>
      <c r="F893" s="236" t="s">
        <v>241</v>
      </c>
      <c r="G893" s="15"/>
      <c r="H893" s="237">
        <v>11.233000000000001</v>
      </c>
      <c r="I893" s="238"/>
      <c r="J893" s="15"/>
      <c r="K893" s="15"/>
      <c r="L893" s="234"/>
      <c r="M893" s="239"/>
      <c r="N893" s="240"/>
      <c r="O893" s="240"/>
      <c r="P893" s="240"/>
      <c r="Q893" s="240"/>
      <c r="R893" s="240"/>
      <c r="S893" s="240"/>
      <c r="T893" s="241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  <c r="AE893" s="15"/>
      <c r="AT893" s="235" t="s">
        <v>184</v>
      </c>
      <c r="AU893" s="235" t="s">
        <v>93</v>
      </c>
      <c r="AV893" s="15" t="s">
        <v>172</v>
      </c>
      <c r="AW893" s="15" t="s">
        <v>36</v>
      </c>
      <c r="AX893" s="15" t="s">
        <v>87</v>
      </c>
      <c r="AY893" s="235" t="s">
        <v>166</v>
      </c>
    </row>
    <row r="894" s="2" customFormat="1" ht="24.15" customHeight="1">
      <c r="A894" s="37"/>
      <c r="B894" s="168"/>
      <c r="C894" s="242" t="s">
        <v>1740</v>
      </c>
      <c r="D894" s="242" t="s">
        <v>271</v>
      </c>
      <c r="E894" s="243" t="s">
        <v>1741</v>
      </c>
      <c r="F894" s="244" t="s">
        <v>1742</v>
      </c>
      <c r="G894" s="245" t="s">
        <v>171</v>
      </c>
      <c r="H894" s="246">
        <v>4.5380000000000003</v>
      </c>
      <c r="I894" s="247"/>
      <c r="J894" s="248">
        <f>ROUND(I894*H894,2)</f>
        <v>0</v>
      </c>
      <c r="K894" s="249"/>
      <c r="L894" s="250"/>
      <c r="M894" s="251" t="s">
        <v>1</v>
      </c>
      <c r="N894" s="252" t="s">
        <v>46</v>
      </c>
      <c r="O894" s="81"/>
      <c r="P894" s="214">
        <f>O894*H894</f>
        <v>0</v>
      </c>
      <c r="Q894" s="214">
        <v>0.57499999999999996</v>
      </c>
      <c r="R894" s="214">
        <f>Q894*H894</f>
        <v>2.6093500000000001</v>
      </c>
      <c r="S894" s="214">
        <v>0</v>
      </c>
      <c r="T894" s="215">
        <f>S894*H894</f>
        <v>0</v>
      </c>
      <c r="U894" s="37"/>
      <c r="V894" s="37"/>
      <c r="W894" s="37"/>
      <c r="X894" s="37"/>
      <c r="Y894" s="37"/>
      <c r="Z894" s="37"/>
      <c r="AA894" s="37"/>
      <c r="AB894" s="37"/>
      <c r="AC894" s="37"/>
      <c r="AD894" s="37"/>
      <c r="AE894" s="37"/>
      <c r="AR894" s="216" t="s">
        <v>200</v>
      </c>
      <c r="AT894" s="216" t="s">
        <v>271</v>
      </c>
      <c r="AU894" s="216" t="s">
        <v>93</v>
      </c>
      <c r="AY894" s="18" t="s">
        <v>166</v>
      </c>
      <c r="BE894" s="217">
        <f>IF(N894="základná",J894,0)</f>
        <v>0</v>
      </c>
      <c r="BF894" s="217">
        <f>IF(N894="znížená",J894,0)</f>
        <v>0</v>
      </c>
      <c r="BG894" s="217">
        <f>IF(N894="zákl. prenesená",J894,0)</f>
        <v>0</v>
      </c>
      <c r="BH894" s="217">
        <f>IF(N894="zníž. prenesená",J894,0)</f>
        <v>0</v>
      </c>
      <c r="BI894" s="217">
        <f>IF(N894="nulová",J894,0)</f>
        <v>0</v>
      </c>
      <c r="BJ894" s="18" t="s">
        <v>93</v>
      </c>
      <c r="BK894" s="217">
        <f>ROUND(I894*H894,2)</f>
        <v>0</v>
      </c>
      <c r="BL894" s="18" t="s">
        <v>172</v>
      </c>
      <c r="BM894" s="216" t="s">
        <v>1743</v>
      </c>
    </row>
    <row r="895" s="13" customFormat="1">
      <c r="A895" s="13"/>
      <c r="B895" s="218"/>
      <c r="C895" s="13"/>
      <c r="D895" s="219" t="s">
        <v>184</v>
      </c>
      <c r="E895" s="220" t="s">
        <v>1</v>
      </c>
      <c r="F895" s="221" t="s">
        <v>1744</v>
      </c>
      <c r="G895" s="13"/>
      <c r="H895" s="222">
        <v>4.4930000000000003</v>
      </c>
      <c r="I895" s="223"/>
      <c r="J895" s="13"/>
      <c r="K895" s="13"/>
      <c r="L895" s="218"/>
      <c r="M895" s="224"/>
      <c r="N895" s="225"/>
      <c r="O895" s="225"/>
      <c r="P895" s="225"/>
      <c r="Q895" s="225"/>
      <c r="R895" s="225"/>
      <c r="S895" s="225"/>
      <c r="T895" s="226"/>
      <c r="U895" s="13"/>
      <c r="V895" s="13"/>
      <c r="W895" s="13"/>
      <c r="X895" s="13"/>
      <c r="Y895" s="13"/>
      <c r="Z895" s="13"/>
      <c r="AA895" s="13"/>
      <c r="AB895" s="13"/>
      <c r="AC895" s="13"/>
      <c r="AD895" s="13"/>
      <c r="AE895" s="13"/>
      <c r="AT895" s="220" t="s">
        <v>184</v>
      </c>
      <c r="AU895" s="220" t="s">
        <v>93</v>
      </c>
      <c r="AV895" s="13" t="s">
        <v>93</v>
      </c>
      <c r="AW895" s="13" t="s">
        <v>36</v>
      </c>
      <c r="AX895" s="13" t="s">
        <v>87</v>
      </c>
      <c r="AY895" s="220" t="s">
        <v>166</v>
      </c>
    </row>
    <row r="896" s="13" customFormat="1">
      <c r="A896" s="13"/>
      <c r="B896" s="218"/>
      <c r="C896" s="13"/>
      <c r="D896" s="219" t="s">
        <v>184</v>
      </c>
      <c r="E896" s="13"/>
      <c r="F896" s="221" t="s">
        <v>1745</v>
      </c>
      <c r="G896" s="13"/>
      <c r="H896" s="222">
        <v>4.5380000000000003</v>
      </c>
      <c r="I896" s="223"/>
      <c r="J896" s="13"/>
      <c r="K896" s="13"/>
      <c r="L896" s="218"/>
      <c r="M896" s="224"/>
      <c r="N896" s="225"/>
      <c r="O896" s="225"/>
      <c r="P896" s="225"/>
      <c r="Q896" s="225"/>
      <c r="R896" s="225"/>
      <c r="S896" s="225"/>
      <c r="T896" s="226"/>
      <c r="U896" s="13"/>
      <c r="V896" s="13"/>
      <c r="W896" s="13"/>
      <c r="X896" s="13"/>
      <c r="Y896" s="13"/>
      <c r="Z896" s="13"/>
      <c r="AA896" s="13"/>
      <c r="AB896" s="13"/>
      <c r="AC896" s="13"/>
      <c r="AD896" s="13"/>
      <c r="AE896" s="13"/>
      <c r="AT896" s="220" t="s">
        <v>184</v>
      </c>
      <c r="AU896" s="220" t="s">
        <v>93</v>
      </c>
      <c r="AV896" s="13" t="s">
        <v>93</v>
      </c>
      <c r="AW896" s="13" t="s">
        <v>3</v>
      </c>
      <c r="AX896" s="13" t="s">
        <v>87</v>
      </c>
      <c r="AY896" s="220" t="s">
        <v>166</v>
      </c>
    </row>
    <row r="897" s="2" customFormat="1" ht="24.15" customHeight="1">
      <c r="A897" s="37"/>
      <c r="B897" s="168"/>
      <c r="C897" s="204" t="s">
        <v>1746</v>
      </c>
      <c r="D897" s="263" t="s">
        <v>168</v>
      </c>
      <c r="E897" s="205" t="s">
        <v>1747</v>
      </c>
      <c r="F897" s="206" t="s">
        <v>1748</v>
      </c>
      <c r="G897" s="207" t="s">
        <v>298</v>
      </c>
      <c r="H897" s="208">
        <v>232.292</v>
      </c>
      <c r="I897" s="209"/>
      <c r="J897" s="210">
        <f>ROUND(I897*H897,2)</f>
        <v>0</v>
      </c>
      <c r="K897" s="211"/>
      <c r="L897" s="38"/>
      <c r="M897" s="212" t="s">
        <v>1</v>
      </c>
      <c r="N897" s="213" t="s">
        <v>46</v>
      </c>
      <c r="O897" s="81"/>
      <c r="P897" s="214">
        <f>O897*H897</f>
        <v>0</v>
      </c>
      <c r="Q897" s="214">
        <v>0.62343000000000004</v>
      </c>
      <c r="R897" s="214">
        <f>Q897*H897</f>
        <v>144.81780156000002</v>
      </c>
      <c r="S897" s="214">
        <v>0</v>
      </c>
      <c r="T897" s="215">
        <f>S897*H897</f>
        <v>0</v>
      </c>
      <c r="U897" s="37"/>
      <c r="V897" s="37"/>
      <c r="W897" s="37"/>
      <c r="X897" s="37"/>
      <c r="Y897" s="37"/>
      <c r="Z897" s="37"/>
      <c r="AA897" s="37"/>
      <c r="AB897" s="37"/>
      <c r="AC897" s="37"/>
      <c r="AD897" s="37"/>
      <c r="AE897" s="37"/>
      <c r="AR897" s="216" t="s">
        <v>172</v>
      </c>
      <c r="AT897" s="216" t="s">
        <v>168</v>
      </c>
      <c r="AU897" s="216" t="s">
        <v>93</v>
      </c>
      <c r="AY897" s="18" t="s">
        <v>166</v>
      </c>
      <c r="BE897" s="217">
        <f>IF(N897="základná",J897,0)</f>
        <v>0</v>
      </c>
      <c r="BF897" s="217">
        <f>IF(N897="znížená",J897,0)</f>
        <v>0</v>
      </c>
      <c r="BG897" s="217">
        <f>IF(N897="zákl. prenesená",J897,0)</f>
        <v>0</v>
      </c>
      <c r="BH897" s="217">
        <f>IF(N897="zníž. prenesená",J897,0)</f>
        <v>0</v>
      </c>
      <c r="BI897" s="217">
        <f>IF(N897="nulová",J897,0)</f>
        <v>0</v>
      </c>
      <c r="BJ897" s="18" t="s">
        <v>93</v>
      </c>
      <c r="BK897" s="217">
        <f>ROUND(I897*H897,2)</f>
        <v>0</v>
      </c>
      <c r="BL897" s="18" t="s">
        <v>172</v>
      </c>
      <c r="BM897" s="216" t="s">
        <v>1749</v>
      </c>
    </row>
    <row r="898" s="14" customFormat="1">
      <c r="A898" s="14"/>
      <c r="B898" s="227"/>
      <c r="C898" s="14"/>
      <c r="D898" s="219" t="s">
        <v>184</v>
      </c>
      <c r="E898" s="228" t="s">
        <v>1</v>
      </c>
      <c r="F898" s="229" t="s">
        <v>693</v>
      </c>
      <c r="G898" s="14"/>
      <c r="H898" s="228" t="s">
        <v>1</v>
      </c>
      <c r="I898" s="230"/>
      <c r="J898" s="14"/>
      <c r="K898" s="14"/>
      <c r="L898" s="227"/>
      <c r="M898" s="231"/>
      <c r="N898" s="232"/>
      <c r="O898" s="232"/>
      <c r="P898" s="232"/>
      <c r="Q898" s="232"/>
      <c r="R898" s="232"/>
      <c r="S898" s="232"/>
      <c r="T898" s="233"/>
      <c r="U898" s="14"/>
      <c r="V898" s="14"/>
      <c r="W898" s="14"/>
      <c r="X898" s="14"/>
      <c r="Y898" s="14"/>
      <c r="Z898" s="14"/>
      <c r="AA898" s="14"/>
      <c r="AB898" s="14"/>
      <c r="AC898" s="14"/>
      <c r="AD898" s="14"/>
      <c r="AE898" s="14"/>
      <c r="AT898" s="228" t="s">
        <v>184</v>
      </c>
      <c r="AU898" s="228" t="s">
        <v>93</v>
      </c>
      <c r="AV898" s="14" t="s">
        <v>87</v>
      </c>
      <c r="AW898" s="14" t="s">
        <v>36</v>
      </c>
      <c r="AX898" s="14" t="s">
        <v>80</v>
      </c>
      <c r="AY898" s="228" t="s">
        <v>166</v>
      </c>
    </row>
    <row r="899" s="13" customFormat="1">
      <c r="A899" s="13"/>
      <c r="B899" s="218"/>
      <c r="C899" s="13"/>
      <c r="D899" s="219" t="s">
        <v>184</v>
      </c>
      <c r="E899" s="220" t="s">
        <v>1</v>
      </c>
      <c r="F899" s="221" t="s">
        <v>1750</v>
      </c>
      <c r="G899" s="13"/>
      <c r="H899" s="222">
        <v>9.5890000000000004</v>
      </c>
      <c r="I899" s="223"/>
      <c r="J899" s="13"/>
      <c r="K899" s="13"/>
      <c r="L899" s="218"/>
      <c r="M899" s="224"/>
      <c r="N899" s="225"/>
      <c r="O899" s="225"/>
      <c r="P899" s="225"/>
      <c r="Q899" s="225"/>
      <c r="R899" s="225"/>
      <c r="S899" s="225"/>
      <c r="T899" s="226"/>
      <c r="U899" s="13"/>
      <c r="V899" s="13"/>
      <c r="W899" s="13"/>
      <c r="X899" s="13"/>
      <c r="Y899" s="13"/>
      <c r="Z899" s="13"/>
      <c r="AA899" s="13"/>
      <c r="AB899" s="13"/>
      <c r="AC899" s="13"/>
      <c r="AD899" s="13"/>
      <c r="AE899" s="13"/>
      <c r="AT899" s="220" t="s">
        <v>184</v>
      </c>
      <c r="AU899" s="220" t="s">
        <v>93</v>
      </c>
      <c r="AV899" s="13" t="s">
        <v>93</v>
      </c>
      <c r="AW899" s="13" t="s">
        <v>36</v>
      </c>
      <c r="AX899" s="13" t="s">
        <v>80</v>
      </c>
      <c r="AY899" s="220" t="s">
        <v>166</v>
      </c>
    </row>
    <row r="900" s="13" customFormat="1">
      <c r="A900" s="13"/>
      <c r="B900" s="218"/>
      <c r="C900" s="13"/>
      <c r="D900" s="219" t="s">
        <v>184</v>
      </c>
      <c r="E900" s="220" t="s">
        <v>1</v>
      </c>
      <c r="F900" s="221" t="s">
        <v>1751</v>
      </c>
      <c r="G900" s="13"/>
      <c r="H900" s="222">
        <v>3.1960000000000002</v>
      </c>
      <c r="I900" s="223"/>
      <c r="J900" s="13"/>
      <c r="K900" s="13"/>
      <c r="L900" s="218"/>
      <c r="M900" s="224"/>
      <c r="N900" s="225"/>
      <c r="O900" s="225"/>
      <c r="P900" s="225"/>
      <c r="Q900" s="225"/>
      <c r="R900" s="225"/>
      <c r="S900" s="225"/>
      <c r="T900" s="226"/>
      <c r="U900" s="13"/>
      <c r="V900" s="13"/>
      <c r="W900" s="13"/>
      <c r="X900" s="13"/>
      <c r="Y900" s="13"/>
      <c r="Z900" s="13"/>
      <c r="AA900" s="13"/>
      <c r="AB900" s="13"/>
      <c r="AC900" s="13"/>
      <c r="AD900" s="13"/>
      <c r="AE900" s="13"/>
      <c r="AT900" s="220" t="s">
        <v>184</v>
      </c>
      <c r="AU900" s="220" t="s">
        <v>93</v>
      </c>
      <c r="AV900" s="13" t="s">
        <v>93</v>
      </c>
      <c r="AW900" s="13" t="s">
        <v>36</v>
      </c>
      <c r="AX900" s="13" t="s">
        <v>80</v>
      </c>
      <c r="AY900" s="220" t="s">
        <v>166</v>
      </c>
    </row>
    <row r="901" s="13" customFormat="1">
      <c r="A901" s="13"/>
      <c r="B901" s="218"/>
      <c r="C901" s="13"/>
      <c r="D901" s="219" t="s">
        <v>184</v>
      </c>
      <c r="E901" s="220" t="s">
        <v>1</v>
      </c>
      <c r="F901" s="221" t="s">
        <v>1752</v>
      </c>
      <c r="G901" s="13"/>
      <c r="H901" s="222">
        <v>9.2710000000000008</v>
      </c>
      <c r="I901" s="223"/>
      <c r="J901" s="13"/>
      <c r="K901" s="13"/>
      <c r="L901" s="218"/>
      <c r="M901" s="224"/>
      <c r="N901" s="225"/>
      <c r="O901" s="225"/>
      <c r="P901" s="225"/>
      <c r="Q901" s="225"/>
      <c r="R901" s="225"/>
      <c r="S901" s="225"/>
      <c r="T901" s="226"/>
      <c r="U901" s="13"/>
      <c r="V901" s="13"/>
      <c r="W901" s="13"/>
      <c r="X901" s="13"/>
      <c r="Y901" s="13"/>
      <c r="Z901" s="13"/>
      <c r="AA901" s="13"/>
      <c r="AB901" s="13"/>
      <c r="AC901" s="13"/>
      <c r="AD901" s="13"/>
      <c r="AE901" s="13"/>
      <c r="AT901" s="220" t="s">
        <v>184</v>
      </c>
      <c r="AU901" s="220" t="s">
        <v>93</v>
      </c>
      <c r="AV901" s="13" t="s">
        <v>93</v>
      </c>
      <c r="AW901" s="13" t="s">
        <v>36</v>
      </c>
      <c r="AX901" s="13" t="s">
        <v>80</v>
      </c>
      <c r="AY901" s="220" t="s">
        <v>166</v>
      </c>
    </row>
    <row r="902" s="13" customFormat="1">
      <c r="A902" s="13"/>
      <c r="B902" s="218"/>
      <c r="C902" s="13"/>
      <c r="D902" s="219" t="s">
        <v>184</v>
      </c>
      <c r="E902" s="220" t="s">
        <v>1</v>
      </c>
      <c r="F902" s="221" t="s">
        <v>1753</v>
      </c>
      <c r="G902" s="13"/>
      <c r="H902" s="222">
        <v>6</v>
      </c>
      <c r="I902" s="223"/>
      <c r="J902" s="13"/>
      <c r="K902" s="13"/>
      <c r="L902" s="218"/>
      <c r="M902" s="224"/>
      <c r="N902" s="225"/>
      <c r="O902" s="225"/>
      <c r="P902" s="225"/>
      <c r="Q902" s="225"/>
      <c r="R902" s="225"/>
      <c r="S902" s="225"/>
      <c r="T902" s="226"/>
      <c r="U902" s="13"/>
      <c r="V902" s="13"/>
      <c r="W902" s="13"/>
      <c r="X902" s="13"/>
      <c r="Y902" s="13"/>
      <c r="Z902" s="13"/>
      <c r="AA902" s="13"/>
      <c r="AB902" s="13"/>
      <c r="AC902" s="13"/>
      <c r="AD902" s="13"/>
      <c r="AE902" s="13"/>
      <c r="AT902" s="220" t="s">
        <v>184</v>
      </c>
      <c r="AU902" s="220" t="s">
        <v>93</v>
      </c>
      <c r="AV902" s="13" t="s">
        <v>93</v>
      </c>
      <c r="AW902" s="13" t="s">
        <v>36</v>
      </c>
      <c r="AX902" s="13" t="s">
        <v>80</v>
      </c>
      <c r="AY902" s="220" t="s">
        <v>166</v>
      </c>
    </row>
    <row r="903" s="13" customFormat="1">
      <c r="A903" s="13"/>
      <c r="B903" s="218"/>
      <c r="C903" s="13"/>
      <c r="D903" s="219" t="s">
        <v>184</v>
      </c>
      <c r="E903" s="220" t="s">
        <v>1</v>
      </c>
      <c r="F903" s="221" t="s">
        <v>1754</v>
      </c>
      <c r="G903" s="13"/>
      <c r="H903" s="222">
        <v>6.0030000000000001</v>
      </c>
      <c r="I903" s="223"/>
      <c r="J903" s="13"/>
      <c r="K903" s="13"/>
      <c r="L903" s="218"/>
      <c r="M903" s="224"/>
      <c r="N903" s="225"/>
      <c r="O903" s="225"/>
      <c r="P903" s="225"/>
      <c r="Q903" s="225"/>
      <c r="R903" s="225"/>
      <c r="S903" s="225"/>
      <c r="T903" s="226"/>
      <c r="U903" s="13"/>
      <c r="V903" s="13"/>
      <c r="W903" s="13"/>
      <c r="X903" s="13"/>
      <c r="Y903" s="13"/>
      <c r="Z903" s="13"/>
      <c r="AA903" s="13"/>
      <c r="AB903" s="13"/>
      <c r="AC903" s="13"/>
      <c r="AD903" s="13"/>
      <c r="AE903" s="13"/>
      <c r="AT903" s="220" t="s">
        <v>184</v>
      </c>
      <c r="AU903" s="220" t="s">
        <v>93</v>
      </c>
      <c r="AV903" s="13" t="s">
        <v>93</v>
      </c>
      <c r="AW903" s="13" t="s">
        <v>36</v>
      </c>
      <c r="AX903" s="13" t="s">
        <v>80</v>
      </c>
      <c r="AY903" s="220" t="s">
        <v>166</v>
      </c>
    </row>
    <row r="904" s="13" customFormat="1">
      <c r="A904" s="13"/>
      <c r="B904" s="218"/>
      <c r="C904" s="13"/>
      <c r="D904" s="219" t="s">
        <v>184</v>
      </c>
      <c r="E904" s="220" t="s">
        <v>1</v>
      </c>
      <c r="F904" s="221" t="s">
        <v>1755</v>
      </c>
      <c r="G904" s="13"/>
      <c r="H904" s="222">
        <v>5.1239999999999997</v>
      </c>
      <c r="I904" s="223"/>
      <c r="J904" s="13"/>
      <c r="K904" s="13"/>
      <c r="L904" s="218"/>
      <c r="M904" s="224"/>
      <c r="N904" s="225"/>
      <c r="O904" s="225"/>
      <c r="P904" s="225"/>
      <c r="Q904" s="225"/>
      <c r="R904" s="225"/>
      <c r="S904" s="225"/>
      <c r="T904" s="226"/>
      <c r="U904" s="13"/>
      <c r="V904" s="13"/>
      <c r="W904" s="13"/>
      <c r="X904" s="13"/>
      <c r="Y904" s="13"/>
      <c r="Z904" s="13"/>
      <c r="AA904" s="13"/>
      <c r="AB904" s="13"/>
      <c r="AC904" s="13"/>
      <c r="AD904" s="13"/>
      <c r="AE904" s="13"/>
      <c r="AT904" s="220" t="s">
        <v>184</v>
      </c>
      <c r="AU904" s="220" t="s">
        <v>93</v>
      </c>
      <c r="AV904" s="13" t="s">
        <v>93</v>
      </c>
      <c r="AW904" s="13" t="s">
        <v>36</v>
      </c>
      <c r="AX904" s="13" t="s">
        <v>80</v>
      </c>
      <c r="AY904" s="220" t="s">
        <v>166</v>
      </c>
    </row>
    <row r="905" s="13" customFormat="1">
      <c r="A905" s="13"/>
      <c r="B905" s="218"/>
      <c r="C905" s="13"/>
      <c r="D905" s="219" t="s">
        <v>184</v>
      </c>
      <c r="E905" s="220" t="s">
        <v>1</v>
      </c>
      <c r="F905" s="221" t="s">
        <v>1756</v>
      </c>
      <c r="G905" s="13"/>
      <c r="H905" s="222">
        <v>4.3070000000000004</v>
      </c>
      <c r="I905" s="223"/>
      <c r="J905" s="13"/>
      <c r="K905" s="13"/>
      <c r="L905" s="218"/>
      <c r="M905" s="224"/>
      <c r="N905" s="225"/>
      <c r="O905" s="225"/>
      <c r="P905" s="225"/>
      <c r="Q905" s="225"/>
      <c r="R905" s="225"/>
      <c r="S905" s="225"/>
      <c r="T905" s="226"/>
      <c r="U905" s="13"/>
      <c r="V905" s="13"/>
      <c r="W905" s="13"/>
      <c r="X905" s="13"/>
      <c r="Y905" s="13"/>
      <c r="Z905" s="13"/>
      <c r="AA905" s="13"/>
      <c r="AB905" s="13"/>
      <c r="AC905" s="13"/>
      <c r="AD905" s="13"/>
      <c r="AE905" s="13"/>
      <c r="AT905" s="220" t="s">
        <v>184</v>
      </c>
      <c r="AU905" s="220" t="s">
        <v>93</v>
      </c>
      <c r="AV905" s="13" t="s">
        <v>93</v>
      </c>
      <c r="AW905" s="13" t="s">
        <v>36</v>
      </c>
      <c r="AX905" s="13" t="s">
        <v>80</v>
      </c>
      <c r="AY905" s="220" t="s">
        <v>166</v>
      </c>
    </row>
    <row r="906" s="13" customFormat="1">
      <c r="A906" s="13"/>
      <c r="B906" s="218"/>
      <c r="C906" s="13"/>
      <c r="D906" s="219" t="s">
        <v>184</v>
      </c>
      <c r="E906" s="220" t="s">
        <v>1</v>
      </c>
      <c r="F906" s="221" t="s">
        <v>1757</v>
      </c>
      <c r="G906" s="13"/>
      <c r="H906" s="222">
        <v>5.016</v>
      </c>
      <c r="I906" s="223"/>
      <c r="J906" s="13"/>
      <c r="K906" s="13"/>
      <c r="L906" s="218"/>
      <c r="M906" s="224"/>
      <c r="N906" s="225"/>
      <c r="O906" s="225"/>
      <c r="P906" s="225"/>
      <c r="Q906" s="225"/>
      <c r="R906" s="225"/>
      <c r="S906" s="225"/>
      <c r="T906" s="226"/>
      <c r="U906" s="13"/>
      <c r="V906" s="13"/>
      <c r="W906" s="13"/>
      <c r="X906" s="13"/>
      <c r="Y906" s="13"/>
      <c r="Z906" s="13"/>
      <c r="AA906" s="13"/>
      <c r="AB906" s="13"/>
      <c r="AC906" s="13"/>
      <c r="AD906" s="13"/>
      <c r="AE906" s="13"/>
      <c r="AT906" s="220" t="s">
        <v>184</v>
      </c>
      <c r="AU906" s="220" t="s">
        <v>93</v>
      </c>
      <c r="AV906" s="13" t="s">
        <v>93</v>
      </c>
      <c r="AW906" s="13" t="s">
        <v>36</v>
      </c>
      <c r="AX906" s="13" t="s">
        <v>80</v>
      </c>
      <c r="AY906" s="220" t="s">
        <v>166</v>
      </c>
    </row>
    <row r="907" s="13" customFormat="1">
      <c r="A907" s="13"/>
      <c r="B907" s="218"/>
      <c r="C907" s="13"/>
      <c r="D907" s="219" t="s">
        <v>184</v>
      </c>
      <c r="E907" s="220" t="s">
        <v>1</v>
      </c>
      <c r="F907" s="221" t="s">
        <v>1758</v>
      </c>
      <c r="G907" s="13"/>
      <c r="H907" s="222">
        <v>3.4990000000000001</v>
      </c>
      <c r="I907" s="223"/>
      <c r="J907" s="13"/>
      <c r="K907" s="13"/>
      <c r="L907" s="218"/>
      <c r="M907" s="224"/>
      <c r="N907" s="225"/>
      <c r="O907" s="225"/>
      <c r="P907" s="225"/>
      <c r="Q907" s="225"/>
      <c r="R907" s="225"/>
      <c r="S907" s="225"/>
      <c r="T907" s="226"/>
      <c r="U907" s="13"/>
      <c r="V907" s="13"/>
      <c r="W907" s="13"/>
      <c r="X907" s="13"/>
      <c r="Y907" s="13"/>
      <c r="Z907" s="13"/>
      <c r="AA907" s="13"/>
      <c r="AB907" s="13"/>
      <c r="AC907" s="13"/>
      <c r="AD907" s="13"/>
      <c r="AE907" s="13"/>
      <c r="AT907" s="220" t="s">
        <v>184</v>
      </c>
      <c r="AU907" s="220" t="s">
        <v>93</v>
      </c>
      <c r="AV907" s="13" t="s">
        <v>93</v>
      </c>
      <c r="AW907" s="13" t="s">
        <v>36</v>
      </c>
      <c r="AX907" s="13" t="s">
        <v>80</v>
      </c>
      <c r="AY907" s="220" t="s">
        <v>166</v>
      </c>
    </row>
    <row r="908" s="13" customFormat="1">
      <c r="A908" s="13"/>
      <c r="B908" s="218"/>
      <c r="C908" s="13"/>
      <c r="D908" s="219" t="s">
        <v>184</v>
      </c>
      <c r="E908" s="220" t="s">
        <v>1</v>
      </c>
      <c r="F908" s="221" t="s">
        <v>1759</v>
      </c>
      <c r="G908" s="13"/>
      <c r="H908" s="222">
        <v>9.5839999999999996</v>
      </c>
      <c r="I908" s="223"/>
      <c r="J908" s="13"/>
      <c r="K908" s="13"/>
      <c r="L908" s="218"/>
      <c r="M908" s="224"/>
      <c r="N908" s="225"/>
      <c r="O908" s="225"/>
      <c r="P908" s="225"/>
      <c r="Q908" s="225"/>
      <c r="R908" s="225"/>
      <c r="S908" s="225"/>
      <c r="T908" s="226"/>
      <c r="U908" s="13"/>
      <c r="V908" s="13"/>
      <c r="W908" s="13"/>
      <c r="X908" s="13"/>
      <c r="Y908" s="13"/>
      <c r="Z908" s="13"/>
      <c r="AA908" s="13"/>
      <c r="AB908" s="13"/>
      <c r="AC908" s="13"/>
      <c r="AD908" s="13"/>
      <c r="AE908" s="13"/>
      <c r="AT908" s="220" t="s">
        <v>184</v>
      </c>
      <c r="AU908" s="220" t="s">
        <v>93</v>
      </c>
      <c r="AV908" s="13" t="s">
        <v>93</v>
      </c>
      <c r="AW908" s="13" t="s">
        <v>36</v>
      </c>
      <c r="AX908" s="13" t="s">
        <v>80</v>
      </c>
      <c r="AY908" s="220" t="s">
        <v>166</v>
      </c>
    </row>
    <row r="909" s="13" customFormat="1">
      <c r="A909" s="13"/>
      <c r="B909" s="218"/>
      <c r="C909" s="13"/>
      <c r="D909" s="219" t="s">
        <v>184</v>
      </c>
      <c r="E909" s="220" t="s">
        <v>1</v>
      </c>
      <c r="F909" s="221" t="s">
        <v>1760</v>
      </c>
      <c r="G909" s="13"/>
      <c r="H909" s="222">
        <v>7.0090000000000003</v>
      </c>
      <c r="I909" s="223"/>
      <c r="J909" s="13"/>
      <c r="K909" s="13"/>
      <c r="L909" s="218"/>
      <c r="M909" s="224"/>
      <c r="N909" s="225"/>
      <c r="O909" s="225"/>
      <c r="P909" s="225"/>
      <c r="Q909" s="225"/>
      <c r="R909" s="225"/>
      <c r="S909" s="225"/>
      <c r="T909" s="226"/>
      <c r="U909" s="13"/>
      <c r="V909" s="13"/>
      <c r="W909" s="13"/>
      <c r="X909" s="13"/>
      <c r="Y909" s="13"/>
      <c r="Z909" s="13"/>
      <c r="AA909" s="13"/>
      <c r="AB909" s="13"/>
      <c r="AC909" s="13"/>
      <c r="AD909" s="13"/>
      <c r="AE909" s="13"/>
      <c r="AT909" s="220" t="s">
        <v>184</v>
      </c>
      <c r="AU909" s="220" t="s">
        <v>93</v>
      </c>
      <c r="AV909" s="13" t="s">
        <v>93</v>
      </c>
      <c r="AW909" s="13" t="s">
        <v>36</v>
      </c>
      <c r="AX909" s="13" t="s">
        <v>80</v>
      </c>
      <c r="AY909" s="220" t="s">
        <v>166</v>
      </c>
    </row>
    <row r="910" s="13" customFormat="1">
      <c r="A910" s="13"/>
      <c r="B910" s="218"/>
      <c r="C910" s="13"/>
      <c r="D910" s="219" t="s">
        <v>184</v>
      </c>
      <c r="E910" s="220" t="s">
        <v>1</v>
      </c>
      <c r="F910" s="221" t="s">
        <v>1761</v>
      </c>
      <c r="G910" s="13"/>
      <c r="H910" s="222">
        <v>9</v>
      </c>
      <c r="I910" s="223"/>
      <c r="J910" s="13"/>
      <c r="K910" s="13"/>
      <c r="L910" s="218"/>
      <c r="M910" s="224"/>
      <c r="N910" s="225"/>
      <c r="O910" s="225"/>
      <c r="P910" s="225"/>
      <c r="Q910" s="225"/>
      <c r="R910" s="225"/>
      <c r="S910" s="225"/>
      <c r="T910" s="226"/>
      <c r="U910" s="13"/>
      <c r="V910" s="13"/>
      <c r="W910" s="13"/>
      <c r="X910" s="13"/>
      <c r="Y910" s="13"/>
      <c r="Z910" s="13"/>
      <c r="AA910" s="13"/>
      <c r="AB910" s="13"/>
      <c r="AC910" s="13"/>
      <c r="AD910" s="13"/>
      <c r="AE910" s="13"/>
      <c r="AT910" s="220" t="s">
        <v>184</v>
      </c>
      <c r="AU910" s="220" t="s">
        <v>93</v>
      </c>
      <c r="AV910" s="13" t="s">
        <v>93</v>
      </c>
      <c r="AW910" s="13" t="s">
        <v>36</v>
      </c>
      <c r="AX910" s="13" t="s">
        <v>80</v>
      </c>
      <c r="AY910" s="220" t="s">
        <v>166</v>
      </c>
    </row>
    <row r="911" s="13" customFormat="1">
      <c r="A911" s="13"/>
      <c r="B911" s="218"/>
      <c r="C911" s="13"/>
      <c r="D911" s="219" t="s">
        <v>184</v>
      </c>
      <c r="E911" s="220" t="s">
        <v>1</v>
      </c>
      <c r="F911" s="221" t="s">
        <v>1762</v>
      </c>
      <c r="G911" s="13"/>
      <c r="H911" s="222">
        <v>17.001000000000001</v>
      </c>
      <c r="I911" s="223"/>
      <c r="J911" s="13"/>
      <c r="K911" s="13"/>
      <c r="L911" s="218"/>
      <c r="M911" s="224"/>
      <c r="N911" s="225"/>
      <c r="O911" s="225"/>
      <c r="P911" s="225"/>
      <c r="Q911" s="225"/>
      <c r="R911" s="225"/>
      <c r="S911" s="225"/>
      <c r="T911" s="226"/>
      <c r="U911" s="13"/>
      <c r="V911" s="13"/>
      <c r="W911" s="13"/>
      <c r="X911" s="13"/>
      <c r="Y911" s="13"/>
      <c r="Z911" s="13"/>
      <c r="AA911" s="13"/>
      <c r="AB911" s="13"/>
      <c r="AC911" s="13"/>
      <c r="AD911" s="13"/>
      <c r="AE911" s="13"/>
      <c r="AT911" s="220" t="s">
        <v>184</v>
      </c>
      <c r="AU911" s="220" t="s">
        <v>93</v>
      </c>
      <c r="AV911" s="13" t="s">
        <v>93</v>
      </c>
      <c r="AW911" s="13" t="s">
        <v>36</v>
      </c>
      <c r="AX911" s="13" t="s">
        <v>80</v>
      </c>
      <c r="AY911" s="220" t="s">
        <v>166</v>
      </c>
    </row>
    <row r="912" s="13" customFormat="1">
      <c r="A912" s="13"/>
      <c r="B912" s="218"/>
      <c r="C912" s="13"/>
      <c r="D912" s="219" t="s">
        <v>184</v>
      </c>
      <c r="E912" s="220" t="s">
        <v>1</v>
      </c>
      <c r="F912" s="221" t="s">
        <v>1763</v>
      </c>
      <c r="G912" s="13"/>
      <c r="H912" s="222">
        <v>6.2830000000000004</v>
      </c>
      <c r="I912" s="223"/>
      <c r="J912" s="13"/>
      <c r="K912" s="13"/>
      <c r="L912" s="218"/>
      <c r="M912" s="224"/>
      <c r="N912" s="225"/>
      <c r="O912" s="225"/>
      <c r="P912" s="225"/>
      <c r="Q912" s="225"/>
      <c r="R912" s="225"/>
      <c r="S912" s="225"/>
      <c r="T912" s="226"/>
      <c r="U912" s="13"/>
      <c r="V912" s="13"/>
      <c r="W912" s="13"/>
      <c r="X912" s="13"/>
      <c r="Y912" s="13"/>
      <c r="Z912" s="13"/>
      <c r="AA912" s="13"/>
      <c r="AB912" s="13"/>
      <c r="AC912" s="13"/>
      <c r="AD912" s="13"/>
      <c r="AE912" s="13"/>
      <c r="AT912" s="220" t="s">
        <v>184</v>
      </c>
      <c r="AU912" s="220" t="s">
        <v>93</v>
      </c>
      <c r="AV912" s="13" t="s">
        <v>93</v>
      </c>
      <c r="AW912" s="13" t="s">
        <v>36</v>
      </c>
      <c r="AX912" s="13" t="s">
        <v>80</v>
      </c>
      <c r="AY912" s="220" t="s">
        <v>166</v>
      </c>
    </row>
    <row r="913" s="13" customFormat="1">
      <c r="A913" s="13"/>
      <c r="B913" s="218"/>
      <c r="C913" s="13"/>
      <c r="D913" s="219" t="s">
        <v>184</v>
      </c>
      <c r="E913" s="220" t="s">
        <v>1</v>
      </c>
      <c r="F913" s="221" t="s">
        <v>1764</v>
      </c>
      <c r="G913" s="13"/>
      <c r="H913" s="222">
        <v>5.5</v>
      </c>
      <c r="I913" s="223"/>
      <c r="J913" s="13"/>
      <c r="K913" s="13"/>
      <c r="L913" s="218"/>
      <c r="M913" s="224"/>
      <c r="N913" s="225"/>
      <c r="O913" s="225"/>
      <c r="P913" s="225"/>
      <c r="Q913" s="225"/>
      <c r="R913" s="225"/>
      <c r="S913" s="225"/>
      <c r="T913" s="226"/>
      <c r="U913" s="13"/>
      <c r="V913" s="13"/>
      <c r="W913" s="13"/>
      <c r="X913" s="13"/>
      <c r="Y913" s="13"/>
      <c r="Z913" s="13"/>
      <c r="AA913" s="13"/>
      <c r="AB913" s="13"/>
      <c r="AC913" s="13"/>
      <c r="AD913" s="13"/>
      <c r="AE913" s="13"/>
      <c r="AT913" s="220" t="s">
        <v>184</v>
      </c>
      <c r="AU913" s="220" t="s">
        <v>93</v>
      </c>
      <c r="AV913" s="13" t="s">
        <v>93</v>
      </c>
      <c r="AW913" s="13" t="s">
        <v>36</v>
      </c>
      <c r="AX913" s="13" t="s">
        <v>80</v>
      </c>
      <c r="AY913" s="220" t="s">
        <v>166</v>
      </c>
    </row>
    <row r="914" s="13" customFormat="1">
      <c r="A914" s="13"/>
      <c r="B914" s="218"/>
      <c r="C914" s="13"/>
      <c r="D914" s="219" t="s">
        <v>184</v>
      </c>
      <c r="E914" s="220" t="s">
        <v>1</v>
      </c>
      <c r="F914" s="221" t="s">
        <v>1765</v>
      </c>
      <c r="G914" s="13"/>
      <c r="H914" s="222">
        <v>4.9969999999999999</v>
      </c>
      <c r="I914" s="223"/>
      <c r="J914" s="13"/>
      <c r="K914" s="13"/>
      <c r="L914" s="218"/>
      <c r="M914" s="224"/>
      <c r="N914" s="225"/>
      <c r="O914" s="225"/>
      <c r="P914" s="225"/>
      <c r="Q914" s="225"/>
      <c r="R914" s="225"/>
      <c r="S914" s="225"/>
      <c r="T914" s="226"/>
      <c r="U914" s="13"/>
      <c r="V914" s="13"/>
      <c r="W914" s="13"/>
      <c r="X914" s="13"/>
      <c r="Y914" s="13"/>
      <c r="Z914" s="13"/>
      <c r="AA914" s="13"/>
      <c r="AB914" s="13"/>
      <c r="AC914" s="13"/>
      <c r="AD914" s="13"/>
      <c r="AE914" s="13"/>
      <c r="AT914" s="220" t="s">
        <v>184</v>
      </c>
      <c r="AU914" s="220" t="s">
        <v>93</v>
      </c>
      <c r="AV914" s="13" t="s">
        <v>93</v>
      </c>
      <c r="AW914" s="13" t="s">
        <v>36</v>
      </c>
      <c r="AX914" s="13" t="s">
        <v>80</v>
      </c>
      <c r="AY914" s="220" t="s">
        <v>166</v>
      </c>
    </row>
    <row r="915" s="13" customFormat="1">
      <c r="A915" s="13"/>
      <c r="B915" s="218"/>
      <c r="C915" s="13"/>
      <c r="D915" s="219" t="s">
        <v>184</v>
      </c>
      <c r="E915" s="220" t="s">
        <v>1</v>
      </c>
      <c r="F915" s="221" t="s">
        <v>1766</v>
      </c>
      <c r="G915" s="13"/>
      <c r="H915" s="222">
        <v>14.574999999999999</v>
      </c>
      <c r="I915" s="223"/>
      <c r="J915" s="13"/>
      <c r="K915" s="13"/>
      <c r="L915" s="218"/>
      <c r="M915" s="224"/>
      <c r="N915" s="225"/>
      <c r="O915" s="225"/>
      <c r="P915" s="225"/>
      <c r="Q915" s="225"/>
      <c r="R915" s="225"/>
      <c r="S915" s="225"/>
      <c r="T915" s="226"/>
      <c r="U915" s="13"/>
      <c r="V915" s="13"/>
      <c r="W915" s="13"/>
      <c r="X915" s="13"/>
      <c r="Y915" s="13"/>
      <c r="Z915" s="13"/>
      <c r="AA915" s="13"/>
      <c r="AB915" s="13"/>
      <c r="AC915" s="13"/>
      <c r="AD915" s="13"/>
      <c r="AE915" s="13"/>
      <c r="AT915" s="220" t="s">
        <v>184</v>
      </c>
      <c r="AU915" s="220" t="s">
        <v>93</v>
      </c>
      <c r="AV915" s="13" t="s">
        <v>93</v>
      </c>
      <c r="AW915" s="13" t="s">
        <v>36</v>
      </c>
      <c r="AX915" s="13" t="s">
        <v>80</v>
      </c>
      <c r="AY915" s="220" t="s">
        <v>166</v>
      </c>
    </row>
    <row r="916" s="13" customFormat="1">
      <c r="A916" s="13"/>
      <c r="B916" s="218"/>
      <c r="C916" s="13"/>
      <c r="D916" s="219" t="s">
        <v>184</v>
      </c>
      <c r="E916" s="220" t="s">
        <v>1</v>
      </c>
      <c r="F916" s="221" t="s">
        <v>1767</v>
      </c>
      <c r="G916" s="13"/>
      <c r="H916" s="222">
        <v>5.0030000000000001</v>
      </c>
      <c r="I916" s="223"/>
      <c r="J916" s="13"/>
      <c r="K916" s="13"/>
      <c r="L916" s="218"/>
      <c r="M916" s="224"/>
      <c r="N916" s="225"/>
      <c r="O916" s="225"/>
      <c r="P916" s="225"/>
      <c r="Q916" s="225"/>
      <c r="R916" s="225"/>
      <c r="S916" s="225"/>
      <c r="T916" s="226"/>
      <c r="U916" s="13"/>
      <c r="V916" s="13"/>
      <c r="W916" s="13"/>
      <c r="X916" s="13"/>
      <c r="Y916" s="13"/>
      <c r="Z916" s="13"/>
      <c r="AA916" s="13"/>
      <c r="AB916" s="13"/>
      <c r="AC916" s="13"/>
      <c r="AD916" s="13"/>
      <c r="AE916" s="13"/>
      <c r="AT916" s="220" t="s">
        <v>184</v>
      </c>
      <c r="AU916" s="220" t="s">
        <v>93</v>
      </c>
      <c r="AV916" s="13" t="s">
        <v>93</v>
      </c>
      <c r="AW916" s="13" t="s">
        <v>36</v>
      </c>
      <c r="AX916" s="13" t="s">
        <v>80</v>
      </c>
      <c r="AY916" s="220" t="s">
        <v>166</v>
      </c>
    </row>
    <row r="917" s="13" customFormat="1">
      <c r="A917" s="13"/>
      <c r="B917" s="218"/>
      <c r="C917" s="13"/>
      <c r="D917" s="219" t="s">
        <v>184</v>
      </c>
      <c r="E917" s="220" t="s">
        <v>1</v>
      </c>
      <c r="F917" s="221" t="s">
        <v>1768</v>
      </c>
      <c r="G917" s="13"/>
      <c r="H917" s="222">
        <v>4.6349999999999998</v>
      </c>
      <c r="I917" s="223"/>
      <c r="J917" s="13"/>
      <c r="K917" s="13"/>
      <c r="L917" s="218"/>
      <c r="M917" s="224"/>
      <c r="N917" s="225"/>
      <c r="O917" s="225"/>
      <c r="P917" s="225"/>
      <c r="Q917" s="225"/>
      <c r="R917" s="225"/>
      <c r="S917" s="225"/>
      <c r="T917" s="226"/>
      <c r="U917" s="13"/>
      <c r="V917" s="13"/>
      <c r="W917" s="13"/>
      <c r="X917" s="13"/>
      <c r="Y917" s="13"/>
      <c r="Z917" s="13"/>
      <c r="AA917" s="13"/>
      <c r="AB917" s="13"/>
      <c r="AC917" s="13"/>
      <c r="AD917" s="13"/>
      <c r="AE917" s="13"/>
      <c r="AT917" s="220" t="s">
        <v>184</v>
      </c>
      <c r="AU917" s="220" t="s">
        <v>93</v>
      </c>
      <c r="AV917" s="13" t="s">
        <v>93</v>
      </c>
      <c r="AW917" s="13" t="s">
        <v>36</v>
      </c>
      <c r="AX917" s="13" t="s">
        <v>80</v>
      </c>
      <c r="AY917" s="220" t="s">
        <v>166</v>
      </c>
    </row>
    <row r="918" s="13" customFormat="1">
      <c r="A918" s="13"/>
      <c r="B918" s="218"/>
      <c r="C918" s="13"/>
      <c r="D918" s="219" t="s">
        <v>184</v>
      </c>
      <c r="E918" s="220" t="s">
        <v>1</v>
      </c>
      <c r="F918" s="221" t="s">
        <v>1769</v>
      </c>
      <c r="G918" s="13"/>
      <c r="H918" s="222">
        <v>4.0019999999999998</v>
      </c>
      <c r="I918" s="223"/>
      <c r="J918" s="13"/>
      <c r="K918" s="13"/>
      <c r="L918" s="218"/>
      <c r="M918" s="224"/>
      <c r="N918" s="225"/>
      <c r="O918" s="225"/>
      <c r="P918" s="225"/>
      <c r="Q918" s="225"/>
      <c r="R918" s="225"/>
      <c r="S918" s="225"/>
      <c r="T918" s="226"/>
      <c r="U918" s="13"/>
      <c r="V918" s="13"/>
      <c r="W918" s="13"/>
      <c r="X918" s="13"/>
      <c r="Y918" s="13"/>
      <c r="Z918" s="13"/>
      <c r="AA918" s="13"/>
      <c r="AB918" s="13"/>
      <c r="AC918" s="13"/>
      <c r="AD918" s="13"/>
      <c r="AE918" s="13"/>
      <c r="AT918" s="220" t="s">
        <v>184</v>
      </c>
      <c r="AU918" s="220" t="s">
        <v>93</v>
      </c>
      <c r="AV918" s="13" t="s">
        <v>93</v>
      </c>
      <c r="AW918" s="13" t="s">
        <v>36</v>
      </c>
      <c r="AX918" s="13" t="s">
        <v>80</v>
      </c>
      <c r="AY918" s="220" t="s">
        <v>166</v>
      </c>
    </row>
    <row r="919" s="13" customFormat="1">
      <c r="A919" s="13"/>
      <c r="B919" s="218"/>
      <c r="C919" s="13"/>
      <c r="D919" s="219" t="s">
        <v>184</v>
      </c>
      <c r="E919" s="220" t="s">
        <v>1</v>
      </c>
      <c r="F919" s="221" t="s">
        <v>1770</v>
      </c>
      <c r="G919" s="13"/>
      <c r="H919" s="222">
        <v>6.3410000000000002</v>
      </c>
      <c r="I919" s="223"/>
      <c r="J919" s="13"/>
      <c r="K919" s="13"/>
      <c r="L919" s="218"/>
      <c r="M919" s="224"/>
      <c r="N919" s="225"/>
      <c r="O919" s="225"/>
      <c r="P919" s="225"/>
      <c r="Q919" s="225"/>
      <c r="R919" s="225"/>
      <c r="S919" s="225"/>
      <c r="T919" s="226"/>
      <c r="U919" s="13"/>
      <c r="V919" s="13"/>
      <c r="W919" s="13"/>
      <c r="X919" s="13"/>
      <c r="Y919" s="13"/>
      <c r="Z919" s="13"/>
      <c r="AA919" s="13"/>
      <c r="AB919" s="13"/>
      <c r="AC919" s="13"/>
      <c r="AD919" s="13"/>
      <c r="AE919" s="13"/>
      <c r="AT919" s="220" t="s">
        <v>184</v>
      </c>
      <c r="AU919" s="220" t="s">
        <v>93</v>
      </c>
      <c r="AV919" s="13" t="s">
        <v>93</v>
      </c>
      <c r="AW919" s="13" t="s">
        <v>36</v>
      </c>
      <c r="AX919" s="13" t="s">
        <v>80</v>
      </c>
      <c r="AY919" s="220" t="s">
        <v>166</v>
      </c>
    </row>
    <row r="920" s="14" customFormat="1">
      <c r="A920" s="14"/>
      <c r="B920" s="227"/>
      <c r="C920" s="14"/>
      <c r="D920" s="219" t="s">
        <v>184</v>
      </c>
      <c r="E920" s="228" t="s">
        <v>1</v>
      </c>
      <c r="F920" s="229" t="s">
        <v>693</v>
      </c>
      <c r="G920" s="14"/>
      <c r="H920" s="228" t="s">
        <v>1</v>
      </c>
      <c r="I920" s="230"/>
      <c r="J920" s="14"/>
      <c r="K920" s="14"/>
      <c r="L920" s="227"/>
      <c r="M920" s="231"/>
      <c r="N920" s="232"/>
      <c r="O920" s="232"/>
      <c r="P920" s="232"/>
      <c r="Q920" s="232"/>
      <c r="R920" s="232"/>
      <c r="S920" s="232"/>
      <c r="T920" s="233"/>
      <c r="U920" s="14"/>
      <c r="V920" s="14"/>
      <c r="W920" s="14"/>
      <c r="X920" s="14"/>
      <c r="Y920" s="14"/>
      <c r="Z920" s="14"/>
      <c r="AA920" s="14"/>
      <c r="AB920" s="14"/>
      <c r="AC920" s="14"/>
      <c r="AD920" s="14"/>
      <c r="AE920" s="14"/>
      <c r="AT920" s="228" t="s">
        <v>184</v>
      </c>
      <c r="AU920" s="228" t="s">
        <v>93</v>
      </c>
      <c r="AV920" s="14" t="s">
        <v>87</v>
      </c>
      <c r="AW920" s="14" t="s">
        <v>36</v>
      </c>
      <c r="AX920" s="14" t="s">
        <v>80</v>
      </c>
      <c r="AY920" s="228" t="s">
        <v>166</v>
      </c>
    </row>
    <row r="921" s="13" customFormat="1">
      <c r="A921" s="13"/>
      <c r="B921" s="218"/>
      <c r="C921" s="13"/>
      <c r="D921" s="219" t="s">
        <v>184</v>
      </c>
      <c r="E921" s="220" t="s">
        <v>1</v>
      </c>
      <c r="F921" s="221" t="s">
        <v>1771</v>
      </c>
      <c r="G921" s="13"/>
      <c r="H921" s="222">
        <v>5.617</v>
      </c>
      <c r="I921" s="223"/>
      <c r="J921" s="13"/>
      <c r="K921" s="13"/>
      <c r="L921" s="218"/>
      <c r="M921" s="224"/>
      <c r="N921" s="225"/>
      <c r="O921" s="225"/>
      <c r="P921" s="225"/>
      <c r="Q921" s="225"/>
      <c r="R921" s="225"/>
      <c r="S921" s="225"/>
      <c r="T921" s="226"/>
      <c r="U921" s="13"/>
      <c r="V921" s="13"/>
      <c r="W921" s="13"/>
      <c r="X921" s="13"/>
      <c r="Y921" s="13"/>
      <c r="Z921" s="13"/>
      <c r="AA921" s="13"/>
      <c r="AB921" s="13"/>
      <c r="AC921" s="13"/>
      <c r="AD921" s="13"/>
      <c r="AE921" s="13"/>
      <c r="AT921" s="220" t="s">
        <v>184</v>
      </c>
      <c r="AU921" s="220" t="s">
        <v>93</v>
      </c>
      <c r="AV921" s="13" t="s">
        <v>93</v>
      </c>
      <c r="AW921" s="13" t="s">
        <v>36</v>
      </c>
      <c r="AX921" s="13" t="s">
        <v>80</v>
      </c>
      <c r="AY921" s="220" t="s">
        <v>166</v>
      </c>
    </row>
    <row r="922" s="13" customFormat="1">
      <c r="A922" s="13"/>
      <c r="B922" s="218"/>
      <c r="C922" s="13"/>
      <c r="D922" s="219" t="s">
        <v>184</v>
      </c>
      <c r="E922" s="220" t="s">
        <v>1</v>
      </c>
      <c r="F922" s="221" t="s">
        <v>1772</v>
      </c>
      <c r="G922" s="13"/>
      <c r="H922" s="222">
        <v>6</v>
      </c>
      <c r="I922" s="223"/>
      <c r="J922" s="13"/>
      <c r="K922" s="13"/>
      <c r="L922" s="218"/>
      <c r="M922" s="224"/>
      <c r="N922" s="225"/>
      <c r="O922" s="225"/>
      <c r="P922" s="225"/>
      <c r="Q922" s="225"/>
      <c r="R922" s="225"/>
      <c r="S922" s="225"/>
      <c r="T922" s="226"/>
      <c r="U922" s="13"/>
      <c r="V922" s="13"/>
      <c r="W922" s="13"/>
      <c r="X922" s="13"/>
      <c r="Y922" s="13"/>
      <c r="Z922" s="13"/>
      <c r="AA922" s="13"/>
      <c r="AB922" s="13"/>
      <c r="AC922" s="13"/>
      <c r="AD922" s="13"/>
      <c r="AE922" s="13"/>
      <c r="AT922" s="220" t="s">
        <v>184</v>
      </c>
      <c r="AU922" s="220" t="s">
        <v>93</v>
      </c>
      <c r="AV922" s="13" t="s">
        <v>93</v>
      </c>
      <c r="AW922" s="13" t="s">
        <v>36</v>
      </c>
      <c r="AX922" s="13" t="s">
        <v>80</v>
      </c>
      <c r="AY922" s="220" t="s">
        <v>166</v>
      </c>
    </row>
    <row r="923" s="13" customFormat="1">
      <c r="A923" s="13"/>
      <c r="B923" s="218"/>
      <c r="C923" s="13"/>
      <c r="D923" s="219" t="s">
        <v>184</v>
      </c>
      <c r="E923" s="220" t="s">
        <v>1</v>
      </c>
      <c r="F923" s="221" t="s">
        <v>1773</v>
      </c>
      <c r="G923" s="13"/>
      <c r="H923" s="222">
        <v>5.9180000000000001</v>
      </c>
      <c r="I923" s="223"/>
      <c r="J923" s="13"/>
      <c r="K923" s="13"/>
      <c r="L923" s="218"/>
      <c r="M923" s="224"/>
      <c r="N923" s="225"/>
      <c r="O923" s="225"/>
      <c r="P923" s="225"/>
      <c r="Q923" s="225"/>
      <c r="R923" s="225"/>
      <c r="S923" s="225"/>
      <c r="T923" s="226"/>
      <c r="U923" s="13"/>
      <c r="V923" s="13"/>
      <c r="W923" s="13"/>
      <c r="X923" s="13"/>
      <c r="Y923" s="13"/>
      <c r="Z923" s="13"/>
      <c r="AA923" s="13"/>
      <c r="AB923" s="13"/>
      <c r="AC923" s="13"/>
      <c r="AD923" s="13"/>
      <c r="AE923" s="13"/>
      <c r="AT923" s="220" t="s">
        <v>184</v>
      </c>
      <c r="AU923" s="220" t="s">
        <v>93</v>
      </c>
      <c r="AV923" s="13" t="s">
        <v>93</v>
      </c>
      <c r="AW923" s="13" t="s">
        <v>36</v>
      </c>
      <c r="AX923" s="13" t="s">
        <v>80</v>
      </c>
      <c r="AY923" s="220" t="s">
        <v>166</v>
      </c>
    </row>
    <row r="924" s="13" customFormat="1">
      <c r="A924" s="13"/>
      <c r="B924" s="218"/>
      <c r="C924" s="13"/>
      <c r="D924" s="219" t="s">
        <v>184</v>
      </c>
      <c r="E924" s="220" t="s">
        <v>1</v>
      </c>
      <c r="F924" s="221" t="s">
        <v>1774</v>
      </c>
      <c r="G924" s="13"/>
      <c r="H924" s="222">
        <v>5.7039999999999997</v>
      </c>
      <c r="I924" s="223"/>
      <c r="J924" s="13"/>
      <c r="K924" s="13"/>
      <c r="L924" s="218"/>
      <c r="M924" s="224"/>
      <c r="N924" s="225"/>
      <c r="O924" s="225"/>
      <c r="P924" s="225"/>
      <c r="Q924" s="225"/>
      <c r="R924" s="225"/>
      <c r="S924" s="225"/>
      <c r="T924" s="226"/>
      <c r="U924" s="13"/>
      <c r="V924" s="13"/>
      <c r="W924" s="13"/>
      <c r="X924" s="13"/>
      <c r="Y924" s="13"/>
      <c r="Z924" s="13"/>
      <c r="AA924" s="13"/>
      <c r="AB924" s="13"/>
      <c r="AC924" s="13"/>
      <c r="AD924" s="13"/>
      <c r="AE924" s="13"/>
      <c r="AT924" s="220" t="s">
        <v>184</v>
      </c>
      <c r="AU924" s="220" t="s">
        <v>93</v>
      </c>
      <c r="AV924" s="13" t="s">
        <v>93</v>
      </c>
      <c r="AW924" s="13" t="s">
        <v>36</v>
      </c>
      <c r="AX924" s="13" t="s">
        <v>80</v>
      </c>
      <c r="AY924" s="220" t="s">
        <v>166</v>
      </c>
    </row>
    <row r="925" s="13" customFormat="1">
      <c r="A925" s="13"/>
      <c r="B925" s="218"/>
      <c r="C925" s="13"/>
      <c r="D925" s="219" t="s">
        <v>184</v>
      </c>
      <c r="E925" s="220" t="s">
        <v>1</v>
      </c>
      <c r="F925" s="221" t="s">
        <v>1775</v>
      </c>
      <c r="G925" s="13"/>
      <c r="H925" s="222">
        <v>10.288</v>
      </c>
      <c r="I925" s="223"/>
      <c r="J925" s="13"/>
      <c r="K925" s="13"/>
      <c r="L925" s="218"/>
      <c r="M925" s="224"/>
      <c r="N925" s="225"/>
      <c r="O925" s="225"/>
      <c r="P925" s="225"/>
      <c r="Q925" s="225"/>
      <c r="R925" s="225"/>
      <c r="S925" s="225"/>
      <c r="T925" s="226"/>
      <c r="U925" s="13"/>
      <c r="V925" s="13"/>
      <c r="W925" s="13"/>
      <c r="X925" s="13"/>
      <c r="Y925" s="13"/>
      <c r="Z925" s="13"/>
      <c r="AA925" s="13"/>
      <c r="AB925" s="13"/>
      <c r="AC925" s="13"/>
      <c r="AD925" s="13"/>
      <c r="AE925" s="13"/>
      <c r="AT925" s="220" t="s">
        <v>184</v>
      </c>
      <c r="AU925" s="220" t="s">
        <v>93</v>
      </c>
      <c r="AV925" s="13" t="s">
        <v>93</v>
      </c>
      <c r="AW925" s="13" t="s">
        <v>36</v>
      </c>
      <c r="AX925" s="13" t="s">
        <v>80</v>
      </c>
      <c r="AY925" s="220" t="s">
        <v>166</v>
      </c>
    </row>
    <row r="926" s="13" customFormat="1">
      <c r="A926" s="13"/>
      <c r="B926" s="218"/>
      <c r="C926" s="13"/>
      <c r="D926" s="219" t="s">
        <v>184</v>
      </c>
      <c r="E926" s="220" t="s">
        <v>1</v>
      </c>
      <c r="F926" s="221" t="s">
        <v>1776</v>
      </c>
      <c r="G926" s="13"/>
      <c r="H926" s="222">
        <v>11.300000000000001</v>
      </c>
      <c r="I926" s="223"/>
      <c r="J926" s="13"/>
      <c r="K926" s="13"/>
      <c r="L926" s="218"/>
      <c r="M926" s="224"/>
      <c r="N926" s="225"/>
      <c r="O926" s="225"/>
      <c r="P926" s="225"/>
      <c r="Q926" s="225"/>
      <c r="R926" s="225"/>
      <c r="S926" s="225"/>
      <c r="T926" s="226"/>
      <c r="U926" s="13"/>
      <c r="V926" s="13"/>
      <c r="W926" s="13"/>
      <c r="X926" s="13"/>
      <c r="Y926" s="13"/>
      <c r="Z926" s="13"/>
      <c r="AA926" s="13"/>
      <c r="AB926" s="13"/>
      <c r="AC926" s="13"/>
      <c r="AD926" s="13"/>
      <c r="AE926" s="13"/>
      <c r="AT926" s="220" t="s">
        <v>184</v>
      </c>
      <c r="AU926" s="220" t="s">
        <v>93</v>
      </c>
      <c r="AV926" s="13" t="s">
        <v>93</v>
      </c>
      <c r="AW926" s="13" t="s">
        <v>36</v>
      </c>
      <c r="AX926" s="13" t="s">
        <v>80</v>
      </c>
      <c r="AY926" s="220" t="s">
        <v>166</v>
      </c>
    </row>
    <row r="927" s="13" customFormat="1">
      <c r="A927" s="13"/>
      <c r="B927" s="218"/>
      <c r="C927" s="13"/>
      <c r="D927" s="219" t="s">
        <v>184</v>
      </c>
      <c r="E927" s="220" t="s">
        <v>1</v>
      </c>
      <c r="F927" s="221" t="s">
        <v>1777</v>
      </c>
      <c r="G927" s="13"/>
      <c r="H927" s="222">
        <v>19.73</v>
      </c>
      <c r="I927" s="223"/>
      <c r="J927" s="13"/>
      <c r="K927" s="13"/>
      <c r="L927" s="218"/>
      <c r="M927" s="224"/>
      <c r="N927" s="225"/>
      <c r="O927" s="225"/>
      <c r="P927" s="225"/>
      <c r="Q927" s="225"/>
      <c r="R927" s="225"/>
      <c r="S927" s="225"/>
      <c r="T927" s="226"/>
      <c r="U927" s="13"/>
      <c r="V927" s="13"/>
      <c r="W927" s="13"/>
      <c r="X927" s="13"/>
      <c r="Y927" s="13"/>
      <c r="Z927" s="13"/>
      <c r="AA927" s="13"/>
      <c r="AB927" s="13"/>
      <c r="AC927" s="13"/>
      <c r="AD927" s="13"/>
      <c r="AE927" s="13"/>
      <c r="AT927" s="220" t="s">
        <v>184</v>
      </c>
      <c r="AU927" s="220" t="s">
        <v>93</v>
      </c>
      <c r="AV927" s="13" t="s">
        <v>93</v>
      </c>
      <c r="AW927" s="13" t="s">
        <v>36</v>
      </c>
      <c r="AX927" s="13" t="s">
        <v>80</v>
      </c>
      <c r="AY927" s="220" t="s">
        <v>166</v>
      </c>
    </row>
    <row r="928" s="13" customFormat="1">
      <c r="A928" s="13"/>
      <c r="B928" s="218"/>
      <c r="C928" s="13"/>
      <c r="D928" s="219" t="s">
        <v>184</v>
      </c>
      <c r="E928" s="220" t="s">
        <v>1</v>
      </c>
      <c r="F928" s="221" t="s">
        <v>1778</v>
      </c>
      <c r="G928" s="13"/>
      <c r="H928" s="222">
        <v>21.800000000000001</v>
      </c>
      <c r="I928" s="223"/>
      <c r="J928" s="13"/>
      <c r="K928" s="13"/>
      <c r="L928" s="218"/>
      <c r="M928" s="224"/>
      <c r="N928" s="225"/>
      <c r="O928" s="225"/>
      <c r="P928" s="225"/>
      <c r="Q928" s="225"/>
      <c r="R928" s="225"/>
      <c r="S928" s="225"/>
      <c r="T928" s="226"/>
      <c r="U928" s="13"/>
      <c r="V928" s="13"/>
      <c r="W928" s="13"/>
      <c r="X928" s="13"/>
      <c r="Y928" s="13"/>
      <c r="Z928" s="13"/>
      <c r="AA928" s="13"/>
      <c r="AB928" s="13"/>
      <c r="AC928" s="13"/>
      <c r="AD928" s="13"/>
      <c r="AE928" s="13"/>
      <c r="AT928" s="220" t="s">
        <v>184</v>
      </c>
      <c r="AU928" s="220" t="s">
        <v>93</v>
      </c>
      <c r="AV928" s="13" t="s">
        <v>93</v>
      </c>
      <c r="AW928" s="13" t="s">
        <v>36</v>
      </c>
      <c r="AX928" s="13" t="s">
        <v>80</v>
      </c>
      <c r="AY928" s="220" t="s">
        <v>166</v>
      </c>
    </row>
    <row r="929" s="15" customFormat="1">
      <c r="A929" s="15"/>
      <c r="B929" s="234"/>
      <c r="C929" s="15"/>
      <c r="D929" s="219" t="s">
        <v>184</v>
      </c>
      <c r="E929" s="235" t="s">
        <v>1</v>
      </c>
      <c r="F929" s="236" t="s">
        <v>241</v>
      </c>
      <c r="G929" s="15"/>
      <c r="H929" s="237">
        <v>232.29200000000003</v>
      </c>
      <c r="I929" s="238"/>
      <c r="J929" s="15"/>
      <c r="K929" s="15"/>
      <c r="L929" s="234"/>
      <c r="M929" s="239"/>
      <c r="N929" s="240"/>
      <c r="O929" s="240"/>
      <c r="P929" s="240"/>
      <c r="Q929" s="240"/>
      <c r="R929" s="240"/>
      <c r="S929" s="240"/>
      <c r="T929" s="241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  <c r="AE929" s="15"/>
      <c r="AT929" s="235" t="s">
        <v>184</v>
      </c>
      <c r="AU929" s="235" t="s">
        <v>93</v>
      </c>
      <c r="AV929" s="15" t="s">
        <v>172</v>
      </c>
      <c r="AW929" s="15" t="s">
        <v>36</v>
      </c>
      <c r="AX929" s="15" t="s">
        <v>87</v>
      </c>
      <c r="AY929" s="235" t="s">
        <v>166</v>
      </c>
    </row>
    <row r="930" s="2" customFormat="1" ht="24.15" customHeight="1">
      <c r="A930" s="37"/>
      <c r="B930" s="168"/>
      <c r="C930" s="242" t="s">
        <v>1779</v>
      </c>
      <c r="D930" s="262" t="s">
        <v>271</v>
      </c>
      <c r="E930" s="243" t="s">
        <v>1780</v>
      </c>
      <c r="F930" s="244" t="s">
        <v>1781</v>
      </c>
      <c r="G930" s="245" t="s">
        <v>171</v>
      </c>
      <c r="H930" s="246">
        <v>93.846000000000004</v>
      </c>
      <c r="I930" s="247"/>
      <c r="J930" s="248">
        <f>ROUND(I930*H930,2)</f>
        <v>0</v>
      </c>
      <c r="K930" s="249"/>
      <c r="L930" s="250"/>
      <c r="M930" s="251" t="s">
        <v>1</v>
      </c>
      <c r="N930" s="252" t="s">
        <v>46</v>
      </c>
      <c r="O930" s="81"/>
      <c r="P930" s="214">
        <f>O930*H930</f>
        <v>0</v>
      </c>
      <c r="Q930" s="214">
        <v>0.80000000000000004</v>
      </c>
      <c r="R930" s="214">
        <f>Q930*H930</f>
        <v>75.076800000000006</v>
      </c>
      <c r="S930" s="214">
        <v>0</v>
      </c>
      <c r="T930" s="215">
        <f>S930*H930</f>
        <v>0</v>
      </c>
      <c r="U930" s="37"/>
      <c r="V930" s="37"/>
      <c r="W930" s="37"/>
      <c r="X930" s="37"/>
      <c r="Y930" s="37"/>
      <c r="Z930" s="37"/>
      <c r="AA930" s="37"/>
      <c r="AB930" s="37"/>
      <c r="AC930" s="37"/>
      <c r="AD930" s="37"/>
      <c r="AE930" s="37"/>
      <c r="AR930" s="216" t="s">
        <v>200</v>
      </c>
      <c r="AT930" s="216" t="s">
        <v>271</v>
      </c>
      <c r="AU930" s="216" t="s">
        <v>93</v>
      </c>
      <c r="AY930" s="18" t="s">
        <v>166</v>
      </c>
      <c r="BE930" s="217">
        <f>IF(N930="základná",J930,0)</f>
        <v>0</v>
      </c>
      <c r="BF930" s="217">
        <f>IF(N930="znížená",J930,0)</f>
        <v>0</v>
      </c>
      <c r="BG930" s="217">
        <f>IF(N930="zákl. prenesená",J930,0)</f>
        <v>0</v>
      </c>
      <c r="BH930" s="217">
        <f>IF(N930="zníž. prenesená",J930,0)</f>
        <v>0</v>
      </c>
      <c r="BI930" s="217">
        <f>IF(N930="nulová",J930,0)</f>
        <v>0</v>
      </c>
      <c r="BJ930" s="18" t="s">
        <v>93</v>
      </c>
      <c r="BK930" s="217">
        <f>ROUND(I930*H930,2)</f>
        <v>0</v>
      </c>
      <c r="BL930" s="18" t="s">
        <v>172</v>
      </c>
      <c r="BM930" s="216" t="s">
        <v>1782</v>
      </c>
    </row>
    <row r="931" s="13" customFormat="1">
      <c r="A931" s="13"/>
      <c r="B931" s="218"/>
      <c r="C931" s="13"/>
      <c r="D931" s="219" t="s">
        <v>184</v>
      </c>
      <c r="E931" s="13"/>
      <c r="F931" s="221" t="s">
        <v>1783</v>
      </c>
      <c r="G931" s="13"/>
      <c r="H931" s="222">
        <v>93.846000000000004</v>
      </c>
      <c r="I931" s="223"/>
      <c r="J931" s="13"/>
      <c r="K931" s="13"/>
      <c r="L931" s="218"/>
      <c r="M931" s="224"/>
      <c r="N931" s="225"/>
      <c r="O931" s="225"/>
      <c r="P931" s="225"/>
      <c r="Q931" s="225"/>
      <c r="R931" s="225"/>
      <c r="S931" s="225"/>
      <c r="T931" s="226"/>
      <c r="U931" s="13"/>
      <c r="V931" s="13"/>
      <c r="W931" s="13"/>
      <c r="X931" s="13"/>
      <c r="Y931" s="13"/>
      <c r="Z931" s="13"/>
      <c r="AA931" s="13"/>
      <c r="AB931" s="13"/>
      <c r="AC931" s="13"/>
      <c r="AD931" s="13"/>
      <c r="AE931" s="13"/>
      <c r="AT931" s="220" t="s">
        <v>184</v>
      </c>
      <c r="AU931" s="220" t="s">
        <v>93</v>
      </c>
      <c r="AV931" s="13" t="s">
        <v>93</v>
      </c>
      <c r="AW931" s="13" t="s">
        <v>3</v>
      </c>
      <c r="AX931" s="13" t="s">
        <v>87</v>
      </c>
      <c r="AY931" s="220" t="s">
        <v>166</v>
      </c>
    </row>
    <row r="932" s="2" customFormat="1" ht="16.5" customHeight="1">
      <c r="A932" s="37"/>
      <c r="B932" s="168"/>
      <c r="C932" s="204" t="s">
        <v>1784</v>
      </c>
      <c r="D932" s="263" t="s">
        <v>168</v>
      </c>
      <c r="E932" s="205" t="s">
        <v>1785</v>
      </c>
      <c r="F932" s="206" t="s">
        <v>1786</v>
      </c>
      <c r="G932" s="207" t="s">
        <v>298</v>
      </c>
      <c r="H932" s="208">
        <v>0</v>
      </c>
      <c r="I932" s="209"/>
      <c r="J932" s="210">
        <f>ROUND(I932*H932,2)</f>
        <v>0</v>
      </c>
      <c r="K932" s="211"/>
      <c r="L932" s="38"/>
      <c r="M932" s="212" t="s">
        <v>1</v>
      </c>
      <c r="N932" s="213" t="s">
        <v>46</v>
      </c>
      <c r="O932" s="81"/>
      <c r="P932" s="214">
        <f>O932*H932</f>
        <v>0</v>
      </c>
      <c r="Q932" s="214">
        <v>0.76261999999999996</v>
      </c>
      <c r="R932" s="214">
        <f>Q932*H932</f>
        <v>0</v>
      </c>
      <c r="S932" s="214">
        <v>0</v>
      </c>
      <c r="T932" s="215">
        <f>S932*H932</f>
        <v>0</v>
      </c>
      <c r="U932" s="37"/>
      <c r="V932" s="37"/>
      <c r="W932" s="37"/>
      <c r="X932" s="37"/>
      <c r="Y932" s="37"/>
      <c r="Z932" s="37"/>
      <c r="AA932" s="37"/>
      <c r="AB932" s="37"/>
      <c r="AC932" s="37"/>
      <c r="AD932" s="37"/>
      <c r="AE932" s="37"/>
      <c r="AR932" s="216" t="s">
        <v>172</v>
      </c>
      <c r="AT932" s="216" t="s">
        <v>168</v>
      </c>
      <c r="AU932" s="216" t="s">
        <v>93</v>
      </c>
      <c r="AY932" s="18" t="s">
        <v>166</v>
      </c>
      <c r="BE932" s="217">
        <f>IF(N932="základná",J932,0)</f>
        <v>0</v>
      </c>
      <c r="BF932" s="217">
        <f>IF(N932="znížená",J932,0)</f>
        <v>0</v>
      </c>
      <c r="BG932" s="217">
        <f>IF(N932="zákl. prenesená",J932,0)</f>
        <v>0</v>
      </c>
      <c r="BH932" s="217">
        <f>IF(N932="zníž. prenesená",J932,0)</f>
        <v>0</v>
      </c>
      <c r="BI932" s="217">
        <f>IF(N932="nulová",J932,0)</f>
        <v>0</v>
      </c>
      <c r="BJ932" s="18" t="s">
        <v>93</v>
      </c>
      <c r="BK932" s="217">
        <f>ROUND(I932*H932,2)</f>
        <v>0</v>
      </c>
      <c r="BL932" s="18" t="s">
        <v>172</v>
      </c>
      <c r="BM932" s="216" t="s">
        <v>1787</v>
      </c>
    </row>
    <row r="933" s="2" customFormat="1" ht="16.5" customHeight="1">
      <c r="A933" s="37"/>
      <c r="B933" s="168"/>
      <c r="C933" s="242" t="s">
        <v>1788</v>
      </c>
      <c r="D933" s="262" t="s">
        <v>271</v>
      </c>
      <c r="E933" s="243" t="s">
        <v>1789</v>
      </c>
      <c r="F933" s="244" t="s">
        <v>1786</v>
      </c>
      <c r="G933" s="245" t="s">
        <v>171</v>
      </c>
      <c r="H933" s="246">
        <v>0</v>
      </c>
      <c r="I933" s="247"/>
      <c r="J933" s="248">
        <f>ROUND(I933*H933,2)</f>
        <v>0</v>
      </c>
      <c r="K933" s="249"/>
      <c r="L933" s="250"/>
      <c r="M933" s="251" t="s">
        <v>1</v>
      </c>
      <c r="N933" s="252" t="s">
        <v>46</v>
      </c>
      <c r="O933" s="81"/>
      <c r="P933" s="214">
        <f>O933*H933</f>
        <v>0</v>
      </c>
      <c r="Q933" s="214">
        <v>1.0349999999999999</v>
      </c>
      <c r="R933" s="214">
        <f>Q933*H933</f>
        <v>0</v>
      </c>
      <c r="S933" s="214">
        <v>0</v>
      </c>
      <c r="T933" s="215">
        <f>S933*H933</f>
        <v>0</v>
      </c>
      <c r="U933" s="37"/>
      <c r="V933" s="37"/>
      <c r="W933" s="37"/>
      <c r="X933" s="37"/>
      <c r="Y933" s="37"/>
      <c r="Z933" s="37"/>
      <c r="AA933" s="37"/>
      <c r="AB933" s="37"/>
      <c r="AC933" s="37"/>
      <c r="AD933" s="37"/>
      <c r="AE933" s="37"/>
      <c r="AR933" s="216" t="s">
        <v>200</v>
      </c>
      <c r="AT933" s="216" t="s">
        <v>271</v>
      </c>
      <c r="AU933" s="216" t="s">
        <v>93</v>
      </c>
      <c r="AY933" s="18" t="s">
        <v>166</v>
      </c>
      <c r="BE933" s="217">
        <f>IF(N933="základná",J933,0)</f>
        <v>0</v>
      </c>
      <c r="BF933" s="217">
        <f>IF(N933="znížená",J933,0)</f>
        <v>0</v>
      </c>
      <c r="BG933" s="217">
        <f>IF(N933="zákl. prenesená",J933,0)</f>
        <v>0</v>
      </c>
      <c r="BH933" s="217">
        <f>IF(N933="zníž. prenesená",J933,0)</f>
        <v>0</v>
      </c>
      <c r="BI933" s="217">
        <f>IF(N933="nulová",J933,0)</f>
        <v>0</v>
      </c>
      <c r="BJ933" s="18" t="s">
        <v>93</v>
      </c>
      <c r="BK933" s="217">
        <f>ROUND(I933*H933,2)</f>
        <v>0</v>
      </c>
      <c r="BL933" s="18" t="s">
        <v>172</v>
      </c>
      <c r="BM933" s="216" t="s">
        <v>1790</v>
      </c>
    </row>
    <row r="934" s="13" customFormat="1">
      <c r="A934" s="13"/>
      <c r="B934" s="218"/>
      <c r="C934" s="13"/>
      <c r="D934" s="219" t="s">
        <v>184</v>
      </c>
      <c r="E934" s="13"/>
      <c r="F934" s="221" t="s">
        <v>1791</v>
      </c>
      <c r="G934" s="13"/>
      <c r="H934" s="222">
        <v>0</v>
      </c>
      <c r="I934" s="223"/>
      <c r="J934" s="13"/>
      <c r="K934" s="13"/>
      <c r="L934" s="218"/>
      <c r="M934" s="224"/>
      <c r="N934" s="225"/>
      <c r="O934" s="225"/>
      <c r="P934" s="225"/>
      <c r="Q934" s="225"/>
      <c r="R934" s="225"/>
      <c r="S934" s="225"/>
      <c r="T934" s="226"/>
      <c r="U934" s="13"/>
      <c r="V934" s="13"/>
      <c r="W934" s="13"/>
      <c r="X934" s="13"/>
      <c r="Y934" s="13"/>
      <c r="Z934" s="13"/>
      <c r="AA934" s="13"/>
      <c r="AB934" s="13"/>
      <c r="AC934" s="13"/>
      <c r="AD934" s="13"/>
      <c r="AE934" s="13"/>
      <c r="AT934" s="220" t="s">
        <v>184</v>
      </c>
      <c r="AU934" s="220" t="s">
        <v>93</v>
      </c>
      <c r="AV934" s="13" t="s">
        <v>93</v>
      </c>
      <c r="AW934" s="13" t="s">
        <v>3</v>
      </c>
      <c r="AX934" s="13" t="s">
        <v>87</v>
      </c>
      <c r="AY934" s="220" t="s">
        <v>166</v>
      </c>
    </row>
    <row r="935" s="2" customFormat="1" ht="24.15" customHeight="1">
      <c r="A935" s="37"/>
      <c r="B935" s="168"/>
      <c r="C935" s="204" t="s">
        <v>1792</v>
      </c>
      <c r="D935" s="204" t="s">
        <v>168</v>
      </c>
      <c r="E935" s="205" t="s">
        <v>1793</v>
      </c>
      <c r="F935" s="206" t="s">
        <v>1794</v>
      </c>
      <c r="G935" s="207" t="s">
        <v>298</v>
      </c>
      <c r="H935" s="208">
        <v>5</v>
      </c>
      <c r="I935" s="209"/>
      <c r="J935" s="210">
        <f>ROUND(I935*H935,2)</f>
        <v>0</v>
      </c>
      <c r="K935" s="211"/>
      <c r="L935" s="38"/>
      <c r="M935" s="212" t="s">
        <v>1</v>
      </c>
      <c r="N935" s="213" t="s">
        <v>46</v>
      </c>
      <c r="O935" s="81"/>
      <c r="P935" s="214">
        <f>O935*H935</f>
        <v>0</v>
      </c>
      <c r="Q935" s="214">
        <v>0</v>
      </c>
      <c r="R935" s="214">
        <f>Q935*H935</f>
        <v>0</v>
      </c>
      <c r="S935" s="214">
        <v>0</v>
      </c>
      <c r="T935" s="215">
        <f>S935*H935</f>
        <v>0</v>
      </c>
      <c r="U935" s="37"/>
      <c r="V935" s="37"/>
      <c r="W935" s="37"/>
      <c r="X935" s="37"/>
      <c r="Y935" s="37"/>
      <c r="Z935" s="37"/>
      <c r="AA935" s="37"/>
      <c r="AB935" s="37"/>
      <c r="AC935" s="37"/>
      <c r="AD935" s="37"/>
      <c r="AE935" s="37"/>
      <c r="AR935" s="216" t="s">
        <v>172</v>
      </c>
      <c r="AT935" s="216" t="s">
        <v>168</v>
      </c>
      <c r="AU935" s="216" t="s">
        <v>93</v>
      </c>
      <c r="AY935" s="18" t="s">
        <v>166</v>
      </c>
      <c r="BE935" s="217">
        <f>IF(N935="základná",J935,0)</f>
        <v>0</v>
      </c>
      <c r="BF935" s="217">
        <f>IF(N935="znížená",J935,0)</f>
        <v>0</v>
      </c>
      <c r="BG935" s="217">
        <f>IF(N935="zákl. prenesená",J935,0)</f>
        <v>0</v>
      </c>
      <c r="BH935" s="217">
        <f>IF(N935="zníž. prenesená",J935,0)</f>
        <v>0</v>
      </c>
      <c r="BI935" s="217">
        <f>IF(N935="nulová",J935,0)</f>
        <v>0</v>
      </c>
      <c r="BJ935" s="18" t="s">
        <v>93</v>
      </c>
      <c r="BK935" s="217">
        <f>ROUND(I935*H935,2)</f>
        <v>0</v>
      </c>
      <c r="BL935" s="18" t="s">
        <v>172</v>
      </c>
      <c r="BM935" s="216" t="s">
        <v>1795</v>
      </c>
    </row>
    <row r="936" s="14" customFormat="1">
      <c r="A936" s="14"/>
      <c r="B936" s="227"/>
      <c r="C936" s="14"/>
      <c r="D936" s="219" t="s">
        <v>184</v>
      </c>
      <c r="E936" s="228" t="s">
        <v>1</v>
      </c>
      <c r="F936" s="229" t="s">
        <v>737</v>
      </c>
      <c r="G936" s="14"/>
      <c r="H936" s="228" t="s">
        <v>1</v>
      </c>
      <c r="I936" s="230"/>
      <c r="J936" s="14"/>
      <c r="K936" s="14"/>
      <c r="L936" s="227"/>
      <c r="M936" s="231"/>
      <c r="N936" s="232"/>
      <c r="O936" s="232"/>
      <c r="P936" s="232"/>
      <c r="Q936" s="232"/>
      <c r="R936" s="232"/>
      <c r="S936" s="232"/>
      <c r="T936" s="233"/>
      <c r="U936" s="14"/>
      <c r="V936" s="14"/>
      <c r="W936" s="14"/>
      <c r="X936" s="14"/>
      <c r="Y936" s="14"/>
      <c r="Z936" s="14"/>
      <c r="AA936" s="14"/>
      <c r="AB936" s="14"/>
      <c r="AC936" s="14"/>
      <c r="AD936" s="14"/>
      <c r="AE936" s="14"/>
      <c r="AT936" s="228" t="s">
        <v>184</v>
      </c>
      <c r="AU936" s="228" t="s">
        <v>93</v>
      </c>
      <c r="AV936" s="14" t="s">
        <v>87</v>
      </c>
      <c r="AW936" s="14" t="s">
        <v>36</v>
      </c>
      <c r="AX936" s="14" t="s">
        <v>80</v>
      </c>
      <c r="AY936" s="228" t="s">
        <v>166</v>
      </c>
    </row>
    <row r="937" s="13" customFormat="1">
      <c r="A937" s="13"/>
      <c r="B937" s="218"/>
      <c r="C937" s="13"/>
      <c r="D937" s="219" t="s">
        <v>184</v>
      </c>
      <c r="E937" s="220" t="s">
        <v>1</v>
      </c>
      <c r="F937" s="221" t="s">
        <v>1796</v>
      </c>
      <c r="G937" s="13"/>
      <c r="H937" s="222">
        <v>5</v>
      </c>
      <c r="I937" s="223"/>
      <c r="J937" s="13"/>
      <c r="K937" s="13"/>
      <c r="L937" s="218"/>
      <c r="M937" s="224"/>
      <c r="N937" s="225"/>
      <c r="O937" s="225"/>
      <c r="P937" s="225"/>
      <c r="Q937" s="225"/>
      <c r="R937" s="225"/>
      <c r="S937" s="225"/>
      <c r="T937" s="226"/>
      <c r="U937" s="13"/>
      <c r="V937" s="13"/>
      <c r="W937" s="13"/>
      <c r="X937" s="13"/>
      <c r="Y937" s="13"/>
      <c r="Z937" s="13"/>
      <c r="AA937" s="13"/>
      <c r="AB937" s="13"/>
      <c r="AC937" s="13"/>
      <c r="AD937" s="13"/>
      <c r="AE937" s="13"/>
      <c r="AT937" s="220" t="s">
        <v>184</v>
      </c>
      <c r="AU937" s="220" t="s">
        <v>93</v>
      </c>
      <c r="AV937" s="13" t="s">
        <v>93</v>
      </c>
      <c r="AW937" s="13" t="s">
        <v>36</v>
      </c>
      <c r="AX937" s="13" t="s">
        <v>87</v>
      </c>
      <c r="AY937" s="220" t="s">
        <v>166</v>
      </c>
    </row>
    <row r="938" s="2" customFormat="1" ht="24.15" customHeight="1">
      <c r="A938" s="37"/>
      <c r="B938" s="168"/>
      <c r="C938" s="242" t="s">
        <v>1797</v>
      </c>
      <c r="D938" s="242" t="s">
        <v>271</v>
      </c>
      <c r="E938" s="243" t="s">
        <v>1798</v>
      </c>
      <c r="F938" s="244" t="s">
        <v>1799</v>
      </c>
      <c r="G938" s="245" t="s">
        <v>298</v>
      </c>
      <c r="H938" s="246">
        <v>5.0499999999999998</v>
      </c>
      <c r="I938" s="247"/>
      <c r="J938" s="248">
        <f>ROUND(I938*H938,2)</f>
        <v>0</v>
      </c>
      <c r="K938" s="249"/>
      <c r="L938" s="250"/>
      <c r="M938" s="251" t="s">
        <v>1</v>
      </c>
      <c r="N938" s="252" t="s">
        <v>46</v>
      </c>
      <c r="O938" s="81"/>
      <c r="P938" s="214">
        <f>O938*H938</f>
        <v>0</v>
      </c>
      <c r="Q938" s="214">
        <v>0.065329999999999999</v>
      </c>
      <c r="R938" s="214">
        <f>Q938*H938</f>
        <v>0.3299165</v>
      </c>
      <c r="S938" s="214">
        <v>0</v>
      </c>
      <c r="T938" s="215">
        <f>S938*H938</f>
        <v>0</v>
      </c>
      <c r="U938" s="37"/>
      <c r="V938" s="37"/>
      <c r="W938" s="37"/>
      <c r="X938" s="37"/>
      <c r="Y938" s="37"/>
      <c r="Z938" s="37"/>
      <c r="AA938" s="37"/>
      <c r="AB938" s="37"/>
      <c r="AC938" s="37"/>
      <c r="AD938" s="37"/>
      <c r="AE938" s="37"/>
      <c r="AR938" s="216" t="s">
        <v>200</v>
      </c>
      <c r="AT938" s="216" t="s">
        <v>271</v>
      </c>
      <c r="AU938" s="216" t="s">
        <v>93</v>
      </c>
      <c r="AY938" s="18" t="s">
        <v>166</v>
      </c>
      <c r="BE938" s="217">
        <f>IF(N938="základná",J938,0)</f>
        <v>0</v>
      </c>
      <c r="BF938" s="217">
        <f>IF(N938="znížená",J938,0)</f>
        <v>0</v>
      </c>
      <c r="BG938" s="217">
        <f>IF(N938="zákl. prenesená",J938,0)</f>
        <v>0</v>
      </c>
      <c r="BH938" s="217">
        <f>IF(N938="zníž. prenesená",J938,0)</f>
        <v>0</v>
      </c>
      <c r="BI938" s="217">
        <f>IF(N938="nulová",J938,0)</f>
        <v>0</v>
      </c>
      <c r="BJ938" s="18" t="s">
        <v>93</v>
      </c>
      <c r="BK938" s="217">
        <f>ROUND(I938*H938,2)</f>
        <v>0</v>
      </c>
      <c r="BL938" s="18" t="s">
        <v>172</v>
      </c>
      <c r="BM938" s="216" t="s">
        <v>1800</v>
      </c>
    </row>
    <row r="939" s="13" customFormat="1">
      <c r="A939" s="13"/>
      <c r="B939" s="218"/>
      <c r="C939" s="13"/>
      <c r="D939" s="219" t="s">
        <v>184</v>
      </c>
      <c r="E939" s="13"/>
      <c r="F939" s="221" t="s">
        <v>1801</v>
      </c>
      <c r="G939" s="13"/>
      <c r="H939" s="222">
        <v>5.0499999999999998</v>
      </c>
      <c r="I939" s="223"/>
      <c r="J939" s="13"/>
      <c r="K939" s="13"/>
      <c r="L939" s="218"/>
      <c r="M939" s="224"/>
      <c r="N939" s="225"/>
      <c r="O939" s="225"/>
      <c r="P939" s="225"/>
      <c r="Q939" s="225"/>
      <c r="R939" s="225"/>
      <c r="S939" s="225"/>
      <c r="T939" s="226"/>
      <c r="U939" s="13"/>
      <c r="V939" s="13"/>
      <c r="W939" s="13"/>
      <c r="X939" s="13"/>
      <c r="Y939" s="13"/>
      <c r="Z939" s="13"/>
      <c r="AA939" s="13"/>
      <c r="AB939" s="13"/>
      <c r="AC939" s="13"/>
      <c r="AD939" s="13"/>
      <c r="AE939" s="13"/>
      <c r="AT939" s="220" t="s">
        <v>184</v>
      </c>
      <c r="AU939" s="220" t="s">
        <v>93</v>
      </c>
      <c r="AV939" s="13" t="s">
        <v>93</v>
      </c>
      <c r="AW939" s="13" t="s">
        <v>3</v>
      </c>
      <c r="AX939" s="13" t="s">
        <v>87</v>
      </c>
      <c r="AY939" s="220" t="s">
        <v>166</v>
      </c>
    </row>
    <row r="940" s="2" customFormat="1" ht="24.15" customHeight="1">
      <c r="A940" s="37"/>
      <c r="B940" s="168"/>
      <c r="C940" s="204" t="s">
        <v>1802</v>
      </c>
      <c r="D940" s="204" t="s">
        <v>168</v>
      </c>
      <c r="E940" s="205" t="s">
        <v>1803</v>
      </c>
      <c r="F940" s="206" t="s">
        <v>1804</v>
      </c>
      <c r="G940" s="207" t="s">
        <v>298</v>
      </c>
      <c r="H940" s="208">
        <v>399.33600000000001</v>
      </c>
      <c r="I940" s="209"/>
      <c r="J940" s="210">
        <f>ROUND(I940*H940,2)</f>
        <v>0</v>
      </c>
      <c r="K940" s="211"/>
      <c r="L940" s="38"/>
      <c r="M940" s="212" t="s">
        <v>1</v>
      </c>
      <c r="N940" s="213" t="s">
        <v>46</v>
      </c>
      <c r="O940" s="81"/>
      <c r="P940" s="214">
        <f>O940*H940</f>
        <v>0</v>
      </c>
      <c r="Q940" s="214">
        <v>0</v>
      </c>
      <c r="R940" s="214">
        <f>Q940*H940</f>
        <v>0</v>
      </c>
      <c r="S940" s="214">
        <v>0</v>
      </c>
      <c r="T940" s="215">
        <f>S940*H940</f>
        <v>0</v>
      </c>
      <c r="U940" s="37"/>
      <c r="V940" s="37"/>
      <c r="W940" s="37"/>
      <c r="X940" s="37"/>
      <c r="Y940" s="37"/>
      <c r="Z940" s="37"/>
      <c r="AA940" s="37"/>
      <c r="AB940" s="37"/>
      <c r="AC940" s="37"/>
      <c r="AD940" s="37"/>
      <c r="AE940" s="37"/>
      <c r="AR940" s="216" t="s">
        <v>172</v>
      </c>
      <c r="AT940" s="216" t="s">
        <v>168</v>
      </c>
      <c r="AU940" s="216" t="s">
        <v>93</v>
      </c>
      <c r="AY940" s="18" t="s">
        <v>166</v>
      </c>
      <c r="BE940" s="217">
        <f>IF(N940="základná",J940,0)</f>
        <v>0</v>
      </c>
      <c r="BF940" s="217">
        <f>IF(N940="znížená",J940,0)</f>
        <v>0</v>
      </c>
      <c r="BG940" s="217">
        <f>IF(N940="zákl. prenesená",J940,0)</f>
        <v>0</v>
      </c>
      <c r="BH940" s="217">
        <f>IF(N940="zníž. prenesená",J940,0)</f>
        <v>0</v>
      </c>
      <c r="BI940" s="217">
        <f>IF(N940="nulová",J940,0)</f>
        <v>0</v>
      </c>
      <c r="BJ940" s="18" t="s">
        <v>93</v>
      </c>
      <c r="BK940" s="217">
        <f>ROUND(I940*H940,2)</f>
        <v>0</v>
      </c>
      <c r="BL940" s="18" t="s">
        <v>172</v>
      </c>
      <c r="BM940" s="216" t="s">
        <v>1805</v>
      </c>
    </row>
    <row r="941" s="2" customFormat="1" ht="24.15" customHeight="1">
      <c r="A941" s="37"/>
      <c r="B941" s="168"/>
      <c r="C941" s="204" t="s">
        <v>1806</v>
      </c>
      <c r="D941" s="204" t="s">
        <v>168</v>
      </c>
      <c r="E941" s="205" t="s">
        <v>1807</v>
      </c>
      <c r="F941" s="206" t="s">
        <v>1808</v>
      </c>
      <c r="G941" s="207" t="s">
        <v>298</v>
      </c>
      <c r="H941" s="208">
        <v>417.18599999999998</v>
      </c>
      <c r="I941" s="209"/>
      <c r="J941" s="210">
        <f>ROUND(I941*H941,2)</f>
        <v>0</v>
      </c>
      <c r="K941" s="211"/>
      <c r="L941" s="38"/>
      <c r="M941" s="212" t="s">
        <v>1</v>
      </c>
      <c r="N941" s="213" t="s">
        <v>46</v>
      </c>
      <c r="O941" s="81"/>
      <c r="P941" s="214">
        <f>O941*H941</f>
        <v>0</v>
      </c>
      <c r="Q941" s="214">
        <v>0</v>
      </c>
      <c r="R941" s="214">
        <f>Q941*H941</f>
        <v>0</v>
      </c>
      <c r="S941" s="214">
        <v>0</v>
      </c>
      <c r="T941" s="215">
        <f>S941*H941</f>
        <v>0</v>
      </c>
      <c r="U941" s="37"/>
      <c r="V941" s="37"/>
      <c r="W941" s="37"/>
      <c r="X941" s="37"/>
      <c r="Y941" s="37"/>
      <c r="Z941" s="37"/>
      <c r="AA941" s="37"/>
      <c r="AB941" s="37"/>
      <c r="AC941" s="37"/>
      <c r="AD941" s="37"/>
      <c r="AE941" s="37"/>
      <c r="AR941" s="216" t="s">
        <v>172</v>
      </c>
      <c r="AT941" s="216" t="s">
        <v>168</v>
      </c>
      <c r="AU941" s="216" t="s">
        <v>93</v>
      </c>
      <c r="AY941" s="18" t="s">
        <v>166</v>
      </c>
      <c r="BE941" s="217">
        <f>IF(N941="základná",J941,0)</f>
        <v>0</v>
      </c>
      <c r="BF941" s="217">
        <f>IF(N941="znížená",J941,0)</f>
        <v>0</v>
      </c>
      <c r="BG941" s="217">
        <f>IF(N941="zákl. prenesená",J941,0)</f>
        <v>0</v>
      </c>
      <c r="BH941" s="217">
        <f>IF(N941="zníž. prenesená",J941,0)</f>
        <v>0</v>
      </c>
      <c r="BI941" s="217">
        <f>IF(N941="nulová",J941,0)</f>
        <v>0</v>
      </c>
      <c r="BJ941" s="18" t="s">
        <v>93</v>
      </c>
      <c r="BK941" s="217">
        <f>ROUND(I941*H941,2)</f>
        <v>0</v>
      </c>
      <c r="BL941" s="18" t="s">
        <v>172</v>
      </c>
      <c r="BM941" s="216" t="s">
        <v>1809</v>
      </c>
    </row>
    <row r="942" s="2" customFormat="1" ht="24.15" customHeight="1">
      <c r="A942" s="37"/>
      <c r="B942" s="168"/>
      <c r="C942" s="204" t="s">
        <v>1810</v>
      </c>
      <c r="D942" s="204" t="s">
        <v>168</v>
      </c>
      <c r="E942" s="205" t="s">
        <v>1811</v>
      </c>
      <c r="F942" s="206" t="s">
        <v>1812</v>
      </c>
      <c r="G942" s="207" t="s">
        <v>298</v>
      </c>
      <c r="H942" s="208">
        <v>399.33600000000001</v>
      </c>
      <c r="I942" s="209"/>
      <c r="J942" s="210">
        <f>ROUND(I942*H942,2)</f>
        <v>0</v>
      </c>
      <c r="K942" s="211"/>
      <c r="L942" s="38"/>
      <c r="M942" s="212" t="s">
        <v>1</v>
      </c>
      <c r="N942" s="213" t="s">
        <v>46</v>
      </c>
      <c r="O942" s="81"/>
      <c r="P942" s="214">
        <f>O942*H942</f>
        <v>0</v>
      </c>
      <c r="Q942" s="214">
        <v>0</v>
      </c>
      <c r="R942" s="214">
        <f>Q942*H942</f>
        <v>0</v>
      </c>
      <c r="S942" s="214">
        <v>0</v>
      </c>
      <c r="T942" s="215">
        <f>S942*H942</f>
        <v>0</v>
      </c>
      <c r="U942" s="37"/>
      <c r="V942" s="37"/>
      <c r="W942" s="37"/>
      <c r="X942" s="37"/>
      <c r="Y942" s="37"/>
      <c r="Z942" s="37"/>
      <c r="AA942" s="37"/>
      <c r="AB942" s="37"/>
      <c r="AC942" s="37"/>
      <c r="AD942" s="37"/>
      <c r="AE942" s="37"/>
      <c r="AR942" s="216" t="s">
        <v>172</v>
      </c>
      <c r="AT942" s="216" t="s">
        <v>168</v>
      </c>
      <c r="AU942" s="216" t="s">
        <v>93</v>
      </c>
      <c r="AY942" s="18" t="s">
        <v>166</v>
      </c>
      <c r="BE942" s="217">
        <f>IF(N942="základná",J942,0)</f>
        <v>0</v>
      </c>
      <c r="BF942" s="217">
        <f>IF(N942="znížená",J942,0)</f>
        <v>0</v>
      </c>
      <c r="BG942" s="217">
        <f>IF(N942="zákl. prenesená",J942,0)</f>
        <v>0</v>
      </c>
      <c r="BH942" s="217">
        <f>IF(N942="zníž. prenesená",J942,0)</f>
        <v>0</v>
      </c>
      <c r="BI942" s="217">
        <f>IF(N942="nulová",J942,0)</f>
        <v>0</v>
      </c>
      <c r="BJ942" s="18" t="s">
        <v>93</v>
      </c>
      <c r="BK942" s="217">
        <f>ROUND(I942*H942,2)</f>
        <v>0</v>
      </c>
      <c r="BL942" s="18" t="s">
        <v>172</v>
      </c>
      <c r="BM942" s="216" t="s">
        <v>1813</v>
      </c>
    </row>
    <row r="943" s="13" customFormat="1">
      <c r="A943" s="13"/>
      <c r="B943" s="218"/>
      <c r="C943" s="13"/>
      <c r="D943" s="219" t="s">
        <v>184</v>
      </c>
      <c r="E943" s="220" t="s">
        <v>1</v>
      </c>
      <c r="F943" s="221" t="s">
        <v>1814</v>
      </c>
      <c r="G943" s="13"/>
      <c r="H943" s="222">
        <v>399.33600000000001</v>
      </c>
      <c r="I943" s="223"/>
      <c r="J943" s="13"/>
      <c r="K943" s="13"/>
      <c r="L943" s="218"/>
      <c r="M943" s="224"/>
      <c r="N943" s="225"/>
      <c r="O943" s="225"/>
      <c r="P943" s="225"/>
      <c r="Q943" s="225"/>
      <c r="R943" s="225"/>
      <c r="S943" s="225"/>
      <c r="T943" s="226"/>
      <c r="U943" s="13"/>
      <c r="V943" s="13"/>
      <c r="W943" s="13"/>
      <c r="X943" s="13"/>
      <c r="Y943" s="13"/>
      <c r="Z943" s="13"/>
      <c r="AA943" s="13"/>
      <c r="AB943" s="13"/>
      <c r="AC943" s="13"/>
      <c r="AD943" s="13"/>
      <c r="AE943" s="13"/>
      <c r="AT943" s="220" t="s">
        <v>184</v>
      </c>
      <c r="AU943" s="220" t="s">
        <v>93</v>
      </c>
      <c r="AV943" s="13" t="s">
        <v>93</v>
      </c>
      <c r="AW943" s="13" t="s">
        <v>36</v>
      </c>
      <c r="AX943" s="13" t="s">
        <v>87</v>
      </c>
      <c r="AY943" s="220" t="s">
        <v>166</v>
      </c>
    </row>
    <row r="944" s="2" customFormat="1" ht="24.15" customHeight="1">
      <c r="A944" s="37"/>
      <c r="B944" s="168"/>
      <c r="C944" s="204" t="s">
        <v>1815</v>
      </c>
      <c r="D944" s="204" t="s">
        <v>168</v>
      </c>
      <c r="E944" s="205" t="s">
        <v>1816</v>
      </c>
      <c r="F944" s="206" t="s">
        <v>1817</v>
      </c>
      <c r="G944" s="207" t="s">
        <v>298</v>
      </c>
      <c r="H944" s="208">
        <v>470.18599999999998</v>
      </c>
      <c r="I944" s="209"/>
      <c r="J944" s="210">
        <f>ROUND(I944*H944,2)</f>
        <v>0</v>
      </c>
      <c r="K944" s="211"/>
      <c r="L944" s="38"/>
      <c r="M944" s="212" t="s">
        <v>1</v>
      </c>
      <c r="N944" s="213" t="s">
        <v>46</v>
      </c>
      <c r="O944" s="81"/>
      <c r="P944" s="214">
        <f>O944*H944</f>
        <v>0</v>
      </c>
      <c r="Q944" s="214">
        <v>0</v>
      </c>
      <c r="R944" s="214">
        <f>Q944*H944</f>
        <v>0</v>
      </c>
      <c r="S944" s="214">
        <v>0</v>
      </c>
      <c r="T944" s="215">
        <f>S944*H944</f>
        <v>0</v>
      </c>
      <c r="U944" s="37"/>
      <c r="V944" s="37"/>
      <c r="W944" s="37"/>
      <c r="X944" s="37"/>
      <c r="Y944" s="37"/>
      <c r="Z944" s="37"/>
      <c r="AA944" s="37"/>
      <c r="AB944" s="37"/>
      <c r="AC944" s="37"/>
      <c r="AD944" s="37"/>
      <c r="AE944" s="37"/>
      <c r="AR944" s="216" t="s">
        <v>172</v>
      </c>
      <c r="AT944" s="216" t="s">
        <v>168</v>
      </c>
      <c r="AU944" s="216" t="s">
        <v>93</v>
      </c>
      <c r="AY944" s="18" t="s">
        <v>166</v>
      </c>
      <c r="BE944" s="217">
        <f>IF(N944="základná",J944,0)</f>
        <v>0</v>
      </c>
      <c r="BF944" s="217">
        <f>IF(N944="znížená",J944,0)</f>
        <v>0</v>
      </c>
      <c r="BG944" s="217">
        <f>IF(N944="zákl. prenesená",J944,0)</f>
        <v>0</v>
      </c>
      <c r="BH944" s="217">
        <f>IF(N944="zníž. prenesená",J944,0)</f>
        <v>0</v>
      </c>
      <c r="BI944" s="217">
        <f>IF(N944="nulová",J944,0)</f>
        <v>0</v>
      </c>
      <c r="BJ944" s="18" t="s">
        <v>93</v>
      </c>
      <c r="BK944" s="217">
        <f>ROUND(I944*H944,2)</f>
        <v>0</v>
      </c>
      <c r="BL944" s="18" t="s">
        <v>172</v>
      </c>
      <c r="BM944" s="216" t="s">
        <v>1818</v>
      </c>
    </row>
    <row r="945" s="13" customFormat="1">
      <c r="A945" s="13"/>
      <c r="B945" s="218"/>
      <c r="C945" s="13"/>
      <c r="D945" s="219" t="s">
        <v>184</v>
      </c>
      <c r="E945" s="220" t="s">
        <v>1</v>
      </c>
      <c r="F945" s="221" t="s">
        <v>1819</v>
      </c>
      <c r="G945" s="13"/>
      <c r="H945" s="222">
        <v>470.18599999999998</v>
      </c>
      <c r="I945" s="223"/>
      <c r="J945" s="13"/>
      <c r="K945" s="13"/>
      <c r="L945" s="218"/>
      <c r="M945" s="224"/>
      <c r="N945" s="225"/>
      <c r="O945" s="225"/>
      <c r="P945" s="225"/>
      <c r="Q945" s="225"/>
      <c r="R945" s="225"/>
      <c r="S945" s="225"/>
      <c r="T945" s="226"/>
      <c r="U945" s="13"/>
      <c r="V945" s="13"/>
      <c r="W945" s="13"/>
      <c r="X945" s="13"/>
      <c r="Y945" s="13"/>
      <c r="Z945" s="13"/>
      <c r="AA945" s="13"/>
      <c r="AB945" s="13"/>
      <c r="AC945" s="13"/>
      <c r="AD945" s="13"/>
      <c r="AE945" s="13"/>
      <c r="AT945" s="220" t="s">
        <v>184</v>
      </c>
      <c r="AU945" s="220" t="s">
        <v>93</v>
      </c>
      <c r="AV945" s="13" t="s">
        <v>93</v>
      </c>
      <c r="AW945" s="13" t="s">
        <v>36</v>
      </c>
      <c r="AX945" s="13" t="s">
        <v>87</v>
      </c>
      <c r="AY945" s="220" t="s">
        <v>166</v>
      </c>
    </row>
    <row r="946" s="2" customFormat="1" ht="33" customHeight="1">
      <c r="A946" s="37"/>
      <c r="B946" s="168"/>
      <c r="C946" s="204" t="s">
        <v>1820</v>
      </c>
      <c r="D946" s="204" t="s">
        <v>168</v>
      </c>
      <c r="E946" s="205" t="s">
        <v>1821</v>
      </c>
      <c r="F946" s="206" t="s">
        <v>1822</v>
      </c>
      <c r="G946" s="207" t="s">
        <v>298</v>
      </c>
      <c r="H946" s="208">
        <v>83.620000000000005</v>
      </c>
      <c r="I946" s="209"/>
      <c r="J946" s="210">
        <f>ROUND(I946*H946,2)</f>
        <v>0</v>
      </c>
      <c r="K946" s="211"/>
      <c r="L946" s="38"/>
      <c r="M946" s="212" t="s">
        <v>1</v>
      </c>
      <c r="N946" s="213" t="s">
        <v>46</v>
      </c>
      <c r="O946" s="81"/>
      <c r="P946" s="214">
        <f>O946*H946</f>
        <v>0</v>
      </c>
      <c r="Q946" s="214">
        <v>0.023560000000000001</v>
      </c>
      <c r="R946" s="214">
        <f>Q946*H946</f>
        <v>1.9700872000000003</v>
      </c>
      <c r="S946" s="214">
        <v>0</v>
      </c>
      <c r="T946" s="215">
        <f>S946*H946</f>
        <v>0</v>
      </c>
      <c r="U946" s="37"/>
      <c r="V946" s="37"/>
      <c r="W946" s="37"/>
      <c r="X946" s="37"/>
      <c r="Y946" s="37"/>
      <c r="Z946" s="37"/>
      <c r="AA946" s="37"/>
      <c r="AB946" s="37"/>
      <c r="AC946" s="37"/>
      <c r="AD946" s="37"/>
      <c r="AE946" s="37"/>
      <c r="AR946" s="216" t="s">
        <v>172</v>
      </c>
      <c r="AT946" s="216" t="s">
        <v>168</v>
      </c>
      <c r="AU946" s="216" t="s">
        <v>93</v>
      </c>
      <c r="AY946" s="18" t="s">
        <v>166</v>
      </c>
      <c r="BE946" s="217">
        <f>IF(N946="základná",J946,0)</f>
        <v>0</v>
      </c>
      <c r="BF946" s="217">
        <f>IF(N946="znížená",J946,0)</f>
        <v>0</v>
      </c>
      <c r="BG946" s="217">
        <f>IF(N946="zákl. prenesená",J946,0)</f>
        <v>0</v>
      </c>
      <c r="BH946" s="217">
        <f>IF(N946="zníž. prenesená",J946,0)</f>
        <v>0</v>
      </c>
      <c r="BI946" s="217">
        <f>IF(N946="nulová",J946,0)</f>
        <v>0</v>
      </c>
      <c r="BJ946" s="18" t="s">
        <v>93</v>
      </c>
      <c r="BK946" s="217">
        <f>ROUND(I946*H946,2)</f>
        <v>0</v>
      </c>
      <c r="BL946" s="18" t="s">
        <v>172</v>
      </c>
      <c r="BM946" s="216" t="s">
        <v>1823</v>
      </c>
    </row>
    <row r="947" s="14" customFormat="1">
      <c r="A947" s="14"/>
      <c r="B947" s="227"/>
      <c r="C947" s="14"/>
      <c r="D947" s="219" t="s">
        <v>184</v>
      </c>
      <c r="E947" s="228" t="s">
        <v>1</v>
      </c>
      <c r="F947" s="229" t="s">
        <v>1824</v>
      </c>
      <c r="G947" s="14"/>
      <c r="H947" s="228" t="s">
        <v>1</v>
      </c>
      <c r="I947" s="230"/>
      <c r="J947" s="14"/>
      <c r="K947" s="14"/>
      <c r="L947" s="227"/>
      <c r="M947" s="231"/>
      <c r="N947" s="232"/>
      <c r="O947" s="232"/>
      <c r="P947" s="232"/>
      <c r="Q947" s="232"/>
      <c r="R947" s="232"/>
      <c r="S947" s="232"/>
      <c r="T947" s="233"/>
      <c r="U947" s="14"/>
      <c r="V947" s="14"/>
      <c r="W947" s="14"/>
      <c r="X947" s="14"/>
      <c r="Y947" s="14"/>
      <c r="Z947" s="14"/>
      <c r="AA947" s="14"/>
      <c r="AB947" s="14"/>
      <c r="AC947" s="14"/>
      <c r="AD947" s="14"/>
      <c r="AE947" s="14"/>
      <c r="AT947" s="228" t="s">
        <v>184</v>
      </c>
      <c r="AU947" s="228" t="s">
        <v>93</v>
      </c>
      <c r="AV947" s="14" t="s">
        <v>87</v>
      </c>
      <c r="AW947" s="14" t="s">
        <v>36</v>
      </c>
      <c r="AX947" s="14" t="s">
        <v>80</v>
      </c>
      <c r="AY947" s="228" t="s">
        <v>166</v>
      </c>
    </row>
    <row r="948" s="14" customFormat="1">
      <c r="A948" s="14"/>
      <c r="B948" s="227"/>
      <c r="C948" s="14"/>
      <c r="D948" s="219" t="s">
        <v>184</v>
      </c>
      <c r="E948" s="228" t="s">
        <v>1</v>
      </c>
      <c r="F948" s="229" t="s">
        <v>1825</v>
      </c>
      <c r="G948" s="14"/>
      <c r="H948" s="228" t="s">
        <v>1</v>
      </c>
      <c r="I948" s="230"/>
      <c r="J948" s="14"/>
      <c r="K948" s="14"/>
      <c r="L948" s="227"/>
      <c r="M948" s="231"/>
      <c r="N948" s="232"/>
      <c r="O948" s="232"/>
      <c r="P948" s="232"/>
      <c r="Q948" s="232"/>
      <c r="R948" s="232"/>
      <c r="S948" s="232"/>
      <c r="T948" s="233"/>
      <c r="U948" s="14"/>
      <c r="V948" s="14"/>
      <c r="W948" s="14"/>
      <c r="X948" s="14"/>
      <c r="Y948" s="14"/>
      <c r="Z948" s="14"/>
      <c r="AA948" s="14"/>
      <c r="AB948" s="14"/>
      <c r="AC948" s="14"/>
      <c r="AD948" s="14"/>
      <c r="AE948" s="14"/>
      <c r="AT948" s="228" t="s">
        <v>184</v>
      </c>
      <c r="AU948" s="228" t="s">
        <v>93</v>
      </c>
      <c r="AV948" s="14" t="s">
        <v>87</v>
      </c>
      <c r="AW948" s="14" t="s">
        <v>36</v>
      </c>
      <c r="AX948" s="14" t="s">
        <v>80</v>
      </c>
      <c r="AY948" s="228" t="s">
        <v>166</v>
      </c>
    </row>
    <row r="949" s="13" customFormat="1">
      <c r="A949" s="13"/>
      <c r="B949" s="218"/>
      <c r="C949" s="13"/>
      <c r="D949" s="219" t="s">
        <v>184</v>
      </c>
      <c r="E949" s="220" t="s">
        <v>1</v>
      </c>
      <c r="F949" s="221" t="s">
        <v>1826</v>
      </c>
      <c r="G949" s="13"/>
      <c r="H949" s="222">
        <v>40.68</v>
      </c>
      <c r="I949" s="223"/>
      <c r="J949" s="13"/>
      <c r="K949" s="13"/>
      <c r="L949" s="218"/>
      <c r="M949" s="224"/>
      <c r="N949" s="225"/>
      <c r="O949" s="225"/>
      <c r="P949" s="225"/>
      <c r="Q949" s="225"/>
      <c r="R949" s="225"/>
      <c r="S949" s="225"/>
      <c r="T949" s="226"/>
      <c r="U949" s="13"/>
      <c r="V949" s="13"/>
      <c r="W949" s="13"/>
      <c r="X949" s="13"/>
      <c r="Y949" s="13"/>
      <c r="Z949" s="13"/>
      <c r="AA949" s="13"/>
      <c r="AB949" s="13"/>
      <c r="AC949" s="13"/>
      <c r="AD949" s="13"/>
      <c r="AE949" s="13"/>
      <c r="AT949" s="220" t="s">
        <v>184</v>
      </c>
      <c r="AU949" s="220" t="s">
        <v>93</v>
      </c>
      <c r="AV949" s="13" t="s">
        <v>93</v>
      </c>
      <c r="AW949" s="13" t="s">
        <v>36</v>
      </c>
      <c r="AX949" s="13" t="s">
        <v>80</v>
      </c>
      <c r="AY949" s="220" t="s">
        <v>166</v>
      </c>
    </row>
    <row r="950" s="14" customFormat="1">
      <c r="A950" s="14"/>
      <c r="B950" s="227"/>
      <c r="C950" s="14"/>
      <c r="D950" s="219" t="s">
        <v>184</v>
      </c>
      <c r="E950" s="228" t="s">
        <v>1</v>
      </c>
      <c r="F950" s="229" t="s">
        <v>1827</v>
      </c>
      <c r="G950" s="14"/>
      <c r="H950" s="228" t="s">
        <v>1</v>
      </c>
      <c r="I950" s="230"/>
      <c r="J950" s="14"/>
      <c r="K950" s="14"/>
      <c r="L950" s="227"/>
      <c r="M950" s="231"/>
      <c r="N950" s="232"/>
      <c r="O950" s="232"/>
      <c r="P950" s="232"/>
      <c r="Q950" s="232"/>
      <c r="R950" s="232"/>
      <c r="S950" s="232"/>
      <c r="T950" s="233"/>
      <c r="U950" s="14"/>
      <c r="V950" s="14"/>
      <c r="W950" s="14"/>
      <c r="X950" s="14"/>
      <c r="Y950" s="14"/>
      <c r="Z950" s="14"/>
      <c r="AA950" s="14"/>
      <c r="AB950" s="14"/>
      <c r="AC950" s="14"/>
      <c r="AD950" s="14"/>
      <c r="AE950" s="14"/>
      <c r="AT950" s="228" t="s">
        <v>184</v>
      </c>
      <c r="AU950" s="228" t="s">
        <v>93</v>
      </c>
      <c r="AV950" s="14" t="s">
        <v>87</v>
      </c>
      <c r="AW950" s="14" t="s">
        <v>36</v>
      </c>
      <c r="AX950" s="14" t="s">
        <v>80</v>
      </c>
      <c r="AY950" s="228" t="s">
        <v>166</v>
      </c>
    </row>
    <row r="951" s="13" customFormat="1">
      <c r="A951" s="13"/>
      <c r="B951" s="218"/>
      <c r="C951" s="13"/>
      <c r="D951" s="219" t="s">
        <v>184</v>
      </c>
      <c r="E951" s="220" t="s">
        <v>1</v>
      </c>
      <c r="F951" s="221" t="s">
        <v>1828</v>
      </c>
      <c r="G951" s="13"/>
      <c r="H951" s="222">
        <v>6.7800000000000002</v>
      </c>
      <c r="I951" s="223"/>
      <c r="J951" s="13"/>
      <c r="K951" s="13"/>
      <c r="L951" s="218"/>
      <c r="M951" s="224"/>
      <c r="N951" s="225"/>
      <c r="O951" s="225"/>
      <c r="P951" s="225"/>
      <c r="Q951" s="225"/>
      <c r="R951" s="225"/>
      <c r="S951" s="225"/>
      <c r="T951" s="226"/>
      <c r="U951" s="13"/>
      <c r="V951" s="13"/>
      <c r="W951" s="13"/>
      <c r="X951" s="13"/>
      <c r="Y951" s="13"/>
      <c r="Z951" s="13"/>
      <c r="AA951" s="13"/>
      <c r="AB951" s="13"/>
      <c r="AC951" s="13"/>
      <c r="AD951" s="13"/>
      <c r="AE951" s="13"/>
      <c r="AT951" s="220" t="s">
        <v>184</v>
      </c>
      <c r="AU951" s="220" t="s">
        <v>93</v>
      </c>
      <c r="AV951" s="13" t="s">
        <v>93</v>
      </c>
      <c r="AW951" s="13" t="s">
        <v>36</v>
      </c>
      <c r="AX951" s="13" t="s">
        <v>80</v>
      </c>
      <c r="AY951" s="220" t="s">
        <v>166</v>
      </c>
    </row>
    <row r="952" s="14" customFormat="1">
      <c r="A952" s="14"/>
      <c r="B952" s="227"/>
      <c r="C952" s="14"/>
      <c r="D952" s="219" t="s">
        <v>184</v>
      </c>
      <c r="E952" s="228" t="s">
        <v>1</v>
      </c>
      <c r="F952" s="229" t="s">
        <v>1829</v>
      </c>
      <c r="G952" s="14"/>
      <c r="H952" s="228" t="s">
        <v>1</v>
      </c>
      <c r="I952" s="230"/>
      <c r="J952" s="14"/>
      <c r="K952" s="14"/>
      <c r="L952" s="227"/>
      <c r="M952" s="231"/>
      <c r="N952" s="232"/>
      <c r="O952" s="232"/>
      <c r="P952" s="232"/>
      <c r="Q952" s="232"/>
      <c r="R952" s="232"/>
      <c r="S952" s="232"/>
      <c r="T952" s="233"/>
      <c r="U952" s="14"/>
      <c r="V952" s="14"/>
      <c r="W952" s="14"/>
      <c r="X952" s="14"/>
      <c r="Y952" s="14"/>
      <c r="Z952" s="14"/>
      <c r="AA952" s="14"/>
      <c r="AB952" s="14"/>
      <c r="AC952" s="14"/>
      <c r="AD952" s="14"/>
      <c r="AE952" s="14"/>
      <c r="AT952" s="228" t="s">
        <v>184</v>
      </c>
      <c r="AU952" s="228" t="s">
        <v>93</v>
      </c>
      <c r="AV952" s="14" t="s">
        <v>87</v>
      </c>
      <c r="AW952" s="14" t="s">
        <v>36</v>
      </c>
      <c r="AX952" s="14" t="s">
        <v>80</v>
      </c>
      <c r="AY952" s="228" t="s">
        <v>166</v>
      </c>
    </row>
    <row r="953" s="13" customFormat="1">
      <c r="A953" s="13"/>
      <c r="B953" s="218"/>
      <c r="C953" s="13"/>
      <c r="D953" s="219" t="s">
        <v>184</v>
      </c>
      <c r="E953" s="220" t="s">
        <v>1</v>
      </c>
      <c r="F953" s="221" t="s">
        <v>1830</v>
      </c>
      <c r="G953" s="13"/>
      <c r="H953" s="222">
        <v>11.300000000000001</v>
      </c>
      <c r="I953" s="223"/>
      <c r="J953" s="13"/>
      <c r="K953" s="13"/>
      <c r="L953" s="218"/>
      <c r="M953" s="224"/>
      <c r="N953" s="225"/>
      <c r="O953" s="225"/>
      <c r="P953" s="225"/>
      <c r="Q953" s="225"/>
      <c r="R953" s="225"/>
      <c r="S953" s="225"/>
      <c r="T953" s="226"/>
      <c r="U953" s="13"/>
      <c r="V953" s="13"/>
      <c r="W953" s="13"/>
      <c r="X953" s="13"/>
      <c r="Y953" s="13"/>
      <c r="Z953" s="13"/>
      <c r="AA953" s="13"/>
      <c r="AB953" s="13"/>
      <c r="AC953" s="13"/>
      <c r="AD953" s="13"/>
      <c r="AE953" s="13"/>
      <c r="AT953" s="220" t="s">
        <v>184</v>
      </c>
      <c r="AU953" s="220" t="s">
        <v>93</v>
      </c>
      <c r="AV953" s="13" t="s">
        <v>93</v>
      </c>
      <c r="AW953" s="13" t="s">
        <v>36</v>
      </c>
      <c r="AX953" s="13" t="s">
        <v>80</v>
      </c>
      <c r="AY953" s="220" t="s">
        <v>166</v>
      </c>
    </row>
    <row r="954" s="14" customFormat="1">
      <c r="A954" s="14"/>
      <c r="B954" s="227"/>
      <c r="C954" s="14"/>
      <c r="D954" s="219" t="s">
        <v>184</v>
      </c>
      <c r="E954" s="228" t="s">
        <v>1</v>
      </c>
      <c r="F954" s="229" t="s">
        <v>1831</v>
      </c>
      <c r="G954" s="14"/>
      <c r="H954" s="228" t="s">
        <v>1</v>
      </c>
      <c r="I954" s="230"/>
      <c r="J954" s="14"/>
      <c r="K954" s="14"/>
      <c r="L954" s="227"/>
      <c r="M954" s="231"/>
      <c r="N954" s="232"/>
      <c r="O954" s="232"/>
      <c r="P954" s="232"/>
      <c r="Q954" s="232"/>
      <c r="R954" s="232"/>
      <c r="S954" s="232"/>
      <c r="T954" s="233"/>
      <c r="U954" s="14"/>
      <c r="V954" s="14"/>
      <c r="W954" s="14"/>
      <c r="X954" s="14"/>
      <c r="Y954" s="14"/>
      <c r="Z954" s="14"/>
      <c r="AA954" s="14"/>
      <c r="AB954" s="14"/>
      <c r="AC954" s="14"/>
      <c r="AD954" s="14"/>
      <c r="AE954" s="14"/>
      <c r="AT954" s="228" t="s">
        <v>184</v>
      </c>
      <c r="AU954" s="228" t="s">
        <v>93</v>
      </c>
      <c r="AV954" s="14" t="s">
        <v>87</v>
      </c>
      <c r="AW954" s="14" t="s">
        <v>36</v>
      </c>
      <c r="AX954" s="14" t="s">
        <v>80</v>
      </c>
      <c r="AY954" s="228" t="s">
        <v>166</v>
      </c>
    </row>
    <row r="955" s="14" customFormat="1">
      <c r="A955" s="14"/>
      <c r="B955" s="227"/>
      <c r="C955" s="14"/>
      <c r="D955" s="219" t="s">
        <v>184</v>
      </c>
      <c r="E955" s="228" t="s">
        <v>1</v>
      </c>
      <c r="F955" s="229" t="s">
        <v>1832</v>
      </c>
      <c r="G955" s="14"/>
      <c r="H955" s="228" t="s">
        <v>1</v>
      </c>
      <c r="I955" s="230"/>
      <c r="J955" s="14"/>
      <c r="K955" s="14"/>
      <c r="L955" s="227"/>
      <c r="M955" s="231"/>
      <c r="N955" s="232"/>
      <c r="O955" s="232"/>
      <c r="P955" s="232"/>
      <c r="Q955" s="232"/>
      <c r="R955" s="232"/>
      <c r="S955" s="232"/>
      <c r="T955" s="233"/>
      <c r="U955" s="14"/>
      <c r="V955" s="14"/>
      <c r="W955" s="14"/>
      <c r="X955" s="14"/>
      <c r="Y955" s="14"/>
      <c r="Z955" s="14"/>
      <c r="AA955" s="14"/>
      <c r="AB955" s="14"/>
      <c r="AC955" s="14"/>
      <c r="AD955" s="14"/>
      <c r="AE955" s="14"/>
      <c r="AT955" s="228" t="s">
        <v>184</v>
      </c>
      <c r="AU955" s="228" t="s">
        <v>93</v>
      </c>
      <c r="AV955" s="14" t="s">
        <v>87</v>
      </c>
      <c r="AW955" s="14" t="s">
        <v>36</v>
      </c>
      <c r="AX955" s="14" t="s">
        <v>80</v>
      </c>
      <c r="AY955" s="228" t="s">
        <v>166</v>
      </c>
    </row>
    <row r="956" s="13" customFormat="1">
      <c r="A956" s="13"/>
      <c r="B956" s="218"/>
      <c r="C956" s="13"/>
      <c r="D956" s="219" t="s">
        <v>184</v>
      </c>
      <c r="E956" s="220" t="s">
        <v>1</v>
      </c>
      <c r="F956" s="221" t="s">
        <v>1833</v>
      </c>
      <c r="G956" s="13"/>
      <c r="H956" s="222">
        <v>22.600000000000001</v>
      </c>
      <c r="I956" s="223"/>
      <c r="J956" s="13"/>
      <c r="K956" s="13"/>
      <c r="L956" s="218"/>
      <c r="M956" s="224"/>
      <c r="N956" s="225"/>
      <c r="O956" s="225"/>
      <c r="P956" s="225"/>
      <c r="Q956" s="225"/>
      <c r="R956" s="225"/>
      <c r="S956" s="225"/>
      <c r="T956" s="226"/>
      <c r="U956" s="13"/>
      <c r="V956" s="13"/>
      <c r="W956" s="13"/>
      <c r="X956" s="13"/>
      <c r="Y956" s="13"/>
      <c r="Z956" s="13"/>
      <c r="AA956" s="13"/>
      <c r="AB956" s="13"/>
      <c r="AC956" s="13"/>
      <c r="AD956" s="13"/>
      <c r="AE956" s="13"/>
      <c r="AT956" s="220" t="s">
        <v>184</v>
      </c>
      <c r="AU956" s="220" t="s">
        <v>93</v>
      </c>
      <c r="AV956" s="13" t="s">
        <v>93</v>
      </c>
      <c r="AW956" s="13" t="s">
        <v>36</v>
      </c>
      <c r="AX956" s="13" t="s">
        <v>80</v>
      </c>
      <c r="AY956" s="220" t="s">
        <v>166</v>
      </c>
    </row>
    <row r="957" s="14" customFormat="1">
      <c r="A957" s="14"/>
      <c r="B957" s="227"/>
      <c r="C957" s="14"/>
      <c r="D957" s="219" t="s">
        <v>184</v>
      </c>
      <c r="E957" s="228" t="s">
        <v>1</v>
      </c>
      <c r="F957" s="229" t="s">
        <v>1834</v>
      </c>
      <c r="G957" s="14"/>
      <c r="H957" s="228" t="s">
        <v>1</v>
      </c>
      <c r="I957" s="230"/>
      <c r="J957" s="14"/>
      <c r="K957" s="14"/>
      <c r="L957" s="227"/>
      <c r="M957" s="231"/>
      <c r="N957" s="232"/>
      <c r="O957" s="232"/>
      <c r="P957" s="232"/>
      <c r="Q957" s="232"/>
      <c r="R957" s="232"/>
      <c r="S957" s="232"/>
      <c r="T957" s="233"/>
      <c r="U957" s="14"/>
      <c r="V957" s="14"/>
      <c r="W957" s="14"/>
      <c r="X957" s="14"/>
      <c r="Y957" s="14"/>
      <c r="Z957" s="14"/>
      <c r="AA957" s="14"/>
      <c r="AB957" s="14"/>
      <c r="AC957" s="14"/>
      <c r="AD957" s="14"/>
      <c r="AE957" s="14"/>
      <c r="AT957" s="228" t="s">
        <v>184</v>
      </c>
      <c r="AU957" s="228" t="s">
        <v>93</v>
      </c>
      <c r="AV957" s="14" t="s">
        <v>87</v>
      </c>
      <c r="AW957" s="14" t="s">
        <v>36</v>
      </c>
      <c r="AX957" s="14" t="s">
        <v>80</v>
      </c>
      <c r="AY957" s="228" t="s">
        <v>166</v>
      </c>
    </row>
    <row r="958" s="13" customFormat="1">
      <c r="A958" s="13"/>
      <c r="B958" s="218"/>
      <c r="C958" s="13"/>
      <c r="D958" s="219" t="s">
        <v>184</v>
      </c>
      <c r="E958" s="220" t="s">
        <v>1</v>
      </c>
      <c r="F958" s="221" t="s">
        <v>1835</v>
      </c>
      <c r="G958" s="13"/>
      <c r="H958" s="222">
        <v>2.2599999999999998</v>
      </c>
      <c r="I958" s="223"/>
      <c r="J958" s="13"/>
      <c r="K958" s="13"/>
      <c r="L958" s="218"/>
      <c r="M958" s="224"/>
      <c r="N958" s="225"/>
      <c r="O958" s="225"/>
      <c r="P958" s="225"/>
      <c r="Q958" s="225"/>
      <c r="R958" s="225"/>
      <c r="S958" s="225"/>
      <c r="T958" s="226"/>
      <c r="U958" s="13"/>
      <c r="V958" s="13"/>
      <c r="W958" s="13"/>
      <c r="X958" s="13"/>
      <c r="Y958" s="13"/>
      <c r="Z958" s="13"/>
      <c r="AA958" s="13"/>
      <c r="AB958" s="13"/>
      <c r="AC958" s="13"/>
      <c r="AD958" s="13"/>
      <c r="AE958" s="13"/>
      <c r="AT958" s="220" t="s">
        <v>184</v>
      </c>
      <c r="AU958" s="220" t="s">
        <v>93</v>
      </c>
      <c r="AV958" s="13" t="s">
        <v>93</v>
      </c>
      <c r="AW958" s="13" t="s">
        <v>36</v>
      </c>
      <c r="AX958" s="13" t="s">
        <v>80</v>
      </c>
      <c r="AY958" s="220" t="s">
        <v>166</v>
      </c>
    </row>
    <row r="959" s="15" customFormat="1">
      <c r="A959" s="15"/>
      <c r="B959" s="234"/>
      <c r="C959" s="15"/>
      <c r="D959" s="219" t="s">
        <v>184</v>
      </c>
      <c r="E959" s="235" t="s">
        <v>1</v>
      </c>
      <c r="F959" s="236" t="s">
        <v>241</v>
      </c>
      <c r="G959" s="15"/>
      <c r="H959" s="237">
        <v>83.620000000000005</v>
      </c>
      <c r="I959" s="238"/>
      <c r="J959" s="15"/>
      <c r="K959" s="15"/>
      <c r="L959" s="234"/>
      <c r="M959" s="239"/>
      <c r="N959" s="240"/>
      <c r="O959" s="240"/>
      <c r="P959" s="240"/>
      <c r="Q959" s="240"/>
      <c r="R959" s="240"/>
      <c r="S959" s="240"/>
      <c r="T959" s="241"/>
      <c r="U959" s="15"/>
      <c r="V959" s="15"/>
      <c r="W959" s="15"/>
      <c r="X959" s="15"/>
      <c r="Y959" s="15"/>
      <c r="Z959" s="15"/>
      <c r="AA959" s="15"/>
      <c r="AB959" s="15"/>
      <c r="AC959" s="15"/>
      <c r="AD959" s="15"/>
      <c r="AE959" s="15"/>
      <c r="AT959" s="235" t="s">
        <v>184</v>
      </c>
      <c r="AU959" s="235" t="s">
        <v>93</v>
      </c>
      <c r="AV959" s="15" t="s">
        <v>172</v>
      </c>
      <c r="AW959" s="15" t="s">
        <v>36</v>
      </c>
      <c r="AX959" s="15" t="s">
        <v>87</v>
      </c>
      <c r="AY959" s="235" t="s">
        <v>166</v>
      </c>
    </row>
    <row r="960" s="2" customFormat="1" ht="24.15" customHeight="1">
      <c r="A960" s="37"/>
      <c r="B960" s="168"/>
      <c r="C960" s="204" t="s">
        <v>1836</v>
      </c>
      <c r="D960" s="204" t="s">
        <v>168</v>
      </c>
      <c r="E960" s="205" t="s">
        <v>1837</v>
      </c>
      <c r="F960" s="206" t="s">
        <v>1838</v>
      </c>
      <c r="G960" s="207" t="s">
        <v>182</v>
      </c>
      <c r="H960" s="208">
        <v>620.68200000000002</v>
      </c>
      <c r="I960" s="209"/>
      <c r="J960" s="210">
        <f>ROUND(I960*H960,2)</f>
        <v>0</v>
      </c>
      <c r="K960" s="211"/>
      <c r="L960" s="38"/>
      <c r="M960" s="212" t="s">
        <v>1</v>
      </c>
      <c r="N960" s="213" t="s">
        <v>46</v>
      </c>
      <c r="O960" s="81"/>
      <c r="P960" s="214">
        <f>O960*H960</f>
        <v>0</v>
      </c>
      <c r="Q960" s="214">
        <v>0.24465000000000001</v>
      </c>
      <c r="R960" s="214">
        <f>Q960*H960</f>
        <v>151.84985130000001</v>
      </c>
      <c r="S960" s="214">
        <v>0</v>
      </c>
      <c r="T960" s="215">
        <f>S960*H960</f>
        <v>0</v>
      </c>
      <c r="U960" s="37"/>
      <c r="V960" s="37"/>
      <c r="W960" s="37"/>
      <c r="X960" s="37"/>
      <c r="Y960" s="37"/>
      <c r="Z960" s="37"/>
      <c r="AA960" s="37"/>
      <c r="AB960" s="37"/>
      <c r="AC960" s="37"/>
      <c r="AD960" s="37"/>
      <c r="AE960" s="37"/>
      <c r="AR960" s="216" t="s">
        <v>172</v>
      </c>
      <c r="AT960" s="216" t="s">
        <v>168</v>
      </c>
      <c r="AU960" s="216" t="s">
        <v>93</v>
      </c>
      <c r="AY960" s="18" t="s">
        <v>166</v>
      </c>
      <c r="BE960" s="217">
        <f>IF(N960="základná",J960,0)</f>
        <v>0</v>
      </c>
      <c r="BF960" s="217">
        <f>IF(N960="znížená",J960,0)</f>
        <v>0</v>
      </c>
      <c r="BG960" s="217">
        <f>IF(N960="zákl. prenesená",J960,0)</f>
        <v>0</v>
      </c>
      <c r="BH960" s="217">
        <f>IF(N960="zníž. prenesená",J960,0)</f>
        <v>0</v>
      </c>
      <c r="BI960" s="217">
        <f>IF(N960="nulová",J960,0)</f>
        <v>0</v>
      </c>
      <c r="BJ960" s="18" t="s">
        <v>93</v>
      </c>
      <c r="BK960" s="217">
        <f>ROUND(I960*H960,2)</f>
        <v>0</v>
      </c>
      <c r="BL960" s="18" t="s">
        <v>172</v>
      </c>
      <c r="BM960" s="216" t="s">
        <v>1839</v>
      </c>
    </row>
    <row r="961" s="14" customFormat="1">
      <c r="A961" s="14"/>
      <c r="B961" s="227"/>
      <c r="C961" s="14"/>
      <c r="D961" s="219" t="s">
        <v>184</v>
      </c>
      <c r="E961" s="228" t="s">
        <v>1</v>
      </c>
      <c r="F961" s="229" t="s">
        <v>649</v>
      </c>
      <c r="G961" s="14"/>
      <c r="H961" s="228" t="s">
        <v>1</v>
      </c>
      <c r="I961" s="230"/>
      <c r="J961" s="14"/>
      <c r="K961" s="14"/>
      <c r="L961" s="227"/>
      <c r="M961" s="231"/>
      <c r="N961" s="232"/>
      <c r="O961" s="232"/>
      <c r="P961" s="232"/>
      <c r="Q961" s="232"/>
      <c r="R961" s="232"/>
      <c r="S961" s="232"/>
      <c r="T961" s="233"/>
      <c r="U961" s="14"/>
      <c r="V961" s="14"/>
      <c r="W961" s="14"/>
      <c r="X961" s="14"/>
      <c r="Y961" s="14"/>
      <c r="Z961" s="14"/>
      <c r="AA961" s="14"/>
      <c r="AB961" s="14"/>
      <c r="AC961" s="14"/>
      <c r="AD961" s="14"/>
      <c r="AE961" s="14"/>
      <c r="AT961" s="228" t="s">
        <v>184</v>
      </c>
      <c r="AU961" s="228" t="s">
        <v>93</v>
      </c>
      <c r="AV961" s="14" t="s">
        <v>87</v>
      </c>
      <c r="AW961" s="14" t="s">
        <v>36</v>
      </c>
      <c r="AX961" s="14" t="s">
        <v>80</v>
      </c>
      <c r="AY961" s="228" t="s">
        <v>166</v>
      </c>
    </row>
    <row r="962" s="13" customFormat="1">
      <c r="A962" s="13"/>
      <c r="B962" s="218"/>
      <c r="C962" s="13"/>
      <c r="D962" s="219" t="s">
        <v>184</v>
      </c>
      <c r="E962" s="220" t="s">
        <v>1</v>
      </c>
      <c r="F962" s="221" t="s">
        <v>650</v>
      </c>
      <c r="G962" s="13"/>
      <c r="H962" s="222">
        <v>74.632999999999996</v>
      </c>
      <c r="I962" s="223"/>
      <c r="J962" s="13"/>
      <c r="K962" s="13"/>
      <c r="L962" s="218"/>
      <c r="M962" s="224"/>
      <c r="N962" s="225"/>
      <c r="O962" s="225"/>
      <c r="P962" s="225"/>
      <c r="Q962" s="225"/>
      <c r="R962" s="225"/>
      <c r="S962" s="225"/>
      <c r="T962" s="226"/>
      <c r="U962" s="13"/>
      <c r="V962" s="13"/>
      <c r="W962" s="13"/>
      <c r="X962" s="13"/>
      <c r="Y962" s="13"/>
      <c r="Z962" s="13"/>
      <c r="AA962" s="13"/>
      <c r="AB962" s="13"/>
      <c r="AC962" s="13"/>
      <c r="AD962" s="13"/>
      <c r="AE962" s="13"/>
      <c r="AT962" s="220" t="s">
        <v>184</v>
      </c>
      <c r="AU962" s="220" t="s">
        <v>93</v>
      </c>
      <c r="AV962" s="13" t="s">
        <v>93</v>
      </c>
      <c r="AW962" s="13" t="s">
        <v>36</v>
      </c>
      <c r="AX962" s="13" t="s">
        <v>80</v>
      </c>
      <c r="AY962" s="220" t="s">
        <v>166</v>
      </c>
    </row>
    <row r="963" s="13" customFormat="1">
      <c r="A963" s="13"/>
      <c r="B963" s="218"/>
      <c r="C963" s="13"/>
      <c r="D963" s="219" t="s">
        <v>184</v>
      </c>
      <c r="E963" s="220" t="s">
        <v>1</v>
      </c>
      <c r="F963" s="221" t="s">
        <v>651</v>
      </c>
      <c r="G963" s="13"/>
      <c r="H963" s="222">
        <v>43.756999999999998</v>
      </c>
      <c r="I963" s="223"/>
      <c r="J963" s="13"/>
      <c r="K963" s="13"/>
      <c r="L963" s="218"/>
      <c r="M963" s="224"/>
      <c r="N963" s="225"/>
      <c r="O963" s="225"/>
      <c r="P963" s="225"/>
      <c r="Q963" s="225"/>
      <c r="R963" s="225"/>
      <c r="S963" s="225"/>
      <c r="T963" s="226"/>
      <c r="U963" s="13"/>
      <c r="V963" s="13"/>
      <c r="W963" s="13"/>
      <c r="X963" s="13"/>
      <c r="Y963" s="13"/>
      <c r="Z963" s="13"/>
      <c r="AA963" s="13"/>
      <c r="AB963" s="13"/>
      <c r="AC963" s="13"/>
      <c r="AD963" s="13"/>
      <c r="AE963" s="13"/>
      <c r="AT963" s="220" t="s">
        <v>184</v>
      </c>
      <c r="AU963" s="220" t="s">
        <v>93</v>
      </c>
      <c r="AV963" s="13" t="s">
        <v>93</v>
      </c>
      <c r="AW963" s="13" t="s">
        <v>36</v>
      </c>
      <c r="AX963" s="13" t="s">
        <v>80</v>
      </c>
      <c r="AY963" s="220" t="s">
        <v>166</v>
      </c>
    </row>
    <row r="964" s="13" customFormat="1">
      <c r="A964" s="13"/>
      <c r="B964" s="218"/>
      <c r="C964" s="13"/>
      <c r="D964" s="219" t="s">
        <v>184</v>
      </c>
      <c r="E964" s="220" t="s">
        <v>1</v>
      </c>
      <c r="F964" s="221" t="s">
        <v>652</v>
      </c>
      <c r="G964" s="13"/>
      <c r="H964" s="222">
        <v>48.573</v>
      </c>
      <c r="I964" s="223"/>
      <c r="J964" s="13"/>
      <c r="K964" s="13"/>
      <c r="L964" s="218"/>
      <c r="M964" s="224"/>
      <c r="N964" s="225"/>
      <c r="O964" s="225"/>
      <c r="P964" s="225"/>
      <c r="Q964" s="225"/>
      <c r="R964" s="225"/>
      <c r="S964" s="225"/>
      <c r="T964" s="226"/>
      <c r="U964" s="13"/>
      <c r="V964" s="13"/>
      <c r="W964" s="13"/>
      <c r="X964" s="13"/>
      <c r="Y964" s="13"/>
      <c r="Z964" s="13"/>
      <c r="AA964" s="13"/>
      <c r="AB964" s="13"/>
      <c r="AC964" s="13"/>
      <c r="AD964" s="13"/>
      <c r="AE964" s="13"/>
      <c r="AT964" s="220" t="s">
        <v>184</v>
      </c>
      <c r="AU964" s="220" t="s">
        <v>93</v>
      </c>
      <c r="AV964" s="13" t="s">
        <v>93</v>
      </c>
      <c r="AW964" s="13" t="s">
        <v>36</v>
      </c>
      <c r="AX964" s="13" t="s">
        <v>80</v>
      </c>
      <c r="AY964" s="220" t="s">
        <v>166</v>
      </c>
    </row>
    <row r="965" s="13" customFormat="1">
      <c r="A965" s="13"/>
      <c r="B965" s="218"/>
      <c r="C965" s="13"/>
      <c r="D965" s="219" t="s">
        <v>184</v>
      </c>
      <c r="E965" s="220" t="s">
        <v>1</v>
      </c>
      <c r="F965" s="221" t="s">
        <v>653</v>
      </c>
      <c r="G965" s="13"/>
      <c r="H965" s="222">
        <v>69.144000000000005</v>
      </c>
      <c r="I965" s="223"/>
      <c r="J965" s="13"/>
      <c r="K965" s="13"/>
      <c r="L965" s="218"/>
      <c r="M965" s="224"/>
      <c r="N965" s="225"/>
      <c r="O965" s="225"/>
      <c r="P965" s="225"/>
      <c r="Q965" s="225"/>
      <c r="R965" s="225"/>
      <c r="S965" s="225"/>
      <c r="T965" s="226"/>
      <c r="U965" s="13"/>
      <c r="V965" s="13"/>
      <c r="W965" s="13"/>
      <c r="X965" s="13"/>
      <c r="Y965" s="13"/>
      <c r="Z965" s="13"/>
      <c r="AA965" s="13"/>
      <c r="AB965" s="13"/>
      <c r="AC965" s="13"/>
      <c r="AD965" s="13"/>
      <c r="AE965" s="13"/>
      <c r="AT965" s="220" t="s">
        <v>184</v>
      </c>
      <c r="AU965" s="220" t="s">
        <v>93</v>
      </c>
      <c r="AV965" s="13" t="s">
        <v>93</v>
      </c>
      <c r="AW965" s="13" t="s">
        <v>36</v>
      </c>
      <c r="AX965" s="13" t="s">
        <v>80</v>
      </c>
      <c r="AY965" s="220" t="s">
        <v>166</v>
      </c>
    </row>
    <row r="966" s="13" customFormat="1">
      <c r="A966" s="13"/>
      <c r="B966" s="218"/>
      <c r="C966" s="13"/>
      <c r="D966" s="219" t="s">
        <v>184</v>
      </c>
      <c r="E966" s="220" t="s">
        <v>1</v>
      </c>
      <c r="F966" s="221" t="s">
        <v>654</v>
      </c>
      <c r="G966" s="13"/>
      <c r="H966" s="222">
        <v>35.613</v>
      </c>
      <c r="I966" s="223"/>
      <c r="J966" s="13"/>
      <c r="K966" s="13"/>
      <c r="L966" s="218"/>
      <c r="M966" s="224"/>
      <c r="N966" s="225"/>
      <c r="O966" s="225"/>
      <c r="P966" s="225"/>
      <c r="Q966" s="225"/>
      <c r="R966" s="225"/>
      <c r="S966" s="225"/>
      <c r="T966" s="226"/>
      <c r="U966" s="13"/>
      <c r="V966" s="13"/>
      <c r="W966" s="13"/>
      <c r="X966" s="13"/>
      <c r="Y966" s="13"/>
      <c r="Z966" s="13"/>
      <c r="AA966" s="13"/>
      <c r="AB966" s="13"/>
      <c r="AC966" s="13"/>
      <c r="AD966" s="13"/>
      <c r="AE966" s="13"/>
      <c r="AT966" s="220" t="s">
        <v>184</v>
      </c>
      <c r="AU966" s="220" t="s">
        <v>93</v>
      </c>
      <c r="AV966" s="13" t="s">
        <v>93</v>
      </c>
      <c r="AW966" s="13" t="s">
        <v>36</v>
      </c>
      <c r="AX966" s="13" t="s">
        <v>80</v>
      </c>
      <c r="AY966" s="220" t="s">
        <v>166</v>
      </c>
    </row>
    <row r="967" s="13" customFormat="1">
      <c r="A967" s="13"/>
      <c r="B967" s="218"/>
      <c r="C967" s="13"/>
      <c r="D967" s="219" t="s">
        <v>184</v>
      </c>
      <c r="E967" s="220" t="s">
        <v>1</v>
      </c>
      <c r="F967" s="221" t="s">
        <v>655</v>
      </c>
      <c r="G967" s="13"/>
      <c r="H967" s="222">
        <v>51.823999999999998</v>
      </c>
      <c r="I967" s="223"/>
      <c r="J967" s="13"/>
      <c r="K967" s="13"/>
      <c r="L967" s="218"/>
      <c r="M967" s="224"/>
      <c r="N967" s="225"/>
      <c r="O967" s="225"/>
      <c r="P967" s="225"/>
      <c r="Q967" s="225"/>
      <c r="R967" s="225"/>
      <c r="S967" s="225"/>
      <c r="T967" s="226"/>
      <c r="U967" s="13"/>
      <c r="V967" s="13"/>
      <c r="W967" s="13"/>
      <c r="X967" s="13"/>
      <c r="Y967" s="13"/>
      <c r="Z967" s="13"/>
      <c r="AA967" s="13"/>
      <c r="AB967" s="13"/>
      <c r="AC967" s="13"/>
      <c r="AD967" s="13"/>
      <c r="AE967" s="13"/>
      <c r="AT967" s="220" t="s">
        <v>184</v>
      </c>
      <c r="AU967" s="220" t="s">
        <v>93</v>
      </c>
      <c r="AV967" s="13" t="s">
        <v>93</v>
      </c>
      <c r="AW967" s="13" t="s">
        <v>36</v>
      </c>
      <c r="AX967" s="13" t="s">
        <v>80</v>
      </c>
      <c r="AY967" s="220" t="s">
        <v>166</v>
      </c>
    </row>
    <row r="968" s="13" customFormat="1">
      <c r="A968" s="13"/>
      <c r="B968" s="218"/>
      <c r="C968" s="13"/>
      <c r="D968" s="219" t="s">
        <v>184</v>
      </c>
      <c r="E968" s="220" t="s">
        <v>1</v>
      </c>
      <c r="F968" s="221" t="s">
        <v>656</v>
      </c>
      <c r="G968" s="13"/>
      <c r="H968" s="222">
        <v>28.82</v>
      </c>
      <c r="I968" s="223"/>
      <c r="J968" s="13"/>
      <c r="K968" s="13"/>
      <c r="L968" s="218"/>
      <c r="M968" s="224"/>
      <c r="N968" s="225"/>
      <c r="O968" s="225"/>
      <c r="P968" s="225"/>
      <c r="Q968" s="225"/>
      <c r="R968" s="225"/>
      <c r="S968" s="225"/>
      <c r="T968" s="226"/>
      <c r="U968" s="13"/>
      <c r="V968" s="13"/>
      <c r="W968" s="13"/>
      <c r="X968" s="13"/>
      <c r="Y968" s="13"/>
      <c r="Z968" s="13"/>
      <c r="AA968" s="13"/>
      <c r="AB968" s="13"/>
      <c r="AC968" s="13"/>
      <c r="AD968" s="13"/>
      <c r="AE968" s="13"/>
      <c r="AT968" s="220" t="s">
        <v>184</v>
      </c>
      <c r="AU968" s="220" t="s">
        <v>93</v>
      </c>
      <c r="AV968" s="13" t="s">
        <v>93</v>
      </c>
      <c r="AW968" s="13" t="s">
        <v>36</v>
      </c>
      <c r="AX968" s="13" t="s">
        <v>80</v>
      </c>
      <c r="AY968" s="220" t="s">
        <v>166</v>
      </c>
    </row>
    <row r="969" s="13" customFormat="1">
      <c r="A969" s="13"/>
      <c r="B969" s="218"/>
      <c r="C969" s="13"/>
      <c r="D969" s="219" t="s">
        <v>184</v>
      </c>
      <c r="E969" s="220" t="s">
        <v>1</v>
      </c>
      <c r="F969" s="221" t="s">
        <v>657</v>
      </c>
      <c r="G969" s="13"/>
      <c r="H969" s="222">
        <v>4.8019999999999996</v>
      </c>
      <c r="I969" s="223"/>
      <c r="J969" s="13"/>
      <c r="K969" s="13"/>
      <c r="L969" s="218"/>
      <c r="M969" s="224"/>
      <c r="N969" s="225"/>
      <c r="O969" s="225"/>
      <c r="P969" s="225"/>
      <c r="Q969" s="225"/>
      <c r="R969" s="225"/>
      <c r="S969" s="225"/>
      <c r="T969" s="226"/>
      <c r="U969" s="13"/>
      <c r="V969" s="13"/>
      <c r="W969" s="13"/>
      <c r="X969" s="13"/>
      <c r="Y969" s="13"/>
      <c r="Z969" s="13"/>
      <c r="AA969" s="13"/>
      <c r="AB969" s="13"/>
      <c r="AC969" s="13"/>
      <c r="AD969" s="13"/>
      <c r="AE969" s="13"/>
      <c r="AT969" s="220" t="s">
        <v>184</v>
      </c>
      <c r="AU969" s="220" t="s">
        <v>93</v>
      </c>
      <c r="AV969" s="13" t="s">
        <v>93</v>
      </c>
      <c r="AW969" s="13" t="s">
        <v>36</v>
      </c>
      <c r="AX969" s="13" t="s">
        <v>80</v>
      </c>
      <c r="AY969" s="220" t="s">
        <v>166</v>
      </c>
    </row>
    <row r="970" s="13" customFormat="1">
      <c r="A970" s="13"/>
      <c r="B970" s="218"/>
      <c r="C970" s="13"/>
      <c r="D970" s="219" t="s">
        <v>184</v>
      </c>
      <c r="E970" s="220" t="s">
        <v>1</v>
      </c>
      <c r="F970" s="221" t="s">
        <v>658</v>
      </c>
      <c r="G970" s="13"/>
      <c r="H970" s="222">
        <v>4</v>
      </c>
      <c r="I970" s="223"/>
      <c r="J970" s="13"/>
      <c r="K970" s="13"/>
      <c r="L970" s="218"/>
      <c r="M970" s="224"/>
      <c r="N970" s="225"/>
      <c r="O970" s="225"/>
      <c r="P970" s="225"/>
      <c r="Q970" s="225"/>
      <c r="R970" s="225"/>
      <c r="S970" s="225"/>
      <c r="T970" s="226"/>
      <c r="U970" s="13"/>
      <c r="V970" s="13"/>
      <c r="W970" s="13"/>
      <c r="X970" s="13"/>
      <c r="Y970" s="13"/>
      <c r="Z970" s="13"/>
      <c r="AA970" s="13"/>
      <c r="AB970" s="13"/>
      <c r="AC970" s="13"/>
      <c r="AD970" s="13"/>
      <c r="AE970" s="13"/>
      <c r="AT970" s="220" t="s">
        <v>184</v>
      </c>
      <c r="AU970" s="220" t="s">
        <v>93</v>
      </c>
      <c r="AV970" s="13" t="s">
        <v>93</v>
      </c>
      <c r="AW970" s="13" t="s">
        <v>36</v>
      </c>
      <c r="AX970" s="13" t="s">
        <v>80</v>
      </c>
      <c r="AY970" s="220" t="s">
        <v>166</v>
      </c>
    </row>
    <row r="971" s="13" customFormat="1">
      <c r="A971" s="13"/>
      <c r="B971" s="218"/>
      <c r="C971" s="13"/>
      <c r="D971" s="219" t="s">
        <v>184</v>
      </c>
      <c r="E971" s="220" t="s">
        <v>1</v>
      </c>
      <c r="F971" s="221" t="s">
        <v>659</v>
      </c>
      <c r="G971" s="13"/>
      <c r="H971" s="222">
        <v>29.123999999999999</v>
      </c>
      <c r="I971" s="223"/>
      <c r="J971" s="13"/>
      <c r="K971" s="13"/>
      <c r="L971" s="218"/>
      <c r="M971" s="224"/>
      <c r="N971" s="225"/>
      <c r="O971" s="225"/>
      <c r="P971" s="225"/>
      <c r="Q971" s="225"/>
      <c r="R971" s="225"/>
      <c r="S971" s="225"/>
      <c r="T971" s="226"/>
      <c r="U971" s="13"/>
      <c r="V971" s="13"/>
      <c r="W971" s="13"/>
      <c r="X971" s="13"/>
      <c r="Y971" s="13"/>
      <c r="Z971" s="13"/>
      <c r="AA971" s="13"/>
      <c r="AB971" s="13"/>
      <c r="AC971" s="13"/>
      <c r="AD971" s="13"/>
      <c r="AE971" s="13"/>
      <c r="AT971" s="220" t="s">
        <v>184</v>
      </c>
      <c r="AU971" s="220" t="s">
        <v>93</v>
      </c>
      <c r="AV971" s="13" t="s">
        <v>93</v>
      </c>
      <c r="AW971" s="13" t="s">
        <v>36</v>
      </c>
      <c r="AX971" s="13" t="s">
        <v>80</v>
      </c>
      <c r="AY971" s="220" t="s">
        <v>166</v>
      </c>
    </row>
    <row r="972" s="13" customFormat="1">
      <c r="A972" s="13"/>
      <c r="B972" s="218"/>
      <c r="C972" s="13"/>
      <c r="D972" s="219" t="s">
        <v>184</v>
      </c>
      <c r="E972" s="220" t="s">
        <v>1</v>
      </c>
      <c r="F972" s="221" t="s">
        <v>660</v>
      </c>
      <c r="G972" s="13"/>
      <c r="H972" s="222">
        <v>51.191000000000002</v>
      </c>
      <c r="I972" s="223"/>
      <c r="J972" s="13"/>
      <c r="K972" s="13"/>
      <c r="L972" s="218"/>
      <c r="M972" s="224"/>
      <c r="N972" s="225"/>
      <c r="O972" s="225"/>
      <c r="P972" s="225"/>
      <c r="Q972" s="225"/>
      <c r="R972" s="225"/>
      <c r="S972" s="225"/>
      <c r="T972" s="226"/>
      <c r="U972" s="13"/>
      <c r="V972" s="13"/>
      <c r="W972" s="13"/>
      <c r="X972" s="13"/>
      <c r="Y972" s="13"/>
      <c r="Z972" s="13"/>
      <c r="AA972" s="13"/>
      <c r="AB972" s="13"/>
      <c r="AC972" s="13"/>
      <c r="AD972" s="13"/>
      <c r="AE972" s="13"/>
      <c r="AT972" s="220" t="s">
        <v>184</v>
      </c>
      <c r="AU972" s="220" t="s">
        <v>93</v>
      </c>
      <c r="AV972" s="13" t="s">
        <v>93</v>
      </c>
      <c r="AW972" s="13" t="s">
        <v>36</v>
      </c>
      <c r="AX972" s="13" t="s">
        <v>80</v>
      </c>
      <c r="AY972" s="220" t="s">
        <v>166</v>
      </c>
    </row>
    <row r="973" s="13" customFormat="1">
      <c r="A973" s="13"/>
      <c r="B973" s="218"/>
      <c r="C973" s="13"/>
      <c r="D973" s="219" t="s">
        <v>184</v>
      </c>
      <c r="E973" s="220" t="s">
        <v>1</v>
      </c>
      <c r="F973" s="221" t="s">
        <v>661</v>
      </c>
      <c r="G973" s="13"/>
      <c r="H973" s="222">
        <v>60.692</v>
      </c>
      <c r="I973" s="223"/>
      <c r="J973" s="13"/>
      <c r="K973" s="13"/>
      <c r="L973" s="218"/>
      <c r="M973" s="224"/>
      <c r="N973" s="225"/>
      <c r="O973" s="225"/>
      <c r="P973" s="225"/>
      <c r="Q973" s="225"/>
      <c r="R973" s="225"/>
      <c r="S973" s="225"/>
      <c r="T973" s="226"/>
      <c r="U973" s="13"/>
      <c r="V973" s="13"/>
      <c r="W973" s="13"/>
      <c r="X973" s="13"/>
      <c r="Y973" s="13"/>
      <c r="Z973" s="13"/>
      <c r="AA973" s="13"/>
      <c r="AB973" s="13"/>
      <c r="AC973" s="13"/>
      <c r="AD973" s="13"/>
      <c r="AE973" s="13"/>
      <c r="AT973" s="220" t="s">
        <v>184</v>
      </c>
      <c r="AU973" s="220" t="s">
        <v>93</v>
      </c>
      <c r="AV973" s="13" t="s">
        <v>93</v>
      </c>
      <c r="AW973" s="13" t="s">
        <v>36</v>
      </c>
      <c r="AX973" s="13" t="s">
        <v>80</v>
      </c>
      <c r="AY973" s="220" t="s">
        <v>166</v>
      </c>
    </row>
    <row r="974" s="13" customFormat="1">
      <c r="A974" s="13"/>
      <c r="B974" s="218"/>
      <c r="C974" s="13"/>
      <c r="D974" s="219" t="s">
        <v>184</v>
      </c>
      <c r="E974" s="220" t="s">
        <v>1</v>
      </c>
      <c r="F974" s="221" t="s">
        <v>662</v>
      </c>
      <c r="G974" s="13"/>
      <c r="H974" s="222">
        <v>25.539999999999999</v>
      </c>
      <c r="I974" s="223"/>
      <c r="J974" s="13"/>
      <c r="K974" s="13"/>
      <c r="L974" s="218"/>
      <c r="M974" s="224"/>
      <c r="N974" s="225"/>
      <c r="O974" s="225"/>
      <c r="P974" s="225"/>
      <c r="Q974" s="225"/>
      <c r="R974" s="225"/>
      <c r="S974" s="225"/>
      <c r="T974" s="226"/>
      <c r="U974" s="13"/>
      <c r="V974" s="13"/>
      <c r="W974" s="13"/>
      <c r="X974" s="13"/>
      <c r="Y974" s="13"/>
      <c r="Z974" s="13"/>
      <c r="AA974" s="13"/>
      <c r="AB974" s="13"/>
      <c r="AC974" s="13"/>
      <c r="AD974" s="13"/>
      <c r="AE974" s="13"/>
      <c r="AT974" s="220" t="s">
        <v>184</v>
      </c>
      <c r="AU974" s="220" t="s">
        <v>93</v>
      </c>
      <c r="AV974" s="13" t="s">
        <v>93</v>
      </c>
      <c r="AW974" s="13" t="s">
        <v>36</v>
      </c>
      <c r="AX974" s="13" t="s">
        <v>80</v>
      </c>
      <c r="AY974" s="220" t="s">
        <v>166</v>
      </c>
    </row>
    <row r="975" s="13" customFormat="1">
      <c r="A975" s="13"/>
      <c r="B975" s="218"/>
      <c r="C975" s="13"/>
      <c r="D975" s="219" t="s">
        <v>184</v>
      </c>
      <c r="E975" s="220" t="s">
        <v>1</v>
      </c>
      <c r="F975" s="221" t="s">
        <v>663</v>
      </c>
      <c r="G975" s="13"/>
      <c r="H975" s="222">
        <v>19.428999999999998</v>
      </c>
      <c r="I975" s="223"/>
      <c r="J975" s="13"/>
      <c r="K975" s="13"/>
      <c r="L975" s="218"/>
      <c r="M975" s="224"/>
      <c r="N975" s="225"/>
      <c r="O975" s="225"/>
      <c r="P975" s="225"/>
      <c r="Q975" s="225"/>
      <c r="R975" s="225"/>
      <c r="S975" s="225"/>
      <c r="T975" s="226"/>
      <c r="U975" s="13"/>
      <c r="V975" s="13"/>
      <c r="W975" s="13"/>
      <c r="X975" s="13"/>
      <c r="Y975" s="13"/>
      <c r="Z975" s="13"/>
      <c r="AA975" s="13"/>
      <c r="AB975" s="13"/>
      <c r="AC975" s="13"/>
      <c r="AD975" s="13"/>
      <c r="AE975" s="13"/>
      <c r="AT975" s="220" t="s">
        <v>184</v>
      </c>
      <c r="AU975" s="220" t="s">
        <v>93</v>
      </c>
      <c r="AV975" s="13" t="s">
        <v>93</v>
      </c>
      <c r="AW975" s="13" t="s">
        <v>36</v>
      </c>
      <c r="AX975" s="13" t="s">
        <v>80</v>
      </c>
      <c r="AY975" s="220" t="s">
        <v>166</v>
      </c>
    </row>
    <row r="976" s="13" customFormat="1">
      <c r="A976" s="13"/>
      <c r="B976" s="218"/>
      <c r="C976" s="13"/>
      <c r="D976" s="219" t="s">
        <v>184</v>
      </c>
      <c r="E976" s="220" t="s">
        <v>1</v>
      </c>
      <c r="F976" s="221" t="s">
        <v>664</v>
      </c>
      <c r="G976" s="13"/>
      <c r="H976" s="222">
        <v>8.9670000000000005</v>
      </c>
      <c r="I976" s="223"/>
      <c r="J976" s="13"/>
      <c r="K976" s="13"/>
      <c r="L976" s="218"/>
      <c r="M976" s="224"/>
      <c r="N976" s="225"/>
      <c r="O976" s="225"/>
      <c r="P976" s="225"/>
      <c r="Q976" s="225"/>
      <c r="R976" s="225"/>
      <c r="S976" s="225"/>
      <c r="T976" s="226"/>
      <c r="U976" s="13"/>
      <c r="V976" s="13"/>
      <c r="W976" s="13"/>
      <c r="X976" s="13"/>
      <c r="Y976" s="13"/>
      <c r="Z976" s="13"/>
      <c r="AA976" s="13"/>
      <c r="AB976" s="13"/>
      <c r="AC976" s="13"/>
      <c r="AD976" s="13"/>
      <c r="AE976" s="13"/>
      <c r="AT976" s="220" t="s">
        <v>184</v>
      </c>
      <c r="AU976" s="220" t="s">
        <v>93</v>
      </c>
      <c r="AV976" s="13" t="s">
        <v>93</v>
      </c>
      <c r="AW976" s="13" t="s">
        <v>36</v>
      </c>
      <c r="AX976" s="13" t="s">
        <v>80</v>
      </c>
      <c r="AY976" s="220" t="s">
        <v>166</v>
      </c>
    </row>
    <row r="977" s="13" customFormat="1">
      <c r="A977" s="13"/>
      <c r="B977" s="218"/>
      <c r="C977" s="13"/>
      <c r="D977" s="219" t="s">
        <v>184</v>
      </c>
      <c r="E977" s="220" t="s">
        <v>1</v>
      </c>
      <c r="F977" s="221" t="s">
        <v>665</v>
      </c>
      <c r="G977" s="13"/>
      <c r="H977" s="222">
        <v>4.0129999999999999</v>
      </c>
      <c r="I977" s="223"/>
      <c r="J977" s="13"/>
      <c r="K977" s="13"/>
      <c r="L977" s="218"/>
      <c r="M977" s="224"/>
      <c r="N977" s="225"/>
      <c r="O977" s="225"/>
      <c r="P977" s="225"/>
      <c r="Q977" s="225"/>
      <c r="R977" s="225"/>
      <c r="S977" s="225"/>
      <c r="T977" s="226"/>
      <c r="U977" s="13"/>
      <c r="V977" s="13"/>
      <c r="W977" s="13"/>
      <c r="X977" s="13"/>
      <c r="Y977" s="13"/>
      <c r="Z977" s="13"/>
      <c r="AA977" s="13"/>
      <c r="AB977" s="13"/>
      <c r="AC977" s="13"/>
      <c r="AD977" s="13"/>
      <c r="AE977" s="13"/>
      <c r="AT977" s="220" t="s">
        <v>184</v>
      </c>
      <c r="AU977" s="220" t="s">
        <v>93</v>
      </c>
      <c r="AV977" s="13" t="s">
        <v>93</v>
      </c>
      <c r="AW977" s="13" t="s">
        <v>36</v>
      </c>
      <c r="AX977" s="13" t="s">
        <v>80</v>
      </c>
      <c r="AY977" s="220" t="s">
        <v>166</v>
      </c>
    </row>
    <row r="978" s="13" customFormat="1">
      <c r="A978" s="13"/>
      <c r="B978" s="218"/>
      <c r="C978" s="13"/>
      <c r="D978" s="219" t="s">
        <v>184</v>
      </c>
      <c r="E978" s="220" t="s">
        <v>1</v>
      </c>
      <c r="F978" s="221" t="s">
        <v>667</v>
      </c>
      <c r="G978" s="13"/>
      <c r="H978" s="222">
        <v>15.51</v>
      </c>
      <c r="I978" s="223"/>
      <c r="J978" s="13"/>
      <c r="K978" s="13"/>
      <c r="L978" s="218"/>
      <c r="M978" s="224"/>
      <c r="N978" s="225"/>
      <c r="O978" s="225"/>
      <c r="P978" s="225"/>
      <c r="Q978" s="225"/>
      <c r="R978" s="225"/>
      <c r="S978" s="225"/>
      <c r="T978" s="226"/>
      <c r="U978" s="13"/>
      <c r="V978" s="13"/>
      <c r="W978" s="13"/>
      <c r="X978" s="13"/>
      <c r="Y978" s="13"/>
      <c r="Z978" s="13"/>
      <c r="AA978" s="13"/>
      <c r="AB978" s="13"/>
      <c r="AC978" s="13"/>
      <c r="AD978" s="13"/>
      <c r="AE978" s="13"/>
      <c r="AT978" s="220" t="s">
        <v>184</v>
      </c>
      <c r="AU978" s="220" t="s">
        <v>93</v>
      </c>
      <c r="AV978" s="13" t="s">
        <v>93</v>
      </c>
      <c r="AW978" s="13" t="s">
        <v>36</v>
      </c>
      <c r="AX978" s="13" t="s">
        <v>80</v>
      </c>
      <c r="AY978" s="220" t="s">
        <v>166</v>
      </c>
    </row>
    <row r="979" s="13" customFormat="1">
      <c r="A979" s="13"/>
      <c r="B979" s="218"/>
      <c r="C979" s="13"/>
      <c r="D979" s="219" t="s">
        <v>184</v>
      </c>
      <c r="E979" s="220" t="s">
        <v>1</v>
      </c>
      <c r="F979" s="221" t="s">
        <v>668</v>
      </c>
      <c r="G979" s="13"/>
      <c r="H979" s="222">
        <v>31.59</v>
      </c>
      <c r="I979" s="223"/>
      <c r="J979" s="13"/>
      <c r="K979" s="13"/>
      <c r="L979" s="218"/>
      <c r="M979" s="224"/>
      <c r="N979" s="225"/>
      <c r="O979" s="225"/>
      <c r="P979" s="225"/>
      <c r="Q979" s="225"/>
      <c r="R979" s="225"/>
      <c r="S979" s="225"/>
      <c r="T979" s="226"/>
      <c r="U979" s="13"/>
      <c r="V979" s="13"/>
      <c r="W979" s="13"/>
      <c r="X979" s="13"/>
      <c r="Y979" s="13"/>
      <c r="Z979" s="13"/>
      <c r="AA979" s="13"/>
      <c r="AB979" s="13"/>
      <c r="AC979" s="13"/>
      <c r="AD979" s="13"/>
      <c r="AE979" s="13"/>
      <c r="AT979" s="220" t="s">
        <v>184</v>
      </c>
      <c r="AU979" s="220" t="s">
        <v>93</v>
      </c>
      <c r="AV979" s="13" t="s">
        <v>93</v>
      </c>
      <c r="AW979" s="13" t="s">
        <v>36</v>
      </c>
      <c r="AX979" s="13" t="s">
        <v>80</v>
      </c>
      <c r="AY979" s="220" t="s">
        <v>166</v>
      </c>
    </row>
    <row r="980" s="13" customFormat="1">
      <c r="A980" s="13"/>
      <c r="B980" s="218"/>
      <c r="C980" s="13"/>
      <c r="D980" s="219" t="s">
        <v>184</v>
      </c>
      <c r="E980" s="220" t="s">
        <v>1</v>
      </c>
      <c r="F980" s="221" t="s">
        <v>1840</v>
      </c>
      <c r="G980" s="13"/>
      <c r="H980" s="222">
        <v>4.5</v>
      </c>
      <c r="I980" s="223"/>
      <c r="J980" s="13"/>
      <c r="K980" s="13"/>
      <c r="L980" s="218"/>
      <c r="M980" s="224"/>
      <c r="N980" s="225"/>
      <c r="O980" s="225"/>
      <c r="P980" s="225"/>
      <c r="Q980" s="225"/>
      <c r="R980" s="225"/>
      <c r="S980" s="225"/>
      <c r="T980" s="226"/>
      <c r="U980" s="13"/>
      <c r="V980" s="13"/>
      <c r="W980" s="13"/>
      <c r="X980" s="13"/>
      <c r="Y980" s="13"/>
      <c r="Z980" s="13"/>
      <c r="AA980" s="13"/>
      <c r="AB980" s="13"/>
      <c r="AC980" s="13"/>
      <c r="AD980" s="13"/>
      <c r="AE980" s="13"/>
      <c r="AT980" s="220" t="s">
        <v>184</v>
      </c>
      <c r="AU980" s="220" t="s">
        <v>93</v>
      </c>
      <c r="AV980" s="13" t="s">
        <v>93</v>
      </c>
      <c r="AW980" s="13" t="s">
        <v>36</v>
      </c>
      <c r="AX980" s="13" t="s">
        <v>80</v>
      </c>
      <c r="AY980" s="220" t="s">
        <v>166</v>
      </c>
    </row>
    <row r="981" s="13" customFormat="1">
      <c r="A981" s="13"/>
      <c r="B981" s="218"/>
      <c r="C981" s="13"/>
      <c r="D981" s="219" t="s">
        <v>184</v>
      </c>
      <c r="E981" s="220" t="s">
        <v>1</v>
      </c>
      <c r="F981" s="221" t="s">
        <v>666</v>
      </c>
      <c r="G981" s="13"/>
      <c r="H981" s="222">
        <v>8.9600000000000009</v>
      </c>
      <c r="I981" s="223"/>
      <c r="J981" s="13"/>
      <c r="K981" s="13"/>
      <c r="L981" s="218"/>
      <c r="M981" s="224"/>
      <c r="N981" s="225"/>
      <c r="O981" s="225"/>
      <c r="P981" s="225"/>
      <c r="Q981" s="225"/>
      <c r="R981" s="225"/>
      <c r="S981" s="225"/>
      <c r="T981" s="226"/>
      <c r="U981" s="13"/>
      <c r="V981" s="13"/>
      <c r="W981" s="13"/>
      <c r="X981" s="13"/>
      <c r="Y981" s="13"/>
      <c r="Z981" s="13"/>
      <c r="AA981" s="13"/>
      <c r="AB981" s="13"/>
      <c r="AC981" s="13"/>
      <c r="AD981" s="13"/>
      <c r="AE981" s="13"/>
      <c r="AT981" s="220" t="s">
        <v>184</v>
      </c>
      <c r="AU981" s="220" t="s">
        <v>93</v>
      </c>
      <c r="AV981" s="13" t="s">
        <v>93</v>
      </c>
      <c r="AW981" s="13" t="s">
        <v>36</v>
      </c>
      <c r="AX981" s="13" t="s">
        <v>80</v>
      </c>
      <c r="AY981" s="220" t="s">
        <v>166</v>
      </c>
    </row>
    <row r="982" s="15" customFormat="1">
      <c r="A982" s="15"/>
      <c r="B982" s="234"/>
      <c r="C982" s="15"/>
      <c r="D982" s="219" t="s">
        <v>184</v>
      </c>
      <c r="E982" s="235" t="s">
        <v>1</v>
      </c>
      <c r="F982" s="236" t="s">
        <v>241</v>
      </c>
      <c r="G982" s="15"/>
      <c r="H982" s="237">
        <v>620.68200000000002</v>
      </c>
      <c r="I982" s="238"/>
      <c r="J982" s="15"/>
      <c r="K982" s="15"/>
      <c r="L982" s="234"/>
      <c r="M982" s="239"/>
      <c r="N982" s="240"/>
      <c r="O982" s="240"/>
      <c r="P982" s="240"/>
      <c r="Q982" s="240"/>
      <c r="R982" s="240"/>
      <c r="S982" s="240"/>
      <c r="T982" s="241"/>
      <c r="U982" s="15"/>
      <c r="V982" s="15"/>
      <c r="W982" s="15"/>
      <c r="X982" s="15"/>
      <c r="Y982" s="15"/>
      <c r="Z982" s="15"/>
      <c r="AA982" s="15"/>
      <c r="AB982" s="15"/>
      <c r="AC982" s="15"/>
      <c r="AD982" s="15"/>
      <c r="AE982" s="15"/>
      <c r="AT982" s="235" t="s">
        <v>184</v>
      </c>
      <c r="AU982" s="235" t="s">
        <v>93</v>
      </c>
      <c r="AV982" s="15" t="s">
        <v>172</v>
      </c>
      <c r="AW982" s="15" t="s">
        <v>36</v>
      </c>
      <c r="AX982" s="15" t="s">
        <v>87</v>
      </c>
      <c r="AY982" s="235" t="s">
        <v>166</v>
      </c>
    </row>
    <row r="983" s="2" customFormat="1" ht="24.15" customHeight="1">
      <c r="A983" s="37"/>
      <c r="B983" s="168"/>
      <c r="C983" s="242" t="s">
        <v>1841</v>
      </c>
      <c r="D983" s="242" t="s">
        <v>271</v>
      </c>
      <c r="E983" s="243" t="s">
        <v>408</v>
      </c>
      <c r="F983" s="244" t="s">
        <v>409</v>
      </c>
      <c r="G983" s="245" t="s">
        <v>171</v>
      </c>
      <c r="H983" s="246">
        <v>2507.5549999999998</v>
      </c>
      <c r="I983" s="247"/>
      <c r="J983" s="248">
        <f>ROUND(I983*H983,2)</f>
        <v>0</v>
      </c>
      <c r="K983" s="249"/>
      <c r="L983" s="250"/>
      <c r="M983" s="251" t="s">
        <v>1</v>
      </c>
      <c r="N983" s="252" t="s">
        <v>46</v>
      </c>
      <c r="O983" s="81"/>
      <c r="P983" s="214">
        <f>O983*H983</f>
        <v>0</v>
      </c>
      <c r="Q983" s="214">
        <v>0.032000000000000001</v>
      </c>
      <c r="R983" s="214">
        <f>Q983*H983</f>
        <v>80.241759999999999</v>
      </c>
      <c r="S983" s="214">
        <v>0</v>
      </c>
      <c r="T983" s="215">
        <f>S983*H983</f>
        <v>0</v>
      </c>
      <c r="U983" s="37"/>
      <c r="V983" s="37"/>
      <c r="W983" s="37"/>
      <c r="X983" s="37"/>
      <c r="Y983" s="37"/>
      <c r="Z983" s="37"/>
      <c r="AA983" s="37"/>
      <c r="AB983" s="37"/>
      <c r="AC983" s="37"/>
      <c r="AD983" s="37"/>
      <c r="AE983" s="37"/>
      <c r="AR983" s="216" t="s">
        <v>200</v>
      </c>
      <c r="AT983" s="216" t="s">
        <v>271</v>
      </c>
      <c r="AU983" s="216" t="s">
        <v>93</v>
      </c>
      <c r="AY983" s="18" t="s">
        <v>166</v>
      </c>
      <c r="BE983" s="217">
        <f>IF(N983="základná",J983,0)</f>
        <v>0</v>
      </c>
      <c r="BF983" s="217">
        <f>IF(N983="znížená",J983,0)</f>
        <v>0</v>
      </c>
      <c r="BG983" s="217">
        <f>IF(N983="zákl. prenesená",J983,0)</f>
        <v>0</v>
      </c>
      <c r="BH983" s="217">
        <f>IF(N983="zníž. prenesená",J983,0)</f>
        <v>0</v>
      </c>
      <c r="BI983" s="217">
        <f>IF(N983="nulová",J983,0)</f>
        <v>0</v>
      </c>
      <c r="BJ983" s="18" t="s">
        <v>93</v>
      </c>
      <c r="BK983" s="217">
        <f>ROUND(I983*H983,2)</f>
        <v>0</v>
      </c>
      <c r="BL983" s="18" t="s">
        <v>172</v>
      </c>
      <c r="BM983" s="216" t="s">
        <v>1842</v>
      </c>
    </row>
    <row r="984" s="13" customFormat="1">
      <c r="A984" s="13"/>
      <c r="B984" s="218"/>
      <c r="C984" s="13"/>
      <c r="D984" s="219" t="s">
        <v>184</v>
      </c>
      <c r="E984" s="13"/>
      <c r="F984" s="221" t="s">
        <v>1843</v>
      </c>
      <c r="G984" s="13"/>
      <c r="H984" s="222">
        <v>2507.5549999999998</v>
      </c>
      <c r="I984" s="223"/>
      <c r="J984" s="13"/>
      <c r="K984" s="13"/>
      <c r="L984" s="218"/>
      <c r="M984" s="224"/>
      <c r="N984" s="225"/>
      <c r="O984" s="225"/>
      <c r="P984" s="225"/>
      <c r="Q984" s="225"/>
      <c r="R984" s="225"/>
      <c r="S984" s="225"/>
      <c r="T984" s="226"/>
      <c r="U984" s="13"/>
      <c r="V984" s="13"/>
      <c r="W984" s="13"/>
      <c r="X984" s="13"/>
      <c r="Y984" s="13"/>
      <c r="Z984" s="13"/>
      <c r="AA984" s="13"/>
      <c r="AB984" s="13"/>
      <c r="AC984" s="13"/>
      <c r="AD984" s="13"/>
      <c r="AE984" s="13"/>
      <c r="AT984" s="220" t="s">
        <v>184</v>
      </c>
      <c r="AU984" s="220" t="s">
        <v>93</v>
      </c>
      <c r="AV984" s="13" t="s">
        <v>93</v>
      </c>
      <c r="AW984" s="13" t="s">
        <v>3</v>
      </c>
      <c r="AX984" s="13" t="s">
        <v>87</v>
      </c>
      <c r="AY984" s="220" t="s">
        <v>166</v>
      </c>
    </row>
    <row r="985" s="2" customFormat="1" ht="16.5" customHeight="1">
      <c r="A985" s="37"/>
      <c r="B985" s="168"/>
      <c r="C985" s="204" t="s">
        <v>1844</v>
      </c>
      <c r="D985" s="204" t="s">
        <v>168</v>
      </c>
      <c r="E985" s="205" t="s">
        <v>1845</v>
      </c>
      <c r="F985" s="206" t="s">
        <v>1846</v>
      </c>
      <c r="G985" s="207" t="s">
        <v>182</v>
      </c>
      <c r="H985" s="208">
        <v>0.16</v>
      </c>
      <c r="I985" s="209"/>
      <c r="J985" s="210">
        <f>ROUND(I985*H985,2)</f>
        <v>0</v>
      </c>
      <c r="K985" s="211"/>
      <c r="L985" s="38"/>
      <c r="M985" s="212" t="s">
        <v>1</v>
      </c>
      <c r="N985" s="213" t="s">
        <v>46</v>
      </c>
      <c r="O985" s="81"/>
      <c r="P985" s="214">
        <f>O985*H985</f>
        <v>0</v>
      </c>
      <c r="Q985" s="214">
        <v>1.102E-05</v>
      </c>
      <c r="R985" s="214">
        <f>Q985*H985</f>
        <v>1.7631999999999999E-06</v>
      </c>
      <c r="S985" s="214">
        <v>0.0060000000000000001</v>
      </c>
      <c r="T985" s="215">
        <f>S985*H985</f>
        <v>0.00096000000000000002</v>
      </c>
      <c r="U985" s="37"/>
      <c r="V985" s="37"/>
      <c r="W985" s="37"/>
      <c r="X985" s="37"/>
      <c r="Y985" s="37"/>
      <c r="Z985" s="37"/>
      <c r="AA985" s="37"/>
      <c r="AB985" s="37"/>
      <c r="AC985" s="37"/>
      <c r="AD985" s="37"/>
      <c r="AE985" s="37"/>
      <c r="AR985" s="216" t="s">
        <v>172</v>
      </c>
      <c r="AT985" s="216" t="s">
        <v>168</v>
      </c>
      <c r="AU985" s="216" t="s">
        <v>93</v>
      </c>
      <c r="AY985" s="18" t="s">
        <v>166</v>
      </c>
      <c r="BE985" s="217">
        <f>IF(N985="základná",J985,0)</f>
        <v>0</v>
      </c>
      <c r="BF985" s="217">
        <f>IF(N985="znížená",J985,0)</f>
        <v>0</v>
      </c>
      <c r="BG985" s="217">
        <f>IF(N985="zákl. prenesená",J985,0)</f>
        <v>0</v>
      </c>
      <c r="BH985" s="217">
        <f>IF(N985="zníž. prenesená",J985,0)</f>
        <v>0</v>
      </c>
      <c r="BI985" s="217">
        <f>IF(N985="nulová",J985,0)</f>
        <v>0</v>
      </c>
      <c r="BJ985" s="18" t="s">
        <v>93</v>
      </c>
      <c r="BK985" s="217">
        <f>ROUND(I985*H985,2)</f>
        <v>0</v>
      </c>
      <c r="BL985" s="18" t="s">
        <v>172</v>
      </c>
      <c r="BM985" s="216" t="s">
        <v>1847</v>
      </c>
    </row>
    <row r="986" s="13" customFormat="1">
      <c r="A986" s="13"/>
      <c r="B986" s="218"/>
      <c r="C986" s="13"/>
      <c r="D986" s="219" t="s">
        <v>184</v>
      </c>
      <c r="E986" s="220" t="s">
        <v>1</v>
      </c>
      <c r="F986" s="221" t="s">
        <v>1848</v>
      </c>
      <c r="G986" s="13"/>
      <c r="H986" s="222">
        <v>0.16</v>
      </c>
      <c r="I986" s="223"/>
      <c r="J986" s="13"/>
      <c r="K986" s="13"/>
      <c r="L986" s="218"/>
      <c r="M986" s="224"/>
      <c r="N986" s="225"/>
      <c r="O986" s="225"/>
      <c r="P986" s="225"/>
      <c r="Q986" s="225"/>
      <c r="R986" s="225"/>
      <c r="S986" s="225"/>
      <c r="T986" s="226"/>
      <c r="U986" s="13"/>
      <c r="V986" s="13"/>
      <c r="W986" s="13"/>
      <c r="X986" s="13"/>
      <c r="Y986" s="13"/>
      <c r="Z986" s="13"/>
      <c r="AA986" s="13"/>
      <c r="AB986" s="13"/>
      <c r="AC986" s="13"/>
      <c r="AD986" s="13"/>
      <c r="AE986" s="13"/>
      <c r="AT986" s="220" t="s">
        <v>184</v>
      </c>
      <c r="AU986" s="220" t="s">
        <v>93</v>
      </c>
      <c r="AV986" s="13" t="s">
        <v>93</v>
      </c>
      <c r="AW986" s="13" t="s">
        <v>36</v>
      </c>
      <c r="AX986" s="13" t="s">
        <v>87</v>
      </c>
      <c r="AY986" s="220" t="s">
        <v>166</v>
      </c>
    </row>
    <row r="987" s="2" customFormat="1" ht="24.15" customHeight="1">
      <c r="A987" s="37"/>
      <c r="B987" s="168"/>
      <c r="C987" s="204" t="s">
        <v>1849</v>
      </c>
      <c r="D987" s="204" t="s">
        <v>168</v>
      </c>
      <c r="E987" s="205" t="s">
        <v>1850</v>
      </c>
      <c r="F987" s="206" t="s">
        <v>1851</v>
      </c>
      <c r="G987" s="207" t="s">
        <v>171</v>
      </c>
      <c r="H987" s="208">
        <v>1</v>
      </c>
      <c r="I987" s="209"/>
      <c r="J987" s="210">
        <f>ROUND(I987*H987,2)</f>
        <v>0</v>
      </c>
      <c r="K987" s="211"/>
      <c r="L987" s="38"/>
      <c r="M987" s="212" t="s">
        <v>1</v>
      </c>
      <c r="N987" s="213" t="s">
        <v>46</v>
      </c>
      <c r="O987" s="81"/>
      <c r="P987" s="214">
        <f>O987*H987</f>
        <v>0</v>
      </c>
      <c r="Q987" s="214">
        <v>0</v>
      </c>
      <c r="R987" s="214">
        <f>Q987*H987</f>
        <v>0</v>
      </c>
      <c r="S987" s="214">
        <v>0.45000000000000001</v>
      </c>
      <c r="T987" s="215">
        <f>S987*H987</f>
        <v>0.45000000000000001</v>
      </c>
      <c r="U987" s="37"/>
      <c r="V987" s="37"/>
      <c r="W987" s="37"/>
      <c r="X987" s="37"/>
      <c r="Y987" s="37"/>
      <c r="Z987" s="37"/>
      <c r="AA987" s="37"/>
      <c r="AB987" s="37"/>
      <c r="AC987" s="37"/>
      <c r="AD987" s="37"/>
      <c r="AE987" s="37"/>
      <c r="AR987" s="216" t="s">
        <v>172</v>
      </c>
      <c r="AT987" s="216" t="s">
        <v>168</v>
      </c>
      <c r="AU987" s="216" t="s">
        <v>93</v>
      </c>
      <c r="AY987" s="18" t="s">
        <v>166</v>
      </c>
      <c r="BE987" s="217">
        <f>IF(N987="základná",J987,0)</f>
        <v>0</v>
      </c>
      <c r="BF987" s="217">
        <f>IF(N987="znížená",J987,0)</f>
        <v>0</v>
      </c>
      <c r="BG987" s="217">
        <f>IF(N987="zákl. prenesená",J987,0)</f>
        <v>0</v>
      </c>
      <c r="BH987" s="217">
        <f>IF(N987="zníž. prenesená",J987,0)</f>
        <v>0</v>
      </c>
      <c r="BI987" s="217">
        <f>IF(N987="nulová",J987,0)</f>
        <v>0</v>
      </c>
      <c r="BJ987" s="18" t="s">
        <v>93</v>
      </c>
      <c r="BK987" s="217">
        <f>ROUND(I987*H987,2)</f>
        <v>0</v>
      </c>
      <c r="BL987" s="18" t="s">
        <v>172</v>
      </c>
      <c r="BM987" s="216" t="s">
        <v>1852</v>
      </c>
    </row>
    <row r="988" s="2" customFormat="1" ht="21.75" customHeight="1">
      <c r="A988" s="37"/>
      <c r="B988" s="168"/>
      <c r="C988" s="204" t="s">
        <v>1853</v>
      </c>
      <c r="D988" s="204" t="s">
        <v>168</v>
      </c>
      <c r="E988" s="205" t="s">
        <v>1854</v>
      </c>
      <c r="F988" s="206" t="s">
        <v>1855</v>
      </c>
      <c r="G988" s="207" t="s">
        <v>386</v>
      </c>
      <c r="H988" s="208">
        <v>1</v>
      </c>
      <c r="I988" s="209"/>
      <c r="J988" s="210">
        <f>ROUND(I988*H988,2)</f>
        <v>0</v>
      </c>
      <c r="K988" s="211"/>
      <c r="L988" s="38"/>
      <c r="M988" s="212" t="s">
        <v>1</v>
      </c>
      <c r="N988" s="213" t="s">
        <v>46</v>
      </c>
      <c r="O988" s="81"/>
      <c r="P988" s="214">
        <f>O988*H988</f>
        <v>0</v>
      </c>
      <c r="Q988" s="214">
        <v>0</v>
      </c>
      <c r="R988" s="214">
        <f>Q988*H988</f>
        <v>0</v>
      </c>
      <c r="S988" s="214">
        <v>0.082000000000000003</v>
      </c>
      <c r="T988" s="215">
        <f>S988*H988</f>
        <v>0.082000000000000003</v>
      </c>
      <c r="U988" s="37"/>
      <c r="V988" s="37"/>
      <c r="W988" s="37"/>
      <c r="X988" s="37"/>
      <c r="Y988" s="37"/>
      <c r="Z988" s="37"/>
      <c r="AA988" s="37"/>
      <c r="AB988" s="37"/>
      <c r="AC988" s="37"/>
      <c r="AD988" s="37"/>
      <c r="AE988" s="37"/>
      <c r="AR988" s="216" t="s">
        <v>172</v>
      </c>
      <c r="AT988" s="216" t="s">
        <v>168</v>
      </c>
      <c r="AU988" s="216" t="s">
        <v>93</v>
      </c>
      <c r="AY988" s="18" t="s">
        <v>166</v>
      </c>
      <c r="BE988" s="217">
        <f>IF(N988="základná",J988,0)</f>
        <v>0</v>
      </c>
      <c r="BF988" s="217">
        <f>IF(N988="znížená",J988,0)</f>
        <v>0</v>
      </c>
      <c r="BG988" s="217">
        <f>IF(N988="zákl. prenesená",J988,0)</f>
        <v>0</v>
      </c>
      <c r="BH988" s="217">
        <f>IF(N988="zníž. prenesená",J988,0)</f>
        <v>0</v>
      </c>
      <c r="BI988" s="217">
        <f>IF(N988="nulová",J988,0)</f>
        <v>0</v>
      </c>
      <c r="BJ988" s="18" t="s">
        <v>93</v>
      </c>
      <c r="BK988" s="217">
        <f>ROUND(I988*H988,2)</f>
        <v>0</v>
      </c>
      <c r="BL988" s="18" t="s">
        <v>172</v>
      </c>
      <c r="BM988" s="216" t="s">
        <v>1856</v>
      </c>
    </row>
    <row r="989" s="2" customFormat="1" ht="24.15" customHeight="1">
      <c r="A989" s="37"/>
      <c r="B989" s="168"/>
      <c r="C989" s="204" t="s">
        <v>1857</v>
      </c>
      <c r="D989" s="204" t="s">
        <v>168</v>
      </c>
      <c r="E989" s="205" t="s">
        <v>1858</v>
      </c>
      <c r="F989" s="206" t="s">
        <v>1859</v>
      </c>
      <c r="G989" s="207" t="s">
        <v>298</v>
      </c>
      <c r="H989" s="208">
        <v>22.02</v>
      </c>
      <c r="I989" s="209"/>
      <c r="J989" s="210">
        <f>ROUND(I989*H989,2)</f>
        <v>0</v>
      </c>
      <c r="K989" s="211"/>
      <c r="L989" s="38"/>
      <c r="M989" s="212" t="s">
        <v>1</v>
      </c>
      <c r="N989" s="213" t="s">
        <v>46</v>
      </c>
      <c r="O989" s="81"/>
      <c r="P989" s="214">
        <f>O989*H989</f>
        <v>0</v>
      </c>
      <c r="Q989" s="214">
        <v>0</v>
      </c>
      <c r="R989" s="214">
        <f>Q989*H989</f>
        <v>0</v>
      </c>
      <c r="S989" s="214">
        <v>0.753</v>
      </c>
      <c r="T989" s="215">
        <f>S989*H989</f>
        <v>16.581060000000001</v>
      </c>
      <c r="U989" s="37"/>
      <c r="V989" s="37"/>
      <c r="W989" s="37"/>
      <c r="X989" s="37"/>
      <c r="Y989" s="37"/>
      <c r="Z989" s="37"/>
      <c r="AA989" s="37"/>
      <c r="AB989" s="37"/>
      <c r="AC989" s="37"/>
      <c r="AD989" s="37"/>
      <c r="AE989" s="37"/>
      <c r="AR989" s="216" t="s">
        <v>172</v>
      </c>
      <c r="AT989" s="216" t="s">
        <v>168</v>
      </c>
      <c r="AU989" s="216" t="s">
        <v>93</v>
      </c>
      <c r="AY989" s="18" t="s">
        <v>166</v>
      </c>
      <c r="BE989" s="217">
        <f>IF(N989="základná",J989,0)</f>
        <v>0</v>
      </c>
      <c r="BF989" s="217">
        <f>IF(N989="znížená",J989,0)</f>
        <v>0</v>
      </c>
      <c r="BG989" s="217">
        <f>IF(N989="zákl. prenesená",J989,0)</f>
        <v>0</v>
      </c>
      <c r="BH989" s="217">
        <f>IF(N989="zníž. prenesená",J989,0)</f>
        <v>0</v>
      </c>
      <c r="BI989" s="217">
        <f>IF(N989="nulová",J989,0)</f>
        <v>0</v>
      </c>
      <c r="BJ989" s="18" t="s">
        <v>93</v>
      </c>
      <c r="BK989" s="217">
        <f>ROUND(I989*H989,2)</f>
        <v>0</v>
      </c>
      <c r="BL989" s="18" t="s">
        <v>172</v>
      </c>
      <c r="BM989" s="216" t="s">
        <v>1860</v>
      </c>
    </row>
    <row r="990" s="14" customFormat="1">
      <c r="A990" s="14"/>
      <c r="B990" s="227"/>
      <c r="C990" s="14"/>
      <c r="D990" s="219" t="s">
        <v>184</v>
      </c>
      <c r="E990" s="228" t="s">
        <v>1</v>
      </c>
      <c r="F990" s="229" t="s">
        <v>737</v>
      </c>
      <c r="G990" s="14"/>
      <c r="H990" s="228" t="s">
        <v>1</v>
      </c>
      <c r="I990" s="230"/>
      <c r="J990" s="14"/>
      <c r="K990" s="14"/>
      <c r="L990" s="227"/>
      <c r="M990" s="231"/>
      <c r="N990" s="232"/>
      <c r="O990" s="232"/>
      <c r="P990" s="232"/>
      <c r="Q990" s="232"/>
      <c r="R990" s="232"/>
      <c r="S990" s="232"/>
      <c r="T990" s="233"/>
      <c r="U990" s="14"/>
      <c r="V990" s="14"/>
      <c r="W990" s="14"/>
      <c r="X990" s="14"/>
      <c r="Y990" s="14"/>
      <c r="Z990" s="14"/>
      <c r="AA990" s="14"/>
      <c r="AB990" s="14"/>
      <c r="AC990" s="14"/>
      <c r="AD990" s="14"/>
      <c r="AE990" s="14"/>
      <c r="AT990" s="228" t="s">
        <v>184</v>
      </c>
      <c r="AU990" s="228" t="s">
        <v>93</v>
      </c>
      <c r="AV990" s="14" t="s">
        <v>87</v>
      </c>
      <c r="AW990" s="14" t="s">
        <v>36</v>
      </c>
      <c r="AX990" s="14" t="s">
        <v>80</v>
      </c>
      <c r="AY990" s="228" t="s">
        <v>166</v>
      </c>
    </row>
    <row r="991" s="13" customFormat="1">
      <c r="A991" s="13"/>
      <c r="B991" s="218"/>
      <c r="C991" s="13"/>
      <c r="D991" s="219" t="s">
        <v>184</v>
      </c>
      <c r="E991" s="220" t="s">
        <v>1</v>
      </c>
      <c r="F991" s="221" t="s">
        <v>1861</v>
      </c>
      <c r="G991" s="13"/>
      <c r="H991" s="222">
        <v>5.016</v>
      </c>
      <c r="I991" s="223"/>
      <c r="J991" s="13"/>
      <c r="K991" s="13"/>
      <c r="L991" s="218"/>
      <c r="M991" s="224"/>
      <c r="N991" s="225"/>
      <c r="O991" s="225"/>
      <c r="P991" s="225"/>
      <c r="Q991" s="225"/>
      <c r="R991" s="225"/>
      <c r="S991" s="225"/>
      <c r="T991" s="226"/>
      <c r="U991" s="13"/>
      <c r="V991" s="13"/>
      <c r="W991" s="13"/>
      <c r="X991" s="13"/>
      <c r="Y991" s="13"/>
      <c r="Z991" s="13"/>
      <c r="AA991" s="13"/>
      <c r="AB991" s="13"/>
      <c r="AC991" s="13"/>
      <c r="AD991" s="13"/>
      <c r="AE991" s="13"/>
      <c r="AT991" s="220" t="s">
        <v>184</v>
      </c>
      <c r="AU991" s="220" t="s">
        <v>93</v>
      </c>
      <c r="AV991" s="13" t="s">
        <v>93</v>
      </c>
      <c r="AW991" s="13" t="s">
        <v>36</v>
      </c>
      <c r="AX991" s="13" t="s">
        <v>80</v>
      </c>
      <c r="AY991" s="220" t="s">
        <v>166</v>
      </c>
    </row>
    <row r="992" s="13" customFormat="1">
      <c r="A992" s="13"/>
      <c r="B992" s="218"/>
      <c r="C992" s="13"/>
      <c r="D992" s="219" t="s">
        <v>184</v>
      </c>
      <c r="E992" s="220" t="s">
        <v>1</v>
      </c>
      <c r="F992" s="221" t="s">
        <v>1862</v>
      </c>
      <c r="G992" s="13"/>
      <c r="H992" s="222">
        <v>4.9989999999999997</v>
      </c>
      <c r="I992" s="223"/>
      <c r="J992" s="13"/>
      <c r="K992" s="13"/>
      <c r="L992" s="218"/>
      <c r="M992" s="224"/>
      <c r="N992" s="225"/>
      <c r="O992" s="225"/>
      <c r="P992" s="225"/>
      <c r="Q992" s="225"/>
      <c r="R992" s="225"/>
      <c r="S992" s="225"/>
      <c r="T992" s="226"/>
      <c r="U992" s="13"/>
      <c r="V992" s="13"/>
      <c r="W992" s="13"/>
      <c r="X992" s="13"/>
      <c r="Y992" s="13"/>
      <c r="Z992" s="13"/>
      <c r="AA992" s="13"/>
      <c r="AB992" s="13"/>
      <c r="AC992" s="13"/>
      <c r="AD992" s="13"/>
      <c r="AE992" s="13"/>
      <c r="AT992" s="220" t="s">
        <v>184</v>
      </c>
      <c r="AU992" s="220" t="s">
        <v>93</v>
      </c>
      <c r="AV992" s="13" t="s">
        <v>93</v>
      </c>
      <c r="AW992" s="13" t="s">
        <v>36</v>
      </c>
      <c r="AX992" s="13" t="s">
        <v>80</v>
      </c>
      <c r="AY992" s="220" t="s">
        <v>166</v>
      </c>
    </row>
    <row r="993" s="13" customFormat="1">
      <c r="A993" s="13"/>
      <c r="B993" s="218"/>
      <c r="C993" s="13"/>
      <c r="D993" s="219" t="s">
        <v>184</v>
      </c>
      <c r="E993" s="220" t="s">
        <v>1</v>
      </c>
      <c r="F993" s="221" t="s">
        <v>1863</v>
      </c>
      <c r="G993" s="13"/>
      <c r="H993" s="222">
        <v>7.0049999999999999</v>
      </c>
      <c r="I993" s="223"/>
      <c r="J993" s="13"/>
      <c r="K993" s="13"/>
      <c r="L993" s="218"/>
      <c r="M993" s="224"/>
      <c r="N993" s="225"/>
      <c r="O993" s="225"/>
      <c r="P993" s="225"/>
      <c r="Q993" s="225"/>
      <c r="R993" s="225"/>
      <c r="S993" s="225"/>
      <c r="T993" s="226"/>
      <c r="U993" s="13"/>
      <c r="V993" s="13"/>
      <c r="W993" s="13"/>
      <c r="X993" s="13"/>
      <c r="Y993" s="13"/>
      <c r="Z993" s="13"/>
      <c r="AA993" s="13"/>
      <c r="AB993" s="13"/>
      <c r="AC993" s="13"/>
      <c r="AD993" s="13"/>
      <c r="AE993" s="13"/>
      <c r="AT993" s="220" t="s">
        <v>184</v>
      </c>
      <c r="AU993" s="220" t="s">
        <v>93</v>
      </c>
      <c r="AV993" s="13" t="s">
        <v>93</v>
      </c>
      <c r="AW993" s="13" t="s">
        <v>36</v>
      </c>
      <c r="AX993" s="13" t="s">
        <v>80</v>
      </c>
      <c r="AY993" s="220" t="s">
        <v>166</v>
      </c>
    </row>
    <row r="994" s="13" customFormat="1">
      <c r="A994" s="13"/>
      <c r="B994" s="218"/>
      <c r="C994" s="13"/>
      <c r="D994" s="219" t="s">
        <v>184</v>
      </c>
      <c r="E994" s="220" t="s">
        <v>1</v>
      </c>
      <c r="F994" s="221" t="s">
        <v>1864</v>
      </c>
      <c r="G994" s="13"/>
      <c r="H994" s="222">
        <v>5</v>
      </c>
      <c r="I994" s="223"/>
      <c r="J994" s="13"/>
      <c r="K994" s="13"/>
      <c r="L994" s="218"/>
      <c r="M994" s="224"/>
      <c r="N994" s="225"/>
      <c r="O994" s="225"/>
      <c r="P994" s="225"/>
      <c r="Q994" s="225"/>
      <c r="R994" s="225"/>
      <c r="S994" s="225"/>
      <c r="T994" s="226"/>
      <c r="U994" s="13"/>
      <c r="V994" s="13"/>
      <c r="W994" s="13"/>
      <c r="X994" s="13"/>
      <c r="Y994" s="13"/>
      <c r="Z994" s="13"/>
      <c r="AA994" s="13"/>
      <c r="AB994" s="13"/>
      <c r="AC994" s="13"/>
      <c r="AD994" s="13"/>
      <c r="AE994" s="13"/>
      <c r="AT994" s="220" t="s">
        <v>184</v>
      </c>
      <c r="AU994" s="220" t="s">
        <v>93</v>
      </c>
      <c r="AV994" s="13" t="s">
        <v>93</v>
      </c>
      <c r="AW994" s="13" t="s">
        <v>36</v>
      </c>
      <c r="AX994" s="13" t="s">
        <v>80</v>
      </c>
      <c r="AY994" s="220" t="s">
        <v>166</v>
      </c>
    </row>
    <row r="995" s="15" customFormat="1">
      <c r="A995" s="15"/>
      <c r="B995" s="234"/>
      <c r="C995" s="15"/>
      <c r="D995" s="219" t="s">
        <v>184</v>
      </c>
      <c r="E995" s="235" t="s">
        <v>1</v>
      </c>
      <c r="F995" s="236" t="s">
        <v>241</v>
      </c>
      <c r="G995" s="15"/>
      <c r="H995" s="237">
        <v>22.02</v>
      </c>
      <c r="I995" s="238"/>
      <c r="J995" s="15"/>
      <c r="K995" s="15"/>
      <c r="L995" s="234"/>
      <c r="M995" s="239"/>
      <c r="N995" s="240"/>
      <c r="O995" s="240"/>
      <c r="P995" s="240"/>
      <c r="Q995" s="240"/>
      <c r="R995" s="240"/>
      <c r="S995" s="240"/>
      <c r="T995" s="241"/>
      <c r="U995" s="15"/>
      <c r="V995" s="15"/>
      <c r="W995" s="15"/>
      <c r="X995" s="15"/>
      <c r="Y995" s="15"/>
      <c r="Z995" s="15"/>
      <c r="AA995" s="15"/>
      <c r="AB995" s="15"/>
      <c r="AC995" s="15"/>
      <c r="AD995" s="15"/>
      <c r="AE995" s="15"/>
      <c r="AT995" s="235" t="s">
        <v>184</v>
      </c>
      <c r="AU995" s="235" t="s">
        <v>93</v>
      </c>
      <c r="AV995" s="15" t="s">
        <v>172</v>
      </c>
      <c r="AW995" s="15" t="s">
        <v>36</v>
      </c>
      <c r="AX995" s="15" t="s">
        <v>87</v>
      </c>
      <c r="AY995" s="235" t="s">
        <v>166</v>
      </c>
    </row>
    <row r="996" s="2" customFormat="1" ht="24.15" customHeight="1">
      <c r="A996" s="37"/>
      <c r="B996" s="168"/>
      <c r="C996" s="204" t="s">
        <v>1865</v>
      </c>
      <c r="D996" s="204" t="s">
        <v>168</v>
      </c>
      <c r="E996" s="205" t="s">
        <v>1866</v>
      </c>
      <c r="F996" s="206" t="s">
        <v>1867</v>
      </c>
      <c r="G996" s="207" t="s">
        <v>298</v>
      </c>
      <c r="H996" s="208">
        <v>285.49599999999998</v>
      </c>
      <c r="I996" s="209"/>
      <c r="J996" s="210">
        <f>ROUND(I996*H996,2)</f>
        <v>0</v>
      </c>
      <c r="K996" s="211"/>
      <c r="L996" s="38"/>
      <c r="M996" s="212" t="s">
        <v>1</v>
      </c>
      <c r="N996" s="213" t="s">
        <v>46</v>
      </c>
      <c r="O996" s="81"/>
      <c r="P996" s="214">
        <f>O996*H996</f>
        <v>0</v>
      </c>
      <c r="Q996" s="214">
        <v>0</v>
      </c>
      <c r="R996" s="214">
        <f>Q996*H996</f>
        <v>0</v>
      </c>
      <c r="S996" s="214">
        <v>0.97999999999999998</v>
      </c>
      <c r="T996" s="215">
        <f>S996*H996</f>
        <v>279.78607999999997</v>
      </c>
      <c r="U996" s="37"/>
      <c r="V996" s="37"/>
      <c r="W996" s="37"/>
      <c r="X996" s="37"/>
      <c r="Y996" s="37"/>
      <c r="Z996" s="37"/>
      <c r="AA996" s="37"/>
      <c r="AB996" s="37"/>
      <c r="AC996" s="37"/>
      <c r="AD996" s="37"/>
      <c r="AE996" s="37"/>
      <c r="AR996" s="216" t="s">
        <v>172</v>
      </c>
      <c r="AT996" s="216" t="s">
        <v>168</v>
      </c>
      <c r="AU996" s="216" t="s">
        <v>93</v>
      </c>
      <c r="AY996" s="18" t="s">
        <v>166</v>
      </c>
      <c r="BE996" s="217">
        <f>IF(N996="základná",J996,0)</f>
        <v>0</v>
      </c>
      <c r="BF996" s="217">
        <f>IF(N996="znížená",J996,0)</f>
        <v>0</v>
      </c>
      <c r="BG996" s="217">
        <f>IF(N996="zákl. prenesená",J996,0)</f>
        <v>0</v>
      </c>
      <c r="BH996" s="217">
        <f>IF(N996="zníž. prenesená",J996,0)</f>
        <v>0</v>
      </c>
      <c r="BI996" s="217">
        <f>IF(N996="nulová",J996,0)</f>
        <v>0</v>
      </c>
      <c r="BJ996" s="18" t="s">
        <v>93</v>
      </c>
      <c r="BK996" s="217">
        <f>ROUND(I996*H996,2)</f>
        <v>0</v>
      </c>
      <c r="BL996" s="18" t="s">
        <v>172</v>
      </c>
      <c r="BM996" s="216" t="s">
        <v>1868</v>
      </c>
    </row>
    <row r="997" s="14" customFormat="1">
      <c r="A997" s="14"/>
      <c r="B997" s="227"/>
      <c r="C997" s="14"/>
      <c r="D997" s="219" t="s">
        <v>184</v>
      </c>
      <c r="E997" s="228" t="s">
        <v>1</v>
      </c>
      <c r="F997" s="229" t="s">
        <v>693</v>
      </c>
      <c r="G997" s="14"/>
      <c r="H997" s="228" t="s">
        <v>1</v>
      </c>
      <c r="I997" s="230"/>
      <c r="J997" s="14"/>
      <c r="K997" s="14"/>
      <c r="L997" s="227"/>
      <c r="M997" s="231"/>
      <c r="N997" s="232"/>
      <c r="O997" s="232"/>
      <c r="P997" s="232"/>
      <c r="Q997" s="232"/>
      <c r="R997" s="232"/>
      <c r="S997" s="232"/>
      <c r="T997" s="233"/>
      <c r="U997" s="14"/>
      <c r="V997" s="14"/>
      <c r="W997" s="14"/>
      <c r="X997" s="14"/>
      <c r="Y997" s="14"/>
      <c r="Z997" s="14"/>
      <c r="AA997" s="14"/>
      <c r="AB997" s="14"/>
      <c r="AC997" s="14"/>
      <c r="AD997" s="14"/>
      <c r="AE997" s="14"/>
      <c r="AT997" s="228" t="s">
        <v>184</v>
      </c>
      <c r="AU997" s="228" t="s">
        <v>93</v>
      </c>
      <c r="AV997" s="14" t="s">
        <v>87</v>
      </c>
      <c r="AW997" s="14" t="s">
        <v>36</v>
      </c>
      <c r="AX997" s="14" t="s">
        <v>80</v>
      </c>
      <c r="AY997" s="228" t="s">
        <v>166</v>
      </c>
    </row>
    <row r="998" s="13" customFormat="1">
      <c r="A998" s="13"/>
      <c r="B998" s="218"/>
      <c r="C998" s="13"/>
      <c r="D998" s="219" t="s">
        <v>184</v>
      </c>
      <c r="E998" s="220" t="s">
        <v>1</v>
      </c>
      <c r="F998" s="221" t="s">
        <v>1750</v>
      </c>
      <c r="G998" s="13"/>
      <c r="H998" s="222">
        <v>9.5890000000000004</v>
      </c>
      <c r="I998" s="223"/>
      <c r="J998" s="13"/>
      <c r="K998" s="13"/>
      <c r="L998" s="218"/>
      <c r="M998" s="224"/>
      <c r="N998" s="225"/>
      <c r="O998" s="225"/>
      <c r="P998" s="225"/>
      <c r="Q998" s="225"/>
      <c r="R998" s="225"/>
      <c r="S998" s="225"/>
      <c r="T998" s="226"/>
      <c r="U998" s="13"/>
      <c r="V998" s="13"/>
      <c r="W998" s="13"/>
      <c r="X998" s="13"/>
      <c r="Y998" s="13"/>
      <c r="Z998" s="13"/>
      <c r="AA998" s="13"/>
      <c r="AB998" s="13"/>
      <c r="AC998" s="13"/>
      <c r="AD998" s="13"/>
      <c r="AE998" s="13"/>
      <c r="AT998" s="220" t="s">
        <v>184</v>
      </c>
      <c r="AU998" s="220" t="s">
        <v>93</v>
      </c>
      <c r="AV998" s="13" t="s">
        <v>93</v>
      </c>
      <c r="AW998" s="13" t="s">
        <v>36</v>
      </c>
      <c r="AX998" s="13" t="s">
        <v>80</v>
      </c>
      <c r="AY998" s="220" t="s">
        <v>166</v>
      </c>
    </row>
    <row r="999" s="13" customFormat="1">
      <c r="A999" s="13"/>
      <c r="B999" s="218"/>
      <c r="C999" s="13"/>
      <c r="D999" s="219" t="s">
        <v>184</v>
      </c>
      <c r="E999" s="220" t="s">
        <v>1</v>
      </c>
      <c r="F999" s="221" t="s">
        <v>1751</v>
      </c>
      <c r="G999" s="13"/>
      <c r="H999" s="222">
        <v>3.1960000000000002</v>
      </c>
      <c r="I999" s="223"/>
      <c r="J999" s="13"/>
      <c r="K999" s="13"/>
      <c r="L999" s="218"/>
      <c r="M999" s="224"/>
      <c r="N999" s="225"/>
      <c r="O999" s="225"/>
      <c r="P999" s="225"/>
      <c r="Q999" s="225"/>
      <c r="R999" s="225"/>
      <c r="S999" s="225"/>
      <c r="T999" s="226"/>
      <c r="U999" s="13"/>
      <c r="V999" s="13"/>
      <c r="W999" s="13"/>
      <c r="X999" s="13"/>
      <c r="Y999" s="13"/>
      <c r="Z999" s="13"/>
      <c r="AA999" s="13"/>
      <c r="AB999" s="13"/>
      <c r="AC999" s="13"/>
      <c r="AD999" s="13"/>
      <c r="AE999" s="13"/>
      <c r="AT999" s="220" t="s">
        <v>184</v>
      </c>
      <c r="AU999" s="220" t="s">
        <v>93</v>
      </c>
      <c r="AV999" s="13" t="s">
        <v>93</v>
      </c>
      <c r="AW999" s="13" t="s">
        <v>36</v>
      </c>
      <c r="AX999" s="13" t="s">
        <v>80</v>
      </c>
      <c r="AY999" s="220" t="s">
        <v>166</v>
      </c>
    </row>
    <row r="1000" s="13" customFormat="1">
      <c r="A1000" s="13"/>
      <c r="B1000" s="218"/>
      <c r="C1000" s="13"/>
      <c r="D1000" s="219" t="s">
        <v>184</v>
      </c>
      <c r="E1000" s="220" t="s">
        <v>1</v>
      </c>
      <c r="F1000" s="221" t="s">
        <v>1752</v>
      </c>
      <c r="G1000" s="13"/>
      <c r="H1000" s="222">
        <v>9.2710000000000008</v>
      </c>
      <c r="I1000" s="223"/>
      <c r="J1000" s="13"/>
      <c r="K1000" s="13"/>
      <c r="L1000" s="218"/>
      <c r="M1000" s="224"/>
      <c r="N1000" s="225"/>
      <c r="O1000" s="225"/>
      <c r="P1000" s="225"/>
      <c r="Q1000" s="225"/>
      <c r="R1000" s="225"/>
      <c r="S1000" s="225"/>
      <c r="T1000" s="226"/>
      <c r="U1000" s="13"/>
      <c r="V1000" s="13"/>
      <c r="W1000" s="13"/>
      <c r="X1000" s="13"/>
      <c r="Y1000" s="13"/>
      <c r="Z1000" s="13"/>
      <c r="AA1000" s="13"/>
      <c r="AB1000" s="13"/>
      <c r="AC1000" s="13"/>
      <c r="AD1000" s="13"/>
      <c r="AE1000" s="13"/>
      <c r="AT1000" s="220" t="s">
        <v>184</v>
      </c>
      <c r="AU1000" s="220" t="s">
        <v>93</v>
      </c>
      <c r="AV1000" s="13" t="s">
        <v>93</v>
      </c>
      <c r="AW1000" s="13" t="s">
        <v>36</v>
      </c>
      <c r="AX1000" s="13" t="s">
        <v>80</v>
      </c>
      <c r="AY1000" s="220" t="s">
        <v>166</v>
      </c>
    </row>
    <row r="1001" s="13" customFormat="1">
      <c r="A1001" s="13"/>
      <c r="B1001" s="218"/>
      <c r="C1001" s="13"/>
      <c r="D1001" s="219" t="s">
        <v>184</v>
      </c>
      <c r="E1001" s="220" t="s">
        <v>1</v>
      </c>
      <c r="F1001" s="221" t="s">
        <v>1753</v>
      </c>
      <c r="G1001" s="13"/>
      <c r="H1001" s="222">
        <v>6</v>
      </c>
      <c r="I1001" s="223"/>
      <c r="J1001" s="13"/>
      <c r="K1001" s="13"/>
      <c r="L1001" s="218"/>
      <c r="M1001" s="224"/>
      <c r="N1001" s="225"/>
      <c r="O1001" s="225"/>
      <c r="P1001" s="225"/>
      <c r="Q1001" s="225"/>
      <c r="R1001" s="225"/>
      <c r="S1001" s="225"/>
      <c r="T1001" s="226"/>
      <c r="U1001" s="13"/>
      <c r="V1001" s="13"/>
      <c r="W1001" s="13"/>
      <c r="X1001" s="13"/>
      <c r="Y1001" s="13"/>
      <c r="Z1001" s="13"/>
      <c r="AA1001" s="13"/>
      <c r="AB1001" s="13"/>
      <c r="AC1001" s="13"/>
      <c r="AD1001" s="13"/>
      <c r="AE1001" s="13"/>
      <c r="AT1001" s="220" t="s">
        <v>184</v>
      </c>
      <c r="AU1001" s="220" t="s">
        <v>93</v>
      </c>
      <c r="AV1001" s="13" t="s">
        <v>93</v>
      </c>
      <c r="AW1001" s="13" t="s">
        <v>36</v>
      </c>
      <c r="AX1001" s="13" t="s">
        <v>80</v>
      </c>
      <c r="AY1001" s="220" t="s">
        <v>166</v>
      </c>
    </row>
    <row r="1002" s="13" customFormat="1">
      <c r="A1002" s="13"/>
      <c r="B1002" s="218"/>
      <c r="C1002" s="13"/>
      <c r="D1002" s="219" t="s">
        <v>184</v>
      </c>
      <c r="E1002" s="220" t="s">
        <v>1</v>
      </c>
      <c r="F1002" s="221" t="s">
        <v>1754</v>
      </c>
      <c r="G1002" s="13"/>
      <c r="H1002" s="222">
        <v>6.0030000000000001</v>
      </c>
      <c r="I1002" s="223"/>
      <c r="J1002" s="13"/>
      <c r="K1002" s="13"/>
      <c r="L1002" s="218"/>
      <c r="M1002" s="224"/>
      <c r="N1002" s="225"/>
      <c r="O1002" s="225"/>
      <c r="P1002" s="225"/>
      <c r="Q1002" s="225"/>
      <c r="R1002" s="225"/>
      <c r="S1002" s="225"/>
      <c r="T1002" s="226"/>
      <c r="U1002" s="13"/>
      <c r="V1002" s="13"/>
      <c r="W1002" s="13"/>
      <c r="X1002" s="13"/>
      <c r="Y1002" s="13"/>
      <c r="Z1002" s="13"/>
      <c r="AA1002" s="13"/>
      <c r="AB1002" s="13"/>
      <c r="AC1002" s="13"/>
      <c r="AD1002" s="13"/>
      <c r="AE1002" s="13"/>
      <c r="AT1002" s="220" t="s">
        <v>184</v>
      </c>
      <c r="AU1002" s="220" t="s">
        <v>93</v>
      </c>
      <c r="AV1002" s="13" t="s">
        <v>93</v>
      </c>
      <c r="AW1002" s="13" t="s">
        <v>36</v>
      </c>
      <c r="AX1002" s="13" t="s">
        <v>80</v>
      </c>
      <c r="AY1002" s="220" t="s">
        <v>166</v>
      </c>
    </row>
    <row r="1003" s="13" customFormat="1">
      <c r="A1003" s="13"/>
      <c r="B1003" s="218"/>
      <c r="C1003" s="13"/>
      <c r="D1003" s="219" t="s">
        <v>184</v>
      </c>
      <c r="E1003" s="220" t="s">
        <v>1</v>
      </c>
      <c r="F1003" s="221" t="s">
        <v>1869</v>
      </c>
      <c r="G1003" s="13"/>
      <c r="H1003" s="222">
        <v>5.5140000000000002</v>
      </c>
      <c r="I1003" s="223"/>
      <c r="J1003" s="13"/>
      <c r="K1003" s="13"/>
      <c r="L1003" s="218"/>
      <c r="M1003" s="224"/>
      <c r="N1003" s="225"/>
      <c r="O1003" s="225"/>
      <c r="P1003" s="225"/>
      <c r="Q1003" s="225"/>
      <c r="R1003" s="225"/>
      <c r="S1003" s="225"/>
      <c r="T1003" s="226"/>
      <c r="U1003" s="13"/>
      <c r="V1003" s="13"/>
      <c r="W1003" s="13"/>
      <c r="X1003" s="13"/>
      <c r="Y1003" s="13"/>
      <c r="Z1003" s="13"/>
      <c r="AA1003" s="13"/>
      <c r="AB1003" s="13"/>
      <c r="AC1003" s="13"/>
      <c r="AD1003" s="13"/>
      <c r="AE1003" s="13"/>
      <c r="AT1003" s="220" t="s">
        <v>184</v>
      </c>
      <c r="AU1003" s="220" t="s">
        <v>93</v>
      </c>
      <c r="AV1003" s="13" t="s">
        <v>93</v>
      </c>
      <c r="AW1003" s="13" t="s">
        <v>36</v>
      </c>
      <c r="AX1003" s="13" t="s">
        <v>80</v>
      </c>
      <c r="AY1003" s="220" t="s">
        <v>166</v>
      </c>
    </row>
    <row r="1004" s="13" customFormat="1">
      <c r="A1004" s="13"/>
      <c r="B1004" s="218"/>
      <c r="C1004" s="13"/>
      <c r="D1004" s="219" t="s">
        <v>184</v>
      </c>
      <c r="E1004" s="220" t="s">
        <v>1</v>
      </c>
      <c r="F1004" s="221" t="s">
        <v>1870</v>
      </c>
      <c r="G1004" s="13"/>
      <c r="H1004" s="222">
        <v>4</v>
      </c>
      <c r="I1004" s="223"/>
      <c r="J1004" s="13"/>
      <c r="K1004" s="13"/>
      <c r="L1004" s="218"/>
      <c r="M1004" s="224"/>
      <c r="N1004" s="225"/>
      <c r="O1004" s="225"/>
      <c r="P1004" s="225"/>
      <c r="Q1004" s="225"/>
      <c r="R1004" s="225"/>
      <c r="S1004" s="225"/>
      <c r="T1004" s="226"/>
      <c r="U1004" s="13"/>
      <c r="V1004" s="13"/>
      <c r="W1004" s="13"/>
      <c r="X1004" s="13"/>
      <c r="Y1004" s="13"/>
      <c r="Z1004" s="13"/>
      <c r="AA1004" s="13"/>
      <c r="AB1004" s="13"/>
      <c r="AC1004" s="13"/>
      <c r="AD1004" s="13"/>
      <c r="AE1004" s="13"/>
      <c r="AT1004" s="220" t="s">
        <v>184</v>
      </c>
      <c r="AU1004" s="220" t="s">
        <v>93</v>
      </c>
      <c r="AV1004" s="13" t="s">
        <v>93</v>
      </c>
      <c r="AW1004" s="13" t="s">
        <v>36</v>
      </c>
      <c r="AX1004" s="13" t="s">
        <v>80</v>
      </c>
      <c r="AY1004" s="220" t="s">
        <v>166</v>
      </c>
    </row>
    <row r="1005" s="13" customFormat="1">
      <c r="A1005" s="13"/>
      <c r="B1005" s="218"/>
      <c r="C1005" s="13"/>
      <c r="D1005" s="219" t="s">
        <v>184</v>
      </c>
      <c r="E1005" s="220" t="s">
        <v>1</v>
      </c>
      <c r="F1005" s="221" t="s">
        <v>1871</v>
      </c>
      <c r="G1005" s="13"/>
      <c r="H1005" s="222">
        <v>3.5</v>
      </c>
      <c r="I1005" s="223"/>
      <c r="J1005" s="13"/>
      <c r="K1005" s="13"/>
      <c r="L1005" s="218"/>
      <c r="M1005" s="224"/>
      <c r="N1005" s="225"/>
      <c r="O1005" s="225"/>
      <c r="P1005" s="225"/>
      <c r="Q1005" s="225"/>
      <c r="R1005" s="225"/>
      <c r="S1005" s="225"/>
      <c r="T1005" s="226"/>
      <c r="U1005" s="13"/>
      <c r="V1005" s="13"/>
      <c r="W1005" s="13"/>
      <c r="X1005" s="13"/>
      <c r="Y1005" s="13"/>
      <c r="Z1005" s="13"/>
      <c r="AA1005" s="13"/>
      <c r="AB1005" s="13"/>
      <c r="AC1005" s="13"/>
      <c r="AD1005" s="13"/>
      <c r="AE1005" s="13"/>
      <c r="AT1005" s="220" t="s">
        <v>184</v>
      </c>
      <c r="AU1005" s="220" t="s">
        <v>93</v>
      </c>
      <c r="AV1005" s="13" t="s">
        <v>93</v>
      </c>
      <c r="AW1005" s="13" t="s">
        <v>36</v>
      </c>
      <c r="AX1005" s="13" t="s">
        <v>80</v>
      </c>
      <c r="AY1005" s="220" t="s">
        <v>166</v>
      </c>
    </row>
    <row r="1006" s="13" customFormat="1">
      <c r="A1006" s="13"/>
      <c r="B1006" s="218"/>
      <c r="C1006" s="13"/>
      <c r="D1006" s="219" t="s">
        <v>184</v>
      </c>
      <c r="E1006" s="220" t="s">
        <v>1</v>
      </c>
      <c r="F1006" s="221" t="s">
        <v>1872</v>
      </c>
      <c r="G1006" s="13"/>
      <c r="H1006" s="222">
        <v>9.5839999999999996</v>
      </c>
      <c r="I1006" s="223"/>
      <c r="J1006" s="13"/>
      <c r="K1006" s="13"/>
      <c r="L1006" s="218"/>
      <c r="M1006" s="224"/>
      <c r="N1006" s="225"/>
      <c r="O1006" s="225"/>
      <c r="P1006" s="225"/>
      <c r="Q1006" s="225"/>
      <c r="R1006" s="225"/>
      <c r="S1006" s="225"/>
      <c r="T1006" s="226"/>
      <c r="U1006" s="13"/>
      <c r="V1006" s="13"/>
      <c r="W1006" s="13"/>
      <c r="X1006" s="13"/>
      <c r="Y1006" s="13"/>
      <c r="Z1006" s="13"/>
      <c r="AA1006" s="13"/>
      <c r="AB1006" s="13"/>
      <c r="AC1006" s="13"/>
      <c r="AD1006" s="13"/>
      <c r="AE1006" s="13"/>
      <c r="AT1006" s="220" t="s">
        <v>184</v>
      </c>
      <c r="AU1006" s="220" t="s">
        <v>93</v>
      </c>
      <c r="AV1006" s="13" t="s">
        <v>93</v>
      </c>
      <c r="AW1006" s="13" t="s">
        <v>36</v>
      </c>
      <c r="AX1006" s="13" t="s">
        <v>80</v>
      </c>
      <c r="AY1006" s="220" t="s">
        <v>166</v>
      </c>
    </row>
    <row r="1007" s="13" customFormat="1">
      <c r="A1007" s="13"/>
      <c r="B1007" s="218"/>
      <c r="C1007" s="13"/>
      <c r="D1007" s="219" t="s">
        <v>184</v>
      </c>
      <c r="E1007" s="220" t="s">
        <v>1</v>
      </c>
      <c r="F1007" s="221" t="s">
        <v>1873</v>
      </c>
      <c r="G1007" s="13"/>
      <c r="H1007" s="222">
        <v>7.008</v>
      </c>
      <c r="I1007" s="223"/>
      <c r="J1007" s="13"/>
      <c r="K1007" s="13"/>
      <c r="L1007" s="218"/>
      <c r="M1007" s="224"/>
      <c r="N1007" s="225"/>
      <c r="O1007" s="225"/>
      <c r="P1007" s="225"/>
      <c r="Q1007" s="225"/>
      <c r="R1007" s="225"/>
      <c r="S1007" s="225"/>
      <c r="T1007" s="226"/>
      <c r="U1007" s="13"/>
      <c r="V1007" s="13"/>
      <c r="W1007" s="13"/>
      <c r="X1007" s="13"/>
      <c r="Y1007" s="13"/>
      <c r="Z1007" s="13"/>
      <c r="AA1007" s="13"/>
      <c r="AB1007" s="13"/>
      <c r="AC1007" s="13"/>
      <c r="AD1007" s="13"/>
      <c r="AE1007" s="13"/>
      <c r="AT1007" s="220" t="s">
        <v>184</v>
      </c>
      <c r="AU1007" s="220" t="s">
        <v>93</v>
      </c>
      <c r="AV1007" s="13" t="s">
        <v>93</v>
      </c>
      <c r="AW1007" s="13" t="s">
        <v>36</v>
      </c>
      <c r="AX1007" s="13" t="s">
        <v>80</v>
      </c>
      <c r="AY1007" s="220" t="s">
        <v>166</v>
      </c>
    </row>
    <row r="1008" s="13" customFormat="1">
      <c r="A1008" s="13"/>
      <c r="B1008" s="218"/>
      <c r="C1008" s="13"/>
      <c r="D1008" s="219" t="s">
        <v>184</v>
      </c>
      <c r="E1008" s="220" t="s">
        <v>1</v>
      </c>
      <c r="F1008" s="221" t="s">
        <v>1874</v>
      </c>
      <c r="G1008" s="13"/>
      <c r="H1008" s="222">
        <v>9</v>
      </c>
      <c r="I1008" s="223"/>
      <c r="J1008" s="13"/>
      <c r="K1008" s="13"/>
      <c r="L1008" s="218"/>
      <c r="M1008" s="224"/>
      <c r="N1008" s="225"/>
      <c r="O1008" s="225"/>
      <c r="P1008" s="225"/>
      <c r="Q1008" s="225"/>
      <c r="R1008" s="225"/>
      <c r="S1008" s="225"/>
      <c r="T1008" s="226"/>
      <c r="U1008" s="13"/>
      <c r="V1008" s="13"/>
      <c r="W1008" s="13"/>
      <c r="X1008" s="13"/>
      <c r="Y1008" s="13"/>
      <c r="Z1008" s="13"/>
      <c r="AA1008" s="13"/>
      <c r="AB1008" s="13"/>
      <c r="AC1008" s="13"/>
      <c r="AD1008" s="13"/>
      <c r="AE1008" s="13"/>
      <c r="AT1008" s="220" t="s">
        <v>184</v>
      </c>
      <c r="AU1008" s="220" t="s">
        <v>93</v>
      </c>
      <c r="AV1008" s="13" t="s">
        <v>93</v>
      </c>
      <c r="AW1008" s="13" t="s">
        <v>36</v>
      </c>
      <c r="AX1008" s="13" t="s">
        <v>80</v>
      </c>
      <c r="AY1008" s="220" t="s">
        <v>166</v>
      </c>
    </row>
    <row r="1009" s="13" customFormat="1">
      <c r="A1009" s="13"/>
      <c r="B1009" s="218"/>
      <c r="C1009" s="13"/>
      <c r="D1009" s="219" t="s">
        <v>184</v>
      </c>
      <c r="E1009" s="220" t="s">
        <v>1</v>
      </c>
      <c r="F1009" s="221" t="s">
        <v>1875</v>
      </c>
      <c r="G1009" s="13"/>
      <c r="H1009" s="222">
        <v>17.001000000000001</v>
      </c>
      <c r="I1009" s="223"/>
      <c r="J1009" s="13"/>
      <c r="K1009" s="13"/>
      <c r="L1009" s="218"/>
      <c r="M1009" s="224"/>
      <c r="N1009" s="225"/>
      <c r="O1009" s="225"/>
      <c r="P1009" s="225"/>
      <c r="Q1009" s="225"/>
      <c r="R1009" s="225"/>
      <c r="S1009" s="225"/>
      <c r="T1009" s="226"/>
      <c r="U1009" s="13"/>
      <c r="V1009" s="13"/>
      <c r="W1009" s="13"/>
      <c r="X1009" s="13"/>
      <c r="Y1009" s="13"/>
      <c r="Z1009" s="13"/>
      <c r="AA1009" s="13"/>
      <c r="AB1009" s="13"/>
      <c r="AC1009" s="13"/>
      <c r="AD1009" s="13"/>
      <c r="AE1009" s="13"/>
      <c r="AT1009" s="220" t="s">
        <v>184</v>
      </c>
      <c r="AU1009" s="220" t="s">
        <v>93</v>
      </c>
      <c r="AV1009" s="13" t="s">
        <v>93</v>
      </c>
      <c r="AW1009" s="13" t="s">
        <v>36</v>
      </c>
      <c r="AX1009" s="13" t="s">
        <v>80</v>
      </c>
      <c r="AY1009" s="220" t="s">
        <v>166</v>
      </c>
    </row>
    <row r="1010" s="13" customFormat="1">
      <c r="A1010" s="13"/>
      <c r="B1010" s="218"/>
      <c r="C1010" s="13"/>
      <c r="D1010" s="219" t="s">
        <v>184</v>
      </c>
      <c r="E1010" s="220" t="s">
        <v>1</v>
      </c>
      <c r="F1010" s="221" t="s">
        <v>1876</v>
      </c>
      <c r="G1010" s="13"/>
      <c r="H1010" s="222">
        <v>6.2830000000000004</v>
      </c>
      <c r="I1010" s="223"/>
      <c r="J1010" s="13"/>
      <c r="K1010" s="13"/>
      <c r="L1010" s="218"/>
      <c r="M1010" s="224"/>
      <c r="N1010" s="225"/>
      <c r="O1010" s="225"/>
      <c r="P1010" s="225"/>
      <c r="Q1010" s="225"/>
      <c r="R1010" s="225"/>
      <c r="S1010" s="225"/>
      <c r="T1010" s="226"/>
      <c r="U1010" s="13"/>
      <c r="V1010" s="13"/>
      <c r="W1010" s="13"/>
      <c r="X1010" s="13"/>
      <c r="Y1010" s="13"/>
      <c r="Z1010" s="13"/>
      <c r="AA1010" s="13"/>
      <c r="AB1010" s="13"/>
      <c r="AC1010" s="13"/>
      <c r="AD1010" s="13"/>
      <c r="AE1010" s="13"/>
      <c r="AT1010" s="220" t="s">
        <v>184</v>
      </c>
      <c r="AU1010" s="220" t="s">
        <v>93</v>
      </c>
      <c r="AV1010" s="13" t="s">
        <v>93</v>
      </c>
      <c r="AW1010" s="13" t="s">
        <v>36</v>
      </c>
      <c r="AX1010" s="13" t="s">
        <v>80</v>
      </c>
      <c r="AY1010" s="220" t="s">
        <v>166</v>
      </c>
    </row>
    <row r="1011" s="13" customFormat="1">
      <c r="A1011" s="13"/>
      <c r="B1011" s="218"/>
      <c r="C1011" s="13"/>
      <c r="D1011" s="219" t="s">
        <v>184</v>
      </c>
      <c r="E1011" s="220" t="s">
        <v>1</v>
      </c>
      <c r="F1011" s="221" t="s">
        <v>1877</v>
      </c>
      <c r="G1011" s="13"/>
      <c r="H1011" s="222">
        <v>5.5</v>
      </c>
      <c r="I1011" s="223"/>
      <c r="J1011" s="13"/>
      <c r="K1011" s="13"/>
      <c r="L1011" s="218"/>
      <c r="M1011" s="224"/>
      <c r="N1011" s="225"/>
      <c r="O1011" s="225"/>
      <c r="P1011" s="225"/>
      <c r="Q1011" s="225"/>
      <c r="R1011" s="225"/>
      <c r="S1011" s="225"/>
      <c r="T1011" s="226"/>
      <c r="U1011" s="13"/>
      <c r="V1011" s="13"/>
      <c r="W1011" s="13"/>
      <c r="X1011" s="13"/>
      <c r="Y1011" s="13"/>
      <c r="Z1011" s="13"/>
      <c r="AA1011" s="13"/>
      <c r="AB1011" s="13"/>
      <c r="AC1011" s="13"/>
      <c r="AD1011" s="13"/>
      <c r="AE1011" s="13"/>
      <c r="AT1011" s="220" t="s">
        <v>184</v>
      </c>
      <c r="AU1011" s="220" t="s">
        <v>93</v>
      </c>
      <c r="AV1011" s="13" t="s">
        <v>93</v>
      </c>
      <c r="AW1011" s="13" t="s">
        <v>36</v>
      </c>
      <c r="AX1011" s="13" t="s">
        <v>80</v>
      </c>
      <c r="AY1011" s="220" t="s">
        <v>166</v>
      </c>
    </row>
    <row r="1012" s="13" customFormat="1">
      <c r="A1012" s="13"/>
      <c r="B1012" s="218"/>
      <c r="C1012" s="13"/>
      <c r="D1012" s="219" t="s">
        <v>184</v>
      </c>
      <c r="E1012" s="220" t="s">
        <v>1</v>
      </c>
      <c r="F1012" s="221" t="s">
        <v>1878</v>
      </c>
      <c r="G1012" s="13"/>
      <c r="H1012" s="222">
        <v>4.9969999999999999</v>
      </c>
      <c r="I1012" s="223"/>
      <c r="J1012" s="13"/>
      <c r="K1012" s="13"/>
      <c r="L1012" s="218"/>
      <c r="M1012" s="224"/>
      <c r="N1012" s="225"/>
      <c r="O1012" s="225"/>
      <c r="P1012" s="225"/>
      <c r="Q1012" s="225"/>
      <c r="R1012" s="225"/>
      <c r="S1012" s="225"/>
      <c r="T1012" s="226"/>
      <c r="U1012" s="13"/>
      <c r="V1012" s="13"/>
      <c r="W1012" s="13"/>
      <c r="X1012" s="13"/>
      <c r="Y1012" s="13"/>
      <c r="Z1012" s="13"/>
      <c r="AA1012" s="13"/>
      <c r="AB1012" s="13"/>
      <c r="AC1012" s="13"/>
      <c r="AD1012" s="13"/>
      <c r="AE1012" s="13"/>
      <c r="AT1012" s="220" t="s">
        <v>184</v>
      </c>
      <c r="AU1012" s="220" t="s">
        <v>93</v>
      </c>
      <c r="AV1012" s="13" t="s">
        <v>93</v>
      </c>
      <c r="AW1012" s="13" t="s">
        <v>36</v>
      </c>
      <c r="AX1012" s="13" t="s">
        <v>80</v>
      </c>
      <c r="AY1012" s="220" t="s">
        <v>166</v>
      </c>
    </row>
    <row r="1013" s="13" customFormat="1">
      <c r="A1013" s="13"/>
      <c r="B1013" s="218"/>
      <c r="C1013" s="13"/>
      <c r="D1013" s="219" t="s">
        <v>184</v>
      </c>
      <c r="E1013" s="220" t="s">
        <v>1</v>
      </c>
      <c r="F1013" s="221" t="s">
        <v>1879</v>
      </c>
      <c r="G1013" s="13"/>
      <c r="H1013" s="222">
        <v>14.574999999999999</v>
      </c>
      <c r="I1013" s="223"/>
      <c r="J1013" s="13"/>
      <c r="K1013" s="13"/>
      <c r="L1013" s="218"/>
      <c r="M1013" s="224"/>
      <c r="N1013" s="225"/>
      <c r="O1013" s="225"/>
      <c r="P1013" s="225"/>
      <c r="Q1013" s="225"/>
      <c r="R1013" s="225"/>
      <c r="S1013" s="225"/>
      <c r="T1013" s="226"/>
      <c r="U1013" s="13"/>
      <c r="V1013" s="13"/>
      <c r="W1013" s="13"/>
      <c r="X1013" s="13"/>
      <c r="Y1013" s="13"/>
      <c r="Z1013" s="13"/>
      <c r="AA1013" s="13"/>
      <c r="AB1013" s="13"/>
      <c r="AC1013" s="13"/>
      <c r="AD1013" s="13"/>
      <c r="AE1013" s="13"/>
      <c r="AT1013" s="220" t="s">
        <v>184</v>
      </c>
      <c r="AU1013" s="220" t="s">
        <v>93</v>
      </c>
      <c r="AV1013" s="13" t="s">
        <v>93</v>
      </c>
      <c r="AW1013" s="13" t="s">
        <v>36</v>
      </c>
      <c r="AX1013" s="13" t="s">
        <v>80</v>
      </c>
      <c r="AY1013" s="220" t="s">
        <v>166</v>
      </c>
    </row>
    <row r="1014" s="13" customFormat="1">
      <c r="A1014" s="13"/>
      <c r="B1014" s="218"/>
      <c r="C1014" s="13"/>
      <c r="D1014" s="219" t="s">
        <v>184</v>
      </c>
      <c r="E1014" s="220" t="s">
        <v>1</v>
      </c>
      <c r="F1014" s="221" t="s">
        <v>1880</v>
      </c>
      <c r="G1014" s="13"/>
      <c r="H1014" s="222">
        <v>5.0030000000000001</v>
      </c>
      <c r="I1014" s="223"/>
      <c r="J1014" s="13"/>
      <c r="K1014" s="13"/>
      <c r="L1014" s="218"/>
      <c r="M1014" s="224"/>
      <c r="N1014" s="225"/>
      <c r="O1014" s="225"/>
      <c r="P1014" s="225"/>
      <c r="Q1014" s="225"/>
      <c r="R1014" s="225"/>
      <c r="S1014" s="225"/>
      <c r="T1014" s="226"/>
      <c r="U1014" s="13"/>
      <c r="V1014" s="13"/>
      <c r="W1014" s="13"/>
      <c r="X1014" s="13"/>
      <c r="Y1014" s="13"/>
      <c r="Z1014" s="13"/>
      <c r="AA1014" s="13"/>
      <c r="AB1014" s="13"/>
      <c r="AC1014" s="13"/>
      <c r="AD1014" s="13"/>
      <c r="AE1014" s="13"/>
      <c r="AT1014" s="220" t="s">
        <v>184</v>
      </c>
      <c r="AU1014" s="220" t="s">
        <v>93</v>
      </c>
      <c r="AV1014" s="13" t="s">
        <v>93</v>
      </c>
      <c r="AW1014" s="13" t="s">
        <v>36</v>
      </c>
      <c r="AX1014" s="13" t="s">
        <v>80</v>
      </c>
      <c r="AY1014" s="220" t="s">
        <v>166</v>
      </c>
    </row>
    <row r="1015" s="13" customFormat="1">
      <c r="A1015" s="13"/>
      <c r="B1015" s="218"/>
      <c r="C1015" s="13"/>
      <c r="D1015" s="219" t="s">
        <v>184</v>
      </c>
      <c r="E1015" s="220" t="s">
        <v>1</v>
      </c>
      <c r="F1015" s="221" t="s">
        <v>1881</v>
      </c>
      <c r="G1015" s="13"/>
      <c r="H1015" s="222">
        <v>4.5</v>
      </c>
      <c r="I1015" s="223"/>
      <c r="J1015" s="13"/>
      <c r="K1015" s="13"/>
      <c r="L1015" s="218"/>
      <c r="M1015" s="224"/>
      <c r="N1015" s="225"/>
      <c r="O1015" s="225"/>
      <c r="P1015" s="225"/>
      <c r="Q1015" s="225"/>
      <c r="R1015" s="225"/>
      <c r="S1015" s="225"/>
      <c r="T1015" s="226"/>
      <c r="U1015" s="13"/>
      <c r="V1015" s="13"/>
      <c r="W1015" s="13"/>
      <c r="X1015" s="13"/>
      <c r="Y1015" s="13"/>
      <c r="Z1015" s="13"/>
      <c r="AA1015" s="13"/>
      <c r="AB1015" s="13"/>
      <c r="AC1015" s="13"/>
      <c r="AD1015" s="13"/>
      <c r="AE1015" s="13"/>
      <c r="AT1015" s="220" t="s">
        <v>184</v>
      </c>
      <c r="AU1015" s="220" t="s">
        <v>93</v>
      </c>
      <c r="AV1015" s="13" t="s">
        <v>93</v>
      </c>
      <c r="AW1015" s="13" t="s">
        <v>36</v>
      </c>
      <c r="AX1015" s="13" t="s">
        <v>80</v>
      </c>
      <c r="AY1015" s="220" t="s">
        <v>166</v>
      </c>
    </row>
    <row r="1016" s="13" customFormat="1">
      <c r="A1016" s="13"/>
      <c r="B1016" s="218"/>
      <c r="C1016" s="13"/>
      <c r="D1016" s="219" t="s">
        <v>184</v>
      </c>
      <c r="E1016" s="220" t="s">
        <v>1</v>
      </c>
      <c r="F1016" s="221" t="s">
        <v>1882</v>
      </c>
      <c r="G1016" s="13"/>
      <c r="H1016" s="222">
        <v>4.0030000000000001</v>
      </c>
      <c r="I1016" s="223"/>
      <c r="J1016" s="13"/>
      <c r="K1016" s="13"/>
      <c r="L1016" s="218"/>
      <c r="M1016" s="224"/>
      <c r="N1016" s="225"/>
      <c r="O1016" s="225"/>
      <c r="P1016" s="225"/>
      <c r="Q1016" s="225"/>
      <c r="R1016" s="225"/>
      <c r="S1016" s="225"/>
      <c r="T1016" s="226"/>
      <c r="U1016" s="13"/>
      <c r="V1016" s="13"/>
      <c r="W1016" s="13"/>
      <c r="X1016" s="13"/>
      <c r="Y1016" s="13"/>
      <c r="Z1016" s="13"/>
      <c r="AA1016" s="13"/>
      <c r="AB1016" s="13"/>
      <c r="AC1016" s="13"/>
      <c r="AD1016" s="13"/>
      <c r="AE1016" s="13"/>
      <c r="AT1016" s="220" t="s">
        <v>184</v>
      </c>
      <c r="AU1016" s="220" t="s">
        <v>93</v>
      </c>
      <c r="AV1016" s="13" t="s">
        <v>93</v>
      </c>
      <c r="AW1016" s="13" t="s">
        <v>36</v>
      </c>
      <c r="AX1016" s="13" t="s">
        <v>80</v>
      </c>
      <c r="AY1016" s="220" t="s">
        <v>166</v>
      </c>
    </row>
    <row r="1017" s="13" customFormat="1">
      <c r="A1017" s="13"/>
      <c r="B1017" s="218"/>
      <c r="C1017" s="13"/>
      <c r="D1017" s="219" t="s">
        <v>184</v>
      </c>
      <c r="E1017" s="220" t="s">
        <v>1</v>
      </c>
      <c r="F1017" s="221" t="s">
        <v>1883</v>
      </c>
      <c r="G1017" s="13"/>
      <c r="H1017" s="222">
        <v>12.845000000000001</v>
      </c>
      <c r="I1017" s="223"/>
      <c r="J1017" s="13"/>
      <c r="K1017" s="13"/>
      <c r="L1017" s="218"/>
      <c r="M1017" s="224"/>
      <c r="N1017" s="225"/>
      <c r="O1017" s="225"/>
      <c r="P1017" s="225"/>
      <c r="Q1017" s="225"/>
      <c r="R1017" s="225"/>
      <c r="S1017" s="225"/>
      <c r="T1017" s="226"/>
      <c r="U1017" s="13"/>
      <c r="V1017" s="13"/>
      <c r="W1017" s="13"/>
      <c r="X1017" s="13"/>
      <c r="Y1017" s="13"/>
      <c r="Z1017" s="13"/>
      <c r="AA1017" s="13"/>
      <c r="AB1017" s="13"/>
      <c r="AC1017" s="13"/>
      <c r="AD1017" s="13"/>
      <c r="AE1017" s="13"/>
      <c r="AT1017" s="220" t="s">
        <v>184</v>
      </c>
      <c r="AU1017" s="220" t="s">
        <v>93</v>
      </c>
      <c r="AV1017" s="13" t="s">
        <v>93</v>
      </c>
      <c r="AW1017" s="13" t="s">
        <v>36</v>
      </c>
      <c r="AX1017" s="13" t="s">
        <v>80</v>
      </c>
      <c r="AY1017" s="220" t="s">
        <v>166</v>
      </c>
    </row>
    <row r="1018" s="14" customFormat="1">
      <c r="A1018" s="14"/>
      <c r="B1018" s="227"/>
      <c r="C1018" s="14"/>
      <c r="D1018" s="219" t="s">
        <v>184</v>
      </c>
      <c r="E1018" s="228" t="s">
        <v>1</v>
      </c>
      <c r="F1018" s="229" t="s">
        <v>708</v>
      </c>
      <c r="G1018" s="14"/>
      <c r="H1018" s="228" t="s">
        <v>1</v>
      </c>
      <c r="I1018" s="230"/>
      <c r="J1018" s="14"/>
      <c r="K1018" s="14"/>
      <c r="L1018" s="227"/>
      <c r="M1018" s="231"/>
      <c r="N1018" s="232"/>
      <c r="O1018" s="232"/>
      <c r="P1018" s="232"/>
      <c r="Q1018" s="232"/>
      <c r="R1018" s="232"/>
      <c r="S1018" s="232"/>
      <c r="T1018" s="233"/>
      <c r="U1018" s="14"/>
      <c r="V1018" s="14"/>
      <c r="W1018" s="14"/>
      <c r="X1018" s="14"/>
      <c r="Y1018" s="14"/>
      <c r="Z1018" s="14"/>
      <c r="AA1018" s="14"/>
      <c r="AB1018" s="14"/>
      <c r="AC1018" s="14"/>
      <c r="AD1018" s="14"/>
      <c r="AE1018" s="14"/>
      <c r="AT1018" s="228" t="s">
        <v>184</v>
      </c>
      <c r="AU1018" s="228" t="s">
        <v>93</v>
      </c>
      <c r="AV1018" s="14" t="s">
        <v>87</v>
      </c>
      <c r="AW1018" s="14" t="s">
        <v>36</v>
      </c>
      <c r="AX1018" s="14" t="s">
        <v>80</v>
      </c>
      <c r="AY1018" s="228" t="s">
        <v>166</v>
      </c>
    </row>
    <row r="1019" s="13" customFormat="1">
      <c r="A1019" s="13"/>
      <c r="B1019" s="218"/>
      <c r="C1019" s="13"/>
      <c r="D1019" s="219" t="s">
        <v>184</v>
      </c>
      <c r="E1019" s="220" t="s">
        <v>1</v>
      </c>
      <c r="F1019" s="221" t="s">
        <v>1884</v>
      </c>
      <c r="G1019" s="13"/>
      <c r="H1019" s="222">
        <v>5.6269999999999998</v>
      </c>
      <c r="I1019" s="223"/>
      <c r="J1019" s="13"/>
      <c r="K1019" s="13"/>
      <c r="L1019" s="218"/>
      <c r="M1019" s="224"/>
      <c r="N1019" s="225"/>
      <c r="O1019" s="225"/>
      <c r="P1019" s="225"/>
      <c r="Q1019" s="225"/>
      <c r="R1019" s="225"/>
      <c r="S1019" s="225"/>
      <c r="T1019" s="226"/>
      <c r="U1019" s="13"/>
      <c r="V1019" s="13"/>
      <c r="W1019" s="13"/>
      <c r="X1019" s="13"/>
      <c r="Y1019" s="13"/>
      <c r="Z1019" s="13"/>
      <c r="AA1019" s="13"/>
      <c r="AB1019" s="13"/>
      <c r="AC1019" s="13"/>
      <c r="AD1019" s="13"/>
      <c r="AE1019" s="13"/>
      <c r="AT1019" s="220" t="s">
        <v>184</v>
      </c>
      <c r="AU1019" s="220" t="s">
        <v>93</v>
      </c>
      <c r="AV1019" s="13" t="s">
        <v>93</v>
      </c>
      <c r="AW1019" s="13" t="s">
        <v>36</v>
      </c>
      <c r="AX1019" s="13" t="s">
        <v>80</v>
      </c>
      <c r="AY1019" s="220" t="s">
        <v>166</v>
      </c>
    </row>
    <row r="1020" s="13" customFormat="1">
      <c r="A1020" s="13"/>
      <c r="B1020" s="218"/>
      <c r="C1020" s="13"/>
      <c r="D1020" s="219" t="s">
        <v>184</v>
      </c>
      <c r="E1020" s="220" t="s">
        <v>1</v>
      </c>
      <c r="F1020" s="221" t="s">
        <v>1885</v>
      </c>
      <c r="G1020" s="13"/>
      <c r="H1020" s="222">
        <v>6</v>
      </c>
      <c r="I1020" s="223"/>
      <c r="J1020" s="13"/>
      <c r="K1020" s="13"/>
      <c r="L1020" s="218"/>
      <c r="M1020" s="224"/>
      <c r="N1020" s="225"/>
      <c r="O1020" s="225"/>
      <c r="P1020" s="225"/>
      <c r="Q1020" s="225"/>
      <c r="R1020" s="225"/>
      <c r="S1020" s="225"/>
      <c r="T1020" s="226"/>
      <c r="U1020" s="13"/>
      <c r="V1020" s="13"/>
      <c r="W1020" s="13"/>
      <c r="X1020" s="13"/>
      <c r="Y1020" s="13"/>
      <c r="Z1020" s="13"/>
      <c r="AA1020" s="13"/>
      <c r="AB1020" s="13"/>
      <c r="AC1020" s="13"/>
      <c r="AD1020" s="13"/>
      <c r="AE1020" s="13"/>
      <c r="AT1020" s="220" t="s">
        <v>184</v>
      </c>
      <c r="AU1020" s="220" t="s">
        <v>93</v>
      </c>
      <c r="AV1020" s="13" t="s">
        <v>93</v>
      </c>
      <c r="AW1020" s="13" t="s">
        <v>36</v>
      </c>
      <c r="AX1020" s="13" t="s">
        <v>80</v>
      </c>
      <c r="AY1020" s="220" t="s">
        <v>166</v>
      </c>
    </row>
    <row r="1021" s="13" customFormat="1">
      <c r="A1021" s="13"/>
      <c r="B1021" s="218"/>
      <c r="C1021" s="13"/>
      <c r="D1021" s="219" t="s">
        <v>184</v>
      </c>
      <c r="E1021" s="220" t="s">
        <v>1</v>
      </c>
      <c r="F1021" s="221" t="s">
        <v>1886</v>
      </c>
      <c r="G1021" s="13"/>
      <c r="H1021" s="222">
        <v>5.9429999999999996</v>
      </c>
      <c r="I1021" s="223"/>
      <c r="J1021" s="13"/>
      <c r="K1021" s="13"/>
      <c r="L1021" s="218"/>
      <c r="M1021" s="224"/>
      <c r="N1021" s="225"/>
      <c r="O1021" s="225"/>
      <c r="P1021" s="225"/>
      <c r="Q1021" s="225"/>
      <c r="R1021" s="225"/>
      <c r="S1021" s="225"/>
      <c r="T1021" s="226"/>
      <c r="U1021" s="13"/>
      <c r="V1021" s="13"/>
      <c r="W1021" s="13"/>
      <c r="X1021" s="13"/>
      <c r="Y1021" s="13"/>
      <c r="Z1021" s="13"/>
      <c r="AA1021" s="13"/>
      <c r="AB1021" s="13"/>
      <c r="AC1021" s="13"/>
      <c r="AD1021" s="13"/>
      <c r="AE1021" s="13"/>
      <c r="AT1021" s="220" t="s">
        <v>184</v>
      </c>
      <c r="AU1021" s="220" t="s">
        <v>93</v>
      </c>
      <c r="AV1021" s="13" t="s">
        <v>93</v>
      </c>
      <c r="AW1021" s="13" t="s">
        <v>36</v>
      </c>
      <c r="AX1021" s="13" t="s">
        <v>80</v>
      </c>
      <c r="AY1021" s="220" t="s">
        <v>166</v>
      </c>
    </row>
    <row r="1022" s="13" customFormat="1">
      <c r="A1022" s="13"/>
      <c r="B1022" s="218"/>
      <c r="C1022" s="13"/>
      <c r="D1022" s="219" t="s">
        <v>184</v>
      </c>
      <c r="E1022" s="220" t="s">
        <v>1</v>
      </c>
      <c r="F1022" s="221" t="s">
        <v>1887</v>
      </c>
      <c r="G1022" s="13"/>
      <c r="H1022" s="222">
        <v>16.280999999999999</v>
      </c>
      <c r="I1022" s="223"/>
      <c r="J1022" s="13"/>
      <c r="K1022" s="13"/>
      <c r="L1022" s="218"/>
      <c r="M1022" s="224"/>
      <c r="N1022" s="225"/>
      <c r="O1022" s="225"/>
      <c r="P1022" s="225"/>
      <c r="Q1022" s="225"/>
      <c r="R1022" s="225"/>
      <c r="S1022" s="225"/>
      <c r="T1022" s="226"/>
      <c r="U1022" s="13"/>
      <c r="V1022" s="13"/>
      <c r="W1022" s="13"/>
      <c r="X1022" s="13"/>
      <c r="Y1022" s="13"/>
      <c r="Z1022" s="13"/>
      <c r="AA1022" s="13"/>
      <c r="AB1022" s="13"/>
      <c r="AC1022" s="13"/>
      <c r="AD1022" s="13"/>
      <c r="AE1022" s="13"/>
      <c r="AT1022" s="220" t="s">
        <v>184</v>
      </c>
      <c r="AU1022" s="220" t="s">
        <v>93</v>
      </c>
      <c r="AV1022" s="13" t="s">
        <v>93</v>
      </c>
      <c r="AW1022" s="13" t="s">
        <v>36</v>
      </c>
      <c r="AX1022" s="13" t="s">
        <v>80</v>
      </c>
      <c r="AY1022" s="220" t="s">
        <v>166</v>
      </c>
    </row>
    <row r="1023" s="13" customFormat="1">
      <c r="A1023" s="13"/>
      <c r="B1023" s="218"/>
      <c r="C1023" s="13"/>
      <c r="D1023" s="219" t="s">
        <v>184</v>
      </c>
      <c r="E1023" s="220" t="s">
        <v>1</v>
      </c>
      <c r="F1023" s="221" t="s">
        <v>1888</v>
      </c>
      <c r="G1023" s="13"/>
      <c r="H1023" s="222">
        <v>10.289</v>
      </c>
      <c r="I1023" s="223"/>
      <c r="J1023" s="13"/>
      <c r="K1023" s="13"/>
      <c r="L1023" s="218"/>
      <c r="M1023" s="224"/>
      <c r="N1023" s="225"/>
      <c r="O1023" s="225"/>
      <c r="P1023" s="225"/>
      <c r="Q1023" s="225"/>
      <c r="R1023" s="225"/>
      <c r="S1023" s="225"/>
      <c r="T1023" s="226"/>
      <c r="U1023" s="13"/>
      <c r="V1023" s="13"/>
      <c r="W1023" s="13"/>
      <c r="X1023" s="13"/>
      <c r="Y1023" s="13"/>
      <c r="Z1023" s="13"/>
      <c r="AA1023" s="13"/>
      <c r="AB1023" s="13"/>
      <c r="AC1023" s="13"/>
      <c r="AD1023" s="13"/>
      <c r="AE1023" s="13"/>
      <c r="AT1023" s="220" t="s">
        <v>184</v>
      </c>
      <c r="AU1023" s="220" t="s">
        <v>93</v>
      </c>
      <c r="AV1023" s="13" t="s">
        <v>93</v>
      </c>
      <c r="AW1023" s="13" t="s">
        <v>36</v>
      </c>
      <c r="AX1023" s="13" t="s">
        <v>80</v>
      </c>
      <c r="AY1023" s="220" t="s">
        <v>166</v>
      </c>
    </row>
    <row r="1024" s="13" customFormat="1">
      <c r="A1024" s="13"/>
      <c r="B1024" s="218"/>
      <c r="C1024" s="13"/>
      <c r="D1024" s="219" t="s">
        <v>184</v>
      </c>
      <c r="E1024" s="220" t="s">
        <v>1</v>
      </c>
      <c r="F1024" s="221" t="s">
        <v>1889</v>
      </c>
      <c r="G1024" s="13"/>
      <c r="H1024" s="222">
        <v>11.300000000000001</v>
      </c>
      <c r="I1024" s="223"/>
      <c r="J1024" s="13"/>
      <c r="K1024" s="13"/>
      <c r="L1024" s="218"/>
      <c r="M1024" s="224"/>
      <c r="N1024" s="225"/>
      <c r="O1024" s="225"/>
      <c r="P1024" s="225"/>
      <c r="Q1024" s="225"/>
      <c r="R1024" s="225"/>
      <c r="S1024" s="225"/>
      <c r="T1024" s="226"/>
      <c r="U1024" s="13"/>
      <c r="V1024" s="13"/>
      <c r="W1024" s="13"/>
      <c r="X1024" s="13"/>
      <c r="Y1024" s="13"/>
      <c r="Z1024" s="13"/>
      <c r="AA1024" s="13"/>
      <c r="AB1024" s="13"/>
      <c r="AC1024" s="13"/>
      <c r="AD1024" s="13"/>
      <c r="AE1024" s="13"/>
      <c r="AT1024" s="220" t="s">
        <v>184</v>
      </c>
      <c r="AU1024" s="220" t="s">
        <v>93</v>
      </c>
      <c r="AV1024" s="13" t="s">
        <v>93</v>
      </c>
      <c r="AW1024" s="13" t="s">
        <v>36</v>
      </c>
      <c r="AX1024" s="13" t="s">
        <v>80</v>
      </c>
      <c r="AY1024" s="220" t="s">
        <v>166</v>
      </c>
    </row>
    <row r="1025" s="13" customFormat="1">
      <c r="A1025" s="13"/>
      <c r="B1025" s="218"/>
      <c r="C1025" s="13"/>
      <c r="D1025" s="219" t="s">
        <v>184</v>
      </c>
      <c r="E1025" s="220" t="s">
        <v>1</v>
      </c>
      <c r="F1025" s="221" t="s">
        <v>1890</v>
      </c>
      <c r="G1025" s="13"/>
      <c r="H1025" s="222">
        <v>18.234000000000002</v>
      </c>
      <c r="I1025" s="223"/>
      <c r="J1025" s="13"/>
      <c r="K1025" s="13"/>
      <c r="L1025" s="218"/>
      <c r="M1025" s="224"/>
      <c r="N1025" s="225"/>
      <c r="O1025" s="225"/>
      <c r="P1025" s="225"/>
      <c r="Q1025" s="225"/>
      <c r="R1025" s="225"/>
      <c r="S1025" s="225"/>
      <c r="T1025" s="226"/>
      <c r="U1025" s="13"/>
      <c r="V1025" s="13"/>
      <c r="W1025" s="13"/>
      <c r="X1025" s="13"/>
      <c r="Y1025" s="13"/>
      <c r="Z1025" s="13"/>
      <c r="AA1025" s="13"/>
      <c r="AB1025" s="13"/>
      <c r="AC1025" s="13"/>
      <c r="AD1025" s="13"/>
      <c r="AE1025" s="13"/>
      <c r="AT1025" s="220" t="s">
        <v>184</v>
      </c>
      <c r="AU1025" s="220" t="s">
        <v>93</v>
      </c>
      <c r="AV1025" s="13" t="s">
        <v>93</v>
      </c>
      <c r="AW1025" s="13" t="s">
        <v>36</v>
      </c>
      <c r="AX1025" s="13" t="s">
        <v>80</v>
      </c>
      <c r="AY1025" s="220" t="s">
        <v>166</v>
      </c>
    </row>
    <row r="1026" s="13" customFormat="1">
      <c r="A1026" s="13"/>
      <c r="B1026" s="218"/>
      <c r="C1026" s="13"/>
      <c r="D1026" s="219" t="s">
        <v>184</v>
      </c>
      <c r="E1026" s="220" t="s">
        <v>1</v>
      </c>
      <c r="F1026" s="221" t="s">
        <v>1891</v>
      </c>
      <c r="G1026" s="13"/>
      <c r="H1026" s="222">
        <v>5.0759999999999996</v>
      </c>
      <c r="I1026" s="223"/>
      <c r="J1026" s="13"/>
      <c r="K1026" s="13"/>
      <c r="L1026" s="218"/>
      <c r="M1026" s="224"/>
      <c r="N1026" s="225"/>
      <c r="O1026" s="225"/>
      <c r="P1026" s="225"/>
      <c r="Q1026" s="225"/>
      <c r="R1026" s="225"/>
      <c r="S1026" s="225"/>
      <c r="T1026" s="226"/>
      <c r="U1026" s="13"/>
      <c r="V1026" s="13"/>
      <c r="W1026" s="13"/>
      <c r="X1026" s="13"/>
      <c r="Y1026" s="13"/>
      <c r="Z1026" s="13"/>
      <c r="AA1026" s="13"/>
      <c r="AB1026" s="13"/>
      <c r="AC1026" s="13"/>
      <c r="AD1026" s="13"/>
      <c r="AE1026" s="13"/>
      <c r="AT1026" s="220" t="s">
        <v>184</v>
      </c>
      <c r="AU1026" s="220" t="s">
        <v>93</v>
      </c>
      <c r="AV1026" s="13" t="s">
        <v>93</v>
      </c>
      <c r="AW1026" s="13" t="s">
        <v>36</v>
      </c>
      <c r="AX1026" s="13" t="s">
        <v>80</v>
      </c>
      <c r="AY1026" s="220" t="s">
        <v>166</v>
      </c>
    </row>
    <row r="1027" s="13" customFormat="1">
      <c r="A1027" s="13"/>
      <c r="B1027" s="218"/>
      <c r="C1027" s="13"/>
      <c r="D1027" s="219" t="s">
        <v>184</v>
      </c>
      <c r="E1027" s="220" t="s">
        <v>1</v>
      </c>
      <c r="F1027" s="221" t="s">
        <v>1892</v>
      </c>
      <c r="G1027" s="13"/>
      <c r="H1027" s="222">
        <v>23.256</v>
      </c>
      <c r="I1027" s="223"/>
      <c r="J1027" s="13"/>
      <c r="K1027" s="13"/>
      <c r="L1027" s="218"/>
      <c r="M1027" s="224"/>
      <c r="N1027" s="225"/>
      <c r="O1027" s="225"/>
      <c r="P1027" s="225"/>
      <c r="Q1027" s="225"/>
      <c r="R1027" s="225"/>
      <c r="S1027" s="225"/>
      <c r="T1027" s="226"/>
      <c r="U1027" s="13"/>
      <c r="V1027" s="13"/>
      <c r="W1027" s="13"/>
      <c r="X1027" s="13"/>
      <c r="Y1027" s="13"/>
      <c r="Z1027" s="13"/>
      <c r="AA1027" s="13"/>
      <c r="AB1027" s="13"/>
      <c r="AC1027" s="13"/>
      <c r="AD1027" s="13"/>
      <c r="AE1027" s="13"/>
      <c r="AT1027" s="220" t="s">
        <v>184</v>
      </c>
      <c r="AU1027" s="220" t="s">
        <v>93</v>
      </c>
      <c r="AV1027" s="13" t="s">
        <v>93</v>
      </c>
      <c r="AW1027" s="13" t="s">
        <v>36</v>
      </c>
      <c r="AX1027" s="13" t="s">
        <v>80</v>
      </c>
      <c r="AY1027" s="220" t="s">
        <v>166</v>
      </c>
    </row>
    <row r="1028" s="13" customFormat="1">
      <c r="A1028" s="13"/>
      <c r="B1028" s="218"/>
      <c r="C1028" s="13"/>
      <c r="D1028" s="219" t="s">
        <v>184</v>
      </c>
      <c r="E1028" s="220" t="s">
        <v>1</v>
      </c>
      <c r="F1028" s="221" t="s">
        <v>1893</v>
      </c>
      <c r="G1028" s="13"/>
      <c r="H1028" s="222">
        <v>16.388000000000002</v>
      </c>
      <c r="I1028" s="223"/>
      <c r="J1028" s="13"/>
      <c r="K1028" s="13"/>
      <c r="L1028" s="218"/>
      <c r="M1028" s="224"/>
      <c r="N1028" s="225"/>
      <c r="O1028" s="225"/>
      <c r="P1028" s="225"/>
      <c r="Q1028" s="225"/>
      <c r="R1028" s="225"/>
      <c r="S1028" s="225"/>
      <c r="T1028" s="226"/>
      <c r="U1028" s="13"/>
      <c r="V1028" s="13"/>
      <c r="W1028" s="13"/>
      <c r="X1028" s="13"/>
      <c r="Y1028" s="13"/>
      <c r="Z1028" s="13"/>
      <c r="AA1028" s="13"/>
      <c r="AB1028" s="13"/>
      <c r="AC1028" s="13"/>
      <c r="AD1028" s="13"/>
      <c r="AE1028" s="13"/>
      <c r="AT1028" s="220" t="s">
        <v>184</v>
      </c>
      <c r="AU1028" s="220" t="s">
        <v>93</v>
      </c>
      <c r="AV1028" s="13" t="s">
        <v>93</v>
      </c>
      <c r="AW1028" s="13" t="s">
        <v>36</v>
      </c>
      <c r="AX1028" s="13" t="s">
        <v>80</v>
      </c>
      <c r="AY1028" s="220" t="s">
        <v>166</v>
      </c>
    </row>
    <row r="1029" s="13" customFormat="1">
      <c r="A1029" s="13"/>
      <c r="B1029" s="218"/>
      <c r="C1029" s="13"/>
      <c r="D1029" s="219" t="s">
        <v>184</v>
      </c>
      <c r="E1029" s="220" t="s">
        <v>1</v>
      </c>
      <c r="F1029" s="221" t="s">
        <v>1894</v>
      </c>
      <c r="G1029" s="13"/>
      <c r="H1029" s="222">
        <v>8.4299999999999997</v>
      </c>
      <c r="I1029" s="223"/>
      <c r="J1029" s="13"/>
      <c r="K1029" s="13"/>
      <c r="L1029" s="218"/>
      <c r="M1029" s="224"/>
      <c r="N1029" s="225"/>
      <c r="O1029" s="225"/>
      <c r="P1029" s="225"/>
      <c r="Q1029" s="225"/>
      <c r="R1029" s="225"/>
      <c r="S1029" s="225"/>
      <c r="T1029" s="226"/>
      <c r="U1029" s="13"/>
      <c r="V1029" s="13"/>
      <c r="W1029" s="13"/>
      <c r="X1029" s="13"/>
      <c r="Y1029" s="13"/>
      <c r="Z1029" s="13"/>
      <c r="AA1029" s="13"/>
      <c r="AB1029" s="13"/>
      <c r="AC1029" s="13"/>
      <c r="AD1029" s="13"/>
      <c r="AE1029" s="13"/>
      <c r="AT1029" s="220" t="s">
        <v>184</v>
      </c>
      <c r="AU1029" s="220" t="s">
        <v>93</v>
      </c>
      <c r="AV1029" s="13" t="s">
        <v>93</v>
      </c>
      <c r="AW1029" s="13" t="s">
        <v>36</v>
      </c>
      <c r="AX1029" s="13" t="s">
        <v>80</v>
      </c>
      <c r="AY1029" s="220" t="s">
        <v>166</v>
      </c>
    </row>
    <row r="1030" s="13" customFormat="1">
      <c r="A1030" s="13"/>
      <c r="B1030" s="218"/>
      <c r="C1030" s="13"/>
      <c r="D1030" s="219" t="s">
        <v>184</v>
      </c>
      <c r="E1030" s="220" t="s">
        <v>1</v>
      </c>
      <c r="F1030" s="221" t="s">
        <v>1895</v>
      </c>
      <c r="G1030" s="13"/>
      <c r="H1030" s="222">
        <v>11.300000000000001</v>
      </c>
      <c r="I1030" s="223"/>
      <c r="J1030" s="13"/>
      <c r="K1030" s="13"/>
      <c r="L1030" s="218"/>
      <c r="M1030" s="224"/>
      <c r="N1030" s="225"/>
      <c r="O1030" s="225"/>
      <c r="P1030" s="225"/>
      <c r="Q1030" s="225"/>
      <c r="R1030" s="225"/>
      <c r="S1030" s="225"/>
      <c r="T1030" s="226"/>
      <c r="U1030" s="13"/>
      <c r="V1030" s="13"/>
      <c r="W1030" s="13"/>
      <c r="X1030" s="13"/>
      <c r="Y1030" s="13"/>
      <c r="Z1030" s="13"/>
      <c r="AA1030" s="13"/>
      <c r="AB1030" s="13"/>
      <c r="AC1030" s="13"/>
      <c r="AD1030" s="13"/>
      <c r="AE1030" s="13"/>
      <c r="AT1030" s="220" t="s">
        <v>184</v>
      </c>
      <c r="AU1030" s="220" t="s">
        <v>93</v>
      </c>
      <c r="AV1030" s="13" t="s">
        <v>93</v>
      </c>
      <c r="AW1030" s="13" t="s">
        <v>36</v>
      </c>
      <c r="AX1030" s="13" t="s">
        <v>80</v>
      </c>
      <c r="AY1030" s="220" t="s">
        <v>166</v>
      </c>
    </row>
    <row r="1031" s="15" customFormat="1">
      <c r="A1031" s="15"/>
      <c r="B1031" s="234"/>
      <c r="C1031" s="15"/>
      <c r="D1031" s="219" t="s">
        <v>184</v>
      </c>
      <c r="E1031" s="235" t="s">
        <v>1</v>
      </c>
      <c r="F1031" s="236" t="s">
        <v>241</v>
      </c>
      <c r="G1031" s="15"/>
      <c r="H1031" s="237">
        <v>285.49599999999998</v>
      </c>
      <c r="I1031" s="238"/>
      <c r="J1031" s="15"/>
      <c r="K1031" s="15"/>
      <c r="L1031" s="234"/>
      <c r="M1031" s="239"/>
      <c r="N1031" s="240"/>
      <c r="O1031" s="240"/>
      <c r="P1031" s="240"/>
      <c r="Q1031" s="240"/>
      <c r="R1031" s="240"/>
      <c r="S1031" s="240"/>
      <c r="T1031" s="241"/>
      <c r="U1031" s="15"/>
      <c r="V1031" s="15"/>
      <c r="W1031" s="15"/>
      <c r="X1031" s="15"/>
      <c r="Y1031" s="15"/>
      <c r="Z1031" s="15"/>
      <c r="AA1031" s="15"/>
      <c r="AB1031" s="15"/>
      <c r="AC1031" s="15"/>
      <c r="AD1031" s="15"/>
      <c r="AE1031" s="15"/>
      <c r="AT1031" s="235" t="s">
        <v>184</v>
      </c>
      <c r="AU1031" s="235" t="s">
        <v>93</v>
      </c>
      <c r="AV1031" s="15" t="s">
        <v>172</v>
      </c>
      <c r="AW1031" s="15" t="s">
        <v>36</v>
      </c>
      <c r="AX1031" s="15" t="s">
        <v>87</v>
      </c>
      <c r="AY1031" s="235" t="s">
        <v>166</v>
      </c>
    </row>
    <row r="1032" s="2" customFormat="1" ht="16.5" customHeight="1">
      <c r="A1032" s="37"/>
      <c r="B1032" s="168"/>
      <c r="C1032" s="204" t="s">
        <v>1896</v>
      </c>
      <c r="D1032" s="204" t="s">
        <v>168</v>
      </c>
      <c r="E1032" s="205" t="s">
        <v>1897</v>
      </c>
      <c r="F1032" s="206" t="s">
        <v>1898</v>
      </c>
      <c r="G1032" s="207" t="s">
        <v>171</v>
      </c>
      <c r="H1032" s="208">
        <v>1</v>
      </c>
      <c r="I1032" s="209"/>
      <c r="J1032" s="210">
        <f>ROUND(I1032*H1032,2)</f>
        <v>0</v>
      </c>
      <c r="K1032" s="211"/>
      <c r="L1032" s="38"/>
      <c r="M1032" s="212" t="s">
        <v>1</v>
      </c>
      <c r="N1032" s="213" t="s">
        <v>46</v>
      </c>
      <c r="O1032" s="81"/>
      <c r="P1032" s="214">
        <f>O1032*H1032</f>
        <v>0</v>
      </c>
      <c r="Q1032" s="214">
        <v>0</v>
      </c>
      <c r="R1032" s="214">
        <f>Q1032*H1032</f>
        <v>0</v>
      </c>
      <c r="S1032" s="214">
        <v>0.058999999999999997</v>
      </c>
      <c r="T1032" s="215">
        <f>S1032*H1032</f>
        <v>0.058999999999999997</v>
      </c>
      <c r="U1032" s="37"/>
      <c r="V1032" s="37"/>
      <c r="W1032" s="37"/>
      <c r="X1032" s="37"/>
      <c r="Y1032" s="37"/>
      <c r="Z1032" s="37"/>
      <c r="AA1032" s="37"/>
      <c r="AB1032" s="37"/>
      <c r="AC1032" s="37"/>
      <c r="AD1032" s="37"/>
      <c r="AE1032" s="37"/>
      <c r="AR1032" s="216" t="s">
        <v>172</v>
      </c>
      <c r="AT1032" s="216" t="s">
        <v>168</v>
      </c>
      <c r="AU1032" s="216" t="s">
        <v>93</v>
      </c>
      <c r="AY1032" s="18" t="s">
        <v>166</v>
      </c>
      <c r="BE1032" s="217">
        <f>IF(N1032="základná",J1032,0)</f>
        <v>0</v>
      </c>
      <c r="BF1032" s="217">
        <f>IF(N1032="znížená",J1032,0)</f>
        <v>0</v>
      </c>
      <c r="BG1032" s="217">
        <f>IF(N1032="zákl. prenesená",J1032,0)</f>
        <v>0</v>
      </c>
      <c r="BH1032" s="217">
        <f>IF(N1032="zníž. prenesená",J1032,0)</f>
        <v>0</v>
      </c>
      <c r="BI1032" s="217">
        <f>IF(N1032="nulová",J1032,0)</f>
        <v>0</v>
      </c>
      <c r="BJ1032" s="18" t="s">
        <v>93</v>
      </c>
      <c r="BK1032" s="217">
        <f>ROUND(I1032*H1032,2)</f>
        <v>0</v>
      </c>
      <c r="BL1032" s="18" t="s">
        <v>172</v>
      </c>
      <c r="BM1032" s="216" t="s">
        <v>1899</v>
      </c>
    </row>
    <row r="1033" s="13" customFormat="1">
      <c r="A1033" s="13"/>
      <c r="B1033" s="218"/>
      <c r="C1033" s="13"/>
      <c r="D1033" s="219" t="s">
        <v>184</v>
      </c>
      <c r="E1033" s="220" t="s">
        <v>1</v>
      </c>
      <c r="F1033" s="221" t="s">
        <v>1900</v>
      </c>
      <c r="G1033" s="13"/>
      <c r="H1033" s="222">
        <v>1</v>
      </c>
      <c r="I1033" s="223"/>
      <c r="J1033" s="13"/>
      <c r="K1033" s="13"/>
      <c r="L1033" s="218"/>
      <c r="M1033" s="224"/>
      <c r="N1033" s="225"/>
      <c r="O1033" s="225"/>
      <c r="P1033" s="225"/>
      <c r="Q1033" s="225"/>
      <c r="R1033" s="225"/>
      <c r="S1033" s="225"/>
      <c r="T1033" s="226"/>
      <c r="U1033" s="13"/>
      <c r="V1033" s="13"/>
      <c r="W1033" s="13"/>
      <c r="X1033" s="13"/>
      <c r="Y1033" s="13"/>
      <c r="Z1033" s="13"/>
      <c r="AA1033" s="13"/>
      <c r="AB1033" s="13"/>
      <c r="AC1033" s="13"/>
      <c r="AD1033" s="13"/>
      <c r="AE1033" s="13"/>
      <c r="AT1033" s="220" t="s">
        <v>184</v>
      </c>
      <c r="AU1033" s="220" t="s">
        <v>93</v>
      </c>
      <c r="AV1033" s="13" t="s">
        <v>93</v>
      </c>
      <c r="AW1033" s="13" t="s">
        <v>36</v>
      </c>
      <c r="AX1033" s="13" t="s">
        <v>87</v>
      </c>
      <c r="AY1033" s="220" t="s">
        <v>166</v>
      </c>
    </row>
    <row r="1034" s="2" customFormat="1" ht="24.15" customHeight="1">
      <c r="A1034" s="37"/>
      <c r="B1034" s="168"/>
      <c r="C1034" s="204" t="s">
        <v>1901</v>
      </c>
      <c r="D1034" s="204" t="s">
        <v>168</v>
      </c>
      <c r="E1034" s="205" t="s">
        <v>1902</v>
      </c>
      <c r="F1034" s="206" t="s">
        <v>1903</v>
      </c>
      <c r="G1034" s="207" t="s">
        <v>309</v>
      </c>
      <c r="H1034" s="208">
        <v>1404.9960000000001</v>
      </c>
      <c r="I1034" s="209"/>
      <c r="J1034" s="210">
        <f>ROUND(I1034*H1034,2)</f>
        <v>0</v>
      </c>
      <c r="K1034" s="211"/>
      <c r="L1034" s="38"/>
      <c r="M1034" s="212" t="s">
        <v>1</v>
      </c>
      <c r="N1034" s="213" t="s">
        <v>46</v>
      </c>
      <c r="O1034" s="81"/>
      <c r="P1034" s="214">
        <f>O1034*H1034</f>
        <v>0</v>
      </c>
      <c r="Q1034" s="214">
        <v>0</v>
      </c>
      <c r="R1034" s="214">
        <f>Q1034*H1034</f>
        <v>0</v>
      </c>
      <c r="S1034" s="214">
        <v>0</v>
      </c>
      <c r="T1034" s="215">
        <f>S1034*H1034</f>
        <v>0</v>
      </c>
      <c r="U1034" s="37"/>
      <c r="V1034" s="37"/>
      <c r="W1034" s="37"/>
      <c r="X1034" s="37"/>
      <c r="Y1034" s="37"/>
      <c r="Z1034" s="37"/>
      <c r="AA1034" s="37"/>
      <c r="AB1034" s="37"/>
      <c r="AC1034" s="37"/>
      <c r="AD1034" s="37"/>
      <c r="AE1034" s="37"/>
      <c r="AR1034" s="216" t="s">
        <v>172</v>
      </c>
      <c r="AT1034" s="216" t="s">
        <v>168</v>
      </c>
      <c r="AU1034" s="216" t="s">
        <v>93</v>
      </c>
      <c r="AY1034" s="18" t="s">
        <v>166</v>
      </c>
      <c r="BE1034" s="217">
        <f>IF(N1034="základná",J1034,0)</f>
        <v>0</v>
      </c>
      <c r="BF1034" s="217">
        <f>IF(N1034="znížená",J1034,0)</f>
        <v>0</v>
      </c>
      <c r="BG1034" s="217">
        <f>IF(N1034="zákl. prenesená",J1034,0)</f>
        <v>0</v>
      </c>
      <c r="BH1034" s="217">
        <f>IF(N1034="zníž. prenesená",J1034,0)</f>
        <v>0</v>
      </c>
      <c r="BI1034" s="217">
        <f>IF(N1034="nulová",J1034,0)</f>
        <v>0</v>
      </c>
      <c r="BJ1034" s="18" t="s">
        <v>93</v>
      </c>
      <c r="BK1034" s="217">
        <f>ROUND(I1034*H1034,2)</f>
        <v>0</v>
      </c>
      <c r="BL1034" s="18" t="s">
        <v>172</v>
      </c>
      <c r="BM1034" s="216" t="s">
        <v>1904</v>
      </c>
    </row>
    <row r="1035" s="2" customFormat="1" ht="33" customHeight="1">
      <c r="A1035" s="37"/>
      <c r="B1035" s="168"/>
      <c r="C1035" s="204" t="s">
        <v>1905</v>
      </c>
      <c r="D1035" s="204" t="s">
        <v>168</v>
      </c>
      <c r="E1035" s="205" t="s">
        <v>1906</v>
      </c>
      <c r="F1035" s="206" t="s">
        <v>1907</v>
      </c>
      <c r="G1035" s="207" t="s">
        <v>309</v>
      </c>
      <c r="H1035" s="208">
        <v>1404.9960000000001</v>
      </c>
      <c r="I1035" s="209"/>
      <c r="J1035" s="210">
        <f>ROUND(I1035*H1035,2)</f>
        <v>0</v>
      </c>
      <c r="K1035" s="211"/>
      <c r="L1035" s="38"/>
      <c r="M1035" s="212" t="s">
        <v>1</v>
      </c>
      <c r="N1035" s="213" t="s">
        <v>46</v>
      </c>
      <c r="O1035" s="81"/>
      <c r="P1035" s="214">
        <f>O1035*H1035</f>
        <v>0</v>
      </c>
      <c r="Q1035" s="214">
        <v>0</v>
      </c>
      <c r="R1035" s="214">
        <f>Q1035*H1035</f>
        <v>0</v>
      </c>
      <c r="S1035" s="214">
        <v>0</v>
      </c>
      <c r="T1035" s="215">
        <f>S1035*H1035</f>
        <v>0</v>
      </c>
      <c r="U1035" s="37"/>
      <c r="V1035" s="37"/>
      <c r="W1035" s="37"/>
      <c r="X1035" s="37"/>
      <c r="Y1035" s="37"/>
      <c r="Z1035" s="37"/>
      <c r="AA1035" s="37"/>
      <c r="AB1035" s="37"/>
      <c r="AC1035" s="37"/>
      <c r="AD1035" s="37"/>
      <c r="AE1035" s="37"/>
      <c r="AR1035" s="216" t="s">
        <v>172</v>
      </c>
      <c r="AT1035" s="216" t="s">
        <v>168</v>
      </c>
      <c r="AU1035" s="216" t="s">
        <v>93</v>
      </c>
      <c r="AY1035" s="18" t="s">
        <v>166</v>
      </c>
      <c r="BE1035" s="217">
        <f>IF(N1035="základná",J1035,0)</f>
        <v>0</v>
      </c>
      <c r="BF1035" s="217">
        <f>IF(N1035="znížená",J1035,0)</f>
        <v>0</v>
      </c>
      <c r="BG1035" s="217">
        <f>IF(N1035="zákl. prenesená",J1035,0)</f>
        <v>0</v>
      </c>
      <c r="BH1035" s="217">
        <f>IF(N1035="zníž. prenesená",J1035,0)</f>
        <v>0</v>
      </c>
      <c r="BI1035" s="217">
        <f>IF(N1035="nulová",J1035,0)</f>
        <v>0</v>
      </c>
      <c r="BJ1035" s="18" t="s">
        <v>93</v>
      </c>
      <c r="BK1035" s="217">
        <f>ROUND(I1035*H1035,2)</f>
        <v>0</v>
      </c>
      <c r="BL1035" s="18" t="s">
        <v>172</v>
      </c>
      <c r="BM1035" s="216" t="s">
        <v>1908</v>
      </c>
    </row>
    <row r="1036" s="2" customFormat="1" ht="24.15" customHeight="1">
      <c r="A1036" s="37"/>
      <c r="B1036" s="168"/>
      <c r="C1036" s="204" t="s">
        <v>1909</v>
      </c>
      <c r="D1036" s="204" t="s">
        <v>168</v>
      </c>
      <c r="E1036" s="205" t="s">
        <v>437</v>
      </c>
      <c r="F1036" s="206" t="s">
        <v>438</v>
      </c>
      <c r="G1036" s="207" t="s">
        <v>309</v>
      </c>
      <c r="H1036" s="208">
        <v>1404.9960000000001</v>
      </c>
      <c r="I1036" s="209"/>
      <c r="J1036" s="210">
        <f>ROUND(I1036*H1036,2)</f>
        <v>0</v>
      </c>
      <c r="K1036" s="211"/>
      <c r="L1036" s="38"/>
      <c r="M1036" s="212" t="s">
        <v>1</v>
      </c>
      <c r="N1036" s="213" t="s">
        <v>46</v>
      </c>
      <c r="O1036" s="81"/>
      <c r="P1036" s="214">
        <f>O1036*H1036</f>
        <v>0</v>
      </c>
      <c r="Q1036" s="214">
        <v>0</v>
      </c>
      <c r="R1036" s="214">
        <f>Q1036*H1036</f>
        <v>0</v>
      </c>
      <c r="S1036" s="214">
        <v>0</v>
      </c>
      <c r="T1036" s="215">
        <f>S1036*H1036</f>
        <v>0</v>
      </c>
      <c r="U1036" s="37"/>
      <c r="V1036" s="37"/>
      <c r="W1036" s="37"/>
      <c r="X1036" s="37"/>
      <c r="Y1036" s="37"/>
      <c r="Z1036" s="37"/>
      <c r="AA1036" s="37"/>
      <c r="AB1036" s="37"/>
      <c r="AC1036" s="37"/>
      <c r="AD1036" s="37"/>
      <c r="AE1036" s="37"/>
      <c r="AR1036" s="216" t="s">
        <v>172</v>
      </c>
      <c r="AT1036" s="216" t="s">
        <v>168</v>
      </c>
      <c r="AU1036" s="216" t="s">
        <v>93</v>
      </c>
      <c r="AY1036" s="18" t="s">
        <v>166</v>
      </c>
      <c r="BE1036" s="217">
        <f>IF(N1036="základná",J1036,0)</f>
        <v>0</v>
      </c>
      <c r="BF1036" s="217">
        <f>IF(N1036="znížená",J1036,0)</f>
        <v>0</v>
      </c>
      <c r="BG1036" s="217">
        <f>IF(N1036="zákl. prenesená",J1036,0)</f>
        <v>0</v>
      </c>
      <c r="BH1036" s="217">
        <f>IF(N1036="zníž. prenesená",J1036,0)</f>
        <v>0</v>
      </c>
      <c r="BI1036" s="217">
        <f>IF(N1036="nulová",J1036,0)</f>
        <v>0</v>
      </c>
      <c r="BJ1036" s="18" t="s">
        <v>93</v>
      </c>
      <c r="BK1036" s="217">
        <f>ROUND(I1036*H1036,2)</f>
        <v>0</v>
      </c>
      <c r="BL1036" s="18" t="s">
        <v>172</v>
      </c>
      <c r="BM1036" s="216" t="s">
        <v>1910</v>
      </c>
    </row>
    <row r="1037" s="2" customFormat="1" ht="24.15" customHeight="1">
      <c r="A1037" s="37"/>
      <c r="B1037" s="168"/>
      <c r="C1037" s="204" t="s">
        <v>1911</v>
      </c>
      <c r="D1037" s="263" t="s">
        <v>168</v>
      </c>
      <c r="E1037" s="205" t="s">
        <v>446</v>
      </c>
      <c r="F1037" s="206" t="s">
        <v>1912</v>
      </c>
      <c r="G1037" s="207" t="s">
        <v>309</v>
      </c>
      <c r="H1037" s="208">
        <v>173.25899999999999</v>
      </c>
      <c r="I1037" s="209"/>
      <c r="J1037" s="210">
        <f>ROUND(I1037*H1037,2)</f>
        <v>0</v>
      </c>
      <c r="K1037" s="211"/>
      <c r="L1037" s="38"/>
      <c r="M1037" s="212" t="s">
        <v>1</v>
      </c>
      <c r="N1037" s="213" t="s">
        <v>46</v>
      </c>
      <c r="O1037" s="81"/>
      <c r="P1037" s="214">
        <f>O1037*H1037</f>
        <v>0</v>
      </c>
      <c r="Q1037" s="214">
        <v>0</v>
      </c>
      <c r="R1037" s="214">
        <f>Q1037*H1037</f>
        <v>0</v>
      </c>
      <c r="S1037" s="214">
        <v>0</v>
      </c>
      <c r="T1037" s="215">
        <f>S1037*H1037</f>
        <v>0</v>
      </c>
      <c r="U1037" s="37"/>
      <c r="V1037" s="37"/>
      <c r="W1037" s="37"/>
      <c r="X1037" s="37"/>
      <c r="Y1037" s="37"/>
      <c r="Z1037" s="37"/>
      <c r="AA1037" s="37"/>
      <c r="AB1037" s="37"/>
      <c r="AC1037" s="37"/>
      <c r="AD1037" s="37"/>
      <c r="AE1037" s="37"/>
      <c r="AR1037" s="216" t="s">
        <v>172</v>
      </c>
      <c r="AT1037" s="216" t="s">
        <v>168</v>
      </c>
      <c r="AU1037" s="216" t="s">
        <v>93</v>
      </c>
      <c r="AY1037" s="18" t="s">
        <v>166</v>
      </c>
      <c r="BE1037" s="217">
        <f>IF(N1037="základná",J1037,0)</f>
        <v>0</v>
      </c>
      <c r="BF1037" s="217">
        <f>IF(N1037="znížená",J1037,0)</f>
        <v>0</v>
      </c>
      <c r="BG1037" s="217">
        <f>IF(N1037="zákl. prenesená",J1037,0)</f>
        <v>0</v>
      </c>
      <c r="BH1037" s="217">
        <f>IF(N1037="zníž. prenesená",J1037,0)</f>
        <v>0</v>
      </c>
      <c r="BI1037" s="217">
        <f>IF(N1037="nulová",J1037,0)</f>
        <v>0</v>
      </c>
      <c r="BJ1037" s="18" t="s">
        <v>93</v>
      </c>
      <c r="BK1037" s="217">
        <f>ROUND(I1037*H1037,2)</f>
        <v>0</v>
      </c>
      <c r="BL1037" s="18" t="s">
        <v>172</v>
      </c>
      <c r="BM1037" s="216" t="s">
        <v>1913</v>
      </c>
    </row>
    <row r="1038" s="13" customFormat="1">
      <c r="A1038" s="13"/>
      <c r="B1038" s="218"/>
      <c r="C1038" s="13"/>
      <c r="D1038" s="219" t="s">
        <v>184</v>
      </c>
      <c r="E1038" s="220" t="s">
        <v>1</v>
      </c>
      <c r="F1038" s="221" t="s">
        <v>1914</v>
      </c>
      <c r="G1038" s="13"/>
      <c r="H1038" s="222">
        <v>173.25899999999999</v>
      </c>
      <c r="I1038" s="223"/>
      <c r="J1038" s="13"/>
      <c r="K1038" s="13"/>
      <c r="L1038" s="218"/>
      <c r="M1038" s="224"/>
      <c r="N1038" s="225"/>
      <c r="O1038" s="225"/>
      <c r="P1038" s="225"/>
      <c r="Q1038" s="225"/>
      <c r="R1038" s="225"/>
      <c r="S1038" s="225"/>
      <c r="T1038" s="226"/>
      <c r="U1038" s="13"/>
      <c r="V1038" s="13"/>
      <c r="W1038" s="13"/>
      <c r="X1038" s="13"/>
      <c r="Y1038" s="13"/>
      <c r="Z1038" s="13"/>
      <c r="AA1038" s="13"/>
      <c r="AB1038" s="13"/>
      <c r="AC1038" s="13"/>
      <c r="AD1038" s="13"/>
      <c r="AE1038" s="13"/>
      <c r="AT1038" s="220" t="s">
        <v>184</v>
      </c>
      <c r="AU1038" s="220" t="s">
        <v>93</v>
      </c>
      <c r="AV1038" s="13" t="s">
        <v>93</v>
      </c>
      <c r="AW1038" s="13" t="s">
        <v>36</v>
      </c>
      <c r="AX1038" s="13" t="s">
        <v>87</v>
      </c>
      <c r="AY1038" s="220" t="s">
        <v>166</v>
      </c>
    </row>
    <row r="1039" s="2" customFormat="1" ht="37.8" customHeight="1">
      <c r="A1039" s="37"/>
      <c r="B1039" s="168"/>
      <c r="C1039" s="204" t="s">
        <v>1915</v>
      </c>
      <c r="D1039" s="263" t="s">
        <v>168</v>
      </c>
      <c r="E1039" s="205" t="s">
        <v>1916</v>
      </c>
      <c r="F1039" s="206" t="s">
        <v>1917</v>
      </c>
      <c r="G1039" s="207" t="s">
        <v>309</v>
      </c>
      <c r="H1039" s="208">
        <v>937.97199999999998</v>
      </c>
      <c r="I1039" s="209"/>
      <c r="J1039" s="210">
        <f>ROUND(I1039*H1039,2)</f>
        <v>0</v>
      </c>
      <c r="K1039" s="211"/>
      <c r="L1039" s="38"/>
      <c r="M1039" s="212" t="s">
        <v>1</v>
      </c>
      <c r="N1039" s="213" t="s">
        <v>46</v>
      </c>
      <c r="O1039" s="81"/>
      <c r="P1039" s="214">
        <f>O1039*H1039</f>
        <v>0</v>
      </c>
      <c r="Q1039" s="214">
        <v>0</v>
      </c>
      <c r="R1039" s="214">
        <f>Q1039*H1039</f>
        <v>0</v>
      </c>
      <c r="S1039" s="214">
        <v>0</v>
      </c>
      <c r="T1039" s="215">
        <f>S1039*H1039</f>
        <v>0</v>
      </c>
      <c r="U1039" s="37"/>
      <c r="V1039" s="37"/>
      <c r="W1039" s="37"/>
      <c r="X1039" s="37"/>
      <c r="Y1039" s="37"/>
      <c r="Z1039" s="37"/>
      <c r="AA1039" s="37"/>
      <c r="AB1039" s="37"/>
      <c r="AC1039" s="37"/>
      <c r="AD1039" s="37"/>
      <c r="AE1039" s="37"/>
      <c r="AR1039" s="216" t="s">
        <v>172</v>
      </c>
      <c r="AT1039" s="216" t="s">
        <v>168</v>
      </c>
      <c r="AU1039" s="216" t="s">
        <v>93</v>
      </c>
      <c r="AY1039" s="18" t="s">
        <v>166</v>
      </c>
      <c r="BE1039" s="217">
        <f>IF(N1039="základná",J1039,0)</f>
        <v>0</v>
      </c>
      <c r="BF1039" s="217">
        <f>IF(N1039="znížená",J1039,0)</f>
        <v>0</v>
      </c>
      <c r="BG1039" s="217">
        <f>IF(N1039="zákl. prenesená",J1039,0)</f>
        <v>0</v>
      </c>
      <c r="BH1039" s="217">
        <f>IF(N1039="zníž. prenesená",J1039,0)</f>
        <v>0</v>
      </c>
      <c r="BI1039" s="217">
        <f>IF(N1039="nulová",J1039,0)</f>
        <v>0</v>
      </c>
      <c r="BJ1039" s="18" t="s">
        <v>93</v>
      </c>
      <c r="BK1039" s="217">
        <f>ROUND(I1039*H1039,2)</f>
        <v>0</v>
      </c>
      <c r="BL1039" s="18" t="s">
        <v>172</v>
      </c>
      <c r="BM1039" s="216" t="s">
        <v>1918</v>
      </c>
    </row>
    <row r="1040" s="13" customFormat="1">
      <c r="A1040" s="13"/>
      <c r="B1040" s="218"/>
      <c r="C1040" s="13"/>
      <c r="D1040" s="219" t="s">
        <v>184</v>
      </c>
      <c r="E1040" s="220" t="s">
        <v>1</v>
      </c>
      <c r="F1040" s="221" t="s">
        <v>1919</v>
      </c>
      <c r="G1040" s="13"/>
      <c r="H1040" s="222">
        <v>937.97199999999998</v>
      </c>
      <c r="I1040" s="223"/>
      <c r="J1040" s="13"/>
      <c r="K1040" s="13"/>
      <c r="L1040" s="218"/>
      <c r="M1040" s="224"/>
      <c r="N1040" s="225"/>
      <c r="O1040" s="225"/>
      <c r="P1040" s="225"/>
      <c r="Q1040" s="225"/>
      <c r="R1040" s="225"/>
      <c r="S1040" s="225"/>
      <c r="T1040" s="226"/>
      <c r="U1040" s="13"/>
      <c r="V1040" s="13"/>
      <c r="W1040" s="13"/>
      <c r="X1040" s="13"/>
      <c r="Y1040" s="13"/>
      <c r="Z1040" s="13"/>
      <c r="AA1040" s="13"/>
      <c r="AB1040" s="13"/>
      <c r="AC1040" s="13"/>
      <c r="AD1040" s="13"/>
      <c r="AE1040" s="13"/>
      <c r="AT1040" s="220" t="s">
        <v>184</v>
      </c>
      <c r="AU1040" s="220" t="s">
        <v>93</v>
      </c>
      <c r="AV1040" s="13" t="s">
        <v>93</v>
      </c>
      <c r="AW1040" s="13" t="s">
        <v>36</v>
      </c>
      <c r="AX1040" s="13" t="s">
        <v>87</v>
      </c>
      <c r="AY1040" s="220" t="s">
        <v>166</v>
      </c>
    </row>
    <row r="1041" s="12" customFormat="1" ht="22.8" customHeight="1">
      <c r="A1041" s="12"/>
      <c r="B1041" s="191"/>
      <c r="C1041" s="12"/>
      <c r="D1041" s="192" t="s">
        <v>79</v>
      </c>
      <c r="E1041" s="202" t="s">
        <v>449</v>
      </c>
      <c r="F1041" s="202" t="s">
        <v>450</v>
      </c>
      <c r="G1041" s="12"/>
      <c r="H1041" s="12"/>
      <c r="I1041" s="194"/>
      <c r="J1041" s="203">
        <f>BK1041</f>
        <v>0</v>
      </c>
      <c r="K1041" s="12"/>
      <c r="L1041" s="191"/>
      <c r="M1041" s="196"/>
      <c r="N1041" s="197"/>
      <c r="O1041" s="197"/>
      <c r="P1041" s="198">
        <f>P1042</f>
        <v>0</v>
      </c>
      <c r="Q1041" s="197"/>
      <c r="R1041" s="198">
        <f>R1042</f>
        <v>0</v>
      </c>
      <c r="S1041" s="197"/>
      <c r="T1041" s="199">
        <f>T1042</f>
        <v>0</v>
      </c>
      <c r="U1041" s="12"/>
      <c r="V1041" s="12"/>
      <c r="W1041" s="12"/>
      <c r="X1041" s="12"/>
      <c r="Y1041" s="12"/>
      <c r="Z1041" s="12"/>
      <c r="AA1041" s="12"/>
      <c r="AB1041" s="12"/>
      <c r="AC1041" s="12"/>
      <c r="AD1041" s="12"/>
      <c r="AE1041" s="12"/>
      <c r="AR1041" s="192" t="s">
        <v>87</v>
      </c>
      <c r="AT1041" s="200" t="s">
        <v>79</v>
      </c>
      <c r="AU1041" s="200" t="s">
        <v>87</v>
      </c>
      <c r="AY1041" s="192" t="s">
        <v>166</v>
      </c>
      <c r="BK1041" s="201">
        <f>BK1042</f>
        <v>0</v>
      </c>
    </row>
    <row r="1042" s="2" customFormat="1" ht="33" customHeight="1">
      <c r="A1042" s="37"/>
      <c r="B1042" s="168"/>
      <c r="C1042" s="204" t="s">
        <v>1920</v>
      </c>
      <c r="D1042" s="204" t="s">
        <v>168</v>
      </c>
      <c r="E1042" s="205" t="s">
        <v>1921</v>
      </c>
      <c r="F1042" s="206" t="s">
        <v>1922</v>
      </c>
      <c r="G1042" s="207" t="s">
        <v>309</v>
      </c>
      <c r="H1042" s="208">
        <v>4446.7179999999998</v>
      </c>
      <c r="I1042" s="209"/>
      <c r="J1042" s="210">
        <f>ROUND(I1042*H1042,2)</f>
        <v>0</v>
      </c>
      <c r="K1042" s="211"/>
      <c r="L1042" s="38"/>
      <c r="M1042" s="212" t="s">
        <v>1</v>
      </c>
      <c r="N1042" s="213" t="s">
        <v>46</v>
      </c>
      <c r="O1042" s="81"/>
      <c r="P1042" s="214">
        <f>O1042*H1042</f>
        <v>0</v>
      </c>
      <c r="Q1042" s="214">
        <v>0</v>
      </c>
      <c r="R1042" s="214">
        <f>Q1042*H1042</f>
        <v>0</v>
      </c>
      <c r="S1042" s="214">
        <v>0</v>
      </c>
      <c r="T1042" s="215">
        <f>S1042*H1042</f>
        <v>0</v>
      </c>
      <c r="U1042" s="37"/>
      <c r="V1042" s="37"/>
      <c r="W1042" s="37"/>
      <c r="X1042" s="37"/>
      <c r="Y1042" s="37"/>
      <c r="Z1042" s="37"/>
      <c r="AA1042" s="37"/>
      <c r="AB1042" s="37"/>
      <c r="AC1042" s="37"/>
      <c r="AD1042" s="37"/>
      <c r="AE1042" s="37"/>
      <c r="AR1042" s="216" t="s">
        <v>172</v>
      </c>
      <c r="AT1042" s="216" t="s">
        <v>168</v>
      </c>
      <c r="AU1042" s="216" t="s">
        <v>93</v>
      </c>
      <c r="AY1042" s="18" t="s">
        <v>166</v>
      </c>
      <c r="BE1042" s="217">
        <f>IF(N1042="základná",J1042,0)</f>
        <v>0</v>
      </c>
      <c r="BF1042" s="217">
        <f>IF(N1042="znížená",J1042,0)</f>
        <v>0</v>
      </c>
      <c r="BG1042" s="217">
        <f>IF(N1042="zákl. prenesená",J1042,0)</f>
        <v>0</v>
      </c>
      <c r="BH1042" s="217">
        <f>IF(N1042="zníž. prenesená",J1042,0)</f>
        <v>0</v>
      </c>
      <c r="BI1042" s="217">
        <f>IF(N1042="nulová",J1042,0)</f>
        <v>0</v>
      </c>
      <c r="BJ1042" s="18" t="s">
        <v>93</v>
      </c>
      <c r="BK1042" s="217">
        <f>ROUND(I1042*H1042,2)</f>
        <v>0</v>
      </c>
      <c r="BL1042" s="18" t="s">
        <v>172</v>
      </c>
      <c r="BM1042" s="216" t="s">
        <v>1923</v>
      </c>
    </row>
    <row r="1043" s="12" customFormat="1" ht="25.92" customHeight="1">
      <c r="A1043" s="12"/>
      <c r="B1043" s="191"/>
      <c r="C1043" s="12"/>
      <c r="D1043" s="192" t="s">
        <v>79</v>
      </c>
      <c r="E1043" s="193" t="s">
        <v>1924</v>
      </c>
      <c r="F1043" s="193" t="s">
        <v>1925</v>
      </c>
      <c r="G1043" s="12"/>
      <c r="H1043" s="12"/>
      <c r="I1043" s="194"/>
      <c r="J1043" s="195">
        <f>BK1043</f>
        <v>0</v>
      </c>
      <c r="K1043" s="12"/>
      <c r="L1043" s="191"/>
      <c r="M1043" s="196"/>
      <c r="N1043" s="197"/>
      <c r="O1043" s="197"/>
      <c r="P1043" s="198">
        <f>P1044</f>
        <v>0</v>
      </c>
      <c r="Q1043" s="197"/>
      <c r="R1043" s="198">
        <f>R1044</f>
        <v>0.0070387499999999999</v>
      </c>
      <c r="S1043" s="197"/>
      <c r="T1043" s="199">
        <f>T1044</f>
        <v>0</v>
      </c>
      <c r="U1043" s="12"/>
      <c r="V1043" s="12"/>
      <c r="W1043" s="12"/>
      <c r="X1043" s="12"/>
      <c r="Y1043" s="12"/>
      <c r="Z1043" s="12"/>
      <c r="AA1043" s="12"/>
      <c r="AB1043" s="12"/>
      <c r="AC1043" s="12"/>
      <c r="AD1043" s="12"/>
      <c r="AE1043" s="12"/>
      <c r="AR1043" s="192" t="s">
        <v>93</v>
      </c>
      <c r="AT1043" s="200" t="s">
        <v>79</v>
      </c>
      <c r="AU1043" s="200" t="s">
        <v>80</v>
      </c>
      <c r="AY1043" s="192" t="s">
        <v>166</v>
      </c>
      <c r="BK1043" s="201">
        <f>BK1044</f>
        <v>0</v>
      </c>
    </row>
    <row r="1044" s="12" customFormat="1" ht="22.8" customHeight="1">
      <c r="A1044" s="12"/>
      <c r="B1044" s="191"/>
      <c r="C1044" s="12"/>
      <c r="D1044" s="192" t="s">
        <v>79</v>
      </c>
      <c r="E1044" s="202" t="s">
        <v>1926</v>
      </c>
      <c r="F1044" s="202" t="s">
        <v>1927</v>
      </c>
      <c r="G1044" s="12"/>
      <c r="H1044" s="12"/>
      <c r="I1044" s="194"/>
      <c r="J1044" s="203">
        <f>BK1044</f>
        <v>0</v>
      </c>
      <c r="K1044" s="12"/>
      <c r="L1044" s="191"/>
      <c r="M1044" s="196"/>
      <c r="N1044" s="197"/>
      <c r="O1044" s="197"/>
      <c r="P1044" s="198">
        <f>SUM(P1045:P1048)</f>
        <v>0</v>
      </c>
      <c r="Q1044" s="197"/>
      <c r="R1044" s="198">
        <f>SUM(R1045:R1048)</f>
        <v>0.0070387499999999999</v>
      </c>
      <c r="S1044" s="197"/>
      <c r="T1044" s="199">
        <f>SUM(T1045:T1048)</f>
        <v>0</v>
      </c>
      <c r="U1044" s="12"/>
      <c r="V1044" s="12"/>
      <c r="W1044" s="12"/>
      <c r="X1044" s="12"/>
      <c r="Y1044" s="12"/>
      <c r="Z1044" s="12"/>
      <c r="AA1044" s="12"/>
      <c r="AB1044" s="12"/>
      <c r="AC1044" s="12"/>
      <c r="AD1044" s="12"/>
      <c r="AE1044" s="12"/>
      <c r="AR1044" s="192" t="s">
        <v>93</v>
      </c>
      <c r="AT1044" s="200" t="s">
        <v>79</v>
      </c>
      <c r="AU1044" s="200" t="s">
        <v>87</v>
      </c>
      <c r="AY1044" s="192" t="s">
        <v>166</v>
      </c>
      <c r="BK1044" s="201">
        <f>SUM(BK1045:BK1048)</f>
        <v>0</v>
      </c>
    </row>
    <row r="1045" s="2" customFormat="1" ht="24.15" customHeight="1">
      <c r="A1045" s="37"/>
      <c r="B1045" s="168"/>
      <c r="C1045" s="204" t="s">
        <v>1928</v>
      </c>
      <c r="D1045" s="204" t="s">
        <v>168</v>
      </c>
      <c r="E1045" s="205" t="s">
        <v>1929</v>
      </c>
      <c r="F1045" s="206" t="s">
        <v>1930</v>
      </c>
      <c r="G1045" s="207" t="s">
        <v>182</v>
      </c>
      <c r="H1045" s="208">
        <v>0.050000000000000003</v>
      </c>
      <c r="I1045" s="209"/>
      <c r="J1045" s="210">
        <f>ROUND(I1045*H1045,2)</f>
        <v>0</v>
      </c>
      <c r="K1045" s="211"/>
      <c r="L1045" s="38"/>
      <c r="M1045" s="212" t="s">
        <v>1</v>
      </c>
      <c r="N1045" s="213" t="s">
        <v>46</v>
      </c>
      <c r="O1045" s="81"/>
      <c r="P1045" s="214">
        <f>O1045*H1045</f>
        <v>0</v>
      </c>
      <c r="Q1045" s="214">
        <v>0.053775000000000003</v>
      </c>
      <c r="R1045" s="214">
        <f>Q1045*H1045</f>
        <v>0.0026887500000000002</v>
      </c>
      <c r="S1045" s="214">
        <v>0</v>
      </c>
      <c r="T1045" s="215">
        <f>S1045*H1045</f>
        <v>0</v>
      </c>
      <c r="U1045" s="37"/>
      <c r="V1045" s="37"/>
      <c r="W1045" s="37"/>
      <c r="X1045" s="37"/>
      <c r="Y1045" s="37"/>
      <c r="Z1045" s="37"/>
      <c r="AA1045" s="37"/>
      <c r="AB1045" s="37"/>
      <c r="AC1045" s="37"/>
      <c r="AD1045" s="37"/>
      <c r="AE1045" s="37"/>
      <c r="AR1045" s="216" t="s">
        <v>242</v>
      </c>
      <c r="AT1045" s="216" t="s">
        <v>168</v>
      </c>
      <c r="AU1045" s="216" t="s">
        <v>93</v>
      </c>
      <c r="AY1045" s="18" t="s">
        <v>166</v>
      </c>
      <c r="BE1045" s="217">
        <f>IF(N1045="základná",J1045,0)</f>
        <v>0</v>
      </c>
      <c r="BF1045" s="217">
        <f>IF(N1045="znížená",J1045,0)</f>
        <v>0</v>
      </c>
      <c r="BG1045" s="217">
        <f>IF(N1045="zákl. prenesená",J1045,0)</f>
        <v>0</v>
      </c>
      <c r="BH1045" s="217">
        <f>IF(N1045="zníž. prenesená",J1045,0)</f>
        <v>0</v>
      </c>
      <c r="BI1045" s="217">
        <f>IF(N1045="nulová",J1045,0)</f>
        <v>0</v>
      </c>
      <c r="BJ1045" s="18" t="s">
        <v>93</v>
      </c>
      <c r="BK1045" s="217">
        <f>ROUND(I1045*H1045,2)</f>
        <v>0</v>
      </c>
      <c r="BL1045" s="18" t="s">
        <v>242</v>
      </c>
      <c r="BM1045" s="216" t="s">
        <v>1931</v>
      </c>
    </row>
    <row r="1046" s="13" customFormat="1">
      <c r="A1046" s="13"/>
      <c r="B1046" s="218"/>
      <c r="C1046" s="13"/>
      <c r="D1046" s="219" t="s">
        <v>184</v>
      </c>
      <c r="E1046" s="220" t="s">
        <v>1</v>
      </c>
      <c r="F1046" s="221" t="s">
        <v>1932</v>
      </c>
      <c r="G1046" s="13"/>
      <c r="H1046" s="222">
        <v>0.050000000000000003</v>
      </c>
      <c r="I1046" s="223"/>
      <c r="J1046" s="13"/>
      <c r="K1046" s="13"/>
      <c r="L1046" s="218"/>
      <c r="M1046" s="224"/>
      <c r="N1046" s="225"/>
      <c r="O1046" s="225"/>
      <c r="P1046" s="225"/>
      <c r="Q1046" s="225"/>
      <c r="R1046" s="225"/>
      <c r="S1046" s="225"/>
      <c r="T1046" s="226"/>
      <c r="U1046" s="13"/>
      <c r="V1046" s="13"/>
      <c r="W1046" s="13"/>
      <c r="X1046" s="13"/>
      <c r="Y1046" s="13"/>
      <c r="Z1046" s="13"/>
      <c r="AA1046" s="13"/>
      <c r="AB1046" s="13"/>
      <c r="AC1046" s="13"/>
      <c r="AD1046" s="13"/>
      <c r="AE1046" s="13"/>
      <c r="AT1046" s="220" t="s">
        <v>184</v>
      </c>
      <c r="AU1046" s="220" t="s">
        <v>93</v>
      </c>
      <c r="AV1046" s="13" t="s">
        <v>93</v>
      </c>
      <c r="AW1046" s="13" t="s">
        <v>36</v>
      </c>
      <c r="AX1046" s="13" t="s">
        <v>87</v>
      </c>
      <c r="AY1046" s="220" t="s">
        <v>166</v>
      </c>
    </row>
    <row r="1047" s="2" customFormat="1" ht="24.15" customHeight="1">
      <c r="A1047" s="37"/>
      <c r="B1047" s="168"/>
      <c r="C1047" s="242" t="s">
        <v>1933</v>
      </c>
      <c r="D1047" s="242" t="s">
        <v>271</v>
      </c>
      <c r="E1047" s="243" t="s">
        <v>1934</v>
      </c>
      <c r="F1047" s="244" t="s">
        <v>1935</v>
      </c>
      <c r="G1047" s="245" t="s">
        <v>182</v>
      </c>
      <c r="H1047" s="246">
        <v>0.050000000000000003</v>
      </c>
      <c r="I1047" s="247"/>
      <c r="J1047" s="248">
        <f>ROUND(I1047*H1047,2)</f>
        <v>0</v>
      </c>
      <c r="K1047" s="249"/>
      <c r="L1047" s="250"/>
      <c r="M1047" s="251" t="s">
        <v>1</v>
      </c>
      <c r="N1047" s="252" t="s">
        <v>46</v>
      </c>
      <c r="O1047" s="81"/>
      <c r="P1047" s="214">
        <f>O1047*H1047</f>
        <v>0</v>
      </c>
      <c r="Q1047" s="214">
        <v>0.086999999999999994</v>
      </c>
      <c r="R1047" s="214">
        <f>Q1047*H1047</f>
        <v>0.0043499999999999997</v>
      </c>
      <c r="S1047" s="214">
        <v>0</v>
      </c>
      <c r="T1047" s="215">
        <f>S1047*H1047</f>
        <v>0</v>
      </c>
      <c r="U1047" s="37"/>
      <c r="V1047" s="37"/>
      <c r="W1047" s="37"/>
      <c r="X1047" s="37"/>
      <c r="Y1047" s="37"/>
      <c r="Z1047" s="37"/>
      <c r="AA1047" s="37"/>
      <c r="AB1047" s="37"/>
      <c r="AC1047" s="37"/>
      <c r="AD1047" s="37"/>
      <c r="AE1047" s="37"/>
      <c r="AR1047" s="216" t="s">
        <v>316</v>
      </c>
      <c r="AT1047" s="216" t="s">
        <v>271</v>
      </c>
      <c r="AU1047" s="216" t="s">
        <v>93</v>
      </c>
      <c r="AY1047" s="18" t="s">
        <v>166</v>
      </c>
      <c r="BE1047" s="217">
        <f>IF(N1047="základná",J1047,0)</f>
        <v>0</v>
      </c>
      <c r="BF1047" s="217">
        <f>IF(N1047="znížená",J1047,0)</f>
        <v>0</v>
      </c>
      <c r="BG1047" s="217">
        <f>IF(N1047="zákl. prenesená",J1047,0)</f>
        <v>0</v>
      </c>
      <c r="BH1047" s="217">
        <f>IF(N1047="zníž. prenesená",J1047,0)</f>
        <v>0</v>
      </c>
      <c r="BI1047" s="217">
        <f>IF(N1047="nulová",J1047,0)</f>
        <v>0</v>
      </c>
      <c r="BJ1047" s="18" t="s">
        <v>93</v>
      </c>
      <c r="BK1047" s="217">
        <f>ROUND(I1047*H1047,2)</f>
        <v>0</v>
      </c>
      <c r="BL1047" s="18" t="s">
        <v>242</v>
      </c>
      <c r="BM1047" s="216" t="s">
        <v>1936</v>
      </c>
    </row>
    <row r="1048" s="2" customFormat="1" ht="24.15" customHeight="1">
      <c r="A1048" s="37"/>
      <c r="B1048" s="168"/>
      <c r="C1048" s="204" t="s">
        <v>1937</v>
      </c>
      <c r="D1048" s="204" t="s">
        <v>168</v>
      </c>
      <c r="E1048" s="205" t="s">
        <v>1938</v>
      </c>
      <c r="F1048" s="206" t="s">
        <v>1939</v>
      </c>
      <c r="G1048" s="207" t="s">
        <v>522</v>
      </c>
      <c r="H1048" s="258"/>
      <c r="I1048" s="209"/>
      <c r="J1048" s="210">
        <f>ROUND(I1048*H1048,2)</f>
        <v>0</v>
      </c>
      <c r="K1048" s="211"/>
      <c r="L1048" s="38"/>
      <c r="M1048" s="212" t="s">
        <v>1</v>
      </c>
      <c r="N1048" s="213" t="s">
        <v>46</v>
      </c>
      <c r="O1048" s="81"/>
      <c r="P1048" s="214">
        <f>O1048*H1048</f>
        <v>0</v>
      </c>
      <c r="Q1048" s="214">
        <v>0</v>
      </c>
      <c r="R1048" s="214">
        <f>Q1048*H1048</f>
        <v>0</v>
      </c>
      <c r="S1048" s="214">
        <v>0</v>
      </c>
      <c r="T1048" s="215">
        <f>S1048*H1048</f>
        <v>0</v>
      </c>
      <c r="U1048" s="37"/>
      <c r="V1048" s="37"/>
      <c r="W1048" s="37"/>
      <c r="X1048" s="37"/>
      <c r="Y1048" s="37"/>
      <c r="Z1048" s="37"/>
      <c r="AA1048" s="37"/>
      <c r="AB1048" s="37"/>
      <c r="AC1048" s="37"/>
      <c r="AD1048" s="37"/>
      <c r="AE1048" s="37"/>
      <c r="AR1048" s="216" t="s">
        <v>242</v>
      </c>
      <c r="AT1048" s="216" t="s">
        <v>168</v>
      </c>
      <c r="AU1048" s="216" t="s">
        <v>93</v>
      </c>
      <c r="AY1048" s="18" t="s">
        <v>166</v>
      </c>
      <c r="BE1048" s="217">
        <f>IF(N1048="základná",J1048,0)</f>
        <v>0</v>
      </c>
      <c r="BF1048" s="217">
        <f>IF(N1048="znížená",J1048,0)</f>
        <v>0</v>
      </c>
      <c r="BG1048" s="217">
        <f>IF(N1048="zákl. prenesená",J1048,0)</f>
        <v>0</v>
      </c>
      <c r="BH1048" s="217">
        <f>IF(N1048="zníž. prenesená",J1048,0)</f>
        <v>0</v>
      </c>
      <c r="BI1048" s="217">
        <f>IF(N1048="nulová",J1048,0)</f>
        <v>0</v>
      </c>
      <c r="BJ1048" s="18" t="s">
        <v>93</v>
      </c>
      <c r="BK1048" s="217">
        <f>ROUND(I1048*H1048,2)</f>
        <v>0</v>
      </c>
      <c r="BL1048" s="18" t="s">
        <v>242</v>
      </c>
      <c r="BM1048" s="216" t="s">
        <v>1940</v>
      </c>
    </row>
    <row r="1049" s="12" customFormat="1" ht="25.92" customHeight="1">
      <c r="A1049" s="12"/>
      <c r="B1049" s="191"/>
      <c r="C1049" s="12"/>
      <c r="D1049" s="192" t="s">
        <v>79</v>
      </c>
      <c r="E1049" s="193" t="s">
        <v>271</v>
      </c>
      <c r="F1049" s="193" t="s">
        <v>541</v>
      </c>
      <c r="G1049" s="12"/>
      <c r="H1049" s="12"/>
      <c r="I1049" s="194"/>
      <c r="J1049" s="195">
        <f>BK1049</f>
        <v>0</v>
      </c>
      <c r="K1049" s="12"/>
      <c r="L1049" s="191"/>
      <c r="M1049" s="196"/>
      <c r="N1049" s="197"/>
      <c r="O1049" s="197"/>
      <c r="P1049" s="198">
        <f>P1050</f>
        <v>0</v>
      </c>
      <c r="Q1049" s="197"/>
      <c r="R1049" s="198">
        <f>R1050</f>
        <v>5.3569943487999998</v>
      </c>
      <c r="S1049" s="197"/>
      <c r="T1049" s="199">
        <f>T1050</f>
        <v>0</v>
      </c>
      <c r="U1049" s="12"/>
      <c r="V1049" s="12"/>
      <c r="W1049" s="12"/>
      <c r="X1049" s="12"/>
      <c r="Y1049" s="12"/>
      <c r="Z1049" s="12"/>
      <c r="AA1049" s="12"/>
      <c r="AB1049" s="12"/>
      <c r="AC1049" s="12"/>
      <c r="AD1049" s="12"/>
      <c r="AE1049" s="12"/>
      <c r="AR1049" s="192" t="s">
        <v>112</v>
      </c>
      <c r="AT1049" s="200" t="s">
        <v>79</v>
      </c>
      <c r="AU1049" s="200" t="s">
        <v>80</v>
      </c>
      <c r="AY1049" s="192" t="s">
        <v>166</v>
      </c>
      <c r="BK1049" s="201">
        <f>BK1050</f>
        <v>0</v>
      </c>
    </row>
    <row r="1050" s="12" customFormat="1" ht="22.8" customHeight="1">
      <c r="A1050" s="12"/>
      <c r="B1050" s="191"/>
      <c r="C1050" s="12"/>
      <c r="D1050" s="192" t="s">
        <v>79</v>
      </c>
      <c r="E1050" s="202" t="s">
        <v>1941</v>
      </c>
      <c r="F1050" s="202" t="s">
        <v>1942</v>
      </c>
      <c r="G1050" s="12"/>
      <c r="H1050" s="12"/>
      <c r="I1050" s="194"/>
      <c r="J1050" s="203">
        <f>BK1050</f>
        <v>0</v>
      </c>
      <c r="K1050" s="12"/>
      <c r="L1050" s="191"/>
      <c r="M1050" s="196"/>
      <c r="N1050" s="197"/>
      <c r="O1050" s="197"/>
      <c r="P1050" s="198">
        <f>SUM(P1051:P1069)</f>
        <v>0</v>
      </c>
      <c r="Q1050" s="197"/>
      <c r="R1050" s="198">
        <f>SUM(R1051:R1069)</f>
        <v>5.3569943487999998</v>
      </c>
      <c r="S1050" s="197"/>
      <c r="T1050" s="199">
        <f>SUM(T1051:T1069)</f>
        <v>0</v>
      </c>
      <c r="U1050" s="12"/>
      <c r="V1050" s="12"/>
      <c r="W1050" s="12"/>
      <c r="X1050" s="12"/>
      <c r="Y1050" s="12"/>
      <c r="Z1050" s="12"/>
      <c r="AA1050" s="12"/>
      <c r="AB1050" s="12"/>
      <c r="AC1050" s="12"/>
      <c r="AD1050" s="12"/>
      <c r="AE1050" s="12"/>
      <c r="AR1050" s="192" t="s">
        <v>112</v>
      </c>
      <c r="AT1050" s="200" t="s">
        <v>79</v>
      </c>
      <c r="AU1050" s="200" t="s">
        <v>87</v>
      </c>
      <c r="AY1050" s="192" t="s">
        <v>166</v>
      </c>
      <c r="BK1050" s="201">
        <f>SUM(BK1051:BK1069)</f>
        <v>0</v>
      </c>
    </row>
    <row r="1051" s="2" customFormat="1" ht="24.15" customHeight="1">
      <c r="A1051" s="37"/>
      <c r="B1051" s="168"/>
      <c r="C1051" s="204" t="s">
        <v>1943</v>
      </c>
      <c r="D1051" s="204" t="s">
        <v>168</v>
      </c>
      <c r="E1051" s="205" t="s">
        <v>1944</v>
      </c>
      <c r="F1051" s="206" t="s">
        <v>1945</v>
      </c>
      <c r="G1051" s="207" t="s">
        <v>298</v>
      </c>
      <c r="H1051" s="208">
        <v>12</v>
      </c>
      <c r="I1051" s="209"/>
      <c r="J1051" s="210">
        <f>ROUND(I1051*H1051,2)</f>
        <v>0</v>
      </c>
      <c r="K1051" s="211"/>
      <c r="L1051" s="38"/>
      <c r="M1051" s="212" t="s">
        <v>1</v>
      </c>
      <c r="N1051" s="213" t="s">
        <v>46</v>
      </c>
      <c r="O1051" s="81"/>
      <c r="P1051" s="214">
        <f>O1051*H1051</f>
        <v>0</v>
      </c>
      <c r="Q1051" s="214">
        <v>0.025059999999999999</v>
      </c>
      <c r="R1051" s="214">
        <f>Q1051*H1051</f>
        <v>0.30071999999999999</v>
      </c>
      <c r="S1051" s="214">
        <v>0</v>
      </c>
      <c r="T1051" s="215">
        <f>S1051*H1051</f>
        <v>0</v>
      </c>
      <c r="U1051" s="37"/>
      <c r="V1051" s="37"/>
      <c r="W1051" s="37"/>
      <c r="X1051" s="37"/>
      <c r="Y1051" s="37"/>
      <c r="Z1051" s="37"/>
      <c r="AA1051" s="37"/>
      <c r="AB1051" s="37"/>
      <c r="AC1051" s="37"/>
      <c r="AD1051" s="37"/>
      <c r="AE1051" s="37"/>
      <c r="AR1051" s="216" t="s">
        <v>467</v>
      </c>
      <c r="AT1051" s="216" t="s">
        <v>168</v>
      </c>
      <c r="AU1051" s="216" t="s">
        <v>93</v>
      </c>
      <c r="AY1051" s="18" t="s">
        <v>166</v>
      </c>
      <c r="BE1051" s="217">
        <f>IF(N1051="základná",J1051,0)</f>
        <v>0</v>
      </c>
      <c r="BF1051" s="217">
        <f>IF(N1051="znížená",J1051,0)</f>
        <v>0</v>
      </c>
      <c r="BG1051" s="217">
        <f>IF(N1051="zákl. prenesená",J1051,0)</f>
        <v>0</v>
      </c>
      <c r="BH1051" s="217">
        <f>IF(N1051="zníž. prenesená",J1051,0)</f>
        <v>0</v>
      </c>
      <c r="BI1051" s="217">
        <f>IF(N1051="nulová",J1051,0)</f>
        <v>0</v>
      </c>
      <c r="BJ1051" s="18" t="s">
        <v>93</v>
      </c>
      <c r="BK1051" s="217">
        <f>ROUND(I1051*H1051,2)</f>
        <v>0</v>
      </c>
      <c r="BL1051" s="18" t="s">
        <v>467</v>
      </c>
      <c r="BM1051" s="216" t="s">
        <v>1946</v>
      </c>
    </row>
    <row r="1052" s="13" customFormat="1">
      <c r="A1052" s="13"/>
      <c r="B1052" s="218"/>
      <c r="C1052" s="13"/>
      <c r="D1052" s="219" t="s">
        <v>184</v>
      </c>
      <c r="E1052" s="220" t="s">
        <v>1</v>
      </c>
      <c r="F1052" s="221" t="s">
        <v>221</v>
      </c>
      <c r="G1052" s="13"/>
      <c r="H1052" s="222">
        <v>12</v>
      </c>
      <c r="I1052" s="223"/>
      <c r="J1052" s="13"/>
      <c r="K1052" s="13"/>
      <c r="L1052" s="218"/>
      <c r="M1052" s="224"/>
      <c r="N1052" s="225"/>
      <c r="O1052" s="225"/>
      <c r="P1052" s="225"/>
      <c r="Q1052" s="225"/>
      <c r="R1052" s="225"/>
      <c r="S1052" s="225"/>
      <c r="T1052" s="226"/>
      <c r="U1052" s="13"/>
      <c r="V1052" s="13"/>
      <c r="W1052" s="13"/>
      <c r="X1052" s="13"/>
      <c r="Y1052" s="13"/>
      <c r="Z1052" s="13"/>
      <c r="AA1052" s="13"/>
      <c r="AB1052" s="13"/>
      <c r="AC1052" s="13"/>
      <c r="AD1052" s="13"/>
      <c r="AE1052" s="13"/>
      <c r="AT1052" s="220" t="s">
        <v>184</v>
      </c>
      <c r="AU1052" s="220" t="s">
        <v>93</v>
      </c>
      <c r="AV1052" s="13" t="s">
        <v>93</v>
      </c>
      <c r="AW1052" s="13" t="s">
        <v>36</v>
      </c>
      <c r="AX1052" s="13" t="s">
        <v>87</v>
      </c>
      <c r="AY1052" s="220" t="s">
        <v>166</v>
      </c>
    </row>
    <row r="1053" s="2" customFormat="1" ht="24.15" customHeight="1">
      <c r="A1053" s="37"/>
      <c r="B1053" s="168"/>
      <c r="C1053" s="204" t="s">
        <v>1947</v>
      </c>
      <c r="D1053" s="204" t="s">
        <v>168</v>
      </c>
      <c r="E1053" s="205" t="s">
        <v>1948</v>
      </c>
      <c r="F1053" s="206" t="s">
        <v>1949</v>
      </c>
      <c r="G1053" s="207" t="s">
        <v>298</v>
      </c>
      <c r="H1053" s="208">
        <v>145.03</v>
      </c>
      <c r="I1053" s="209"/>
      <c r="J1053" s="210">
        <f>ROUND(I1053*H1053,2)</f>
        <v>0</v>
      </c>
      <c r="K1053" s="211"/>
      <c r="L1053" s="38"/>
      <c r="M1053" s="212" t="s">
        <v>1</v>
      </c>
      <c r="N1053" s="213" t="s">
        <v>46</v>
      </c>
      <c r="O1053" s="81"/>
      <c r="P1053" s="214">
        <f>O1053*H1053</f>
        <v>0</v>
      </c>
      <c r="Q1053" s="214">
        <v>0.02537</v>
      </c>
      <c r="R1053" s="214">
        <f>Q1053*H1053</f>
        <v>3.6794111000000003</v>
      </c>
      <c r="S1053" s="214">
        <v>0</v>
      </c>
      <c r="T1053" s="215">
        <f>S1053*H1053</f>
        <v>0</v>
      </c>
      <c r="U1053" s="37"/>
      <c r="V1053" s="37"/>
      <c r="W1053" s="37"/>
      <c r="X1053" s="37"/>
      <c r="Y1053" s="37"/>
      <c r="Z1053" s="37"/>
      <c r="AA1053" s="37"/>
      <c r="AB1053" s="37"/>
      <c r="AC1053" s="37"/>
      <c r="AD1053" s="37"/>
      <c r="AE1053" s="37"/>
      <c r="AR1053" s="216" t="s">
        <v>467</v>
      </c>
      <c r="AT1053" s="216" t="s">
        <v>168</v>
      </c>
      <c r="AU1053" s="216" t="s">
        <v>93</v>
      </c>
      <c r="AY1053" s="18" t="s">
        <v>166</v>
      </c>
      <c r="BE1053" s="217">
        <f>IF(N1053="základná",J1053,0)</f>
        <v>0</v>
      </c>
      <c r="BF1053" s="217">
        <f>IF(N1053="znížená",J1053,0)</f>
        <v>0</v>
      </c>
      <c r="BG1053" s="217">
        <f>IF(N1053="zákl. prenesená",J1053,0)</f>
        <v>0</v>
      </c>
      <c r="BH1053" s="217">
        <f>IF(N1053="zníž. prenesená",J1053,0)</f>
        <v>0</v>
      </c>
      <c r="BI1053" s="217">
        <f>IF(N1053="nulová",J1053,0)</f>
        <v>0</v>
      </c>
      <c r="BJ1053" s="18" t="s">
        <v>93</v>
      </c>
      <c r="BK1053" s="217">
        <f>ROUND(I1053*H1053,2)</f>
        <v>0</v>
      </c>
      <c r="BL1053" s="18" t="s">
        <v>467</v>
      </c>
      <c r="BM1053" s="216" t="s">
        <v>1950</v>
      </c>
    </row>
    <row r="1054" s="13" customFormat="1">
      <c r="A1054" s="13"/>
      <c r="B1054" s="218"/>
      <c r="C1054" s="13"/>
      <c r="D1054" s="219" t="s">
        <v>184</v>
      </c>
      <c r="E1054" s="220" t="s">
        <v>1</v>
      </c>
      <c r="F1054" s="221" t="s">
        <v>1951</v>
      </c>
      <c r="G1054" s="13"/>
      <c r="H1054" s="222">
        <v>145.03</v>
      </c>
      <c r="I1054" s="223"/>
      <c r="J1054" s="13"/>
      <c r="K1054" s="13"/>
      <c r="L1054" s="218"/>
      <c r="M1054" s="224"/>
      <c r="N1054" s="225"/>
      <c r="O1054" s="225"/>
      <c r="P1054" s="225"/>
      <c r="Q1054" s="225"/>
      <c r="R1054" s="225"/>
      <c r="S1054" s="225"/>
      <c r="T1054" s="226"/>
      <c r="U1054" s="13"/>
      <c r="V1054" s="13"/>
      <c r="W1054" s="13"/>
      <c r="X1054" s="13"/>
      <c r="Y1054" s="13"/>
      <c r="Z1054" s="13"/>
      <c r="AA1054" s="13"/>
      <c r="AB1054" s="13"/>
      <c r="AC1054" s="13"/>
      <c r="AD1054" s="13"/>
      <c r="AE1054" s="13"/>
      <c r="AT1054" s="220" t="s">
        <v>184</v>
      </c>
      <c r="AU1054" s="220" t="s">
        <v>93</v>
      </c>
      <c r="AV1054" s="13" t="s">
        <v>93</v>
      </c>
      <c r="AW1054" s="13" t="s">
        <v>36</v>
      </c>
      <c r="AX1054" s="13" t="s">
        <v>87</v>
      </c>
      <c r="AY1054" s="220" t="s">
        <v>166</v>
      </c>
    </row>
    <row r="1055" s="2" customFormat="1" ht="24.15" customHeight="1">
      <c r="A1055" s="37"/>
      <c r="B1055" s="168"/>
      <c r="C1055" s="204" t="s">
        <v>1952</v>
      </c>
      <c r="D1055" s="204" t="s">
        <v>168</v>
      </c>
      <c r="E1055" s="205" t="s">
        <v>1953</v>
      </c>
      <c r="F1055" s="206" t="s">
        <v>1954</v>
      </c>
      <c r="G1055" s="207" t="s">
        <v>298</v>
      </c>
      <c r="H1055" s="208">
        <v>5.2400000000000002</v>
      </c>
      <c r="I1055" s="209"/>
      <c r="J1055" s="210">
        <f>ROUND(I1055*H1055,2)</f>
        <v>0</v>
      </c>
      <c r="K1055" s="211"/>
      <c r="L1055" s="38"/>
      <c r="M1055" s="212" t="s">
        <v>1</v>
      </c>
      <c r="N1055" s="213" t="s">
        <v>46</v>
      </c>
      <c r="O1055" s="81"/>
      <c r="P1055" s="214">
        <f>O1055*H1055</f>
        <v>0</v>
      </c>
      <c r="Q1055" s="214">
        <v>0.026500619999999999</v>
      </c>
      <c r="R1055" s="214">
        <f>Q1055*H1055</f>
        <v>0.13886324880000001</v>
      </c>
      <c r="S1055" s="214">
        <v>0</v>
      </c>
      <c r="T1055" s="215">
        <f>S1055*H1055</f>
        <v>0</v>
      </c>
      <c r="U1055" s="37"/>
      <c r="V1055" s="37"/>
      <c r="W1055" s="37"/>
      <c r="X1055" s="37"/>
      <c r="Y1055" s="37"/>
      <c r="Z1055" s="37"/>
      <c r="AA1055" s="37"/>
      <c r="AB1055" s="37"/>
      <c r="AC1055" s="37"/>
      <c r="AD1055" s="37"/>
      <c r="AE1055" s="37"/>
      <c r="AR1055" s="216" t="s">
        <v>467</v>
      </c>
      <c r="AT1055" s="216" t="s">
        <v>168</v>
      </c>
      <c r="AU1055" s="216" t="s">
        <v>93</v>
      </c>
      <c r="AY1055" s="18" t="s">
        <v>166</v>
      </c>
      <c r="BE1055" s="217">
        <f>IF(N1055="základná",J1055,0)</f>
        <v>0</v>
      </c>
      <c r="BF1055" s="217">
        <f>IF(N1055="znížená",J1055,0)</f>
        <v>0</v>
      </c>
      <c r="BG1055" s="217">
        <f>IF(N1055="zákl. prenesená",J1055,0)</f>
        <v>0</v>
      </c>
      <c r="BH1055" s="217">
        <f>IF(N1055="zníž. prenesená",J1055,0)</f>
        <v>0</v>
      </c>
      <c r="BI1055" s="217">
        <f>IF(N1055="nulová",J1055,0)</f>
        <v>0</v>
      </c>
      <c r="BJ1055" s="18" t="s">
        <v>93</v>
      </c>
      <c r="BK1055" s="217">
        <f>ROUND(I1055*H1055,2)</f>
        <v>0</v>
      </c>
      <c r="BL1055" s="18" t="s">
        <v>467</v>
      </c>
      <c r="BM1055" s="216" t="s">
        <v>1955</v>
      </c>
    </row>
    <row r="1056" s="2" customFormat="1" ht="24.15" customHeight="1">
      <c r="A1056" s="37"/>
      <c r="B1056" s="168"/>
      <c r="C1056" s="204" t="s">
        <v>1956</v>
      </c>
      <c r="D1056" s="204" t="s">
        <v>168</v>
      </c>
      <c r="E1056" s="205" t="s">
        <v>1957</v>
      </c>
      <c r="F1056" s="206" t="s">
        <v>1958</v>
      </c>
      <c r="G1056" s="207" t="s">
        <v>298</v>
      </c>
      <c r="H1056" s="208">
        <v>43.75</v>
      </c>
      <c r="I1056" s="209"/>
      <c r="J1056" s="210">
        <f>ROUND(I1056*H1056,2)</f>
        <v>0</v>
      </c>
      <c r="K1056" s="211"/>
      <c r="L1056" s="38"/>
      <c r="M1056" s="212" t="s">
        <v>1</v>
      </c>
      <c r="N1056" s="213" t="s">
        <v>46</v>
      </c>
      <c r="O1056" s="81"/>
      <c r="P1056" s="214">
        <f>O1056*H1056</f>
        <v>0</v>
      </c>
      <c r="Q1056" s="214">
        <v>0.027519999999999999</v>
      </c>
      <c r="R1056" s="214">
        <f>Q1056*H1056</f>
        <v>1.204</v>
      </c>
      <c r="S1056" s="214">
        <v>0</v>
      </c>
      <c r="T1056" s="215">
        <f>S1056*H1056</f>
        <v>0</v>
      </c>
      <c r="U1056" s="37"/>
      <c r="V1056" s="37"/>
      <c r="W1056" s="37"/>
      <c r="X1056" s="37"/>
      <c r="Y1056" s="37"/>
      <c r="Z1056" s="37"/>
      <c r="AA1056" s="37"/>
      <c r="AB1056" s="37"/>
      <c r="AC1056" s="37"/>
      <c r="AD1056" s="37"/>
      <c r="AE1056" s="37"/>
      <c r="AR1056" s="216" t="s">
        <v>467</v>
      </c>
      <c r="AT1056" s="216" t="s">
        <v>168</v>
      </c>
      <c r="AU1056" s="216" t="s">
        <v>93</v>
      </c>
      <c r="AY1056" s="18" t="s">
        <v>166</v>
      </c>
      <c r="BE1056" s="217">
        <f>IF(N1056="základná",J1056,0)</f>
        <v>0</v>
      </c>
      <c r="BF1056" s="217">
        <f>IF(N1056="znížená",J1056,0)</f>
        <v>0</v>
      </c>
      <c r="BG1056" s="217">
        <f>IF(N1056="zákl. prenesená",J1056,0)</f>
        <v>0</v>
      </c>
      <c r="BH1056" s="217">
        <f>IF(N1056="zníž. prenesená",J1056,0)</f>
        <v>0</v>
      </c>
      <c r="BI1056" s="217">
        <f>IF(N1056="nulová",J1056,0)</f>
        <v>0</v>
      </c>
      <c r="BJ1056" s="18" t="s">
        <v>93</v>
      </c>
      <c r="BK1056" s="217">
        <f>ROUND(I1056*H1056,2)</f>
        <v>0</v>
      </c>
      <c r="BL1056" s="18" t="s">
        <v>467</v>
      </c>
      <c r="BM1056" s="216" t="s">
        <v>1959</v>
      </c>
    </row>
    <row r="1057" s="13" customFormat="1">
      <c r="A1057" s="13"/>
      <c r="B1057" s="218"/>
      <c r="C1057" s="13"/>
      <c r="D1057" s="219" t="s">
        <v>184</v>
      </c>
      <c r="E1057" s="220" t="s">
        <v>1</v>
      </c>
      <c r="F1057" s="221" t="s">
        <v>1960</v>
      </c>
      <c r="G1057" s="13"/>
      <c r="H1057" s="222">
        <v>43.75</v>
      </c>
      <c r="I1057" s="223"/>
      <c r="J1057" s="13"/>
      <c r="K1057" s="13"/>
      <c r="L1057" s="218"/>
      <c r="M1057" s="224"/>
      <c r="N1057" s="225"/>
      <c r="O1057" s="225"/>
      <c r="P1057" s="225"/>
      <c r="Q1057" s="225"/>
      <c r="R1057" s="225"/>
      <c r="S1057" s="225"/>
      <c r="T1057" s="226"/>
      <c r="U1057" s="13"/>
      <c r="V1057" s="13"/>
      <c r="W1057" s="13"/>
      <c r="X1057" s="13"/>
      <c r="Y1057" s="13"/>
      <c r="Z1057" s="13"/>
      <c r="AA1057" s="13"/>
      <c r="AB1057" s="13"/>
      <c r="AC1057" s="13"/>
      <c r="AD1057" s="13"/>
      <c r="AE1057" s="13"/>
      <c r="AT1057" s="220" t="s">
        <v>184</v>
      </c>
      <c r="AU1057" s="220" t="s">
        <v>93</v>
      </c>
      <c r="AV1057" s="13" t="s">
        <v>93</v>
      </c>
      <c r="AW1057" s="13" t="s">
        <v>36</v>
      </c>
      <c r="AX1057" s="13" t="s">
        <v>87</v>
      </c>
      <c r="AY1057" s="220" t="s">
        <v>166</v>
      </c>
    </row>
    <row r="1058" s="2" customFormat="1" ht="24.15" customHeight="1">
      <c r="A1058" s="37"/>
      <c r="B1058" s="168"/>
      <c r="C1058" s="242" t="s">
        <v>1961</v>
      </c>
      <c r="D1058" s="242" t="s">
        <v>271</v>
      </c>
      <c r="E1058" s="243" t="s">
        <v>1962</v>
      </c>
      <c r="F1058" s="244" t="s">
        <v>1963</v>
      </c>
      <c r="G1058" s="245" t="s">
        <v>171</v>
      </c>
      <c r="H1058" s="246">
        <v>20</v>
      </c>
      <c r="I1058" s="247"/>
      <c r="J1058" s="248">
        <f>ROUND(I1058*H1058,2)</f>
        <v>0</v>
      </c>
      <c r="K1058" s="249"/>
      <c r="L1058" s="250"/>
      <c r="M1058" s="251" t="s">
        <v>1</v>
      </c>
      <c r="N1058" s="252" t="s">
        <v>46</v>
      </c>
      <c r="O1058" s="81"/>
      <c r="P1058" s="214">
        <f>O1058*H1058</f>
        <v>0</v>
      </c>
      <c r="Q1058" s="214">
        <v>0.00089999999999999998</v>
      </c>
      <c r="R1058" s="214">
        <f>Q1058*H1058</f>
        <v>0.017999999999999999</v>
      </c>
      <c r="S1058" s="214">
        <v>0</v>
      </c>
      <c r="T1058" s="215">
        <f>S1058*H1058</f>
        <v>0</v>
      </c>
      <c r="U1058" s="37"/>
      <c r="V1058" s="37"/>
      <c r="W1058" s="37"/>
      <c r="X1058" s="37"/>
      <c r="Y1058" s="37"/>
      <c r="Z1058" s="37"/>
      <c r="AA1058" s="37"/>
      <c r="AB1058" s="37"/>
      <c r="AC1058" s="37"/>
      <c r="AD1058" s="37"/>
      <c r="AE1058" s="37"/>
      <c r="AR1058" s="216" t="s">
        <v>470</v>
      </c>
      <c r="AT1058" s="216" t="s">
        <v>271</v>
      </c>
      <c r="AU1058" s="216" t="s">
        <v>93</v>
      </c>
      <c r="AY1058" s="18" t="s">
        <v>166</v>
      </c>
      <c r="BE1058" s="217">
        <f>IF(N1058="základná",J1058,0)</f>
        <v>0</v>
      </c>
      <c r="BF1058" s="217">
        <f>IF(N1058="znížená",J1058,0)</f>
        <v>0</v>
      </c>
      <c r="BG1058" s="217">
        <f>IF(N1058="zákl. prenesená",J1058,0)</f>
        <v>0</v>
      </c>
      <c r="BH1058" s="217">
        <f>IF(N1058="zníž. prenesená",J1058,0)</f>
        <v>0</v>
      </c>
      <c r="BI1058" s="217">
        <f>IF(N1058="nulová",J1058,0)</f>
        <v>0</v>
      </c>
      <c r="BJ1058" s="18" t="s">
        <v>93</v>
      </c>
      <c r="BK1058" s="217">
        <f>ROUND(I1058*H1058,2)</f>
        <v>0</v>
      </c>
      <c r="BL1058" s="18" t="s">
        <v>467</v>
      </c>
      <c r="BM1058" s="216" t="s">
        <v>1964</v>
      </c>
    </row>
    <row r="1059" s="13" customFormat="1">
      <c r="A1059" s="13"/>
      <c r="B1059" s="218"/>
      <c r="C1059" s="13"/>
      <c r="D1059" s="219" t="s">
        <v>184</v>
      </c>
      <c r="E1059" s="220" t="s">
        <v>1</v>
      </c>
      <c r="F1059" s="221" t="s">
        <v>1965</v>
      </c>
      <c r="G1059" s="13"/>
      <c r="H1059" s="222">
        <v>20</v>
      </c>
      <c r="I1059" s="223"/>
      <c r="J1059" s="13"/>
      <c r="K1059" s="13"/>
      <c r="L1059" s="218"/>
      <c r="M1059" s="224"/>
      <c r="N1059" s="225"/>
      <c r="O1059" s="225"/>
      <c r="P1059" s="225"/>
      <c r="Q1059" s="225"/>
      <c r="R1059" s="225"/>
      <c r="S1059" s="225"/>
      <c r="T1059" s="226"/>
      <c r="U1059" s="13"/>
      <c r="V1059" s="13"/>
      <c r="W1059" s="13"/>
      <c r="X1059" s="13"/>
      <c r="Y1059" s="13"/>
      <c r="Z1059" s="13"/>
      <c r="AA1059" s="13"/>
      <c r="AB1059" s="13"/>
      <c r="AC1059" s="13"/>
      <c r="AD1059" s="13"/>
      <c r="AE1059" s="13"/>
      <c r="AT1059" s="220" t="s">
        <v>184</v>
      </c>
      <c r="AU1059" s="220" t="s">
        <v>93</v>
      </c>
      <c r="AV1059" s="13" t="s">
        <v>93</v>
      </c>
      <c r="AW1059" s="13" t="s">
        <v>36</v>
      </c>
      <c r="AX1059" s="13" t="s">
        <v>87</v>
      </c>
      <c r="AY1059" s="220" t="s">
        <v>166</v>
      </c>
    </row>
    <row r="1060" s="2" customFormat="1" ht="24.15" customHeight="1">
      <c r="A1060" s="37"/>
      <c r="B1060" s="168"/>
      <c r="C1060" s="242" t="s">
        <v>1966</v>
      </c>
      <c r="D1060" s="242" t="s">
        <v>271</v>
      </c>
      <c r="E1060" s="243" t="s">
        <v>1967</v>
      </c>
      <c r="F1060" s="244" t="s">
        <v>1968</v>
      </c>
      <c r="G1060" s="245" t="s">
        <v>171</v>
      </c>
      <c r="H1060" s="246">
        <v>2</v>
      </c>
      <c r="I1060" s="247"/>
      <c r="J1060" s="248">
        <f>ROUND(I1060*H1060,2)</f>
        <v>0</v>
      </c>
      <c r="K1060" s="249"/>
      <c r="L1060" s="250"/>
      <c r="M1060" s="251" t="s">
        <v>1</v>
      </c>
      <c r="N1060" s="252" t="s">
        <v>46</v>
      </c>
      <c r="O1060" s="81"/>
      <c r="P1060" s="214">
        <f>O1060*H1060</f>
        <v>0</v>
      </c>
      <c r="Q1060" s="214">
        <v>0</v>
      </c>
      <c r="R1060" s="214">
        <f>Q1060*H1060</f>
        <v>0</v>
      </c>
      <c r="S1060" s="214">
        <v>0</v>
      </c>
      <c r="T1060" s="215">
        <f>S1060*H1060</f>
        <v>0</v>
      </c>
      <c r="U1060" s="37"/>
      <c r="V1060" s="37"/>
      <c r="W1060" s="37"/>
      <c r="X1060" s="37"/>
      <c r="Y1060" s="37"/>
      <c r="Z1060" s="37"/>
      <c r="AA1060" s="37"/>
      <c r="AB1060" s="37"/>
      <c r="AC1060" s="37"/>
      <c r="AD1060" s="37"/>
      <c r="AE1060" s="37"/>
      <c r="AR1060" s="216" t="s">
        <v>470</v>
      </c>
      <c r="AT1060" s="216" t="s">
        <v>271</v>
      </c>
      <c r="AU1060" s="216" t="s">
        <v>93</v>
      </c>
      <c r="AY1060" s="18" t="s">
        <v>166</v>
      </c>
      <c r="BE1060" s="217">
        <f>IF(N1060="základná",J1060,0)</f>
        <v>0</v>
      </c>
      <c r="BF1060" s="217">
        <f>IF(N1060="znížená",J1060,0)</f>
        <v>0</v>
      </c>
      <c r="BG1060" s="217">
        <f>IF(N1060="zákl. prenesená",J1060,0)</f>
        <v>0</v>
      </c>
      <c r="BH1060" s="217">
        <f>IF(N1060="zníž. prenesená",J1060,0)</f>
        <v>0</v>
      </c>
      <c r="BI1060" s="217">
        <f>IF(N1060="nulová",J1060,0)</f>
        <v>0</v>
      </c>
      <c r="BJ1060" s="18" t="s">
        <v>93</v>
      </c>
      <c r="BK1060" s="217">
        <f>ROUND(I1060*H1060,2)</f>
        <v>0</v>
      </c>
      <c r="BL1060" s="18" t="s">
        <v>467</v>
      </c>
      <c r="BM1060" s="216" t="s">
        <v>1969</v>
      </c>
    </row>
    <row r="1061" s="2" customFormat="1" ht="24.15" customHeight="1">
      <c r="A1061" s="37"/>
      <c r="B1061" s="168"/>
      <c r="C1061" s="242" t="s">
        <v>1970</v>
      </c>
      <c r="D1061" s="242" t="s">
        <v>271</v>
      </c>
      <c r="E1061" s="243" t="s">
        <v>1971</v>
      </c>
      <c r="F1061" s="244" t="s">
        <v>1972</v>
      </c>
      <c r="G1061" s="245" t="s">
        <v>171</v>
      </c>
      <c r="H1061" s="246">
        <v>8</v>
      </c>
      <c r="I1061" s="247"/>
      <c r="J1061" s="248">
        <f>ROUND(I1061*H1061,2)</f>
        <v>0</v>
      </c>
      <c r="K1061" s="249"/>
      <c r="L1061" s="250"/>
      <c r="M1061" s="251" t="s">
        <v>1</v>
      </c>
      <c r="N1061" s="252" t="s">
        <v>46</v>
      </c>
      <c r="O1061" s="81"/>
      <c r="P1061" s="214">
        <f>O1061*H1061</f>
        <v>0</v>
      </c>
      <c r="Q1061" s="214">
        <v>0.002</v>
      </c>
      <c r="R1061" s="214">
        <f>Q1061*H1061</f>
        <v>0.016</v>
      </c>
      <c r="S1061" s="214">
        <v>0</v>
      </c>
      <c r="T1061" s="215">
        <f>S1061*H1061</f>
        <v>0</v>
      </c>
      <c r="U1061" s="37"/>
      <c r="V1061" s="37"/>
      <c r="W1061" s="37"/>
      <c r="X1061" s="37"/>
      <c r="Y1061" s="37"/>
      <c r="Z1061" s="37"/>
      <c r="AA1061" s="37"/>
      <c r="AB1061" s="37"/>
      <c r="AC1061" s="37"/>
      <c r="AD1061" s="37"/>
      <c r="AE1061" s="37"/>
      <c r="AR1061" s="216" t="s">
        <v>470</v>
      </c>
      <c r="AT1061" s="216" t="s">
        <v>271</v>
      </c>
      <c r="AU1061" s="216" t="s">
        <v>93</v>
      </c>
      <c r="AY1061" s="18" t="s">
        <v>166</v>
      </c>
      <c r="BE1061" s="217">
        <f>IF(N1061="základná",J1061,0)</f>
        <v>0</v>
      </c>
      <c r="BF1061" s="217">
        <f>IF(N1061="znížená",J1061,0)</f>
        <v>0</v>
      </c>
      <c r="BG1061" s="217">
        <f>IF(N1061="zákl. prenesená",J1061,0)</f>
        <v>0</v>
      </c>
      <c r="BH1061" s="217">
        <f>IF(N1061="zníž. prenesená",J1061,0)</f>
        <v>0</v>
      </c>
      <c r="BI1061" s="217">
        <f>IF(N1061="nulová",J1061,0)</f>
        <v>0</v>
      </c>
      <c r="BJ1061" s="18" t="s">
        <v>93</v>
      </c>
      <c r="BK1061" s="217">
        <f>ROUND(I1061*H1061,2)</f>
        <v>0</v>
      </c>
      <c r="BL1061" s="18" t="s">
        <v>467</v>
      </c>
      <c r="BM1061" s="216" t="s">
        <v>1973</v>
      </c>
    </row>
    <row r="1062" s="13" customFormat="1">
      <c r="A1062" s="13"/>
      <c r="B1062" s="218"/>
      <c r="C1062" s="13"/>
      <c r="D1062" s="219" t="s">
        <v>184</v>
      </c>
      <c r="E1062" s="220" t="s">
        <v>1</v>
      </c>
      <c r="F1062" s="221" t="s">
        <v>1974</v>
      </c>
      <c r="G1062" s="13"/>
      <c r="H1062" s="222">
        <v>8</v>
      </c>
      <c r="I1062" s="223"/>
      <c r="J1062" s="13"/>
      <c r="K1062" s="13"/>
      <c r="L1062" s="218"/>
      <c r="M1062" s="224"/>
      <c r="N1062" s="225"/>
      <c r="O1062" s="225"/>
      <c r="P1062" s="225"/>
      <c r="Q1062" s="225"/>
      <c r="R1062" s="225"/>
      <c r="S1062" s="225"/>
      <c r="T1062" s="226"/>
      <c r="U1062" s="13"/>
      <c r="V1062" s="13"/>
      <c r="W1062" s="13"/>
      <c r="X1062" s="13"/>
      <c r="Y1062" s="13"/>
      <c r="Z1062" s="13"/>
      <c r="AA1062" s="13"/>
      <c r="AB1062" s="13"/>
      <c r="AC1062" s="13"/>
      <c r="AD1062" s="13"/>
      <c r="AE1062" s="13"/>
      <c r="AT1062" s="220" t="s">
        <v>184</v>
      </c>
      <c r="AU1062" s="220" t="s">
        <v>93</v>
      </c>
      <c r="AV1062" s="13" t="s">
        <v>93</v>
      </c>
      <c r="AW1062" s="13" t="s">
        <v>36</v>
      </c>
      <c r="AX1062" s="13" t="s">
        <v>87</v>
      </c>
      <c r="AY1062" s="220" t="s">
        <v>166</v>
      </c>
    </row>
    <row r="1063" s="2" customFormat="1" ht="24.15" customHeight="1">
      <c r="A1063" s="37"/>
      <c r="B1063" s="168"/>
      <c r="C1063" s="242" t="s">
        <v>1975</v>
      </c>
      <c r="D1063" s="242" t="s">
        <v>271</v>
      </c>
      <c r="E1063" s="243" t="s">
        <v>1976</v>
      </c>
      <c r="F1063" s="244" t="s">
        <v>1977</v>
      </c>
      <c r="G1063" s="245" t="s">
        <v>171</v>
      </c>
      <c r="H1063" s="246">
        <v>8</v>
      </c>
      <c r="I1063" s="247"/>
      <c r="J1063" s="248">
        <f>ROUND(I1063*H1063,2)</f>
        <v>0</v>
      </c>
      <c r="K1063" s="249"/>
      <c r="L1063" s="250"/>
      <c r="M1063" s="251" t="s">
        <v>1</v>
      </c>
      <c r="N1063" s="252" t="s">
        <v>46</v>
      </c>
      <c r="O1063" s="81"/>
      <c r="P1063" s="214">
        <f>O1063*H1063</f>
        <v>0</v>
      </c>
      <c r="Q1063" s="214">
        <v>0</v>
      </c>
      <c r="R1063" s="214">
        <f>Q1063*H1063</f>
        <v>0</v>
      </c>
      <c r="S1063" s="214">
        <v>0</v>
      </c>
      <c r="T1063" s="215">
        <f>S1063*H1063</f>
        <v>0</v>
      </c>
      <c r="U1063" s="37"/>
      <c r="V1063" s="37"/>
      <c r="W1063" s="37"/>
      <c r="X1063" s="37"/>
      <c r="Y1063" s="37"/>
      <c r="Z1063" s="37"/>
      <c r="AA1063" s="37"/>
      <c r="AB1063" s="37"/>
      <c r="AC1063" s="37"/>
      <c r="AD1063" s="37"/>
      <c r="AE1063" s="37"/>
      <c r="AR1063" s="216" t="s">
        <v>470</v>
      </c>
      <c r="AT1063" s="216" t="s">
        <v>271</v>
      </c>
      <c r="AU1063" s="216" t="s">
        <v>93</v>
      </c>
      <c r="AY1063" s="18" t="s">
        <v>166</v>
      </c>
      <c r="BE1063" s="217">
        <f>IF(N1063="základná",J1063,0)</f>
        <v>0</v>
      </c>
      <c r="BF1063" s="217">
        <f>IF(N1063="znížená",J1063,0)</f>
        <v>0</v>
      </c>
      <c r="BG1063" s="217">
        <f>IF(N1063="zákl. prenesená",J1063,0)</f>
        <v>0</v>
      </c>
      <c r="BH1063" s="217">
        <f>IF(N1063="zníž. prenesená",J1063,0)</f>
        <v>0</v>
      </c>
      <c r="BI1063" s="217">
        <f>IF(N1063="nulová",J1063,0)</f>
        <v>0</v>
      </c>
      <c r="BJ1063" s="18" t="s">
        <v>93</v>
      </c>
      <c r="BK1063" s="217">
        <f>ROUND(I1063*H1063,2)</f>
        <v>0</v>
      </c>
      <c r="BL1063" s="18" t="s">
        <v>467</v>
      </c>
      <c r="BM1063" s="216" t="s">
        <v>1978</v>
      </c>
    </row>
    <row r="1064" s="13" customFormat="1">
      <c r="A1064" s="13"/>
      <c r="B1064" s="218"/>
      <c r="C1064" s="13"/>
      <c r="D1064" s="219" t="s">
        <v>184</v>
      </c>
      <c r="E1064" s="220" t="s">
        <v>1</v>
      </c>
      <c r="F1064" s="221" t="s">
        <v>1974</v>
      </c>
      <c r="G1064" s="13"/>
      <c r="H1064" s="222">
        <v>8</v>
      </c>
      <c r="I1064" s="223"/>
      <c r="J1064" s="13"/>
      <c r="K1064" s="13"/>
      <c r="L1064" s="218"/>
      <c r="M1064" s="224"/>
      <c r="N1064" s="225"/>
      <c r="O1064" s="225"/>
      <c r="P1064" s="225"/>
      <c r="Q1064" s="225"/>
      <c r="R1064" s="225"/>
      <c r="S1064" s="225"/>
      <c r="T1064" s="226"/>
      <c r="U1064" s="13"/>
      <c r="V1064" s="13"/>
      <c r="W1064" s="13"/>
      <c r="X1064" s="13"/>
      <c r="Y1064" s="13"/>
      <c r="Z1064" s="13"/>
      <c r="AA1064" s="13"/>
      <c r="AB1064" s="13"/>
      <c r="AC1064" s="13"/>
      <c r="AD1064" s="13"/>
      <c r="AE1064" s="13"/>
      <c r="AT1064" s="220" t="s">
        <v>184</v>
      </c>
      <c r="AU1064" s="220" t="s">
        <v>93</v>
      </c>
      <c r="AV1064" s="13" t="s">
        <v>93</v>
      </c>
      <c r="AW1064" s="13" t="s">
        <v>36</v>
      </c>
      <c r="AX1064" s="13" t="s">
        <v>87</v>
      </c>
      <c r="AY1064" s="220" t="s">
        <v>166</v>
      </c>
    </row>
    <row r="1065" s="2" customFormat="1" ht="24.15" customHeight="1">
      <c r="A1065" s="37"/>
      <c r="B1065" s="168"/>
      <c r="C1065" s="242" t="s">
        <v>1979</v>
      </c>
      <c r="D1065" s="242" t="s">
        <v>271</v>
      </c>
      <c r="E1065" s="243" t="s">
        <v>1980</v>
      </c>
      <c r="F1065" s="244" t="s">
        <v>1981</v>
      </c>
      <c r="G1065" s="245" t="s">
        <v>171</v>
      </c>
      <c r="H1065" s="246">
        <v>2</v>
      </c>
      <c r="I1065" s="247"/>
      <c r="J1065" s="248">
        <f>ROUND(I1065*H1065,2)</f>
        <v>0</v>
      </c>
      <c r="K1065" s="249"/>
      <c r="L1065" s="250"/>
      <c r="M1065" s="251" t="s">
        <v>1</v>
      </c>
      <c r="N1065" s="252" t="s">
        <v>46</v>
      </c>
      <c r="O1065" s="81"/>
      <c r="P1065" s="214">
        <f>O1065*H1065</f>
        <v>0</v>
      </c>
      <c r="Q1065" s="214">
        <v>0</v>
      </c>
      <c r="R1065" s="214">
        <f>Q1065*H1065</f>
        <v>0</v>
      </c>
      <c r="S1065" s="214">
        <v>0</v>
      </c>
      <c r="T1065" s="215">
        <f>S1065*H1065</f>
        <v>0</v>
      </c>
      <c r="U1065" s="37"/>
      <c r="V1065" s="37"/>
      <c r="W1065" s="37"/>
      <c r="X1065" s="37"/>
      <c r="Y1065" s="37"/>
      <c r="Z1065" s="37"/>
      <c r="AA1065" s="37"/>
      <c r="AB1065" s="37"/>
      <c r="AC1065" s="37"/>
      <c r="AD1065" s="37"/>
      <c r="AE1065" s="37"/>
      <c r="AR1065" s="216" t="s">
        <v>470</v>
      </c>
      <c r="AT1065" s="216" t="s">
        <v>271</v>
      </c>
      <c r="AU1065" s="216" t="s">
        <v>93</v>
      </c>
      <c r="AY1065" s="18" t="s">
        <v>166</v>
      </c>
      <c r="BE1065" s="217">
        <f>IF(N1065="základná",J1065,0)</f>
        <v>0</v>
      </c>
      <c r="BF1065" s="217">
        <f>IF(N1065="znížená",J1065,0)</f>
        <v>0</v>
      </c>
      <c r="BG1065" s="217">
        <f>IF(N1065="zákl. prenesená",J1065,0)</f>
        <v>0</v>
      </c>
      <c r="BH1065" s="217">
        <f>IF(N1065="zníž. prenesená",J1065,0)</f>
        <v>0</v>
      </c>
      <c r="BI1065" s="217">
        <f>IF(N1065="nulová",J1065,0)</f>
        <v>0</v>
      </c>
      <c r="BJ1065" s="18" t="s">
        <v>93</v>
      </c>
      <c r="BK1065" s="217">
        <f>ROUND(I1065*H1065,2)</f>
        <v>0</v>
      </c>
      <c r="BL1065" s="18" t="s">
        <v>467</v>
      </c>
      <c r="BM1065" s="216" t="s">
        <v>1982</v>
      </c>
    </row>
    <row r="1066" s="2" customFormat="1" ht="16.5" customHeight="1">
      <c r="A1066" s="37"/>
      <c r="B1066" s="168"/>
      <c r="C1066" s="204" t="s">
        <v>1983</v>
      </c>
      <c r="D1066" s="204" t="s">
        <v>168</v>
      </c>
      <c r="E1066" s="205" t="s">
        <v>1984</v>
      </c>
      <c r="F1066" s="206" t="s">
        <v>1985</v>
      </c>
      <c r="G1066" s="207" t="s">
        <v>522</v>
      </c>
      <c r="H1066" s="258"/>
      <c r="I1066" s="209"/>
      <c r="J1066" s="210">
        <f>ROUND(I1066*H1066,2)</f>
        <v>0</v>
      </c>
      <c r="K1066" s="211"/>
      <c r="L1066" s="38"/>
      <c r="M1066" s="212" t="s">
        <v>1</v>
      </c>
      <c r="N1066" s="213" t="s">
        <v>46</v>
      </c>
      <c r="O1066" s="81"/>
      <c r="P1066" s="214">
        <f>O1066*H1066</f>
        <v>0</v>
      </c>
      <c r="Q1066" s="214">
        <v>0</v>
      </c>
      <c r="R1066" s="214">
        <f>Q1066*H1066</f>
        <v>0</v>
      </c>
      <c r="S1066" s="214">
        <v>0</v>
      </c>
      <c r="T1066" s="215">
        <f>S1066*H1066</f>
        <v>0</v>
      </c>
      <c r="U1066" s="37"/>
      <c r="V1066" s="37"/>
      <c r="W1066" s="37"/>
      <c r="X1066" s="37"/>
      <c r="Y1066" s="37"/>
      <c r="Z1066" s="37"/>
      <c r="AA1066" s="37"/>
      <c r="AB1066" s="37"/>
      <c r="AC1066" s="37"/>
      <c r="AD1066" s="37"/>
      <c r="AE1066" s="37"/>
      <c r="AR1066" s="216" t="s">
        <v>467</v>
      </c>
      <c r="AT1066" s="216" t="s">
        <v>168</v>
      </c>
      <c r="AU1066" s="216" t="s">
        <v>93</v>
      </c>
      <c r="AY1066" s="18" t="s">
        <v>166</v>
      </c>
      <c r="BE1066" s="217">
        <f>IF(N1066="základná",J1066,0)</f>
        <v>0</v>
      </c>
      <c r="BF1066" s="217">
        <f>IF(N1066="znížená",J1066,0)</f>
        <v>0</v>
      </c>
      <c r="BG1066" s="217">
        <f>IF(N1066="zákl. prenesená",J1066,0)</f>
        <v>0</v>
      </c>
      <c r="BH1066" s="217">
        <f>IF(N1066="zníž. prenesená",J1066,0)</f>
        <v>0</v>
      </c>
      <c r="BI1066" s="217">
        <f>IF(N1066="nulová",J1066,0)</f>
        <v>0</v>
      </c>
      <c r="BJ1066" s="18" t="s">
        <v>93</v>
      </c>
      <c r="BK1066" s="217">
        <f>ROUND(I1066*H1066,2)</f>
        <v>0</v>
      </c>
      <c r="BL1066" s="18" t="s">
        <v>467</v>
      </c>
      <c r="BM1066" s="216" t="s">
        <v>1986</v>
      </c>
    </row>
    <row r="1067" s="2" customFormat="1" ht="16.5" customHeight="1">
      <c r="A1067" s="37"/>
      <c r="B1067" s="168"/>
      <c r="C1067" s="204" t="s">
        <v>1987</v>
      </c>
      <c r="D1067" s="204" t="s">
        <v>168</v>
      </c>
      <c r="E1067" s="205" t="s">
        <v>1988</v>
      </c>
      <c r="F1067" s="206" t="s">
        <v>1989</v>
      </c>
      <c r="G1067" s="207" t="s">
        <v>522</v>
      </c>
      <c r="H1067" s="258"/>
      <c r="I1067" s="209"/>
      <c r="J1067" s="210">
        <f>ROUND(I1067*H1067,2)</f>
        <v>0</v>
      </c>
      <c r="K1067" s="211"/>
      <c r="L1067" s="38"/>
      <c r="M1067" s="212" t="s">
        <v>1</v>
      </c>
      <c r="N1067" s="213" t="s">
        <v>46</v>
      </c>
      <c r="O1067" s="81"/>
      <c r="P1067" s="214">
        <f>O1067*H1067</f>
        <v>0</v>
      </c>
      <c r="Q1067" s="214">
        <v>0</v>
      </c>
      <c r="R1067" s="214">
        <f>Q1067*H1067</f>
        <v>0</v>
      </c>
      <c r="S1067" s="214">
        <v>0</v>
      </c>
      <c r="T1067" s="215">
        <f>S1067*H1067</f>
        <v>0</v>
      </c>
      <c r="U1067" s="37"/>
      <c r="V1067" s="37"/>
      <c r="W1067" s="37"/>
      <c r="X1067" s="37"/>
      <c r="Y1067" s="37"/>
      <c r="Z1067" s="37"/>
      <c r="AA1067" s="37"/>
      <c r="AB1067" s="37"/>
      <c r="AC1067" s="37"/>
      <c r="AD1067" s="37"/>
      <c r="AE1067" s="37"/>
      <c r="AR1067" s="216" t="s">
        <v>467</v>
      </c>
      <c r="AT1067" s="216" t="s">
        <v>168</v>
      </c>
      <c r="AU1067" s="216" t="s">
        <v>93</v>
      </c>
      <c r="AY1067" s="18" t="s">
        <v>166</v>
      </c>
      <c r="BE1067" s="217">
        <f>IF(N1067="základná",J1067,0)</f>
        <v>0</v>
      </c>
      <c r="BF1067" s="217">
        <f>IF(N1067="znížená",J1067,0)</f>
        <v>0</v>
      </c>
      <c r="BG1067" s="217">
        <f>IF(N1067="zákl. prenesená",J1067,0)</f>
        <v>0</v>
      </c>
      <c r="BH1067" s="217">
        <f>IF(N1067="zníž. prenesená",J1067,0)</f>
        <v>0</v>
      </c>
      <c r="BI1067" s="217">
        <f>IF(N1067="nulová",J1067,0)</f>
        <v>0</v>
      </c>
      <c r="BJ1067" s="18" t="s">
        <v>93</v>
      </c>
      <c r="BK1067" s="217">
        <f>ROUND(I1067*H1067,2)</f>
        <v>0</v>
      </c>
      <c r="BL1067" s="18" t="s">
        <v>467</v>
      </c>
      <c r="BM1067" s="216" t="s">
        <v>1990</v>
      </c>
    </row>
    <row r="1068" s="2" customFormat="1" ht="16.5" customHeight="1">
      <c r="A1068" s="37"/>
      <c r="B1068" s="168"/>
      <c r="C1068" s="204" t="s">
        <v>1991</v>
      </c>
      <c r="D1068" s="204" t="s">
        <v>168</v>
      </c>
      <c r="E1068" s="205" t="s">
        <v>1992</v>
      </c>
      <c r="F1068" s="206" t="s">
        <v>1993</v>
      </c>
      <c r="G1068" s="207" t="s">
        <v>522</v>
      </c>
      <c r="H1068" s="258"/>
      <c r="I1068" s="209"/>
      <c r="J1068" s="210">
        <f>ROUND(I1068*H1068,2)</f>
        <v>0</v>
      </c>
      <c r="K1068" s="211"/>
      <c r="L1068" s="38"/>
      <c r="M1068" s="212" t="s">
        <v>1</v>
      </c>
      <c r="N1068" s="213" t="s">
        <v>46</v>
      </c>
      <c r="O1068" s="81"/>
      <c r="P1068" s="214">
        <f>O1068*H1068</f>
        <v>0</v>
      </c>
      <c r="Q1068" s="214">
        <v>0</v>
      </c>
      <c r="R1068" s="214">
        <f>Q1068*H1068</f>
        <v>0</v>
      </c>
      <c r="S1068" s="214">
        <v>0</v>
      </c>
      <c r="T1068" s="215">
        <f>S1068*H1068</f>
        <v>0</v>
      </c>
      <c r="U1068" s="37"/>
      <c r="V1068" s="37"/>
      <c r="W1068" s="37"/>
      <c r="X1068" s="37"/>
      <c r="Y1068" s="37"/>
      <c r="Z1068" s="37"/>
      <c r="AA1068" s="37"/>
      <c r="AB1068" s="37"/>
      <c r="AC1068" s="37"/>
      <c r="AD1068" s="37"/>
      <c r="AE1068" s="37"/>
      <c r="AR1068" s="216" t="s">
        <v>467</v>
      </c>
      <c r="AT1068" s="216" t="s">
        <v>168</v>
      </c>
      <c r="AU1068" s="216" t="s">
        <v>93</v>
      </c>
      <c r="AY1068" s="18" t="s">
        <v>166</v>
      </c>
      <c r="BE1068" s="217">
        <f>IF(N1068="základná",J1068,0)</f>
        <v>0</v>
      </c>
      <c r="BF1068" s="217">
        <f>IF(N1068="znížená",J1068,0)</f>
        <v>0</v>
      </c>
      <c r="BG1068" s="217">
        <f>IF(N1068="zákl. prenesená",J1068,0)</f>
        <v>0</v>
      </c>
      <c r="BH1068" s="217">
        <f>IF(N1068="zníž. prenesená",J1068,0)</f>
        <v>0</v>
      </c>
      <c r="BI1068" s="217">
        <f>IF(N1068="nulová",J1068,0)</f>
        <v>0</v>
      </c>
      <c r="BJ1068" s="18" t="s">
        <v>93</v>
      </c>
      <c r="BK1068" s="217">
        <f>ROUND(I1068*H1068,2)</f>
        <v>0</v>
      </c>
      <c r="BL1068" s="18" t="s">
        <v>467</v>
      </c>
      <c r="BM1068" s="216" t="s">
        <v>1994</v>
      </c>
    </row>
    <row r="1069" s="2" customFormat="1" ht="16.5" customHeight="1">
      <c r="A1069" s="37"/>
      <c r="B1069" s="168"/>
      <c r="C1069" s="204" t="s">
        <v>1995</v>
      </c>
      <c r="D1069" s="204" t="s">
        <v>168</v>
      </c>
      <c r="E1069" s="205" t="s">
        <v>1996</v>
      </c>
      <c r="F1069" s="206" t="s">
        <v>1997</v>
      </c>
      <c r="G1069" s="207" t="s">
        <v>522</v>
      </c>
      <c r="H1069" s="258"/>
      <c r="I1069" s="209"/>
      <c r="J1069" s="210">
        <f>ROUND(I1069*H1069,2)</f>
        <v>0</v>
      </c>
      <c r="K1069" s="211"/>
      <c r="L1069" s="38"/>
      <c r="M1069" s="253" t="s">
        <v>1</v>
      </c>
      <c r="N1069" s="254" t="s">
        <v>46</v>
      </c>
      <c r="O1069" s="255"/>
      <c r="P1069" s="256">
        <f>O1069*H1069</f>
        <v>0</v>
      </c>
      <c r="Q1069" s="256">
        <v>0</v>
      </c>
      <c r="R1069" s="256">
        <f>Q1069*H1069</f>
        <v>0</v>
      </c>
      <c r="S1069" s="256">
        <v>0</v>
      </c>
      <c r="T1069" s="257">
        <f>S1069*H1069</f>
        <v>0</v>
      </c>
      <c r="U1069" s="37"/>
      <c r="V1069" s="37"/>
      <c r="W1069" s="37"/>
      <c r="X1069" s="37"/>
      <c r="Y1069" s="37"/>
      <c r="Z1069" s="37"/>
      <c r="AA1069" s="37"/>
      <c r="AB1069" s="37"/>
      <c r="AC1069" s="37"/>
      <c r="AD1069" s="37"/>
      <c r="AE1069" s="37"/>
      <c r="AR1069" s="216" t="s">
        <v>467</v>
      </c>
      <c r="AT1069" s="216" t="s">
        <v>168</v>
      </c>
      <c r="AU1069" s="216" t="s">
        <v>93</v>
      </c>
      <c r="AY1069" s="18" t="s">
        <v>166</v>
      </c>
      <c r="BE1069" s="217">
        <f>IF(N1069="základná",J1069,0)</f>
        <v>0</v>
      </c>
      <c r="BF1069" s="217">
        <f>IF(N1069="znížená",J1069,0)</f>
        <v>0</v>
      </c>
      <c r="BG1069" s="217">
        <f>IF(N1069="zákl. prenesená",J1069,0)</f>
        <v>0</v>
      </c>
      <c r="BH1069" s="217">
        <f>IF(N1069="zníž. prenesená",J1069,0)</f>
        <v>0</v>
      </c>
      <c r="BI1069" s="217">
        <f>IF(N1069="nulová",J1069,0)</f>
        <v>0</v>
      </c>
      <c r="BJ1069" s="18" t="s">
        <v>93</v>
      </c>
      <c r="BK1069" s="217">
        <f>ROUND(I1069*H1069,2)</f>
        <v>0</v>
      </c>
      <c r="BL1069" s="18" t="s">
        <v>467</v>
      </c>
      <c r="BM1069" s="216" t="s">
        <v>1998</v>
      </c>
    </row>
    <row r="1070" s="2" customFormat="1" ht="6.96" customHeight="1">
      <c r="A1070" s="37"/>
      <c r="B1070" s="64"/>
      <c r="C1070" s="65"/>
      <c r="D1070" s="65"/>
      <c r="E1070" s="65"/>
      <c r="F1070" s="65"/>
      <c r="G1070" s="65"/>
      <c r="H1070" s="65"/>
      <c r="I1070" s="65"/>
      <c r="J1070" s="65"/>
      <c r="K1070" s="65"/>
      <c r="L1070" s="38"/>
      <c r="M1070" s="37"/>
      <c r="O1070" s="37"/>
      <c r="P1070" s="37"/>
      <c r="Q1070" s="37"/>
      <c r="R1070" s="37"/>
      <c r="S1070" s="37"/>
      <c r="T1070" s="37"/>
      <c r="U1070" s="37"/>
      <c r="V1070" s="37"/>
      <c r="W1070" s="37"/>
      <c r="X1070" s="37"/>
      <c r="Y1070" s="37"/>
      <c r="Z1070" s="37"/>
      <c r="AA1070" s="37"/>
      <c r="AB1070" s="37"/>
      <c r="AC1070" s="37"/>
      <c r="AD1070" s="37"/>
      <c r="AE1070" s="37"/>
    </row>
  </sheetData>
  <autoFilter ref="C137:K1069"/>
  <mergeCells count="14">
    <mergeCell ref="E7:H7"/>
    <mergeCell ref="E9:H9"/>
    <mergeCell ref="E18:H18"/>
    <mergeCell ref="E27:H27"/>
    <mergeCell ref="E85:H85"/>
    <mergeCell ref="E87:H87"/>
    <mergeCell ref="D112:F112"/>
    <mergeCell ref="D113:F113"/>
    <mergeCell ref="D114:F114"/>
    <mergeCell ref="D115:F115"/>
    <mergeCell ref="D116:F116"/>
    <mergeCell ref="E128:H128"/>
    <mergeCell ref="E130:H13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113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80</v>
      </c>
    </row>
    <row r="4" s="1" customFormat="1" ht="24.96" customHeight="1">
      <c r="B4" s="21"/>
      <c r="D4" s="22" t="s">
        <v>120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16.5" customHeight="1">
      <c r="B7" s="21"/>
      <c r="E7" s="134" t="str">
        <f>'Rekapitulácia stavby'!K6</f>
        <v xml:space="preserve">KANALIZÁCIA PRE OBEC KOKŠOV - BAKŠA--UČS  č.1</v>
      </c>
      <c r="F7" s="31"/>
      <c r="G7" s="31"/>
      <c r="H7" s="31"/>
      <c r="L7" s="21"/>
    </row>
    <row r="8">
      <c r="B8" s="21"/>
      <c r="D8" s="31" t="s">
        <v>121</v>
      </c>
      <c r="L8" s="21"/>
    </row>
    <row r="9" s="1" customFormat="1" ht="16.5" customHeight="1">
      <c r="B9" s="21"/>
      <c r="E9" s="134" t="s">
        <v>1999</v>
      </c>
      <c r="F9" s="1"/>
      <c r="G9" s="1"/>
      <c r="H9" s="1"/>
      <c r="L9" s="21"/>
    </row>
    <row r="10" s="1" customFormat="1" ht="12" customHeight="1">
      <c r="B10" s="21"/>
      <c r="D10" s="31" t="s">
        <v>123</v>
      </c>
      <c r="L10" s="21"/>
    </row>
    <row r="11" s="2" customFormat="1" ht="16.5" customHeight="1">
      <c r="A11" s="37"/>
      <c r="B11" s="38"/>
      <c r="C11" s="37"/>
      <c r="D11" s="37"/>
      <c r="E11" s="141" t="s">
        <v>2000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2001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2002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20</v>
      </c>
      <c r="E16" s="37"/>
      <c r="F16" s="26" t="s">
        <v>21</v>
      </c>
      <c r="G16" s="37"/>
      <c r="H16" s="37"/>
      <c r="I16" s="31" t="s">
        <v>22</v>
      </c>
      <c r="J16" s="73" t="str">
        <f>'Rekapitulácia stavby'!AN8</f>
        <v>27. 10. 2025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24</v>
      </c>
      <c r="E18" s="37"/>
      <c r="F18" s="37"/>
      <c r="G18" s="37"/>
      <c r="H18" s="37"/>
      <c r="I18" s="31" t="s">
        <v>25</v>
      </c>
      <c r="J18" s="26" t="s">
        <v>26</v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">
        <v>27</v>
      </c>
      <c r="F19" s="37"/>
      <c r="G19" s="37"/>
      <c r="H19" s="37"/>
      <c r="I19" s="31" t="s">
        <v>28</v>
      </c>
      <c r="J19" s="26" t="s">
        <v>125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30</v>
      </c>
      <c r="E21" s="37"/>
      <c r="F21" s="37"/>
      <c r="G21" s="37"/>
      <c r="H21" s="37"/>
      <c r="I21" s="31" t="s">
        <v>25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28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32</v>
      </c>
      <c r="E24" s="37"/>
      <c r="F24" s="37"/>
      <c r="G24" s="37"/>
      <c r="H24" s="37"/>
      <c r="I24" s="31" t="s">
        <v>25</v>
      </c>
      <c r="J24" s="26" t="s">
        <v>33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34</v>
      </c>
      <c r="F25" s="37"/>
      <c r="G25" s="37"/>
      <c r="H25" s="37"/>
      <c r="I25" s="31" t="s">
        <v>28</v>
      </c>
      <c r="J25" s="26" t="s">
        <v>126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37</v>
      </c>
      <c r="E27" s="37"/>
      <c r="F27" s="37"/>
      <c r="G27" s="37"/>
      <c r="H27" s="37"/>
      <c r="I27" s="31" t="s">
        <v>25</v>
      </c>
      <c r="J27" s="26" t="s">
        <v>1</v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">
        <v>38</v>
      </c>
      <c r="F28" s="37"/>
      <c r="G28" s="37"/>
      <c r="H28" s="37"/>
      <c r="I28" s="31" t="s">
        <v>28</v>
      </c>
      <c r="J28" s="26" t="s">
        <v>1</v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39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5"/>
      <c r="B31" s="136"/>
      <c r="C31" s="135"/>
      <c r="D31" s="135"/>
      <c r="E31" s="35" t="s">
        <v>1</v>
      </c>
      <c r="F31" s="35"/>
      <c r="G31" s="35"/>
      <c r="H31" s="35"/>
      <c r="I31" s="135"/>
      <c r="J31" s="135"/>
      <c r="K31" s="135"/>
      <c r="L31" s="137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5"/>
      <c r="AE31" s="135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127</v>
      </c>
      <c r="E34" s="37"/>
      <c r="F34" s="37"/>
      <c r="G34" s="37"/>
      <c r="H34" s="37"/>
      <c r="I34" s="37"/>
      <c r="J34" s="138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39" t="s">
        <v>118</v>
      </c>
      <c r="E35" s="37"/>
      <c r="F35" s="37"/>
      <c r="G35" s="37"/>
      <c r="H35" s="37"/>
      <c r="I35" s="37"/>
      <c r="J35" s="138">
        <f>J105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0" t="s">
        <v>40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42</v>
      </c>
      <c r="G38" s="37"/>
      <c r="H38" s="37"/>
      <c r="I38" s="42" t="s">
        <v>41</v>
      </c>
      <c r="J38" s="42" t="s">
        <v>43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41" t="s">
        <v>44</v>
      </c>
      <c r="E39" s="44" t="s">
        <v>45</v>
      </c>
      <c r="F39" s="142">
        <f>ROUND((SUM(BE105:BE112) + SUM(BE136:BE170)),  2)</f>
        <v>0</v>
      </c>
      <c r="G39" s="143"/>
      <c r="H39" s="143"/>
      <c r="I39" s="144">
        <v>0.23000000000000001</v>
      </c>
      <c r="J39" s="142">
        <f>ROUND(((SUM(BE105:BE112) + SUM(BE136:BE170))*I39),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46</v>
      </c>
      <c r="F40" s="145">
        <f>ROUND((SUM(BF105:BF112) + SUM(BF136:BF170)),  2)</f>
        <v>0</v>
      </c>
      <c r="G40" s="37"/>
      <c r="H40" s="37"/>
      <c r="I40" s="146">
        <v>0.23000000000000001</v>
      </c>
      <c r="J40" s="145">
        <f>ROUND(((SUM(BF105:BF112) + SUM(BF136:BF170))*I40),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47</v>
      </c>
      <c r="F41" s="145">
        <f>ROUND((SUM(BG105:BG112) + SUM(BG136:BG170)),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48</v>
      </c>
      <c r="F42" s="145">
        <f>ROUND((SUM(BH105:BH112) + SUM(BH136:BH170)),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49</v>
      </c>
      <c r="F43" s="142">
        <f>ROUND((SUM(BI105:BI112) + SUM(BI136:BI170)),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50</v>
      </c>
      <c r="E45" s="85"/>
      <c r="F45" s="85"/>
      <c r="G45" s="149" t="s">
        <v>51</v>
      </c>
      <c r="H45" s="150" t="s">
        <v>52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53</v>
      </c>
      <c r="E50" s="61"/>
      <c r="F50" s="61"/>
      <c r="G50" s="60" t="s">
        <v>54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55</v>
      </c>
      <c r="E61" s="40"/>
      <c r="F61" s="153" t="s">
        <v>56</v>
      </c>
      <c r="G61" s="62" t="s">
        <v>55</v>
      </c>
      <c r="H61" s="40"/>
      <c r="I61" s="40"/>
      <c r="J61" s="154" t="s">
        <v>56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57</v>
      </c>
      <c r="E65" s="63"/>
      <c r="F65" s="63"/>
      <c r="G65" s="60" t="s">
        <v>58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55</v>
      </c>
      <c r="E76" s="40"/>
      <c r="F76" s="153" t="s">
        <v>56</v>
      </c>
      <c r="G76" s="62" t="s">
        <v>55</v>
      </c>
      <c r="H76" s="40"/>
      <c r="I76" s="40"/>
      <c r="J76" s="154" t="s">
        <v>56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128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7"/>
      <c r="D85" s="37"/>
      <c r="E85" s="134" t="str">
        <f>E7</f>
        <v xml:space="preserve">KANALIZÁCIA PRE OBEC KOKŠOV - BAKŠA--UČS  č.1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121</v>
      </c>
      <c r="L86" s="21"/>
    </row>
    <row r="87" s="1" customFormat="1" ht="16.5" customHeight="1">
      <c r="B87" s="21"/>
      <c r="E87" s="134" t="s">
        <v>1999</v>
      </c>
      <c r="F87" s="1"/>
      <c r="G87" s="1"/>
      <c r="H87" s="1"/>
      <c r="L87" s="21"/>
    </row>
    <row r="88" s="1" customFormat="1" ht="12" customHeight="1">
      <c r="B88" s="21"/>
      <c r="C88" s="31" t="s">
        <v>123</v>
      </c>
      <c r="L88" s="21"/>
    </row>
    <row r="89" s="2" customFormat="1" ht="16.5" customHeight="1">
      <c r="A89" s="37"/>
      <c r="B89" s="38"/>
      <c r="C89" s="37"/>
      <c r="D89" s="37"/>
      <c r="E89" s="141" t="s">
        <v>2000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2001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ps1-1 - ČS 2-Strojné vybavenie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20</v>
      </c>
      <c r="D93" s="37"/>
      <c r="E93" s="37"/>
      <c r="F93" s="26" t="str">
        <f>F16</f>
        <v>KOKŠOV - BAKŠA</v>
      </c>
      <c r="G93" s="37"/>
      <c r="H93" s="37"/>
      <c r="I93" s="31" t="s">
        <v>22</v>
      </c>
      <c r="J93" s="73" t="str">
        <f>IF(J16="","",J16)</f>
        <v>27. 10. 2025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25.65" customHeight="1">
      <c r="A95" s="37"/>
      <c r="B95" s="38"/>
      <c r="C95" s="31" t="s">
        <v>24</v>
      </c>
      <c r="D95" s="37"/>
      <c r="E95" s="37"/>
      <c r="F95" s="26" t="str">
        <f>E19</f>
        <v>Obec KOKŠOV - BAKŠA</v>
      </c>
      <c r="G95" s="37"/>
      <c r="H95" s="37"/>
      <c r="I95" s="31" t="s">
        <v>32</v>
      </c>
      <c r="J95" s="35" t="str">
        <f>E25</f>
        <v>Hydroprojekt Košice, s.r.o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30</v>
      </c>
      <c r="D96" s="37"/>
      <c r="E96" s="37"/>
      <c r="F96" s="26" t="str">
        <f>IF(E22="","",E22)</f>
        <v>Vyplň údaj</v>
      </c>
      <c r="G96" s="37"/>
      <c r="H96" s="37"/>
      <c r="I96" s="31" t="s">
        <v>37</v>
      </c>
      <c r="J96" s="35" t="str">
        <f>E28</f>
        <v>Ing.Osif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129</v>
      </c>
      <c r="D98" s="147"/>
      <c r="E98" s="147"/>
      <c r="F98" s="147"/>
      <c r="G98" s="147"/>
      <c r="H98" s="147"/>
      <c r="I98" s="147"/>
      <c r="J98" s="156" t="s">
        <v>130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131</v>
      </c>
      <c r="D100" s="37"/>
      <c r="E100" s="37"/>
      <c r="F100" s="37"/>
      <c r="G100" s="37"/>
      <c r="H100" s="37"/>
      <c r="I100" s="37"/>
      <c r="J100" s="100">
        <f>J136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132</v>
      </c>
    </row>
    <row r="101" s="9" customFormat="1" ht="24.96" customHeight="1">
      <c r="A101" s="9"/>
      <c r="B101" s="158"/>
      <c r="C101" s="9"/>
      <c r="D101" s="159" t="s">
        <v>538</v>
      </c>
      <c r="E101" s="160"/>
      <c r="F101" s="160"/>
      <c r="G101" s="160"/>
      <c r="H101" s="160"/>
      <c r="I101" s="160"/>
      <c r="J101" s="161">
        <f>J137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2003</v>
      </c>
      <c r="E102" s="164"/>
      <c r="F102" s="164"/>
      <c r="G102" s="164"/>
      <c r="H102" s="164"/>
      <c r="I102" s="164"/>
      <c r="J102" s="165">
        <f>J138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2" customFormat="1" ht="21.84" customHeight="1">
      <c r="A103" s="37"/>
      <c r="B103" s="38"/>
      <c r="C103" s="37"/>
      <c r="D103" s="37"/>
      <c r="E103" s="37"/>
      <c r="F103" s="37"/>
      <c r="G103" s="37"/>
      <c r="H103" s="37"/>
      <c r="I103" s="37"/>
      <c r="J103" s="37"/>
      <c r="K103" s="37"/>
      <c r="L103" s="59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6.96" customHeight="1">
      <c r="A104" s="37"/>
      <c r="B104" s="38"/>
      <c r="C104" s="37"/>
      <c r="D104" s="37"/>
      <c r="E104" s="37"/>
      <c r="F104" s="37"/>
      <c r="G104" s="37"/>
      <c r="H104" s="37"/>
      <c r="I104" s="37"/>
      <c r="J104" s="37"/>
      <c r="K104" s="37"/>
      <c r="L104" s="59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29.28" customHeight="1">
      <c r="A105" s="37"/>
      <c r="B105" s="38"/>
      <c r="C105" s="157" t="s">
        <v>142</v>
      </c>
      <c r="D105" s="37"/>
      <c r="E105" s="37"/>
      <c r="F105" s="37"/>
      <c r="G105" s="37"/>
      <c r="H105" s="37"/>
      <c r="I105" s="37"/>
      <c r="J105" s="166">
        <f>ROUND(J106 + J107 + J108 + J109 + J110 + J111,2)</f>
        <v>0</v>
      </c>
      <c r="K105" s="37"/>
      <c r="L105" s="59"/>
      <c r="N105" s="167" t="s">
        <v>44</v>
      </c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18" customHeight="1">
      <c r="A106" s="37"/>
      <c r="B106" s="168"/>
      <c r="C106" s="169"/>
      <c r="D106" s="170" t="s">
        <v>143</v>
      </c>
      <c r="E106" s="171"/>
      <c r="F106" s="171"/>
      <c r="G106" s="169"/>
      <c r="H106" s="169"/>
      <c r="I106" s="169"/>
      <c r="J106" s="172">
        <v>0</v>
      </c>
      <c r="K106" s="169"/>
      <c r="L106" s="173"/>
      <c r="M106" s="174"/>
      <c r="N106" s="175" t="s">
        <v>46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144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93</v>
      </c>
      <c r="BK106" s="174"/>
      <c r="BL106" s="174"/>
      <c r="BM106" s="174"/>
    </row>
    <row r="107" s="2" customFormat="1" ht="18" customHeight="1">
      <c r="A107" s="37"/>
      <c r="B107" s="168"/>
      <c r="C107" s="169"/>
      <c r="D107" s="170" t="s">
        <v>145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46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144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93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146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46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144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93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147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46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144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93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148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46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144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93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1" t="s">
        <v>149</v>
      </c>
      <c r="E111" s="169"/>
      <c r="F111" s="169"/>
      <c r="G111" s="169"/>
      <c r="H111" s="169"/>
      <c r="I111" s="169"/>
      <c r="J111" s="172">
        <f>ROUND(J34*T111,2)</f>
        <v>0</v>
      </c>
      <c r="K111" s="169"/>
      <c r="L111" s="173"/>
      <c r="M111" s="174"/>
      <c r="N111" s="175" t="s">
        <v>46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150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93</v>
      </c>
      <c r="BK111" s="174"/>
      <c r="BL111" s="174"/>
      <c r="BM111" s="174"/>
    </row>
    <row r="112" s="2" customFormat="1">
      <c r="A112" s="37"/>
      <c r="B112" s="38"/>
      <c r="C112" s="37"/>
      <c r="D112" s="37"/>
      <c r="E112" s="37"/>
      <c r="F112" s="37"/>
      <c r="G112" s="37"/>
      <c r="H112" s="37"/>
      <c r="I112" s="37"/>
      <c r="J112" s="37"/>
      <c r="K112" s="37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29.28" customHeight="1">
      <c r="A113" s="37"/>
      <c r="B113" s="38"/>
      <c r="C113" s="178" t="s">
        <v>151</v>
      </c>
      <c r="D113" s="147"/>
      <c r="E113" s="147"/>
      <c r="F113" s="147"/>
      <c r="G113" s="147"/>
      <c r="H113" s="147"/>
      <c r="I113" s="147"/>
      <c r="J113" s="179">
        <f>ROUND(J100+J105,2)</f>
        <v>0</v>
      </c>
      <c r="K113" s="14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6.96" customHeight="1">
      <c r="A114" s="37"/>
      <c r="B114" s="64"/>
      <c r="C114" s="65"/>
      <c r="D114" s="65"/>
      <c r="E114" s="65"/>
      <c r="F114" s="65"/>
      <c r="G114" s="65"/>
      <c r="H114" s="65"/>
      <c r="I114" s="65"/>
      <c r="J114" s="65"/>
      <c r="K114" s="65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8" s="2" customFormat="1" ht="6.96" customHeight="1">
      <c r="A118" s="37"/>
      <c r="B118" s="66"/>
      <c r="C118" s="67"/>
      <c r="D118" s="67"/>
      <c r="E118" s="67"/>
      <c r="F118" s="67"/>
      <c r="G118" s="67"/>
      <c r="H118" s="67"/>
      <c r="I118" s="67"/>
      <c r="J118" s="67"/>
      <c r="K118" s="6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24.96" customHeight="1">
      <c r="A119" s="37"/>
      <c r="B119" s="38"/>
      <c r="C119" s="22" t="s">
        <v>152</v>
      </c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6.96" customHeight="1">
      <c r="A120" s="37"/>
      <c r="B120" s="38"/>
      <c r="C120" s="37"/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12" customHeight="1">
      <c r="A121" s="37"/>
      <c r="B121" s="38"/>
      <c r="C121" s="31" t="s">
        <v>15</v>
      </c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16.5" customHeight="1">
      <c r="A122" s="37"/>
      <c r="B122" s="38"/>
      <c r="C122" s="37"/>
      <c r="D122" s="37"/>
      <c r="E122" s="134" t="str">
        <f>E7</f>
        <v xml:space="preserve">KANALIZÁCIA PRE OBEC KOKŠOV - BAKŠA--UČS  č.1</v>
      </c>
      <c r="F122" s="31"/>
      <c r="G122" s="31"/>
      <c r="H122" s="31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1" customFormat="1" ht="12" customHeight="1">
      <c r="B123" s="21"/>
      <c r="C123" s="31" t="s">
        <v>121</v>
      </c>
      <c r="L123" s="21"/>
    </row>
    <row r="124" s="1" customFormat="1" ht="16.5" customHeight="1">
      <c r="B124" s="21"/>
      <c r="E124" s="134" t="s">
        <v>1999</v>
      </c>
      <c r="F124" s="1"/>
      <c r="G124" s="1"/>
      <c r="H124" s="1"/>
      <c r="L124" s="21"/>
    </row>
    <row r="125" s="1" customFormat="1" ht="12" customHeight="1">
      <c r="B125" s="21"/>
      <c r="C125" s="31" t="s">
        <v>123</v>
      </c>
      <c r="L125" s="21"/>
    </row>
    <row r="126" s="2" customFormat="1" ht="16.5" customHeight="1">
      <c r="A126" s="37"/>
      <c r="B126" s="38"/>
      <c r="C126" s="37"/>
      <c r="D126" s="37"/>
      <c r="E126" s="141" t="s">
        <v>2000</v>
      </c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12" customHeight="1">
      <c r="A127" s="37"/>
      <c r="B127" s="38"/>
      <c r="C127" s="31" t="s">
        <v>2001</v>
      </c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6.5" customHeight="1">
      <c r="A128" s="37"/>
      <c r="B128" s="38"/>
      <c r="C128" s="37"/>
      <c r="D128" s="37"/>
      <c r="E128" s="71" t="str">
        <f>E13</f>
        <v>ps1-1 - ČS 2-Strojné vybavenie</v>
      </c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6.96" customHeight="1">
      <c r="A129" s="37"/>
      <c r="B129" s="38"/>
      <c r="C129" s="37"/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2" customHeight="1">
      <c r="A130" s="37"/>
      <c r="B130" s="38"/>
      <c r="C130" s="31" t="s">
        <v>20</v>
      </c>
      <c r="D130" s="37"/>
      <c r="E130" s="37"/>
      <c r="F130" s="26" t="str">
        <f>F16</f>
        <v>KOKŠOV - BAKŠA</v>
      </c>
      <c r="G130" s="37"/>
      <c r="H130" s="37"/>
      <c r="I130" s="31" t="s">
        <v>22</v>
      </c>
      <c r="J130" s="73" t="str">
        <f>IF(J16="","",J16)</f>
        <v>27. 10. 2025</v>
      </c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6.96" customHeight="1">
      <c r="A131" s="37"/>
      <c r="B131" s="38"/>
      <c r="C131" s="37"/>
      <c r="D131" s="37"/>
      <c r="E131" s="37"/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25.65" customHeight="1">
      <c r="A132" s="37"/>
      <c r="B132" s="38"/>
      <c r="C132" s="31" t="s">
        <v>24</v>
      </c>
      <c r="D132" s="37"/>
      <c r="E132" s="37"/>
      <c r="F132" s="26" t="str">
        <f>E19</f>
        <v>Obec KOKŠOV - BAKŠA</v>
      </c>
      <c r="G132" s="37"/>
      <c r="H132" s="37"/>
      <c r="I132" s="31" t="s">
        <v>32</v>
      </c>
      <c r="J132" s="35" t="str">
        <f>E25</f>
        <v>Hydroprojekt Košice, s.r.o</v>
      </c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5.15" customHeight="1">
      <c r="A133" s="37"/>
      <c r="B133" s="38"/>
      <c r="C133" s="31" t="s">
        <v>30</v>
      </c>
      <c r="D133" s="37"/>
      <c r="E133" s="37"/>
      <c r="F133" s="26" t="str">
        <f>IF(E22="","",E22)</f>
        <v>Vyplň údaj</v>
      </c>
      <c r="G133" s="37"/>
      <c r="H133" s="37"/>
      <c r="I133" s="31" t="s">
        <v>37</v>
      </c>
      <c r="J133" s="35" t="str">
        <f>E28</f>
        <v>Ing.Osif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0.32" customHeight="1">
      <c r="A134" s="37"/>
      <c r="B134" s="38"/>
      <c r="C134" s="37"/>
      <c r="D134" s="37"/>
      <c r="E134" s="37"/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11" customFormat="1" ht="29.28" customHeight="1">
      <c r="A135" s="180"/>
      <c r="B135" s="181"/>
      <c r="C135" s="182" t="s">
        <v>153</v>
      </c>
      <c r="D135" s="183" t="s">
        <v>65</v>
      </c>
      <c r="E135" s="183" t="s">
        <v>61</v>
      </c>
      <c r="F135" s="183" t="s">
        <v>62</v>
      </c>
      <c r="G135" s="183" t="s">
        <v>154</v>
      </c>
      <c r="H135" s="183" t="s">
        <v>155</v>
      </c>
      <c r="I135" s="183" t="s">
        <v>156</v>
      </c>
      <c r="J135" s="184" t="s">
        <v>130</v>
      </c>
      <c r="K135" s="185" t="s">
        <v>157</v>
      </c>
      <c r="L135" s="186"/>
      <c r="M135" s="90" t="s">
        <v>1</v>
      </c>
      <c r="N135" s="91" t="s">
        <v>44</v>
      </c>
      <c r="O135" s="91" t="s">
        <v>158</v>
      </c>
      <c r="P135" s="91" t="s">
        <v>159</v>
      </c>
      <c r="Q135" s="91" t="s">
        <v>160</v>
      </c>
      <c r="R135" s="91" t="s">
        <v>161</v>
      </c>
      <c r="S135" s="91" t="s">
        <v>162</v>
      </c>
      <c r="T135" s="92" t="s">
        <v>163</v>
      </c>
      <c r="U135" s="180"/>
      <c r="V135" s="180"/>
      <c r="W135" s="180"/>
      <c r="X135" s="180"/>
      <c r="Y135" s="180"/>
      <c r="Z135" s="180"/>
      <c r="AA135" s="180"/>
      <c r="AB135" s="180"/>
      <c r="AC135" s="180"/>
      <c r="AD135" s="180"/>
      <c r="AE135" s="180"/>
    </row>
    <row r="136" s="2" customFormat="1" ht="22.8" customHeight="1">
      <c r="A136" s="37"/>
      <c r="B136" s="38"/>
      <c r="C136" s="97" t="s">
        <v>127</v>
      </c>
      <c r="D136" s="37"/>
      <c r="E136" s="37"/>
      <c r="F136" s="37"/>
      <c r="G136" s="37"/>
      <c r="H136" s="37"/>
      <c r="I136" s="37"/>
      <c r="J136" s="187">
        <f>BK136</f>
        <v>0</v>
      </c>
      <c r="K136" s="37"/>
      <c r="L136" s="38"/>
      <c r="M136" s="93"/>
      <c r="N136" s="77"/>
      <c r="O136" s="94"/>
      <c r="P136" s="188">
        <f>P137</f>
        <v>0</v>
      </c>
      <c r="Q136" s="94"/>
      <c r="R136" s="188">
        <f>R137</f>
        <v>0.20638999999999999</v>
      </c>
      <c r="S136" s="94"/>
      <c r="T136" s="189">
        <f>T137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T136" s="18" t="s">
        <v>79</v>
      </c>
      <c r="AU136" s="18" t="s">
        <v>132</v>
      </c>
      <c r="BK136" s="190">
        <f>BK137</f>
        <v>0</v>
      </c>
    </row>
    <row r="137" s="12" customFormat="1" ht="25.92" customHeight="1">
      <c r="A137" s="12"/>
      <c r="B137" s="191"/>
      <c r="C137" s="12"/>
      <c r="D137" s="192" t="s">
        <v>79</v>
      </c>
      <c r="E137" s="193" t="s">
        <v>271</v>
      </c>
      <c r="F137" s="193" t="s">
        <v>541</v>
      </c>
      <c r="G137" s="12"/>
      <c r="H137" s="12"/>
      <c r="I137" s="194"/>
      <c r="J137" s="195">
        <f>BK137</f>
        <v>0</v>
      </c>
      <c r="K137" s="12"/>
      <c r="L137" s="191"/>
      <c r="M137" s="196"/>
      <c r="N137" s="197"/>
      <c r="O137" s="197"/>
      <c r="P137" s="198">
        <f>P138</f>
        <v>0</v>
      </c>
      <c r="Q137" s="197"/>
      <c r="R137" s="198">
        <f>R138</f>
        <v>0.20638999999999999</v>
      </c>
      <c r="S137" s="197"/>
      <c r="T137" s="199">
        <f>T138</f>
        <v>0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192" t="s">
        <v>112</v>
      </c>
      <c r="AT137" s="200" t="s">
        <v>79</v>
      </c>
      <c r="AU137" s="200" t="s">
        <v>80</v>
      </c>
      <c r="AY137" s="192" t="s">
        <v>166</v>
      </c>
      <c r="BK137" s="201">
        <f>BK138</f>
        <v>0</v>
      </c>
    </row>
    <row r="138" s="12" customFormat="1" ht="22.8" customHeight="1">
      <c r="A138" s="12"/>
      <c r="B138" s="191"/>
      <c r="C138" s="12"/>
      <c r="D138" s="192" t="s">
        <v>79</v>
      </c>
      <c r="E138" s="202" t="s">
        <v>2004</v>
      </c>
      <c r="F138" s="202" t="s">
        <v>2005</v>
      </c>
      <c r="G138" s="12"/>
      <c r="H138" s="12"/>
      <c r="I138" s="194"/>
      <c r="J138" s="203">
        <f>BK138</f>
        <v>0</v>
      </c>
      <c r="K138" s="12"/>
      <c r="L138" s="191"/>
      <c r="M138" s="196"/>
      <c r="N138" s="197"/>
      <c r="O138" s="197"/>
      <c r="P138" s="198">
        <f>SUM(P139:P170)</f>
        <v>0</v>
      </c>
      <c r="Q138" s="197"/>
      <c r="R138" s="198">
        <f>SUM(R139:R170)</f>
        <v>0.20638999999999999</v>
      </c>
      <c r="S138" s="197"/>
      <c r="T138" s="199">
        <f>SUM(T139:T170)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92" t="s">
        <v>112</v>
      </c>
      <c r="AT138" s="200" t="s">
        <v>79</v>
      </c>
      <c r="AU138" s="200" t="s">
        <v>87</v>
      </c>
      <c r="AY138" s="192" t="s">
        <v>166</v>
      </c>
      <c r="BK138" s="201">
        <f>SUM(BK139:BK170)</f>
        <v>0</v>
      </c>
    </row>
    <row r="139" s="2" customFormat="1" ht="44.25" customHeight="1">
      <c r="A139" s="37"/>
      <c r="B139" s="168"/>
      <c r="C139" s="204" t="s">
        <v>87</v>
      </c>
      <c r="D139" s="204" t="s">
        <v>168</v>
      </c>
      <c r="E139" s="205" t="s">
        <v>2006</v>
      </c>
      <c r="F139" s="206" t="s">
        <v>2007</v>
      </c>
      <c r="G139" s="207" t="s">
        <v>386</v>
      </c>
      <c r="H139" s="208">
        <v>1</v>
      </c>
      <c r="I139" s="209"/>
      <c r="J139" s="210">
        <f>ROUND(I139*H139,2)</f>
        <v>0</v>
      </c>
      <c r="K139" s="211"/>
      <c r="L139" s="38"/>
      <c r="M139" s="212" t="s">
        <v>1</v>
      </c>
      <c r="N139" s="213" t="s">
        <v>46</v>
      </c>
      <c r="O139" s="81"/>
      <c r="P139" s="214">
        <f>O139*H139</f>
        <v>0</v>
      </c>
      <c r="Q139" s="214">
        <v>0</v>
      </c>
      <c r="R139" s="214">
        <f>Q139*H139</f>
        <v>0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467</v>
      </c>
      <c r="AT139" s="216" t="s">
        <v>168</v>
      </c>
      <c r="AU139" s="216" t="s">
        <v>93</v>
      </c>
      <c r="AY139" s="18" t="s">
        <v>166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93</v>
      </c>
      <c r="BK139" s="217">
        <f>ROUND(I139*H139,2)</f>
        <v>0</v>
      </c>
      <c r="BL139" s="18" t="s">
        <v>467</v>
      </c>
      <c r="BM139" s="216" t="s">
        <v>2008</v>
      </c>
    </row>
    <row r="140" s="13" customFormat="1">
      <c r="A140" s="13"/>
      <c r="B140" s="218"/>
      <c r="C140" s="13"/>
      <c r="D140" s="219" t="s">
        <v>184</v>
      </c>
      <c r="E140" s="220" t="s">
        <v>1</v>
      </c>
      <c r="F140" s="221" t="s">
        <v>87</v>
      </c>
      <c r="G140" s="13"/>
      <c r="H140" s="222">
        <v>1</v>
      </c>
      <c r="I140" s="223"/>
      <c r="J140" s="13"/>
      <c r="K140" s="13"/>
      <c r="L140" s="218"/>
      <c r="M140" s="224"/>
      <c r="N140" s="225"/>
      <c r="O140" s="225"/>
      <c r="P140" s="225"/>
      <c r="Q140" s="225"/>
      <c r="R140" s="225"/>
      <c r="S140" s="225"/>
      <c r="T140" s="226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20" t="s">
        <v>184</v>
      </c>
      <c r="AU140" s="220" t="s">
        <v>93</v>
      </c>
      <c r="AV140" s="13" t="s">
        <v>93</v>
      </c>
      <c r="AW140" s="13" t="s">
        <v>36</v>
      </c>
      <c r="AX140" s="13" t="s">
        <v>87</v>
      </c>
      <c r="AY140" s="220" t="s">
        <v>166</v>
      </c>
    </row>
    <row r="141" s="14" customFormat="1">
      <c r="A141" s="14"/>
      <c r="B141" s="227"/>
      <c r="C141" s="14"/>
      <c r="D141" s="219" t="s">
        <v>184</v>
      </c>
      <c r="E141" s="228" t="s">
        <v>1</v>
      </c>
      <c r="F141" s="229" t="s">
        <v>2009</v>
      </c>
      <c r="G141" s="14"/>
      <c r="H141" s="228" t="s">
        <v>1</v>
      </c>
      <c r="I141" s="230"/>
      <c r="J141" s="14"/>
      <c r="K141" s="14"/>
      <c r="L141" s="227"/>
      <c r="M141" s="231"/>
      <c r="N141" s="232"/>
      <c r="O141" s="232"/>
      <c r="P141" s="232"/>
      <c r="Q141" s="232"/>
      <c r="R141" s="232"/>
      <c r="S141" s="232"/>
      <c r="T141" s="233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T141" s="228" t="s">
        <v>184</v>
      </c>
      <c r="AU141" s="228" t="s">
        <v>93</v>
      </c>
      <c r="AV141" s="14" t="s">
        <v>87</v>
      </c>
      <c r="AW141" s="14" t="s">
        <v>36</v>
      </c>
      <c r="AX141" s="14" t="s">
        <v>80</v>
      </c>
      <c r="AY141" s="228" t="s">
        <v>166</v>
      </c>
    </row>
    <row r="142" s="14" customFormat="1">
      <c r="A142" s="14"/>
      <c r="B142" s="227"/>
      <c r="C142" s="14"/>
      <c r="D142" s="219" t="s">
        <v>184</v>
      </c>
      <c r="E142" s="228" t="s">
        <v>1</v>
      </c>
      <c r="F142" s="229" t="s">
        <v>2010</v>
      </c>
      <c r="G142" s="14"/>
      <c r="H142" s="228" t="s">
        <v>1</v>
      </c>
      <c r="I142" s="230"/>
      <c r="J142" s="14"/>
      <c r="K142" s="14"/>
      <c r="L142" s="227"/>
      <c r="M142" s="231"/>
      <c r="N142" s="232"/>
      <c r="O142" s="232"/>
      <c r="P142" s="232"/>
      <c r="Q142" s="232"/>
      <c r="R142" s="232"/>
      <c r="S142" s="232"/>
      <c r="T142" s="233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T142" s="228" t="s">
        <v>184</v>
      </c>
      <c r="AU142" s="228" t="s">
        <v>93</v>
      </c>
      <c r="AV142" s="14" t="s">
        <v>87</v>
      </c>
      <c r="AW142" s="14" t="s">
        <v>36</v>
      </c>
      <c r="AX142" s="14" t="s">
        <v>80</v>
      </c>
      <c r="AY142" s="228" t="s">
        <v>166</v>
      </c>
    </row>
    <row r="143" s="14" customFormat="1">
      <c r="A143" s="14"/>
      <c r="B143" s="227"/>
      <c r="C143" s="14"/>
      <c r="D143" s="219" t="s">
        <v>184</v>
      </c>
      <c r="E143" s="228" t="s">
        <v>1</v>
      </c>
      <c r="F143" s="229" t="s">
        <v>2011</v>
      </c>
      <c r="G143" s="14"/>
      <c r="H143" s="228" t="s">
        <v>1</v>
      </c>
      <c r="I143" s="230"/>
      <c r="J143" s="14"/>
      <c r="K143" s="14"/>
      <c r="L143" s="227"/>
      <c r="M143" s="231"/>
      <c r="N143" s="232"/>
      <c r="O143" s="232"/>
      <c r="P143" s="232"/>
      <c r="Q143" s="232"/>
      <c r="R143" s="232"/>
      <c r="S143" s="232"/>
      <c r="T143" s="233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T143" s="228" t="s">
        <v>184</v>
      </c>
      <c r="AU143" s="228" t="s">
        <v>93</v>
      </c>
      <c r="AV143" s="14" t="s">
        <v>87</v>
      </c>
      <c r="AW143" s="14" t="s">
        <v>36</v>
      </c>
      <c r="AX143" s="14" t="s">
        <v>80</v>
      </c>
      <c r="AY143" s="228" t="s">
        <v>166</v>
      </c>
    </row>
    <row r="144" s="14" customFormat="1">
      <c r="A144" s="14"/>
      <c r="B144" s="227"/>
      <c r="C144" s="14"/>
      <c r="D144" s="219" t="s">
        <v>184</v>
      </c>
      <c r="E144" s="228" t="s">
        <v>1</v>
      </c>
      <c r="F144" s="229" t="s">
        <v>2012</v>
      </c>
      <c r="G144" s="14"/>
      <c r="H144" s="228" t="s">
        <v>1</v>
      </c>
      <c r="I144" s="230"/>
      <c r="J144" s="14"/>
      <c r="K144" s="14"/>
      <c r="L144" s="227"/>
      <c r="M144" s="231"/>
      <c r="N144" s="232"/>
      <c r="O144" s="232"/>
      <c r="P144" s="232"/>
      <c r="Q144" s="232"/>
      <c r="R144" s="232"/>
      <c r="S144" s="232"/>
      <c r="T144" s="233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T144" s="228" t="s">
        <v>184</v>
      </c>
      <c r="AU144" s="228" t="s">
        <v>93</v>
      </c>
      <c r="AV144" s="14" t="s">
        <v>87</v>
      </c>
      <c r="AW144" s="14" t="s">
        <v>36</v>
      </c>
      <c r="AX144" s="14" t="s">
        <v>80</v>
      </c>
      <c r="AY144" s="228" t="s">
        <v>166</v>
      </c>
    </row>
    <row r="145" s="14" customFormat="1">
      <c r="A145" s="14"/>
      <c r="B145" s="227"/>
      <c r="C145" s="14"/>
      <c r="D145" s="219" t="s">
        <v>184</v>
      </c>
      <c r="E145" s="228" t="s">
        <v>1</v>
      </c>
      <c r="F145" s="229" t="s">
        <v>2013</v>
      </c>
      <c r="G145" s="14"/>
      <c r="H145" s="228" t="s">
        <v>1</v>
      </c>
      <c r="I145" s="230"/>
      <c r="J145" s="14"/>
      <c r="K145" s="14"/>
      <c r="L145" s="227"/>
      <c r="M145" s="231"/>
      <c r="N145" s="232"/>
      <c r="O145" s="232"/>
      <c r="P145" s="232"/>
      <c r="Q145" s="232"/>
      <c r="R145" s="232"/>
      <c r="S145" s="232"/>
      <c r="T145" s="233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T145" s="228" t="s">
        <v>184</v>
      </c>
      <c r="AU145" s="228" t="s">
        <v>93</v>
      </c>
      <c r="AV145" s="14" t="s">
        <v>87</v>
      </c>
      <c r="AW145" s="14" t="s">
        <v>36</v>
      </c>
      <c r="AX145" s="14" t="s">
        <v>80</v>
      </c>
      <c r="AY145" s="228" t="s">
        <v>166</v>
      </c>
    </row>
    <row r="146" s="14" customFormat="1">
      <c r="A146" s="14"/>
      <c r="B146" s="227"/>
      <c r="C146" s="14"/>
      <c r="D146" s="219" t="s">
        <v>184</v>
      </c>
      <c r="E146" s="228" t="s">
        <v>1</v>
      </c>
      <c r="F146" s="229" t="s">
        <v>2014</v>
      </c>
      <c r="G146" s="14"/>
      <c r="H146" s="228" t="s">
        <v>1</v>
      </c>
      <c r="I146" s="230"/>
      <c r="J146" s="14"/>
      <c r="K146" s="14"/>
      <c r="L146" s="227"/>
      <c r="M146" s="231"/>
      <c r="N146" s="232"/>
      <c r="O146" s="232"/>
      <c r="P146" s="232"/>
      <c r="Q146" s="232"/>
      <c r="R146" s="232"/>
      <c r="S146" s="232"/>
      <c r="T146" s="233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T146" s="228" t="s">
        <v>184</v>
      </c>
      <c r="AU146" s="228" t="s">
        <v>93</v>
      </c>
      <c r="AV146" s="14" t="s">
        <v>87</v>
      </c>
      <c r="AW146" s="14" t="s">
        <v>36</v>
      </c>
      <c r="AX146" s="14" t="s">
        <v>80</v>
      </c>
      <c r="AY146" s="228" t="s">
        <v>166</v>
      </c>
    </row>
    <row r="147" s="14" customFormat="1">
      <c r="A147" s="14"/>
      <c r="B147" s="227"/>
      <c r="C147" s="14"/>
      <c r="D147" s="219" t="s">
        <v>184</v>
      </c>
      <c r="E147" s="228" t="s">
        <v>1</v>
      </c>
      <c r="F147" s="229" t="s">
        <v>2015</v>
      </c>
      <c r="G147" s="14"/>
      <c r="H147" s="228" t="s">
        <v>1</v>
      </c>
      <c r="I147" s="230"/>
      <c r="J147" s="14"/>
      <c r="K147" s="14"/>
      <c r="L147" s="227"/>
      <c r="M147" s="231"/>
      <c r="N147" s="232"/>
      <c r="O147" s="232"/>
      <c r="P147" s="232"/>
      <c r="Q147" s="232"/>
      <c r="R147" s="232"/>
      <c r="S147" s="232"/>
      <c r="T147" s="233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T147" s="228" t="s">
        <v>184</v>
      </c>
      <c r="AU147" s="228" t="s">
        <v>93</v>
      </c>
      <c r="AV147" s="14" t="s">
        <v>87</v>
      </c>
      <c r="AW147" s="14" t="s">
        <v>36</v>
      </c>
      <c r="AX147" s="14" t="s">
        <v>80</v>
      </c>
      <c r="AY147" s="228" t="s">
        <v>166</v>
      </c>
    </row>
    <row r="148" s="14" customFormat="1">
      <c r="A148" s="14"/>
      <c r="B148" s="227"/>
      <c r="C148" s="14"/>
      <c r="D148" s="219" t="s">
        <v>184</v>
      </c>
      <c r="E148" s="228" t="s">
        <v>1</v>
      </c>
      <c r="F148" s="229" t="s">
        <v>2007</v>
      </c>
      <c r="G148" s="14"/>
      <c r="H148" s="228" t="s">
        <v>1</v>
      </c>
      <c r="I148" s="230"/>
      <c r="J148" s="14"/>
      <c r="K148" s="14"/>
      <c r="L148" s="227"/>
      <c r="M148" s="231"/>
      <c r="N148" s="232"/>
      <c r="O148" s="232"/>
      <c r="P148" s="232"/>
      <c r="Q148" s="232"/>
      <c r="R148" s="232"/>
      <c r="S148" s="232"/>
      <c r="T148" s="233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T148" s="228" t="s">
        <v>184</v>
      </c>
      <c r="AU148" s="228" t="s">
        <v>93</v>
      </c>
      <c r="AV148" s="14" t="s">
        <v>87</v>
      </c>
      <c r="AW148" s="14" t="s">
        <v>36</v>
      </c>
      <c r="AX148" s="14" t="s">
        <v>80</v>
      </c>
      <c r="AY148" s="228" t="s">
        <v>166</v>
      </c>
    </row>
    <row r="149" s="2" customFormat="1" ht="66.75" customHeight="1">
      <c r="A149" s="37"/>
      <c r="B149" s="168"/>
      <c r="C149" s="242" t="s">
        <v>93</v>
      </c>
      <c r="D149" s="242" t="s">
        <v>271</v>
      </c>
      <c r="E149" s="243" t="s">
        <v>2016</v>
      </c>
      <c r="F149" s="244" t="s">
        <v>2017</v>
      </c>
      <c r="G149" s="245" t="s">
        <v>386</v>
      </c>
      <c r="H149" s="246">
        <v>2</v>
      </c>
      <c r="I149" s="247"/>
      <c r="J149" s="248">
        <f>ROUND(I149*H149,2)</f>
        <v>0</v>
      </c>
      <c r="K149" s="249"/>
      <c r="L149" s="250"/>
      <c r="M149" s="251" t="s">
        <v>1</v>
      </c>
      <c r="N149" s="252" t="s">
        <v>46</v>
      </c>
      <c r="O149" s="81"/>
      <c r="P149" s="214">
        <f>O149*H149</f>
        <v>0</v>
      </c>
      <c r="Q149" s="214">
        <v>0.088999999999999996</v>
      </c>
      <c r="R149" s="214">
        <f>Q149*H149</f>
        <v>0.17799999999999999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470</v>
      </c>
      <c r="AT149" s="216" t="s">
        <v>271</v>
      </c>
      <c r="AU149" s="216" t="s">
        <v>93</v>
      </c>
      <c r="AY149" s="18" t="s">
        <v>166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93</v>
      </c>
      <c r="BK149" s="217">
        <f>ROUND(I149*H149,2)</f>
        <v>0</v>
      </c>
      <c r="BL149" s="18" t="s">
        <v>467</v>
      </c>
      <c r="BM149" s="216" t="s">
        <v>2018</v>
      </c>
    </row>
    <row r="150" s="13" customFormat="1">
      <c r="A150" s="13"/>
      <c r="B150" s="218"/>
      <c r="C150" s="13"/>
      <c r="D150" s="219" t="s">
        <v>184</v>
      </c>
      <c r="E150" s="220" t="s">
        <v>1</v>
      </c>
      <c r="F150" s="221" t="s">
        <v>93</v>
      </c>
      <c r="G150" s="13"/>
      <c r="H150" s="222">
        <v>2</v>
      </c>
      <c r="I150" s="223"/>
      <c r="J150" s="13"/>
      <c r="K150" s="13"/>
      <c r="L150" s="218"/>
      <c r="M150" s="224"/>
      <c r="N150" s="225"/>
      <c r="O150" s="225"/>
      <c r="P150" s="225"/>
      <c r="Q150" s="225"/>
      <c r="R150" s="225"/>
      <c r="S150" s="225"/>
      <c r="T150" s="226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20" t="s">
        <v>184</v>
      </c>
      <c r="AU150" s="220" t="s">
        <v>93</v>
      </c>
      <c r="AV150" s="13" t="s">
        <v>93</v>
      </c>
      <c r="AW150" s="13" t="s">
        <v>36</v>
      </c>
      <c r="AX150" s="13" t="s">
        <v>87</v>
      </c>
      <c r="AY150" s="220" t="s">
        <v>166</v>
      </c>
    </row>
    <row r="151" s="14" customFormat="1">
      <c r="A151" s="14"/>
      <c r="B151" s="227"/>
      <c r="C151" s="14"/>
      <c r="D151" s="219" t="s">
        <v>184</v>
      </c>
      <c r="E151" s="228" t="s">
        <v>1</v>
      </c>
      <c r="F151" s="229" t="s">
        <v>2019</v>
      </c>
      <c r="G151" s="14"/>
      <c r="H151" s="228" t="s">
        <v>1</v>
      </c>
      <c r="I151" s="230"/>
      <c r="J151" s="14"/>
      <c r="K151" s="14"/>
      <c r="L151" s="227"/>
      <c r="M151" s="231"/>
      <c r="N151" s="232"/>
      <c r="O151" s="232"/>
      <c r="P151" s="232"/>
      <c r="Q151" s="232"/>
      <c r="R151" s="232"/>
      <c r="S151" s="232"/>
      <c r="T151" s="233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T151" s="228" t="s">
        <v>184</v>
      </c>
      <c r="AU151" s="228" t="s">
        <v>93</v>
      </c>
      <c r="AV151" s="14" t="s">
        <v>87</v>
      </c>
      <c r="AW151" s="14" t="s">
        <v>36</v>
      </c>
      <c r="AX151" s="14" t="s">
        <v>80</v>
      </c>
      <c r="AY151" s="228" t="s">
        <v>166</v>
      </c>
    </row>
    <row r="152" s="14" customFormat="1">
      <c r="A152" s="14"/>
      <c r="B152" s="227"/>
      <c r="C152" s="14"/>
      <c r="D152" s="219" t="s">
        <v>184</v>
      </c>
      <c r="E152" s="228" t="s">
        <v>1</v>
      </c>
      <c r="F152" s="229" t="s">
        <v>2020</v>
      </c>
      <c r="G152" s="14"/>
      <c r="H152" s="228" t="s">
        <v>1</v>
      </c>
      <c r="I152" s="230"/>
      <c r="J152" s="14"/>
      <c r="K152" s="14"/>
      <c r="L152" s="227"/>
      <c r="M152" s="231"/>
      <c r="N152" s="232"/>
      <c r="O152" s="232"/>
      <c r="P152" s="232"/>
      <c r="Q152" s="232"/>
      <c r="R152" s="232"/>
      <c r="S152" s="232"/>
      <c r="T152" s="233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T152" s="228" t="s">
        <v>184</v>
      </c>
      <c r="AU152" s="228" t="s">
        <v>93</v>
      </c>
      <c r="AV152" s="14" t="s">
        <v>87</v>
      </c>
      <c r="AW152" s="14" t="s">
        <v>36</v>
      </c>
      <c r="AX152" s="14" t="s">
        <v>80</v>
      </c>
      <c r="AY152" s="228" t="s">
        <v>166</v>
      </c>
    </row>
    <row r="153" s="14" customFormat="1">
      <c r="A153" s="14"/>
      <c r="B153" s="227"/>
      <c r="C153" s="14"/>
      <c r="D153" s="219" t="s">
        <v>184</v>
      </c>
      <c r="E153" s="228" t="s">
        <v>1</v>
      </c>
      <c r="F153" s="229" t="s">
        <v>2021</v>
      </c>
      <c r="G153" s="14"/>
      <c r="H153" s="228" t="s">
        <v>1</v>
      </c>
      <c r="I153" s="230"/>
      <c r="J153" s="14"/>
      <c r="K153" s="14"/>
      <c r="L153" s="227"/>
      <c r="M153" s="231"/>
      <c r="N153" s="232"/>
      <c r="O153" s="232"/>
      <c r="P153" s="232"/>
      <c r="Q153" s="232"/>
      <c r="R153" s="232"/>
      <c r="S153" s="232"/>
      <c r="T153" s="233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T153" s="228" t="s">
        <v>184</v>
      </c>
      <c r="AU153" s="228" t="s">
        <v>93</v>
      </c>
      <c r="AV153" s="14" t="s">
        <v>87</v>
      </c>
      <c r="AW153" s="14" t="s">
        <v>36</v>
      </c>
      <c r="AX153" s="14" t="s">
        <v>80</v>
      </c>
      <c r="AY153" s="228" t="s">
        <v>166</v>
      </c>
    </row>
    <row r="154" s="14" customFormat="1">
      <c r="A154" s="14"/>
      <c r="B154" s="227"/>
      <c r="C154" s="14"/>
      <c r="D154" s="219" t="s">
        <v>184</v>
      </c>
      <c r="E154" s="228" t="s">
        <v>1</v>
      </c>
      <c r="F154" s="229" t="s">
        <v>2022</v>
      </c>
      <c r="G154" s="14"/>
      <c r="H154" s="228" t="s">
        <v>1</v>
      </c>
      <c r="I154" s="230"/>
      <c r="J154" s="14"/>
      <c r="K154" s="14"/>
      <c r="L154" s="227"/>
      <c r="M154" s="231"/>
      <c r="N154" s="232"/>
      <c r="O154" s="232"/>
      <c r="P154" s="232"/>
      <c r="Q154" s="232"/>
      <c r="R154" s="232"/>
      <c r="S154" s="232"/>
      <c r="T154" s="233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T154" s="228" t="s">
        <v>184</v>
      </c>
      <c r="AU154" s="228" t="s">
        <v>93</v>
      </c>
      <c r="AV154" s="14" t="s">
        <v>87</v>
      </c>
      <c r="AW154" s="14" t="s">
        <v>36</v>
      </c>
      <c r="AX154" s="14" t="s">
        <v>80</v>
      </c>
      <c r="AY154" s="228" t="s">
        <v>166</v>
      </c>
    </row>
    <row r="155" s="14" customFormat="1">
      <c r="A155" s="14"/>
      <c r="B155" s="227"/>
      <c r="C155" s="14"/>
      <c r="D155" s="219" t="s">
        <v>184</v>
      </c>
      <c r="E155" s="228" t="s">
        <v>1</v>
      </c>
      <c r="F155" s="229" t="s">
        <v>2023</v>
      </c>
      <c r="G155" s="14"/>
      <c r="H155" s="228" t="s">
        <v>1</v>
      </c>
      <c r="I155" s="230"/>
      <c r="J155" s="14"/>
      <c r="K155" s="14"/>
      <c r="L155" s="227"/>
      <c r="M155" s="231"/>
      <c r="N155" s="232"/>
      <c r="O155" s="232"/>
      <c r="P155" s="232"/>
      <c r="Q155" s="232"/>
      <c r="R155" s="232"/>
      <c r="S155" s="232"/>
      <c r="T155" s="233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T155" s="228" t="s">
        <v>184</v>
      </c>
      <c r="AU155" s="228" t="s">
        <v>93</v>
      </c>
      <c r="AV155" s="14" t="s">
        <v>87</v>
      </c>
      <c r="AW155" s="14" t="s">
        <v>36</v>
      </c>
      <c r="AX155" s="14" t="s">
        <v>80</v>
      </c>
      <c r="AY155" s="228" t="s">
        <v>166</v>
      </c>
    </row>
    <row r="156" s="14" customFormat="1">
      <c r="A156" s="14"/>
      <c r="B156" s="227"/>
      <c r="C156" s="14"/>
      <c r="D156" s="219" t="s">
        <v>184</v>
      </c>
      <c r="E156" s="228" t="s">
        <v>1</v>
      </c>
      <c r="F156" s="229" t="s">
        <v>2024</v>
      </c>
      <c r="G156" s="14"/>
      <c r="H156" s="228" t="s">
        <v>1</v>
      </c>
      <c r="I156" s="230"/>
      <c r="J156" s="14"/>
      <c r="K156" s="14"/>
      <c r="L156" s="227"/>
      <c r="M156" s="231"/>
      <c r="N156" s="232"/>
      <c r="O156" s="232"/>
      <c r="P156" s="232"/>
      <c r="Q156" s="232"/>
      <c r="R156" s="232"/>
      <c r="S156" s="232"/>
      <c r="T156" s="233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T156" s="228" t="s">
        <v>184</v>
      </c>
      <c r="AU156" s="228" t="s">
        <v>93</v>
      </c>
      <c r="AV156" s="14" t="s">
        <v>87</v>
      </c>
      <c r="AW156" s="14" t="s">
        <v>36</v>
      </c>
      <c r="AX156" s="14" t="s">
        <v>80</v>
      </c>
      <c r="AY156" s="228" t="s">
        <v>166</v>
      </c>
    </row>
    <row r="157" s="14" customFormat="1">
      <c r="A157" s="14"/>
      <c r="B157" s="227"/>
      <c r="C157" s="14"/>
      <c r="D157" s="219" t="s">
        <v>184</v>
      </c>
      <c r="E157" s="228" t="s">
        <v>1</v>
      </c>
      <c r="F157" s="229" t="s">
        <v>2025</v>
      </c>
      <c r="G157" s="14"/>
      <c r="H157" s="228" t="s">
        <v>1</v>
      </c>
      <c r="I157" s="230"/>
      <c r="J157" s="14"/>
      <c r="K157" s="14"/>
      <c r="L157" s="227"/>
      <c r="M157" s="231"/>
      <c r="N157" s="232"/>
      <c r="O157" s="232"/>
      <c r="P157" s="232"/>
      <c r="Q157" s="232"/>
      <c r="R157" s="232"/>
      <c r="S157" s="232"/>
      <c r="T157" s="233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T157" s="228" t="s">
        <v>184</v>
      </c>
      <c r="AU157" s="228" t="s">
        <v>93</v>
      </c>
      <c r="AV157" s="14" t="s">
        <v>87</v>
      </c>
      <c r="AW157" s="14" t="s">
        <v>36</v>
      </c>
      <c r="AX157" s="14" t="s">
        <v>80</v>
      </c>
      <c r="AY157" s="228" t="s">
        <v>166</v>
      </c>
    </row>
    <row r="158" s="14" customFormat="1">
      <c r="A158" s="14"/>
      <c r="B158" s="227"/>
      <c r="C158" s="14"/>
      <c r="D158" s="219" t="s">
        <v>184</v>
      </c>
      <c r="E158" s="228" t="s">
        <v>1</v>
      </c>
      <c r="F158" s="229" t="s">
        <v>2026</v>
      </c>
      <c r="G158" s="14"/>
      <c r="H158" s="228" t="s">
        <v>1</v>
      </c>
      <c r="I158" s="230"/>
      <c r="J158" s="14"/>
      <c r="K158" s="14"/>
      <c r="L158" s="227"/>
      <c r="M158" s="231"/>
      <c r="N158" s="232"/>
      <c r="O158" s="232"/>
      <c r="P158" s="232"/>
      <c r="Q158" s="232"/>
      <c r="R158" s="232"/>
      <c r="S158" s="232"/>
      <c r="T158" s="233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T158" s="228" t="s">
        <v>184</v>
      </c>
      <c r="AU158" s="228" t="s">
        <v>93</v>
      </c>
      <c r="AV158" s="14" t="s">
        <v>87</v>
      </c>
      <c r="AW158" s="14" t="s">
        <v>36</v>
      </c>
      <c r="AX158" s="14" t="s">
        <v>80</v>
      </c>
      <c r="AY158" s="228" t="s">
        <v>166</v>
      </c>
    </row>
    <row r="159" s="2" customFormat="1" ht="21.75" customHeight="1">
      <c r="A159" s="37"/>
      <c r="B159" s="168"/>
      <c r="C159" s="242" t="s">
        <v>112</v>
      </c>
      <c r="D159" s="242" t="s">
        <v>271</v>
      </c>
      <c r="E159" s="243" t="s">
        <v>2027</v>
      </c>
      <c r="F159" s="244" t="s">
        <v>2028</v>
      </c>
      <c r="G159" s="245" t="s">
        <v>171</v>
      </c>
      <c r="H159" s="246">
        <v>2</v>
      </c>
      <c r="I159" s="247"/>
      <c r="J159" s="248">
        <f>ROUND(I159*H159,2)</f>
        <v>0</v>
      </c>
      <c r="K159" s="249"/>
      <c r="L159" s="250"/>
      <c r="M159" s="251" t="s">
        <v>1</v>
      </c>
      <c r="N159" s="252" t="s">
        <v>46</v>
      </c>
      <c r="O159" s="81"/>
      <c r="P159" s="214">
        <f>O159*H159</f>
        <v>0</v>
      </c>
      <c r="Q159" s="214">
        <v>0.014</v>
      </c>
      <c r="R159" s="214">
        <f>Q159*H159</f>
        <v>0.028000000000000001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470</v>
      </c>
      <c r="AT159" s="216" t="s">
        <v>271</v>
      </c>
      <c r="AU159" s="216" t="s">
        <v>93</v>
      </c>
      <c r="AY159" s="18" t="s">
        <v>166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93</v>
      </c>
      <c r="BK159" s="217">
        <f>ROUND(I159*H159,2)</f>
        <v>0</v>
      </c>
      <c r="BL159" s="18" t="s">
        <v>467</v>
      </c>
      <c r="BM159" s="216" t="s">
        <v>2029</v>
      </c>
    </row>
    <row r="160" s="2" customFormat="1" ht="37.8" customHeight="1">
      <c r="A160" s="37"/>
      <c r="B160" s="168"/>
      <c r="C160" s="242" t="s">
        <v>172</v>
      </c>
      <c r="D160" s="242" t="s">
        <v>271</v>
      </c>
      <c r="E160" s="243" t="s">
        <v>2030</v>
      </c>
      <c r="F160" s="244" t="s">
        <v>2031</v>
      </c>
      <c r="G160" s="245" t="s">
        <v>2032</v>
      </c>
      <c r="H160" s="246">
        <v>2</v>
      </c>
      <c r="I160" s="247"/>
      <c r="J160" s="248">
        <f>ROUND(I160*H160,2)</f>
        <v>0</v>
      </c>
      <c r="K160" s="249"/>
      <c r="L160" s="250"/>
      <c r="M160" s="251" t="s">
        <v>1</v>
      </c>
      <c r="N160" s="252" t="s">
        <v>46</v>
      </c>
      <c r="O160" s="81"/>
      <c r="P160" s="214">
        <f>O160*H160</f>
        <v>0</v>
      </c>
      <c r="Q160" s="214">
        <v>3.0000000000000001E-05</v>
      </c>
      <c r="R160" s="214">
        <f>Q160*H160</f>
        <v>6.0000000000000002E-05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470</v>
      </c>
      <c r="AT160" s="216" t="s">
        <v>271</v>
      </c>
      <c r="AU160" s="216" t="s">
        <v>93</v>
      </c>
      <c r="AY160" s="18" t="s">
        <v>166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93</v>
      </c>
      <c r="BK160" s="217">
        <f>ROUND(I160*H160,2)</f>
        <v>0</v>
      </c>
      <c r="BL160" s="18" t="s">
        <v>467</v>
      </c>
      <c r="BM160" s="216" t="s">
        <v>2033</v>
      </c>
    </row>
    <row r="161" s="2" customFormat="1" ht="24.15" customHeight="1">
      <c r="A161" s="37"/>
      <c r="B161" s="168"/>
      <c r="C161" s="242" t="s">
        <v>186</v>
      </c>
      <c r="D161" s="242" t="s">
        <v>271</v>
      </c>
      <c r="E161" s="243" t="s">
        <v>2034</v>
      </c>
      <c r="F161" s="244" t="s">
        <v>2035</v>
      </c>
      <c r="G161" s="245" t="s">
        <v>386</v>
      </c>
      <c r="H161" s="246">
        <v>2</v>
      </c>
      <c r="I161" s="247"/>
      <c r="J161" s="248">
        <f>ROUND(I161*H161,2)</f>
        <v>0</v>
      </c>
      <c r="K161" s="249"/>
      <c r="L161" s="250"/>
      <c r="M161" s="251" t="s">
        <v>1</v>
      </c>
      <c r="N161" s="252" t="s">
        <v>46</v>
      </c>
      <c r="O161" s="81"/>
      <c r="P161" s="214">
        <f>O161*H161</f>
        <v>0</v>
      </c>
      <c r="Q161" s="214">
        <v>3.0000000000000001E-05</v>
      </c>
      <c r="R161" s="214">
        <f>Q161*H161</f>
        <v>6.0000000000000002E-05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470</v>
      </c>
      <c r="AT161" s="216" t="s">
        <v>271</v>
      </c>
      <c r="AU161" s="216" t="s">
        <v>93</v>
      </c>
      <c r="AY161" s="18" t="s">
        <v>166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93</v>
      </c>
      <c r="BK161" s="217">
        <f>ROUND(I161*H161,2)</f>
        <v>0</v>
      </c>
      <c r="BL161" s="18" t="s">
        <v>467</v>
      </c>
      <c r="BM161" s="216" t="s">
        <v>2036</v>
      </c>
    </row>
    <row r="162" s="2" customFormat="1" ht="24.15" customHeight="1">
      <c r="A162" s="37"/>
      <c r="B162" s="168"/>
      <c r="C162" s="242" t="s">
        <v>190</v>
      </c>
      <c r="D162" s="242" t="s">
        <v>271</v>
      </c>
      <c r="E162" s="243" t="s">
        <v>2037</v>
      </c>
      <c r="F162" s="244" t="s">
        <v>2038</v>
      </c>
      <c r="G162" s="245" t="s">
        <v>386</v>
      </c>
      <c r="H162" s="246">
        <v>2</v>
      </c>
      <c r="I162" s="247"/>
      <c r="J162" s="248">
        <f>ROUND(I162*H162,2)</f>
        <v>0</v>
      </c>
      <c r="K162" s="249"/>
      <c r="L162" s="250"/>
      <c r="M162" s="251" t="s">
        <v>1</v>
      </c>
      <c r="N162" s="252" t="s">
        <v>46</v>
      </c>
      <c r="O162" s="81"/>
      <c r="P162" s="214">
        <f>O162*H162</f>
        <v>0</v>
      </c>
      <c r="Q162" s="214">
        <v>3.0000000000000001E-05</v>
      </c>
      <c r="R162" s="214">
        <f>Q162*H162</f>
        <v>6.0000000000000002E-05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470</v>
      </c>
      <c r="AT162" s="216" t="s">
        <v>271</v>
      </c>
      <c r="AU162" s="216" t="s">
        <v>93</v>
      </c>
      <c r="AY162" s="18" t="s">
        <v>166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93</v>
      </c>
      <c r="BK162" s="217">
        <f>ROUND(I162*H162,2)</f>
        <v>0</v>
      </c>
      <c r="BL162" s="18" t="s">
        <v>467</v>
      </c>
      <c r="BM162" s="216" t="s">
        <v>2039</v>
      </c>
    </row>
    <row r="163" s="2" customFormat="1" ht="24.15" customHeight="1">
      <c r="A163" s="37"/>
      <c r="B163" s="168"/>
      <c r="C163" s="242" t="s">
        <v>194</v>
      </c>
      <c r="D163" s="242" t="s">
        <v>271</v>
      </c>
      <c r="E163" s="243" t="s">
        <v>2040</v>
      </c>
      <c r="F163" s="244" t="s">
        <v>2041</v>
      </c>
      <c r="G163" s="245" t="s">
        <v>386</v>
      </c>
      <c r="H163" s="246">
        <v>2</v>
      </c>
      <c r="I163" s="247"/>
      <c r="J163" s="248">
        <f>ROUND(I163*H163,2)</f>
        <v>0</v>
      </c>
      <c r="K163" s="249"/>
      <c r="L163" s="250"/>
      <c r="M163" s="251" t="s">
        <v>1</v>
      </c>
      <c r="N163" s="252" t="s">
        <v>46</v>
      </c>
      <c r="O163" s="81"/>
      <c r="P163" s="214">
        <f>O163*H163</f>
        <v>0</v>
      </c>
      <c r="Q163" s="214">
        <v>3.0000000000000001E-05</v>
      </c>
      <c r="R163" s="214">
        <f>Q163*H163</f>
        <v>6.0000000000000002E-05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470</v>
      </c>
      <c r="AT163" s="216" t="s">
        <v>271</v>
      </c>
      <c r="AU163" s="216" t="s">
        <v>93</v>
      </c>
      <c r="AY163" s="18" t="s">
        <v>166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93</v>
      </c>
      <c r="BK163" s="217">
        <f>ROUND(I163*H163,2)</f>
        <v>0</v>
      </c>
      <c r="BL163" s="18" t="s">
        <v>467</v>
      </c>
      <c r="BM163" s="216" t="s">
        <v>2042</v>
      </c>
    </row>
    <row r="164" s="2" customFormat="1" ht="24.15" customHeight="1">
      <c r="A164" s="37"/>
      <c r="B164" s="168"/>
      <c r="C164" s="242" t="s">
        <v>200</v>
      </c>
      <c r="D164" s="242" t="s">
        <v>271</v>
      </c>
      <c r="E164" s="243" t="s">
        <v>2043</v>
      </c>
      <c r="F164" s="244" t="s">
        <v>2044</v>
      </c>
      <c r="G164" s="245" t="s">
        <v>386</v>
      </c>
      <c r="H164" s="246">
        <v>2</v>
      </c>
      <c r="I164" s="247"/>
      <c r="J164" s="248">
        <f>ROUND(I164*H164,2)</f>
        <v>0</v>
      </c>
      <c r="K164" s="249"/>
      <c r="L164" s="250"/>
      <c r="M164" s="251" t="s">
        <v>1</v>
      </c>
      <c r="N164" s="252" t="s">
        <v>46</v>
      </c>
      <c r="O164" s="81"/>
      <c r="P164" s="214">
        <f>O164*H164</f>
        <v>0</v>
      </c>
      <c r="Q164" s="214">
        <v>3.0000000000000001E-05</v>
      </c>
      <c r="R164" s="214">
        <f>Q164*H164</f>
        <v>6.0000000000000002E-05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470</v>
      </c>
      <c r="AT164" s="216" t="s">
        <v>271</v>
      </c>
      <c r="AU164" s="216" t="s">
        <v>93</v>
      </c>
      <c r="AY164" s="18" t="s">
        <v>166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93</v>
      </c>
      <c r="BK164" s="217">
        <f>ROUND(I164*H164,2)</f>
        <v>0</v>
      </c>
      <c r="BL164" s="18" t="s">
        <v>467</v>
      </c>
      <c r="BM164" s="216" t="s">
        <v>2045</v>
      </c>
    </row>
    <row r="165" s="2" customFormat="1" ht="24.15" customHeight="1">
      <c r="A165" s="37"/>
      <c r="B165" s="168"/>
      <c r="C165" s="242" t="s">
        <v>205</v>
      </c>
      <c r="D165" s="242" t="s">
        <v>271</v>
      </c>
      <c r="E165" s="243" t="s">
        <v>2046</v>
      </c>
      <c r="F165" s="244" t="s">
        <v>2047</v>
      </c>
      <c r="G165" s="245" t="s">
        <v>386</v>
      </c>
      <c r="H165" s="246">
        <v>1</v>
      </c>
      <c r="I165" s="247"/>
      <c r="J165" s="248">
        <f>ROUND(I165*H165,2)</f>
        <v>0</v>
      </c>
      <c r="K165" s="249"/>
      <c r="L165" s="250"/>
      <c r="M165" s="251" t="s">
        <v>1</v>
      </c>
      <c r="N165" s="252" t="s">
        <v>46</v>
      </c>
      <c r="O165" s="81"/>
      <c r="P165" s="214">
        <f>O165*H165</f>
        <v>0</v>
      </c>
      <c r="Q165" s="214">
        <v>3.0000000000000001E-05</v>
      </c>
      <c r="R165" s="214">
        <f>Q165*H165</f>
        <v>3.0000000000000001E-05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470</v>
      </c>
      <c r="AT165" s="216" t="s">
        <v>271</v>
      </c>
      <c r="AU165" s="216" t="s">
        <v>93</v>
      </c>
      <c r="AY165" s="18" t="s">
        <v>166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93</v>
      </c>
      <c r="BK165" s="217">
        <f>ROUND(I165*H165,2)</f>
        <v>0</v>
      </c>
      <c r="BL165" s="18" t="s">
        <v>467</v>
      </c>
      <c r="BM165" s="216" t="s">
        <v>2048</v>
      </c>
    </row>
    <row r="166" s="2" customFormat="1" ht="24.15" customHeight="1">
      <c r="A166" s="37"/>
      <c r="B166" s="168"/>
      <c r="C166" s="242" t="s">
        <v>211</v>
      </c>
      <c r="D166" s="242" t="s">
        <v>271</v>
      </c>
      <c r="E166" s="243" t="s">
        <v>2049</v>
      </c>
      <c r="F166" s="244" t="s">
        <v>2050</v>
      </c>
      <c r="G166" s="245" t="s">
        <v>386</v>
      </c>
      <c r="H166" s="246">
        <v>2</v>
      </c>
      <c r="I166" s="247"/>
      <c r="J166" s="248">
        <f>ROUND(I166*H166,2)</f>
        <v>0</v>
      </c>
      <c r="K166" s="249"/>
      <c r="L166" s="250"/>
      <c r="M166" s="251" t="s">
        <v>1</v>
      </c>
      <c r="N166" s="252" t="s">
        <v>46</v>
      </c>
      <c r="O166" s="81"/>
      <c r="P166" s="214">
        <f>O166*H166</f>
        <v>0</v>
      </c>
      <c r="Q166" s="214">
        <v>3.0000000000000001E-05</v>
      </c>
      <c r="R166" s="214">
        <f>Q166*H166</f>
        <v>6.0000000000000002E-05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470</v>
      </c>
      <c r="AT166" s="216" t="s">
        <v>271</v>
      </c>
      <c r="AU166" s="216" t="s">
        <v>93</v>
      </c>
      <c r="AY166" s="18" t="s">
        <v>166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93</v>
      </c>
      <c r="BK166" s="217">
        <f>ROUND(I166*H166,2)</f>
        <v>0</v>
      </c>
      <c r="BL166" s="18" t="s">
        <v>467</v>
      </c>
      <c r="BM166" s="216" t="s">
        <v>2051</v>
      </c>
    </row>
    <row r="167" s="2" customFormat="1" ht="16.5" customHeight="1">
      <c r="A167" s="37"/>
      <c r="B167" s="168"/>
      <c r="C167" s="204" t="s">
        <v>216</v>
      </c>
      <c r="D167" s="204" t="s">
        <v>168</v>
      </c>
      <c r="E167" s="205" t="s">
        <v>1984</v>
      </c>
      <c r="F167" s="206" t="s">
        <v>1985</v>
      </c>
      <c r="G167" s="207" t="s">
        <v>522</v>
      </c>
      <c r="H167" s="258"/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46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467</v>
      </c>
      <c r="AT167" s="216" t="s">
        <v>168</v>
      </c>
      <c r="AU167" s="216" t="s">
        <v>93</v>
      </c>
      <c r="AY167" s="18" t="s">
        <v>166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93</v>
      </c>
      <c r="BK167" s="217">
        <f>ROUND(I167*H167,2)</f>
        <v>0</v>
      </c>
      <c r="BL167" s="18" t="s">
        <v>467</v>
      </c>
      <c r="BM167" s="216" t="s">
        <v>2052</v>
      </c>
    </row>
    <row r="168" s="2" customFormat="1" ht="16.5" customHeight="1">
      <c r="A168" s="37"/>
      <c r="B168" s="168"/>
      <c r="C168" s="204" t="s">
        <v>221</v>
      </c>
      <c r="D168" s="204" t="s">
        <v>168</v>
      </c>
      <c r="E168" s="205" t="s">
        <v>1988</v>
      </c>
      <c r="F168" s="206" t="s">
        <v>1989</v>
      </c>
      <c r="G168" s="207" t="s">
        <v>522</v>
      </c>
      <c r="H168" s="258"/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46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467</v>
      </c>
      <c r="AT168" s="216" t="s">
        <v>168</v>
      </c>
      <c r="AU168" s="216" t="s">
        <v>93</v>
      </c>
      <c r="AY168" s="18" t="s">
        <v>166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93</v>
      </c>
      <c r="BK168" s="217">
        <f>ROUND(I168*H168,2)</f>
        <v>0</v>
      </c>
      <c r="BL168" s="18" t="s">
        <v>467</v>
      </c>
      <c r="BM168" s="216" t="s">
        <v>2053</v>
      </c>
    </row>
    <row r="169" s="2" customFormat="1" ht="16.5" customHeight="1">
      <c r="A169" s="37"/>
      <c r="B169" s="168"/>
      <c r="C169" s="204" t="s">
        <v>225</v>
      </c>
      <c r="D169" s="204" t="s">
        <v>168</v>
      </c>
      <c r="E169" s="205" t="s">
        <v>1992</v>
      </c>
      <c r="F169" s="206" t="s">
        <v>1993</v>
      </c>
      <c r="G169" s="207" t="s">
        <v>522</v>
      </c>
      <c r="H169" s="258"/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46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467</v>
      </c>
      <c r="AT169" s="216" t="s">
        <v>168</v>
      </c>
      <c r="AU169" s="216" t="s">
        <v>93</v>
      </c>
      <c r="AY169" s="18" t="s">
        <v>166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93</v>
      </c>
      <c r="BK169" s="217">
        <f>ROUND(I169*H169,2)</f>
        <v>0</v>
      </c>
      <c r="BL169" s="18" t="s">
        <v>467</v>
      </c>
      <c r="BM169" s="216" t="s">
        <v>2054</v>
      </c>
    </row>
    <row r="170" s="2" customFormat="1" ht="16.5" customHeight="1">
      <c r="A170" s="37"/>
      <c r="B170" s="168"/>
      <c r="C170" s="204" t="s">
        <v>230</v>
      </c>
      <c r="D170" s="204" t="s">
        <v>168</v>
      </c>
      <c r="E170" s="205" t="s">
        <v>1996</v>
      </c>
      <c r="F170" s="206" t="s">
        <v>1997</v>
      </c>
      <c r="G170" s="207" t="s">
        <v>522</v>
      </c>
      <c r="H170" s="258"/>
      <c r="I170" s="209"/>
      <c r="J170" s="210">
        <f>ROUND(I170*H170,2)</f>
        <v>0</v>
      </c>
      <c r="K170" s="211"/>
      <c r="L170" s="38"/>
      <c r="M170" s="253" t="s">
        <v>1</v>
      </c>
      <c r="N170" s="254" t="s">
        <v>46</v>
      </c>
      <c r="O170" s="255"/>
      <c r="P170" s="256">
        <f>O170*H170</f>
        <v>0</v>
      </c>
      <c r="Q170" s="256">
        <v>0</v>
      </c>
      <c r="R170" s="256">
        <f>Q170*H170</f>
        <v>0</v>
      </c>
      <c r="S170" s="256">
        <v>0</v>
      </c>
      <c r="T170" s="257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467</v>
      </c>
      <c r="AT170" s="216" t="s">
        <v>168</v>
      </c>
      <c r="AU170" s="216" t="s">
        <v>93</v>
      </c>
      <c r="AY170" s="18" t="s">
        <v>166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93</v>
      </c>
      <c r="BK170" s="217">
        <f>ROUND(I170*H170,2)</f>
        <v>0</v>
      </c>
      <c r="BL170" s="18" t="s">
        <v>467</v>
      </c>
      <c r="BM170" s="216" t="s">
        <v>2055</v>
      </c>
    </row>
    <row r="171" s="2" customFormat="1" ht="6.96" customHeight="1">
      <c r="A171" s="37"/>
      <c r="B171" s="64"/>
      <c r="C171" s="65"/>
      <c r="D171" s="65"/>
      <c r="E171" s="65"/>
      <c r="F171" s="65"/>
      <c r="G171" s="65"/>
      <c r="H171" s="65"/>
      <c r="I171" s="65"/>
      <c r="J171" s="65"/>
      <c r="K171" s="65"/>
      <c r="L171" s="38"/>
      <c r="M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</row>
  </sheetData>
  <autoFilter ref="C135:K170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6:F106"/>
    <mergeCell ref="D107:F107"/>
    <mergeCell ref="D108:F108"/>
    <mergeCell ref="D109:F109"/>
    <mergeCell ref="D110:F110"/>
    <mergeCell ref="E122:H122"/>
    <mergeCell ref="E126:H126"/>
    <mergeCell ref="E124:H124"/>
    <mergeCell ref="E128:H12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116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80</v>
      </c>
    </row>
    <row r="4" s="1" customFormat="1" ht="24.96" customHeight="1">
      <c r="B4" s="21"/>
      <c r="D4" s="22" t="s">
        <v>120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16.5" customHeight="1">
      <c r="B7" s="21"/>
      <c r="E7" s="134" t="str">
        <f>'Rekapitulácia stavby'!K6</f>
        <v xml:space="preserve">KANALIZÁCIA PRE OBEC KOKŠOV - BAKŠA--UČS  č.1</v>
      </c>
      <c r="F7" s="31"/>
      <c r="G7" s="31"/>
      <c r="H7" s="31"/>
      <c r="L7" s="21"/>
    </row>
    <row r="8">
      <c r="B8" s="21"/>
      <c r="D8" s="31" t="s">
        <v>121</v>
      </c>
      <c r="L8" s="21"/>
    </row>
    <row r="9" s="1" customFormat="1" ht="16.5" customHeight="1">
      <c r="B9" s="21"/>
      <c r="E9" s="134" t="s">
        <v>1999</v>
      </c>
      <c r="F9" s="1"/>
      <c r="G9" s="1"/>
      <c r="H9" s="1"/>
      <c r="L9" s="21"/>
    </row>
    <row r="10" s="1" customFormat="1" ht="12" customHeight="1">
      <c r="B10" s="21"/>
      <c r="D10" s="31" t="s">
        <v>123</v>
      </c>
      <c r="L10" s="21"/>
    </row>
    <row r="11" s="2" customFormat="1" ht="16.5" customHeight="1">
      <c r="A11" s="37"/>
      <c r="B11" s="38"/>
      <c r="C11" s="37"/>
      <c r="D11" s="37"/>
      <c r="E11" s="141" t="s">
        <v>2000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2001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2056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20</v>
      </c>
      <c r="E16" s="37"/>
      <c r="F16" s="26" t="s">
        <v>2057</v>
      </c>
      <c r="G16" s="37"/>
      <c r="H16" s="37"/>
      <c r="I16" s="31" t="s">
        <v>22</v>
      </c>
      <c r="J16" s="73" t="str">
        <f>'Rekapitulácia stavby'!AN8</f>
        <v>27. 10. 2025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24</v>
      </c>
      <c r="E18" s="37"/>
      <c r="F18" s="37"/>
      <c r="G18" s="37"/>
      <c r="H18" s="37"/>
      <c r="I18" s="31" t="s">
        <v>25</v>
      </c>
      <c r="J18" s="26" t="s">
        <v>26</v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">
        <v>2058</v>
      </c>
      <c r="F19" s="37"/>
      <c r="G19" s="37"/>
      <c r="H19" s="37"/>
      <c r="I19" s="31" t="s">
        <v>28</v>
      </c>
      <c r="J19" s="26" t="s">
        <v>1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30</v>
      </c>
      <c r="E21" s="37"/>
      <c r="F21" s="37"/>
      <c r="G21" s="37"/>
      <c r="H21" s="37"/>
      <c r="I21" s="31" t="s">
        <v>25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28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32</v>
      </c>
      <c r="E24" s="37"/>
      <c r="F24" s="37"/>
      <c r="G24" s="37"/>
      <c r="H24" s="37"/>
      <c r="I24" s="31" t="s">
        <v>25</v>
      </c>
      <c r="J24" s="26" t="s">
        <v>458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2059</v>
      </c>
      <c r="F25" s="37"/>
      <c r="G25" s="37"/>
      <c r="H25" s="37"/>
      <c r="I25" s="31" t="s">
        <v>28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37</v>
      </c>
      <c r="E27" s="37"/>
      <c r="F27" s="37"/>
      <c r="G27" s="37"/>
      <c r="H27" s="37"/>
      <c r="I27" s="31" t="s">
        <v>25</v>
      </c>
      <c r="J27" s="26" t="s">
        <v>1</v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">
        <v>460</v>
      </c>
      <c r="F28" s="37"/>
      <c r="G28" s="37"/>
      <c r="H28" s="37"/>
      <c r="I28" s="31" t="s">
        <v>28</v>
      </c>
      <c r="J28" s="26" t="s">
        <v>1</v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39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5"/>
      <c r="B31" s="136"/>
      <c r="C31" s="135"/>
      <c r="D31" s="135"/>
      <c r="E31" s="35" t="s">
        <v>1</v>
      </c>
      <c r="F31" s="35"/>
      <c r="G31" s="35"/>
      <c r="H31" s="35"/>
      <c r="I31" s="135"/>
      <c r="J31" s="135"/>
      <c r="K31" s="135"/>
      <c r="L31" s="137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5"/>
      <c r="AE31" s="135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127</v>
      </c>
      <c r="E34" s="37"/>
      <c r="F34" s="37"/>
      <c r="G34" s="37"/>
      <c r="H34" s="37"/>
      <c r="I34" s="37"/>
      <c r="J34" s="138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39" t="s">
        <v>118</v>
      </c>
      <c r="E35" s="37"/>
      <c r="F35" s="37"/>
      <c r="G35" s="37"/>
      <c r="H35" s="37"/>
      <c r="I35" s="37"/>
      <c r="J35" s="138">
        <f>J106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0" t="s">
        <v>40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42</v>
      </c>
      <c r="G38" s="37"/>
      <c r="H38" s="37"/>
      <c r="I38" s="42" t="s">
        <v>41</v>
      </c>
      <c r="J38" s="42" t="s">
        <v>43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41" t="s">
        <v>44</v>
      </c>
      <c r="E39" s="44" t="s">
        <v>45</v>
      </c>
      <c r="F39" s="142">
        <f>ROUND((SUM(BE106:BE113) + SUM(BE137:BE159)),  2)</f>
        <v>0</v>
      </c>
      <c r="G39" s="143"/>
      <c r="H39" s="143"/>
      <c r="I39" s="144">
        <v>0.23000000000000001</v>
      </c>
      <c r="J39" s="142">
        <f>ROUND(((SUM(BE106:BE113) + SUM(BE137:BE159))*I39),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46</v>
      </c>
      <c r="F40" s="145">
        <f>ROUND((SUM(BF106:BF113) + SUM(BF137:BF159)),  2)</f>
        <v>0</v>
      </c>
      <c r="G40" s="37"/>
      <c r="H40" s="37"/>
      <c r="I40" s="146">
        <v>0.23000000000000001</v>
      </c>
      <c r="J40" s="145">
        <f>ROUND(((SUM(BF106:BF113) + SUM(BF137:BF159))*I40),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47</v>
      </c>
      <c r="F41" s="145">
        <f>ROUND((SUM(BG106:BG113) + SUM(BG137:BG159)),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48</v>
      </c>
      <c r="F42" s="145">
        <f>ROUND((SUM(BH106:BH113) + SUM(BH137:BH159)),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49</v>
      </c>
      <c r="F43" s="142">
        <f>ROUND((SUM(BI106:BI113) + SUM(BI137:BI159)),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50</v>
      </c>
      <c r="E45" s="85"/>
      <c r="F45" s="85"/>
      <c r="G45" s="149" t="s">
        <v>51</v>
      </c>
      <c r="H45" s="150" t="s">
        <v>52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53</v>
      </c>
      <c r="E50" s="61"/>
      <c r="F50" s="61"/>
      <c r="G50" s="60" t="s">
        <v>54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55</v>
      </c>
      <c r="E61" s="40"/>
      <c r="F61" s="153" t="s">
        <v>56</v>
      </c>
      <c r="G61" s="62" t="s">
        <v>55</v>
      </c>
      <c r="H61" s="40"/>
      <c r="I61" s="40"/>
      <c r="J61" s="154" t="s">
        <v>56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57</v>
      </c>
      <c r="E65" s="63"/>
      <c r="F65" s="63"/>
      <c r="G65" s="60" t="s">
        <v>58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55</v>
      </c>
      <c r="E76" s="40"/>
      <c r="F76" s="153" t="s">
        <v>56</v>
      </c>
      <c r="G76" s="62" t="s">
        <v>55</v>
      </c>
      <c r="H76" s="40"/>
      <c r="I76" s="40"/>
      <c r="J76" s="154" t="s">
        <v>56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128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7"/>
      <c r="D85" s="37"/>
      <c r="E85" s="134" t="str">
        <f>E7</f>
        <v xml:space="preserve">KANALIZÁCIA PRE OBEC KOKŠOV - BAKŠA--UČS  č.1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121</v>
      </c>
      <c r="L86" s="21"/>
    </row>
    <row r="87" s="1" customFormat="1" ht="16.5" customHeight="1">
      <c r="B87" s="21"/>
      <c r="E87" s="134" t="s">
        <v>1999</v>
      </c>
      <c r="F87" s="1"/>
      <c r="G87" s="1"/>
      <c r="H87" s="1"/>
      <c r="L87" s="21"/>
    </row>
    <row r="88" s="1" customFormat="1" ht="12" customHeight="1">
      <c r="B88" s="21"/>
      <c r="C88" s="31" t="s">
        <v>123</v>
      </c>
      <c r="L88" s="21"/>
    </row>
    <row r="89" s="2" customFormat="1" ht="16.5" customHeight="1">
      <c r="A89" s="37"/>
      <c r="B89" s="38"/>
      <c r="C89" s="37"/>
      <c r="D89" s="37"/>
      <c r="E89" s="141" t="s">
        <v>2000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2001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ps1-2 - ČS 2 - Elektročasť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20</v>
      </c>
      <c r="D93" s="37"/>
      <c r="E93" s="37"/>
      <c r="F93" s="26" t="str">
        <f>F16</f>
        <v>KOKŠOV BAKŠA</v>
      </c>
      <c r="G93" s="37"/>
      <c r="H93" s="37"/>
      <c r="I93" s="31" t="s">
        <v>22</v>
      </c>
      <c r="J93" s="73" t="str">
        <f>IF(J16="","",J16)</f>
        <v>27. 10. 2025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40.05" customHeight="1">
      <c r="A95" s="37"/>
      <c r="B95" s="38"/>
      <c r="C95" s="31" t="s">
        <v>24</v>
      </c>
      <c r="D95" s="37"/>
      <c r="E95" s="37"/>
      <c r="F95" s="26" t="str">
        <f>E19</f>
        <v>Obec KOKŠOV - BAKŠA_x0009_</v>
      </c>
      <c r="G95" s="37"/>
      <c r="H95" s="37"/>
      <c r="I95" s="31" t="s">
        <v>32</v>
      </c>
      <c r="J95" s="35" t="str">
        <f>E25</f>
        <v>MARS ELEKTRO,s.r.o.Košice_x0009__x0009_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30</v>
      </c>
      <c r="D96" s="37"/>
      <c r="E96" s="37"/>
      <c r="F96" s="26" t="str">
        <f>IF(E22="","",E22)</f>
        <v>Vyplň údaj</v>
      </c>
      <c r="G96" s="37"/>
      <c r="H96" s="37"/>
      <c r="I96" s="31" t="s">
        <v>37</v>
      </c>
      <c r="J96" s="35" t="str">
        <f>E28</f>
        <v>Ing.Július Furmaník_x0009_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129</v>
      </c>
      <c r="D98" s="147"/>
      <c r="E98" s="147"/>
      <c r="F98" s="147"/>
      <c r="G98" s="147"/>
      <c r="H98" s="147"/>
      <c r="I98" s="147"/>
      <c r="J98" s="156" t="s">
        <v>130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131</v>
      </c>
      <c r="D100" s="37"/>
      <c r="E100" s="37"/>
      <c r="F100" s="37"/>
      <c r="G100" s="37"/>
      <c r="H100" s="37"/>
      <c r="I100" s="37"/>
      <c r="J100" s="100">
        <f>J137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132</v>
      </c>
    </row>
    <row r="101" s="9" customFormat="1" ht="24.96" customHeight="1">
      <c r="A101" s="9"/>
      <c r="B101" s="158"/>
      <c r="C101" s="9"/>
      <c r="D101" s="159" t="s">
        <v>2060</v>
      </c>
      <c r="E101" s="160"/>
      <c r="F101" s="160"/>
      <c r="G101" s="160"/>
      <c r="H101" s="160"/>
      <c r="I101" s="160"/>
      <c r="J101" s="161">
        <f>J138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2061</v>
      </c>
      <c r="E102" s="160"/>
      <c r="F102" s="160"/>
      <c r="G102" s="160"/>
      <c r="H102" s="160"/>
      <c r="I102" s="160"/>
      <c r="J102" s="161">
        <f>J146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8"/>
      <c r="C103" s="9"/>
      <c r="D103" s="159" t="s">
        <v>463</v>
      </c>
      <c r="E103" s="160"/>
      <c r="F103" s="160"/>
      <c r="G103" s="160"/>
      <c r="H103" s="160"/>
      <c r="I103" s="160"/>
      <c r="J103" s="161">
        <f>J158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7"/>
      <c r="B104" s="38"/>
      <c r="C104" s="37"/>
      <c r="D104" s="37"/>
      <c r="E104" s="37"/>
      <c r="F104" s="37"/>
      <c r="G104" s="37"/>
      <c r="H104" s="37"/>
      <c r="I104" s="37"/>
      <c r="J104" s="37"/>
      <c r="K104" s="37"/>
      <c r="L104" s="59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6.96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59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29.28" customHeight="1">
      <c r="A106" s="37"/>
      <c r="B106" s="38"/>
      <c r="C106" s="157" t="s">
        <v>142</v>
      </c>
      <c r="D106" s="37"/>
      <c r="E106" s="37"/>
      <c r="F106" s="37"/>
      <c r="G106" s="37"/>
      <c r="H106" s="37"/>
      <c r="I106" s="37"/>
      <c r="J106" s="166">
        <f>ROUND(J107 + J108 + J109 + J110 + J111 + J112,2)</f>
        <v>0</v>
      </c>
      <c r="K106" s="37"/>
      <c r="L106" s="59"/>
      <c r="N106" s="167" t="s">
        <v>44</v>
      </c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18" customHeight="1">
      <c r="A107" s="37"/>
      <c r="B107" s="168"/>
      <c r="C107" s="169"/>
      <c r="D107" s="170" t="s">
        <v>143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46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144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93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145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46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144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93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146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46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144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93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147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46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144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93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148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46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144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93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1" t="s">
        <v>149</v>
      </c>
      <c r="E112" s="169"/>
      <c r="F112" s="169"/>
      <c r="G112" s="169"/>
      <c r="H112" s="169"/>
      <c r="I112" s="169"/>
      <c r="J112" s="172">
        <f>ROUND(J34*T112,2)</f>
        <v>0</v>
      </c>
      <c r="K112" s="169"/>
      <c r="L112" s="173"/>
      <c r="M112" s="174"/>
      <c r="N112" s="175" t="s">
        <v>46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150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93</v>
      </c>
      <c r="BK112" s="174"/>
      <c r="BL112" s="174"/>
      <c r="BM112" s="174"/>
    </row>
    <row r="113" s="2" customFormat="1">
      <c r="A113" s="37"/>
      <c r="B113" s="38"/>
      <c r="C113" s="37"/>
      <c r="D113" s="37"/>
      <c r="E113" s="37"/>
      <c r="F113" s="37"/>
      <c r="G113" s="37"/>
      <c r="H113" s="37"/>
      <c r="I113" s="37"/>
      <c r="J113" s="37"/>
      <c r="K113" s="3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29.28" customHeight="1">
      <c r="A114" s="37"/>
      <c r="B114" s="38"/>
      <c r="C114" s="178" t="s">
        <v>151</v>
      </c>
      <c r="D114" s="147"/>
      <c r="E114" s="147"/>
      <c r="F114" s="147"/>
      <c r="G114" s="147"/>
      <c r="H114" s="147"/>
      <c r="I114" s="147"/>
      <c r="J114" s="179">
        <f>ROUND(J100+J106,2)</f>
        <v>0</v>
      </c>
      <c r="K114" s="14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64"/>
      <c r="C115" s="65"/>
      <c r="D115" s="65"/>
      <c r="E115" s="65"/>
      <c r="F115" s="65"/>
      <c r="G115" s="65"/>
      <c r="H115" s="65"/>
      <c r="I115" s="65"/>
      <c r="J115" s="65"/>
      <c r="K115" s="65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9" s="2" customFormat="1" ht="6.96" customHeight="1">
      <c r="A119" s="37"/>
      <c r="B119" s="66"/>
      <c r="C119" s="67"/>
      <c r="D119" s="67"/>
      <c r="E119" s="67"/>
      <c r="F119" s="67"/>
      <c r="G119" s="67"/>
      <c r="H119" s="67"/>
      <c r="I119" s="67"/>
      <c r="J119" s="67"/>
      <c r="K119" s="6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4.96" customHeight="1">
      <c r="A120" s="37"/>
      <c r="B120" s="38"/>
      <c r="C120" s="22" t="s">
        <v>152</v>
      </c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6.96" customHeight="1">
      <c r="A121" s="37"/>
      <c r="B121" s="38"/>
      <c r="C121" s="37"/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12" customHeight="1">
      <c r="A122" s="37"/>
      <c r="B122" s="38"/>
      <c r="C122" s="31" t="s">
        <v>15</v>
      </c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6.5" customHeight="1">
      <c r="A123" s="37"/>
      <c r="B123" s="38"/>
      <c r="C123" s="37"/>
      <c r="D123" s="37"/>
      <c r="E123" s="134" t="str">
        <f>E7</f>
        <v xml:space="preserve">KANALIZÁCIA PRE OBEC KOKŠOV - BAKŠA--UČS  č.1</v>
      </c>
      <c r="F123" s="31"/>
      <c r="G123" s="31"/>
      <c r="H123" s="31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1" customFormat="1" ht="12" customHeight="1">
      <c r="B124" s="21"/>
      <c r="C124" s="31" t="s">
        <v>121</v>
      </c>
      <c r="L124" s="21"/>
    </row>
    <row r="125" s="1" customFormat="1" ht="16.5" customHeight="1">
      <c r="B125" s="21"/>
      <c r="E125" s="134" t="s">
        <v>1999</v>
      </c>
      <c r="F125" s="1"/>
      <c r="G125" s="1"/>
      <c r="H125" s="1"/>
      <c r="L125" s="21"/>
    </row>
    <row r="126" s="1" customFormat="1" ht="12" customHeight="1">
      <c r="B126" s="21"/>
      <c r="C126" s="31" t="s">
        <v>123</v>
      </c>
      <c r="L126" s="21"/>
    </row>
    <row r="127" s="2" customFormat="1" ht="16.5" customHeight="1">
      <c r="A127" s="37"/>
      <c r="B127" s="38"/>
      <c r="C127" s="37"/>
      <c r="D127" s="37"/>
      <c r="E127" s="141" t="s">
        <v>2000</v>
      </c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2" customHeight="1">
      <c r="A128" s="37"/>
      <c r="B128" s="38"/>
      <c r="C128" s="31" t="s">
        <v>2001</v>
      </c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6.5" customHeight="1">
      <c r="A129" s="37"/>
      <c r="B129" s="38"/>
      <c r="C129" s="37"/>
      <c r="D129" s="37"/>
      <c r="E129" s="71" t="str">
        <f>E13</f>
        <v>ps1-2 - ČS 2 - Elektročasť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6.96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2" customHeight="1">
      <c r="A131" s="37"/>
      <c r="B131" s="38"/>
      <c r="C131" s="31" t="s">
        <v>20</v>
      </c>
      <c r="D131" s="37"/>
      <c r="E131" s="37"/>
      <c r="F131" s="26" t="str">
        <f>F16</f>
        <v>KOKŠOV BAKŠA</v>
      </c>
      <c r="G131" s="37"/>
      <c r="H131" s="37"/>
      <c r="I131" s="31" t="s">
        <v>22</v>
      </c>
      <c r="J131" s="73" t="str">
        <f>IF(J16="","",J16)</f>
        <v>27. 10. 2025</v>
      </c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40.05" customHeight="1">
      <c r="A133" s="37"/>
      <c r="B133" s="38"/>
      <c r="C133" s="31" t="s">
        <v>24</v>
      </c>
      <c r="D133" s="37"/>
      <c r="E133" s="37"/>
      <c r="F133" s="26" t="str">
        <f>E19</f>
        <v>Obec KOKŠOV - BAKŠA_x0009_</v>
      </c>
      <c r="G133" s="37"/>
      <c r="H133" s="37"/>
      <c r="I133" s="31" t="s">
        <v>32</v>
      </c>
      <c r="J133" s="35" t="str">
        <f>E25</f>
        <v>MARS ELEKTRO,s.r.o.Košice_x0009__x0009_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5.15" customHeight="1">
      <c r="A134" s="37"/>
      <c r="B134" s="38"/>
      <c r="C134" s="31" t="s">
        <v>30</v>
      </c>
      <c r="D134" s="37"/>
      <c r="E134" s="37"/>
      <c r="F134" s="26" t="str">
        <f>IF(E22="","",E22)</f>
        <v>Vyplň údaj</v>
      </c>
      <c r="G134" s="37"/>
      <c r="H134" s="37"/>
      <c r="I134" s="31" t="s">
        <v>37</v>
      </c>
      <c r="J134" s="35" t="str">
        <f>E28</f>
        <v>Ing.Július Furmaník_x0009_</v>
      </c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0.32" customHeight="1">
      <c r="A135" s="37"/>
      <c r="B135" s="38"/>
      <c r="C135" s="37"/>
      <c r="D135" s="37"/>
      <c r="E135" s="37"/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11" customFormat="1" ht="29.28" customHeight="1">
      <c r="A136" s="180"/>
      <c r="B136" s="181"/>
      <c r="C136" s="182" t="s">
        <v>153</v>
      </c>
      <c r="D136" s="183" t="s">
        <v>65</v>
      </c>
      <c r="E136" s="183" t="s">
        <v>61</v>
      </c>
      <c r="F136" s="183" t="s">
        <v>62</v>
      </c>
      <c r="G136" s="183" t="s">
        <v>154</v>
      </c>
      <c r="H136" s="183" t="s">
        <v>155</v>
      </c>
      <c r="I136" s="183" t="s">
        <v>156</v>
      </c>
      <c r="J136" s="184" t="s">
        <v>130</v>
      </c>
      <c r="K136" s="185" t="s">
        <v>157</v>
      </c>
      <c r="L136" s="186"/>
      <c r="M136" s="90" t="s">
        <v>1</v>
      </c>
      <c r="N136" s="91" t="s">
        <v>44</v>
      </c>
      <c r="O136" s="91" t="s">
        <v>158</v>
      </c>
      <c r="P136" s="91" t="s">
        <v>159</v>
      </c>
      <c r="Q136" s="91" t="s">
        <v>160</v>
      </c>
      <c r="R136" s="91" t="s">
        <v>161</v>
      </c>
      <c r="S136" s="91" t="s">
        <v>162</v>
      </c>
      <c r="T136" s="92" t="s">
        <v>163</v>
      </c>
      <c r="U136" s="180"/>
      <c r="V136" s="180"/>
      <c r="W136" s="180"/>
      <c r="X136" s="180"/>
      <c r="Y136" s="180"/>
      <c r="Z136" s="180"/>
      <c r="AA136" s="180"/>
      <c r="AB136" s="180"/>
      <c r="AC136" s="180"/>
      <c r="AD136" s="180"/>
      <c r="AE136" s="180"/>
    </row>
    <row r="137" s="2" customFormat="1" ht="22.8" customHeight="1">
      <c r="A137" s="37"/>
      <c r="B137" s="38"/>
      <c r="C137" s="97" t="s">
        <v>127</v>
      </c>
      <c r="D137" s="37"/>
      <c r="E137" s="37"/>
      <c r="F137" s="37"/>
      <c r="G137" s="37"/>
      <c r="H137" s="37"/>
      <c r="I137" s="37"/>
      <c r="J137" s="187">
        <f>BK137</f>
        <v>0</v>
      </c>
      <c r="K137" s="37"/>
      <c r="L137" s="38"/>
      <c r="M137" s="93"/>
      <c r="N137" s="77"/>
      <c r="O137" s="94"/>
      <c r="P137" s="188">
        <f>P138+P146+P158</f>
        <v>0</v>
      </c>
      <c r="Q137" s="94"/>
      <c r="R137" s="188">
        <f>R138+R146+R158</f>
        <v>0</v>
      </c>
      <c r="S137" s="94"/>
      <c r="T137" s="189">
        <f>T138+T146+T158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T137" s="18" t="s">
        <v>79</v>
      </c>
      <c r="AU137" s="18" t="s">
        <v>132</v>
      </c>
      <c r="BK137" s="190">
        <f>BK138+BK146+BK158</f>
        <v>0</v>
      </c>
    </row>
    <row r="138" s="12" customFormat="1" ht="25.92" customHeight="1">
      <c r="A138" s="12"/>
      <c r="B138" s="191"/>
      <c r="C138" s="12"/>
      <c r="D138" s="192" t="s">
        <v>79</v>
      </c>
      <c r="E138" s="193" t="s">
        <v>2062</v>
      </c>
      <c r="F138" s="193" t="s">
        <v>2063</v>
      </c>
      <c r="G138" s="12"/>
      <c r="H138" s="12"/>
      <c r="I138" s="194"/>
      <c r="J138" s="195">
        <f>BK138</f>
        <v>0</v>
      </c>
      <c r="K138" s="12"/>
      <c r="L138" s="191"/>
      <c r="M138" s="196"/>
      <c r="N138" s="197"/>
      <c r="O138" s="197"/>
      <c r="P138" s="198">
        <f>SUM(P139:P145)</f>
        <v>0</v>
      </c>
      <c r="Q138" s="197"/>
      <c r="R138" s="198">
        <f>SUM(R139:R145)</f>
        <v>0</v>
      </c>
      <c r="S138" s="197"/>
      <c r="T138" s="199">
        <f>SUM(T139:T145)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92" t="s">
        <v>87</v>
      </c>
      <c r="AT138" s="200" t="s">
        <v>79</v>
      </c>
      <c r="AU138" s="200" t="s">
        <v>80</v>
      </c>
      <c r="AY138" s="192" t="s">
        <v>166</v>
      </c>
      <c r="BK138" s="201">
        <f>SUM(BK139:BK145)</f>
        <v>0</v>
      </c>
    </row>
    <row r="139" s="2" customFormat="1" ht="24.15" customHeight="1">
      <c r="A139" s="37"/>
      <c r="B139" s="168"/>
      <c r="C139" s="204" t="s">
        <v>87</v>
      </c>
      <c r="D139" s="204" t="s">
        <v>168</v>
      </c>
      <c r="E139" s="205" t="s">
        <v>471</v>
      </c>
      <c r="F139" s="206" t="s">
        <v>472</v>
      </c>
      <c r="G139" s="207" t="s">
        <v>473</v>
      </c>
      <c r="H139" s="208">
        <v>2</v>
      </c>
      <c r="I139" s="209"/>
      <c r="J139" s="210">
        <f>ROUND(I139*H139,2)</f>
        <v>0</v>
      </c>
      <c r="K139" s="211"/>
      <c r="L139" s="38"/>
      <c r="M139" s="212" t="s">
        <v>1</v>
      </c>
      <c r="N139" s="213" t="s">
        <v>46</v>
      </c>
      <c r="O139" s="81"/>
      <c r="P139" s="214">
        <f>O139*H139</f>
        <v>0</v>
      </c>
      <c r="Q139" s="214">
        <v>0</v>
      </c>
      <c r="R139" s="214">
        <f>Q139*H139</f>
        <v>0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467</v>
      </c>
      <c r="AT139" s="216" t="s">
        <v>168</v>
      </c>
      <c r="AU139" s="216" t="s">
        <v>87</v>
      </c>
      <c r="AY139" s="18" t="s">
        <v>166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93</v>
      </c>
      <c r="BK139" s="217">
        <f>ROUND(I139*H139,2)</f>
        <v>0</v>
      </c>
      <c r="BL139" s="18" t="s">
        <v>467</v>
      </c>
      <c r="BM139" s="216" t="s">
        <v>93</v>
      </c>
    </row>
    <row r="140" s="2" customFormat="1" ht="21.75" customHeight="1">
      <c r="A140" s="37"/>
      <c r="B140" s="168"/>
      <c r="C140" s="204" t="s">
        <v>93</v>
      </c>
      <c r="D140" s="204" t="s">
        <v>168</v>
      </c>
      <c r="E140" s="205" t="s">
        <v>2064</v>
      </c>
      <c r="F140" s="206" t="s">
        <v>2065</v>
      </c>
      <c r="G140" s="207" t="s">
        <v>298</v>
      </c>
      <c r="H140" s="208">
        <v>2</v>
      </c>
      <c r="I140" s="209"/>
      <c r="J140" s="210">
        <f>ROUND(I140*H140,2)</f>
        <v>0</v>
      </c>
      <c r="K140" s="211"/>
      <c r="L140" s="38"/>
      <c r="M140" s="212" t="s">
        <v>1</v>
      </c>
      <c r="N140" s="213" t="s">
        <v>46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467</v>
      </c>
      <c r="AT140" s="216" t="s">
        <v>168</v>
      </c>
      <c r="AU140" s="216" t="s">
        <v>87</v>
      </c>
      <c r="AY140" s="18" t="s">
        <v>166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93</v>
      </c>
      <c r="BK140" s="217">
        <f>ROUND(I140*H140,2)</f>
        <v>0</v>
      </c>
      <c r="BL140" s="18" t="s">
        <v>467</v>
      </c>
      <c r="BM140" s="216" t="s">
        <v>172</v>
      </c>
    </row>
    <row r="141" s="2" customFormat="1" ht="16.5" customHeight="1">
      <c r="A141" s="37"/>
      <c r="B141" s="168"/>
      <c r="C141" s="242" t="s">
        <v>112</v>
      </c>
      <c r="D141" s="242" t="s">
        <v>271</v>
      </c>
      <c r="E141" s="243" t="s">
        <v>2066</v>
      </c>
      <c r="F141" s="244" t="s">
        <v>2067</v>
      </c>
      <c r="G141" s="245" t="s">
        <v>298</v>
      </c>
      <c r="H141" s="246">
        <v>2</v>
      </c>
      <c r="I141" s="247"/>
      <c r="J141" s="248">
        <f>ROUND(I141*H141,2)</f>
        <v>0</v>
      </c>
      <c r="K141" s="249"/>
      <c r="L141" s="250"/>
      <c r="M141" s="251" t="s">
        <v>1</v>
      </c>
      <c r="N141" s="252" t="s">
        <v>46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470</v>
      </c>
      <c r="AT141" s="216" t="s">
        <v>271</v>
      </c>
      <c r="AU141" s="216" t="s">
        <v>87</v>
      </c>
      <c r="AY141" s="18" t="s">
        <v>166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93</v>
      </c>
      <c r="BK141" s="217">
        <f>ROUND(I141*H141,2)</f>
        <v>0</v>
      </c>
      <c r="BL141" s="18" t="s">
        <v>467</v>
      </c>
      <c r="BM141" s="216" t="s">
        <v>190</v>
      </c>
    </row>
    <row r="142" s="2" customFormat="1" ht="24.15" customHeight="1">
      <c r="A142" s="37"/>
      <c r="B142" s="168"/>
      <c r="C142" s="204" t="s">
        <v>172</v>
      </c>
      <c r="D142" s="204" t="s">
        <v>168</v>
      </c>
      <c r="E142" s="205" t="s">
        <v>478</v>
      </c>
      <c r="F142" s="206" t="s">
        <v>479</v>
      </c>
      <c r="G142" s="207" t="s">
        <v>298</v>
      </c>
      <c r="H142" s="208">
        <v>2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46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467</v>
      </c>
      <c r="AT142" s="216" t="s">
        <v>168</v>
      </c>
      <c r="AU142" s="216" t="s">
        <v>87</v>
      </c>
      <c r="AY142" s="18" t="s">
        <v>166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93</v>
      </c>
      <c r="BK142" s="217">
        <f>ROUND(I142*H142,2)</f>
        <v>0</v>
      </c>
      <c r="BL142" s="18" t="s">
        <v>467</v>
      </c>
      <c r="BM142" s="216" t="s">
        <v>200</v>
      </c>
    </row>
    <row r="143" s="2" customFormat="1" ht="24.15" customHeight="1">
      <c r="A143" s="37"/>
      <c r="B143" s="168"/>
      <c r="C143" s="242" t="s">
        <v>186</v>
      </c>
      <c r="D143" s="242" t="s">
        <v>271</v>
      </c>
      <c r="E143" s="243" t="s">
        <v>480</v>
      </c>
      <c r="F143" s="244" t="s">
        <v>481</v>
      </c>
      <c r="G143" s="245" t="s">
        <v>274</v>
      </c>
      <c r="H143" s="246">
        <v>1.3</v>
      </c>
      <c r="I143" s="247"/>
      <c r="J143" s="248">
        <f>ROUND(I143*H143,2)</f>
        <v>0</v>
      </c>
      <c r="K143" s="249"/>
      <c r="L143" s="250"/>
      <c r="M143" s="251" t="s">
        <v>1</v>
      </c>
      <c r="N143" s="252" t="s">
        <v>46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470</v>
      </c>
      <c r="AT143" s="216" t="s">
        <v>271</v>
      </c>
      <c r="AU143" s="216" t="s">
        <v>87</v>
      </c>
      <c r="AY143" s="18" t="s">
        <v>166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93</v>
      </c>
      <c r="BK143" s="217">
        <f>ROUND(I143*H143,2)</f>
        <v>0</v>
      </c>
      <c r="BL143" s="18" t="s">
        <v>467</v>
      </c>
      <c r="BM143" s="216" t="s">
        <v>211</v>
      </c>
    </row>
    <row r="144" s="2" customFormat="1" ht="24.15" customHeight="1">
      <c r="A144" s="37"/>
      <c r="B144" s="168"/>
      <c r="C144" s="204" t="s">
        <v>190</v>
      </c>
      <c r="D144" s="204" t="s">
        <v>168</v>
      </c>
      <c r="E144" s="205" t="s">
        <v>486</v>
      </c>
      <c r="F144" s="206" t="s">
        <v>487</v>
      </c>
      <c r="G144" s="207" t="s">
        <v>473</v>
      </c>
      <c r="H144" s="208">
        <v>1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46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467</v>
      </c>
      <c r="AT144" s="216" t="s">
        <v>168</v>
      </c>
      <c r="AU144" s="216" t="s">
        <v>87</v>
      </c>
      <c r="AY144" s="18" t="s">
        <v>166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93</v>
      </c>
      <c r="BK144" s="217">
        <f>ROUND(I144*H144,2)</f>
        <v>0</v>
      </c>
      <c r="BL144" s="18" t="s">
        <v>467</v>
      </c>
      <c r="BM144" s="216" t="s">
        <v>221</v>
      </c>
    </row>
    <row r="145" s="2" customFormat="1" ht="33" customHeight="1">
      <c r="A145" s="37"/>
      <c r="B145" s="168"/>
      <c r="C145" s="242" t="s">
        <v>194</v>
      </c>
      <c r="D145" s="242" t="s">
        <v>271</v>
      </c>
      <c r="E145" s="243" t="s">
        <v>488</v>
      </c>
      <c r="F145" s="244" t="s">
        <v>489</v>
      </c>
      <c r="G145" s="245" t="s">
        <v>473</v>
      </c>
      <c r="H145" s="246">
        <v>1</v>
      </c>
      <c r="I145" s="247"/>
      <c r="J145" s="248">
        <f>ROUND(I145*H145,2)</f>
        <v>0</v>
      </c>
      <c r="K145" s="249"/>
      <c r="L145" s="250"/>
      <c r="M145" s="251" t="s">
        <v>1</v>
      </c>
      <c r="N145" s="252" t="s">
        <v>46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470</v>
      </c>
      <c r="AT145" s="216" t="s">
        <v>271</v>
      </c>
      <c r="AU145" s="216" t="s">
        <v>87</v>
      </c>
      <c r="AY145" s="18" t="s">
        <v>166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93</v>
      </c>
      <c r="BK145" s="217">
        <f>ROUND(I145*H145,2)</f>
        <v>0</v>
      </c>
      <c r="BL145" s="18" t="s">
        <v>467</v>
      </c>
      <c r="BM145" s="216" t="s">
        <v>230</v>
      </c>
    </row>
    <row r="146" s="12" customFormat="1" ht="25.92" customHeight="1">
      <c r="A146" s="12"/>
      <c r="B146" s="191"/>
      <c r="C146" s="12"/>
      <c r="D146" s="192" t="s">
        <v>79</v>
      </c>
      <c r="E146" s="193" t="s">
        <v>2068</v>
      </c>
      <c r="F146" s="193" t="s">
        <v>2069</v>
      </c>
      <c r="G146" s="12"/>
      <c r="H146" s="12"/>
      <c r="I146" s="194"/>
      <c r="J146" s="195">
        <f>BK146</f>
        <v>0</v>
      </c>
      <c r="K146" s="12"/>
      <c r="L146" s="191"/>
      <c r="M146" s="196"/>
      <c r="N146" s="197"/>
      <c r="O146" s="197"/>
      <c r="P146" s="198">
        <f>SUM(P147:P157)</f>
        <v>0</v>
      </c>
      <c r="Q146" s="197"/>
      <c r="R146" s="198">
        <f>SUM(R147:R157)</f>
        <v>0</v>
      </c>
      <c r="S146" s="197"/>
      <c r="T146" s="199">
        <f>SUM(T147:T157)</f>
        <v>0</v>
      </c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R146" s="192" t="s">
        <v>87</v>
      </c>
      <c r="AT146" s="200" t="s">
        <v>79</v>
      </c>
      <c r="AU146" s="200" t="s">
        <v>80</v>
      </c>
      <c r="AY146" s="192" t="s">
        <v>166</v>
      </c>
      <c r="BK146" s="201">
        <f>SUM(BK147:BK157)</f>
        <v>0</v>
      </c>
    </row>
    <row r="147" s="2" customFormat="1" ht="16.5" customHeight="1">
      <c r="A147" s="37"/>
      <c r="B147" s="168"/>
      <c r="C147" s="242" t="s">
        <v>200</v>
      </c>
      <c r="D147" s="242" t="s">
        <v>271</v>
      </c>
      <c r="E147" s="243" t="s">
        <v>2070</v>
      </c>
      <c r="F147" s="244" t="s">
        <v>2071</v>
      </c>
      <c r="G147" s="245" t="s">
        <v>473</v>
      </c>
      <c r="H147" s="246">
        <v>1</v>
      </c>
      <c r="I147" s="247"/>
      <c r="J147" s="248">
        <f>ROUND(I147*H147,2)</f>
        <v>0</v>
      </c>
      <c r="K147" s="249"/>
      <c r="L147" s="250"/>
      <c r="M147" s="251" t="s">
        <v>1</v>
      </c>
      <c r="N147" s="252" t="s">
        <v>46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587</v>
      </c>
      <c r="AT147" s="216" t="s">
        <v>271</v>
      </c>
      <c r="AU147" s="216" t="s">
        <v>87</v>
      </c>
      <c r="AY147" s="18" t="s">
        <v>166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93</v>
      </c>
      <c r="BK147" s="217">
        <f>ROUND(I147*H147,2)</f>
        <v>0</v>
      </c>
      <c r="BL147" s="18" t="s">
        <v>587</v>
      </c>
      <c r="BM147" s="216" t="s">
        <v>242</v>
      </c>
    </row>
    <row r="148" s="2" customFormat="1" ht="21.75" customHeight="1">
      <c r="A148" s="37"/>
      <c r="B148" s="168"/>
      <c r="C148" s="242" t="s">
        <v>205</v>
      </c>
      <c r="D148" s="242" t="s">
        <v>271</v>
      </c>
      <c r="E148" s="243" t="s">
        <v>2072</v>
      </c>
      <c r="F148" s="244" t="s">
        <v>2073</v>
      </c>
      <c r="G148" s="245" t="s">
        <v>473</v>
      </c>
      <c r="H148" s="246">
        <v>1</v>
      </c>
      <c r="I148" s="247"/>
      <c r="J148" s="248">
        <f>ROUND(I148*H148,2)</f>
        <v>0</v>
      </c>
      <c r="K148" s="249"/>
      <c r="L148" s="250"/>
      <c r="M148" s="251" t="s">
        <v>1</v>
      </c>
      <c r="N148" s="252" t="s">
        <v>46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587</v>
      </c>
      <c r="AT148" s="216" t="s">
        <v>271</v>
      </c>
      <c r="AU148" s="216" t="s">
        <v>87</v>
      </c>
      <c r="AY148" s="18" t="s">
        <v>166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93</v>
      </c>
      <c r="BK148" s="217">
        <f>ROUND(I148*H148,2)</f>
        <v>0</v>
      </c>
      <c r="BL148" s="18" t="s">
        <v>587</v>
      </c>
      <c r="BM148" s="216" t="s">
        <v>250</v>
      </c>
    </row>
    <row r="149" s="2" customFormat="1" ht="24.15" customHeight="1">
      <c r="A149" s="37"/>
      <c r="B149" s="168"/>
      <c r="C149" s="242" t="s">
        <v>211</v>
      </c>
      <c r="D149" s="242" t="s">
        <v>271</v>
      </c>
      <c r="E149" s="243" t="s">
        <v>2074</v>
      </c>
      <c r="F149" s="244" t="s">
        <v>2075</v>
      </c>
      <c r="G149" s="245" t="s">
        <v>473</v>
      </c>
      <c r="H149" s="246">
        <v>1</v>
      </c>
      <c r="I149" s="247"/>
      <c r="J149" s="248">
        <f>ROUND(I149*H149,2)</f>
        <v>0</v>
      </c>
      <c r="K149" s="249"/>
      <c r="L149" s="250"/>
      <c r="M149" s="251" t="s">
        <v>1</v>
      </c>
      <c r="N149" s="252" t="s">
        <v>46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587</v>
      </c>
      <c r="AT149" s="216" t="s">
        <v>271</v>
      </c>
      <c r="AU149" s="216" t="s">
        <v>87</v>
      </c>
      <c r="AY149" s="18" t="s">
        <v>166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93</v>
      </c>
      <c r="BK149" s="217">
        <f>ROUND(I149*H149,2)</f>
        <v>0</v>
      </c>
      <c r="BL149" s="18" t="s">
        <v>587</v>
      </c>
      <c r="BM149" s="216" t="s">
        <v>258</v>
      </c>
    </row>
    <row r="150" s="2" customFormat="1" ht="24.15" customHeight="1">
      <c r="A150" s="37"/>
      <c r="B150" s="168"/>
      <c r="C150" s="242" t="s">
        <v>216</v>
      </c>
      <c r="D150" s="242" t="s">
        <v>271</v>
      </c>
      <c r="E150" s="243" t="s">
        <v>2076</v>
      </c>
      <c r="F150" s="244" t="s">
        <v>2077</v>
      </c>
      <c r="G150" s="245" t="s">
        <v>473</v>
      </c>
      <c r="H150" s="246">
        <v>1</v>
      </c>
      <c r="I150" s="247"/>
      <c r="J150" s="248">
        <f>ROUND(I150*H150,2)</f>
        <v>0</v>
      </c>
      <c r="K150" s="249"/>
      <c r="L150" s="250"/>
      <c r="M150" s="251" t="s">
        <v>1</v>
      </c>
      <c r="N150" s="252" t="s">
        <v>46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587</v>
      </c>
      <c r="AT150" s="216" t="s">
        <v>271</v>
      </c>
      <c r="AU150" s="216" t="s">
        <v>87</v>
      </c>
      <c r="AY150" s="18" t="s">
        <v>166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93</v>
      </c>
      <c r="BK150" s="217">
        <f>ROUND(I150*H150,2)</f>
        <v>0</v>
      </c>
      <c r="BL150" s="18" t="s">
        <v>587</v>
      </c>
      <c r="BM150" s="216" t="s">
        <v>267</v>
      </c>
    </row>
    <row r="151" s="2" customFormat="1" ht="24.15" customHeight="1">
      <c r="A151" s="37"/>
      <c r="B151" s="168"/>
      <c r="C151" s="242" t="s">
        <v>221</v>
      </c>
      <c r="D151" s="242" t="s">
        <v>271</v>
      </c>
      <c r="E151" s="243" t="s">
        <v>2078</v>
      </c>
      <c r="F151" s="244" t="s">
        <v>2079</v>
      </c>
      <c r="G151" s="245" t="s">
        <v>473</v>
      </c>
      <c r="H151" s="246">
        <v>1</v>
      </c>
      <c r="I151" s="247"/>
      <c r="J151" s="248">
        <f>ROUND(I151*H151,2)</f>
        <v>0</v>
      </c>
      <c r="K151" s="249"/>
      <c r="L151" s="250"/>
      <c r="M151" s="251" t="s">
        <v>1</v>
      </c>
      <c r="N151" s="252" t="s">
        <v>46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587</v>
      </c>
      <c r="AT151" s="216" t="s">
        <v>271</v>
      </c>
      <c r="AU151" s="216" t="s">
        <v>87</v>
      </c>
      <c r="AY151" s="18" t="s">
        <v>166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93</v>
      </c>
      <c r="BK151" s="217">
        <f>ROUND(I151*H151,2)</f>
        <v>0</v>
      </c>
      <c r="BL151" s="18" t="s">
        <v>587</v>
      </c>
      <c r="BM151" s="216" t="s">
        <v>277</v>
      </c>
    </row>
    <row r="152" s="2" customFormat="1" ht="16.5" customHeight="1">
      <c r="A152" s="37"/>
      <c r="B152" s="168"/>
      <c r="C152" s="242" t="s">
        <v>225</v>
      </c>
      <c r="D152" s="242" t="s">
        <v>271</v>
      </c>
      <c r="E152" s="243" t="s">
        <v>2080</v>
      </c>
      <c r="F152" s="244" t="s">
        <v>2081</v>
      </c>
      <c r="G152" s="245" t="s">
        <v>473</v>
      </c>
      <c r="H152" s="246">
        <v>1</v>
      </c>
      <c r="I152" s="247"/>
      <c r="J152" s="248">
        <f>ROUND(I152*H152,2)</f>
        <v>0</v>
      </c>
      <c r="K152" s="249"/>
      <c r="L152" s="250"/>
      <c r="M152" s="251" t="s">
        <v>1</v>
      </c>
      <c r="N152" s="252" t="s">
        <v>46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587</v>
      </c>
      <c r="AT152" s="216" t="s">
        <v>271</v>
      </c>
      <c r="AU152" s="216" t="s">
        <v>87</v>
      </c>
      <c r="AY152" s="18" t="s">
        <v>166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93</v>
      </c>
      <c r="BK152" s="217">
        <f>ROUND(I152*H152,2)</f>
        <v>0</v>
      </c>
      <c r="BL152" s="18" t="s">
        <v>587</v>
      </c>
      <c r="BM152" s="216" t="s">
        <v>285</v>
      </c>
    </row>
    <row r="153" s="2" customFormat="1" ht="37.8" customHeight="1">
      <c r="A153" s="37"/>
      <c r="B153" s="168"/>
      <c r="C153" s="242" t="s">
        <v>230</v>
      </c>
      <c r="D153" s="242" t="s">
        <v>271</v>
      </c>
      <c r="E153" s="243" t="s">
        <v>2082</v>
      </c>
      <c r="F153" s="244" t="s">
        <v>2083</v>
      </c>
      <c r="G153" s="245" t="s">
        <v>473</v>
      </c>
      <c r="H153" s="246">
        <v>1</v>
      </c>
      <c r="I153" s="247"/>
      <c r="J153" s="248">
        <f>ROUND(I153*H153,2)</f>
        <v>0</v>
      </c>
      <c r="K153" s="249"/>
      <c r="L153" s="250"/>
      <c r="M153" s="251" t="s">
        <v>1</v>
      </c>
      <c r="N153" s="252" t="s">
        <v>46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587</v>
      </c>
      <c r="AT153" s="216" t="s">
        <v>271</v>
      </c>
      <c r="AU153" s="216" t="s">
        <v>87</v>
      </c>
      <c r="AY153" s="18" t="s">
        <v>166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93</v>
      </c>
      <c r="BK153" s="217">
        <f>ROUND(I153*H153,2)</f>
        <v>0</v>
      </c>
      <c r="BL153" s="18" t="s">
        <v>587</v>
      </c>
      <c r="BM153" s="216" t="s">
        <v>295</v>
      </c>
    </row>
    <row r="154" s="2" customFormat="1" ht="33" customHeight="1">
      <c r="A154" s="37"/>
      <c r="B154" s="168"/>
      <c r="C154" s="242" t="s">
        <v>234</v>
      </c>
      <c r="D154" s="242" t="s">
        <v>271</v>
      </c>
      <c r="E154" s="243" t="s">
        <v>2084</v>
      </c>
      <c r="F154" s="244" t="s">
        <v>2085</v>
      </c>
      <c r="G154" s="245" t="s">
        <v>473</v>
      </c>
      <c r="H154" s="246">
        <v>1</v>
      </c>
      <c r="I154" s="247"/>
      <c r="J154" s="248">
        <f>ROUND(I154*H154,2)</f>
        <v>0</v>
      </c>
      <c r="K154" s="249"/>
      <c r="L154" s="250"/>
      <c r="M154" s="251" t="s">
        <v>1</v>
      </c>
      <c r="N154" s="252" t="s">
        <v>46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587</v>
      </c>
      <c r="AT154" s="216" t="s">
        <v>271</v>
      </c>
      <c r="AU154" s="216" t="s">
        <v>87</v>
      </c>
      <c r="AY154" s="18" t="s">
        <v>166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93</v>
      </c>
      <c r="BK154" s="217">
        <f>ROUND(I154*H154,2)</f>
        <v>0</v>
      </c>
      <c r="BL154" s="18" t="s">
        <v>587</v>
      </c>
      <c r="BM154" s="216" t="s">
        <v>306</v>
      </c>
    </row>
    <row r="155" s="2" customFormat="1" ht="16.5" customHeight="1">
      <c r="A155" s="37"/>
      <c r="B155" s="168"/>
      <c r="C155" s="204" t="s">
        <v>242</v>
      </c>
      <c r="D155" s="204" t="s">
        <v>168</v>
      </c>
      <c r="E155" s="205" t="s">
        <v>520</v>
      </c>
      <c r="F155" s="206" t="s">
        <v>521</v>
      </c>
      <c r="G155" s="207" t="s">
        <v>522</v>
      </c>
      <c r="H155" s="258"/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46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587</v>
      </c>
      <c r="AT155" s="216" t="s">
        <v>168</v>
      </c>
      <c r="AU155" s="216" t="s">
        <v>87</v>
      </c>
      <c r="AY155" s="18" t="s">
        <v>166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93</v>
      </c>
      <c r="BK155" s="217">
        <f>ROUND(I155*H155,2)</f>
        <v>0</v>
      </c>
      <c r="BL155" s="18" t="s">
        <v>587</v>
      </c>
      <c r="BM155" s="216" t="s">
        <v>316</v>
      </c>
    </row>
    <row r="156" s="2" customFormat="1" ht="16.5" customHeight="1">
      <c r="A156" s="37"/>
      <c r="B156" s="168"/>
      <c r="C156" s="242" t="s">
        <v>246</v>
      </c>
      <c r="D156" s="242" t="s">
        <v>271</v>
      </c>
      <c r="E156" s="243" t="s">
        <v>524</v>
      </c>
      <c r="F156" s="244" t="s">
        <v>525</v>
      </c>
      <c r="G156" s="245" t="s">
        <v>522</v>
      </c>
      <c r="H156" s="259"/>
      <c r="I156" s="247"/>
      <c r="J156" s="248">
        <f>ROUND(I156*H156,2)</f>
        <v>0</v>
      </c>
      <c r="K156" s="249"/>
      <c r="L156" s="250"/>
      <c r="M156" s="251" t="s">
        <v>1</v>
      </c>
      <c r="N156" s="252" t="s">
        <v>46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587</v>
      </c>
      <c r="AT156" s="216" t="s">
        <v>271</v>
      </c>
      <c r="AU156" s="216" t="s">
        <v>87</v>
      </c>
      <c r="AY156" s="18" t="s">
        <v>166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93</v>
      </c>
      <c r="BK156" s="217">
        <f>ROUND(I156*H156,2)</f>
        <v>0</v>
      </c>
      <c r="BL156" s="18" t="s">
        <v>587</v>
      </c>
      <c r="BM156" s="216" t="s">
        <v>324</v>
      </c>
    </row>
    <row r="157" s="2" customFormat="1" ht="16.5" customHeight="1">
      <c r="A157" s="37"/>
      <c r="B157" s="168"/>
      <c r="C157" s="242" t="s">
        <v>250</v>
      </c>
      <c r="D157" s="242" t="s">
        <v>271</v>
      </c>
      <c r="E157" s="243" t="s">
        <v>527</v>
      </c>
      <c r="F157" s="244" t="s">
        <v>528</v>
      </c>
      <c r="G157" s="245" t="s">
        <v>522</v>
      </c>
      <c r="H157" s="259"/>
      <c r="I157" s="247"/>
      <c r="J157" s="248">
        <f>ROUND(I157*H157,2)</f>
        <v>0</v>
      </c>
      <c r="K157" s="249"/>
      <c r="L157" s="250"/>
      <c r="M157" s="251" t="s">
        <v>1</v>
      </c>
      <c r="N157" s="252" t="s">
        <v>46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587</v>
      </c>
      <c r="AT157" s="216" t="s">
        <v>271</v>
      </c>
      <c r="AU157" s="216" t="s">
        <v>87</v>
      </c>
      <c r="AY157" s="18" t="s">
        <v>166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93</v>
      </c>
      <c r="BK157" s="217">
        <f>ROUND(I157*H157,2)</f>
        <v>0</v>
      </c>
      <c r="BL157" s="18" t="s">
        <v>587</v>
      </c>
      <c r="BM157" s="216" t="s">
        <v>334</v>
      </c>
    </row>
    <row r="158" s="12" customFormat="1" ht="25.92" customHeight="1">
      <c r="A158" s="12"/>
      <c r="B158" s="191"/>
      <c r="C158" s="12"/>
      <c r="D158" s="192" t="s">
        <v>79</v>
      </c>
      <c r="E158" s="193" t="s">
        <v>530</v>
      </c>
      <c r="F158" s="193" t="s">
        <v>531</v>
      </c>
      <c r="G158" s="12"/>
      <c r="H158" s="12"/>
      <c r="I158" s="194"/>
      <c r="J158" s="195">
        <f>BK158</f>
        <v>0</v>
      </c>
      <c r="K158" s="12"/>
      <c r="L158" s="191"/>
      <c r="M158" s="196"/>
      <c r="N158" s="197"/>
      <c r="O158" s="197"/>
      <c r="P158" s="198">
        <f>P159</f>
        <v>0</v>
      </c>
      <c r="Q158" s="197"/>
      <c r="R158" s="198">
        <f>R159</f>
        <v>0</v>
      </c>
      <c r="S158" s="197"/>
      <c r="T158" s="199">
        <f>T159</f>
        <v>0</v>
      </c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R158" s="192" t="s">
        <v>172</v>
      </c>
      <c r="AT158" s="200" t="s">
        <v>79</v>
      </c>
      <c r="AU158" s="200" t="s">
        <v>80</v>
      </c>
      <c r="AY158" s="192" t="s">
        <v>166</v>
      </c>
      <c r="BK158" s="201">
        <f>BK159</f>
        <v>0</v>
      </c>
    </row>
    <row r="159" s="2" customFormat="1" ht="24.15" customHeight="1">
      <c r="A159" s="37"/>
      <c r="B159" s="168"/>
      <c r="C159" s="204" t="s">
        <v>254</v>
      </c>
      <c r="D159" s="204" t="s">
        <v>168</v>
      </c>
      <c r="E159" s="205" t="s">
        <v>532</v>
      </c>
      <c r="F159" s="206" t="s">
        <v>533</v>
      </c>
      <c r="G159" s="207" t="s">
        <v>197</v>
      </c>
      <c r="H159" s="208">
        <v>10</v>
      </c>
      <c r="I159" s="209"/>
      <c r="J159" s="210">
        <f>ROUND(I159*H159,2)</f>
        <v>0</v>
      </c>
      <c r="K159" s="211"/>
      <c r="L159" s="38"/>
      <c r="M159" s="253" t="s">
        <v>1</v>
      </c>
      <c r="N159" s="254" t="s">
        <v>46</v>
      </c>
      <c r="O159" s="255"/>
      <c r="P159" s="256">
        <f>O159*H159</f>
        <v>0</v>
      </c>
      <c r="Q159" s="256">
        <v>0</v>
      </c>
      <c r="R159" s="256">
        <f>Q159*H159</f>
        <v>0</v>
      </c>
      <c r="S159" s="256">
        <v>0</v>
      </c>
      <c r="T159" s="257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534</v>
      </c>
      <c r="AT159" s="216" t="s">
        <v>168</v>
      </c>
      <c r="AU159" s="216" t="s">
        <v>87</v>
      </c>
      <c r="AY159" s="18" t="s">
        <v>166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93</v>
      </c>
      <c r="BK159" s="217">
        <f>ROUND(I159*H159,2)</f>
        <v>0</v>
      </c>
      <c r="BL159" s="18" t="s">
        <v>534</v>
      </c>
      <c r="BM159" s="216" t="s">
        <v>345</v>
      </c>
    </row>
    <row r="160" s="2" customFormat="1" ht="6.96" customHeight="1">
      <c r="A160" s="37"/>
      <c r="B160" s="64"/>
      <c r="C160" s="65"/>
      <c r="D160" s="65"/>
      <c r="E160" s="65"/>
      <c r="F160" s="65"/>
      <c r="G160" s="65"/>
      <c r="H160" s="65"/>
      <c r="I160" s="65"/>
      <c r="J160" s="65"/>
      <c r="K160" s="65"/>
      <c r="L160" s="38"/>
      <c r="M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</row>
  </sheetData>
  <autoFilter ref="C136:K159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7:F107"/>
    <mergeCell ref="D108:F108"/>
    <mergeCell ref="D109:F109"/>
    <mergeCell ref="D110:F110"/>
    <mergeCell ref="D111:F111"/>
    <mergeCell ref="E123:H123"/>
    <mergeCell ref="E127:H127"/>
    <mergeCell ref="E125:H125"/>
    <mergeCell ref="E129:H12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119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80</v>
      </c>
    </row>
    <row r="4" s="1" customFormat="1" ht="24.96" customHeight="1">
      <c r="B4" s="21"/>
      <c r="D4" s="22" t="s">
        <v>120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16.5" customHeight="1">
      <c r="B7" s="21"/>
      <c r="E7" s="134" t="str">
        <f>'Rekapitulácia stavby'!K6</f>
        <v xml:space="preserve">KANALIZÁCIA PRE OBEC KOKŠOV - BAKŠA--UČS  č.1</v>
      </c>
      <c r="F7" s="31"/>
      <c r="G7" s="31"/>
      <c r="H7" s="31"/>
      <c r="L7" s="21"/>
    </row>
    <row r="8" s="2" customFormat="1" ht="12" customHeight="1">
      <c r="A8" s="37"/>
      <c r="B8" s="38"/>
      <c r="C8" s="37"/>
      <c r="D8" s="31" t="s">
        <v>121</v>
      </c>
      <c r="E8" s="37"/>
      <c r="F8" s="37"/>
      <c r="G8" s="37"/>
      <c r="H8" s="37"/>
      <c r="I8" s="37"/>
      <c r="J8" s="37"/>
      <c r="K8" s="37"/>
      <c r="L8" s="59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38"/>
      <c r="C9" s="37"/>
      <c r="D9" s="37"/>
      <c r="E9" s="71" t="s">
        <v>2086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38"/>
      <c r="C10" s="37"/>
      <c r="D10" s="37"/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38"/>
      <c r="C11" s="37"/>
      <c r="D11" s="31" t="s">
        <v>17</v>
      </c>
      <c r="E11" s="37"/>
      <c r="F11" s="26" t="s">
        <v>1</v>
      </c>
      <c r="G11" s="37"/>
      <c r="H11" s="37"/>
      <c r="I11" s="31" t="s">
        <v>18</v>
      </c>
      <c r="J11" s="26" t="s">
        <v>1</v>
      </c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20</v>
      </c>
      <c r="E12" s="37"/>
      <c r="F12" s="26" t="s">
        <v>21</v>
      </c>
      <c r="G12" s="37"/>
      <c r="H12" s="37"/>
      <c r="I12" s="31" t="s">
        <v>22</v>
      </c>
      <c r="J12" s="73" t="str">
        <f>'Rekapitulácia stavby'!AN8</f>
        <v>27. 10. 2025</v>
      </c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38"/>
      <c r="C13" s="37"/>
      <c r="D13" s="37"/>
      <c r="E13" s="37"/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24</v>
      </c>
      <c r="E14" s="37"/>
      <c r="F14" s="37"/>
      <c r="G14" s="37"/>
      <c r="H14" s="37"/>
      <c r="I14" s="31" t="s">
        <v>25</v>
      </c>
      <c r="J14" s="26" t="s">
        <v>26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38"/>
      <c r="C15" s="37"/>
      <c r="D15" s="37"/>
      <c r="E15" s="26" t="s">
        <v>27</v>
      </c>
      <c r="F15" s="37"/>
      <c r="G15" s="37"/>
      <c r="H15" s="37"/>
      <c r="I15" s="31" t="s">
        <v>28</v>
      </c>
      <c r="J15" s="26" t="s">
        <v>125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38"/>
      <c r="C16" s="37"/>
      <c r="D16" s="37"/>
      <c r="E16" s="37"/>
      <c r="F16" s="37"/>
      <c r="G16" s="37"/>
      <c r="H16" s="37"/>
      <c r="I16" s="37"/>
      <c r="J16" s="37"/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38"/>
      <c r="C17" s="37"/>
      <c r="D17" s="31" t="s">
        <v>30</v>
      </c>
      <c r="E17" s="37"/>
      <c r="F17" s="37"/>
      <c r="G17" s="37"/>
      <c r="H17" s="37"/>
      <c r="I17" s="31" t="s">
        <v>25</v>
      </c>
      <c r="J17" s="32" t="str">
        <f>'Rekapitulácia stavby'!AN13</f>
        <v>Vyplň údaj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38"/>
      <c r="C18" s="37"/>
      <c r="D18" s="37"/>
      <c r="E18" s="32" t="str">
        <f>'Rekapitulácia stavby'!E14</f>
        <v>Vyplň údaj</v>
      </c>
      <c r="F18" s="26"/>
      <c r="G18" s="26"/>
      <c r="H18" s="26"/>
      <c r="I18" s="31" t="s">
        <v>28</v>
      </c>
      <c r="J18" s="32" t="str">
        <f>'Rekapitulácia stavby'!AN14</f>
        <v>Vyplň údaj</v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38"/>
      <c r="C19" s="37"/>
      <c r="D19" s="37"/>
      <c r="E19" s="37"/>
      <c r="F19" s="37"/>
      <c r="G19" s="37"/>
      <c r="H19" s="37"/>
      <c r="I19" s="37"/>
      <c r="J19" s="37"/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38"/>
      <c r="C20" s="37"/>
      <c r="D20" s="31" t="s">
        <v>32</v>
      </c>
      <c r="E20" s="37"/>
      <c r="F20" s="37"/>
      <c r="G20" s="37"/>
      <c r="H20" s="37"/>
      <c r="I20" s="31" t="s">
        <v>25</v>
      </c>
      <c r="J20" s="26" t="s">
        <v>33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38"/>
      <c r="C21" s="37"/>
      <c r="D21" s="37"/>
      <c r="E21" s="26" t="s">
        <v>34</v>
      </c>
      <c r="F21" s="37"/>
      <c r="G21" s="37"/>
      <c r="H21" s="37"/>
      <c r="I21" s="31" t="s">
        <v>28</v>
      </c>
      <c r="J21" s="26" t="s">
        <v>126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38"/>
      <c r="C22" s="37"/>
      <c r="D22" s="37"/>
      <c r="E22" s="37"/>
      <c r="F22" s="37"/>
      <c r="G22" s="37"/>
      <c r="H22" s="37"/>
      <c r="I22" s="37"/>
      <c r="J22" s="37"/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38"/>
      <c r="C23" s="37"/>
      <c r="D23" s="31" t="s">
        <v>37</v>
      </c>
      <c r="E23" s="37"/>
      <c r="F23" s="37"/>
      <c r="G23" s="37"/>
      <c r="H23" s="37"/>
      <c r="I23" s="31" t="s">
        <v>25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38"/>
      <c r="C24" s="37"/>
      <c r="D24" s="37"/>
      <c r="E24" s="26" t="s">
        <v>38</v>
      </c>
      <c r="F24" s="37"/>
      <c r="G24" s="37"/>
      <c r="H24" s="37"/>
      <c r="I24" s="31" t="s">
        <v>28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38"/>
      <c r="C25" s="37"/>
      <c r="D25" s="37"/>
      <c r="E25" s="37"/>
      <c r="F25" s="37"/>
      <c r="G25" s="37"/>
      <c r="H25" s="37"/>
      <c r="I25" s="37"/>
      <c r="J25" s="37"/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38"/>
      <c r="C26" s="37"/>
      <c r="D26" s="31" t="s">
        <v>39</v>
      </c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35"/>
      <c r="B27" s="136"/>
      <c r="C27" s="135"/>
      <c r="D27" s="135"/>
      <c r="E27" s="35" t="s">
        <v>1</v>
      </c>
      <c r="F27" s="35"/>
      <c r="G27" s="35"/>
      <c r="H27" s="35"/>
      <c r="I27" s="135"/>
      <c r="J27" s="135"/>
      <c r="K27" s="135"/>
      <c r="L27" s="137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</row>
    <row r="28" s="2" customFormat="1" ht="6.96" customHeight="1">
      <c r="A28" s="37"/>
      <c r="B28" s="38"/>
      <c r="C28" s="37"/>
      <c r="D28" s="37"/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94"/>
      <c r="E29" s="94"/>
      <c r="F29" s="94"/>
      <c r="G29" s="94"/>
      <c r="H29" s="94"/>
      <c r="I29" s="94"/>
      <c r="J29" s="94"/>
      <c r="K29" s="94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4.4" customHeight="1">
      <c r="A30" s="37"/>
      <c r="B30" s="38"/>
      <c r="C30" s="37"/>
      <c r="D30" s="26" t="s">
        <v>127</v>
      </c>
      <c r="E30" s="37"/>
      <c r="F30" s="37"/>
      <c r="G30" s="37"/>
      <c r="H30" s="37"/>
      <c r="I30" s="37"/>
      <c r="J30" s="138">
        <f>J96</f>
        <v>0</v>
      </c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14.4" customHeight="1">
      <c r="A31" s="37"/>
      <c r="B31" s="38"/>
      <c r="C31" s="37"/>
      <c r="D31" s="139" t="s">
        <v>118</v>
      </c>
      <c r="E31" s="37"/>
      <c r="F31" s="37"/>
      <c r="G31" s="37"/>
      <c r="H31" s="37"/>
      <c r="I31" s="37"/>
      <c r="J31" s="138">
        <f>J100</f>
        <v>0</v>
      </c>
      <c r="K31" s="37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25.44" customHeight="1">
      <c r="A32" s="37"/>
      <c r="B32" s="38"/>
      <c r="C32" s="37"/>
      <c r="D32" s="140" t="s">
        <v>40</v>
      </c>
      <c r="E32" s="37"/>
      <c r="F32" s="37"/>
      <c r="G32" s="37"/>
      <c r="H32" s="37"/>
      <c r="I32" s="37"/>
      <c r="J32" s="100">
        <f>ROUND(J30 + J31, 2)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37"/>
      <c r="E34" s="37"/>
      <c r="F34" s="42" t="s">
        <v>42</v>
      </c>
      <c r="G34" s="37"/>
      <c r="H34" s="37"/>
      <c r="I34" s="42" t="s">
        <v>41</v>
      </c>
      <c r="J34" s="42" t="s">
        <v>43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1" t="s">
        <v>44</v>
      </c>
      <c r="E35" s="44" t="s">
        <v>45</v>
      </c>
      <c r="F35" s="142">
        <f>ROUND((SUM(BE100:BE107) + SUM(BE127:BE134)),  2)</f>
        <v>0</v>
      </c>
      <c r="G35" s="143"/>
      <c r="H35" s="143"/>
      <c r="I35" s="144">
        <v>0.23000000000000001</v>
      </c>
      <c r="J35" s="142">
        <f>ROUND(((SUM(BE100:BE107) + SUM(BE127:BE134))*I35),  2)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44" t="s">
        <v>46</v>
      </c>
      <c r="F36" s="145">
        <f>ROUND((SUM(BF100:BF107) + SUM(BF127:BF134)),  2)</f>
        <v>0</v>
      </c>
      <c r="G36" s="37"/>
      <c r="H36" s="37"/>
      <c r="I36" s="146">
        <v>0.23000000000000001</v>
      </c>
      <c r="J36" s="145">
        <f>ROUND(((SUM(BF100:BF107) + SUM(BF127:BF134))*I36), 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38"/>
      <c r="C37" s="37"/>
      <c r="D37" s="37"/>
      <c r="E37" s="31" t="s">
        <v>47</v>
      </c>
      <c r="F37" s="145">
        <f>ROUND((SUM(BG100:BG107) + SUM(BG127:BG134)),  2)</f>
        <v>0</v>
      </c>
      <c r="G37" s="37"/>
      <c r="H37" s="37"/>
      <c r="I37" s="146">
        <v>0.23000000000000001</v>
      </c>
      <c r="J37" s="145">
        <f>0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hidden="1" s="2" customFormat="1" ht="14.4" customHeight="1">
      <c r="A38" s="37"/>
      <c r="B38" s="38"/>
      <c r="C38" s="37"/>
      <c r="D38" s="37"/>
      <c r="E38" s="31" t="s">
        <v>48</v>
      </c>
      <c r="F38" s="145">
        <f>ROUND((SUM(BH100:BH107) + SUM(BH127:BH134)),  2)</f>
        <v>0</v>
      </c>
      <c r="G38" s="37"/>
      <c r="H38" s="37"/>
      <c r="I38" s="146">
        <v>0.23000000000000001</v>
      </c>
      <c r="J38" s="145">
        <f>0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44" t="s">
        <v>49</v>
      </c>
      <c r="F39" s="142">
        <f>ROUND((SUM(BI100:BI107) + SUM(BI127:BI134)),  2)</f>
        <v>0</v>
      </c>
      <c r="G39" s="143"/>
      <c r="H39" s="143"/>
      <c r="I39" s="144">
        <v>0</v>
      </c>
      <c r="J39" s="142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6.96" customHeight="1">
      <c r="A40" s="37"/>
      <c r="B40" s="38"/>
      <c r="C40" s="37"/>
      <c r="D40" s="37"/>
      <c r="E40" s="37"/>
      <c r="F40" s="37"/>
      <c r="G40" s="37"/>
      <c r="H40" s="37"/>
      <c r="I40" s="37"/>
      <c r="J40" s="37"/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2" customFormat="1" ht="25.44" customHeight="1">
      <c r="A41" s="37"/>
      <c r="B41" s="38"/>
      <c r="C41" s="147"/>
      <c r="D41" s="148" t="s">
        <v>50</v>
      </c>
      <c r="E41" s="85"/>
      <c r="F41" s="85"/>
      <c r="G41" s="149" t="s">
        <v>51</v>
      </c>
      <c r="H41" s="150" t="s">
        <v>52</v>
      </c>
      <c r="I41" s="85"/>
      <c r="J41" s="151">
        <f>SUM(J32:J39)</f>
        <v>0</v>
      </c>
      <c r="K41" s="152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14.4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53</v>
      </c>
      <c r="E50" s="61"/>
      <c r="F50" s="61"/>
      <c r="G50" s="60" t="s">
        <v>54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55</v>
      </c>
      <c r="E61" s="40"/>
      <c r="F61" s="153" t="s">
        <v>56</v>
      </c>
      <c r="G61" s="62" t="s">
        <v>55</v>
      </c>
      <c r="H61" s="40"/>
      <c r="I61" s="40"/>
      <c r="J61" s="154" t="s">
        <v>56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57</v>
      </c>
      <c r="E65" s="63"/>
      <c r="F65" s="63"/>
      <c r="G65" s="60" t="s">
        <v>58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55</v>
      </c>
      <c r="E76" s="40"/>
      <c r="F76" s="153" t="s">
        <v>56</v>
      </c>
      <c r="G76" s="62" t="s">
        <v>55</v>
      </c>
      <c r="H76" s="40"/>
      <c r="I76" s="40"/>
      <c r="J76" s="154" t="s">
        <v>56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128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7"/>
      <c r="D85" s="37"/>
      <c r="E85" s="134" t="str">
        <f>E7</f>
        <v xml:space="preserve">KANALIZÁCIA PRE OBEC KOKŠOV - BAKŠA--UČS  č.1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121</v>
      </c>
      <c r="D86" s="37"/>
      <c r="E86" s="37"/>
      <c r="F86" s="37"/>
      <c r="G86" s="37"/>
      <c r="H86" s="37"/>
      <c r="I86" s="37"/>
      <c r="J86" s="37"/>
      <c r="K86" s="37"/>
      <c r="L86" s="59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6.5" customHeight="1">
      <c r="A87" s="37"/>
      <c r="B87" s="38"/>
      <c r="C87" s="37"/>
      <c r="D87" s="37"/>
      <c r="E87" s="71" t="str">
        <f>E9</f>
        <v>Ost-nkl. - Ostatné náklady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7"/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20</v>
      </c>
      <c r="D89" s="37"/>
      <c r="E89" s="37"/>
      <c r="F89" s="26" t="str">
        <f>F12</f>
        <v>KOKŠOV - BAKŠA</v>
      </c>
      <c r="G89" s="37"/>
      <c r="H89" s="37"/>
      <c r="I89" s="31" t="s">
        <v>22</v>
      </c>
      <c r="J89" s="73" t="str">
        <f>IF(J12="","",J12)</f>
        <v>27. 10. 2025</v>
      </c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25.65" customHeight="1">
      <c r="A91" s="37"/>
      <c r="B91" s="38"/>
      <c r="C91" s="31" t="s">
        <v>24</v>
      </c>
      <c r="D91" s="37"/>
      <c r="E91" s="37"/>
      <c r="F91" s="26" t="str">
        <f>E15</f>
        <v>Obec KOKŠOV - BAKŠA</v>
      </c>
      <c r="G91" s="37"/>
      <c r="H91" s="37"/>
      <c r="I91" s="31" t="s">
        <v>32</v>
      </c>
      <c r="J91" s="35" t="str">
        <f>E21</f>
        <v>Hydroprojekt Košice, s.r.o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30</v>
      </c>
      <c r="D92" s="37"/>
      <c r="E92" s="37"/>
      <c r="F92" s="26" t="str">
        <f>IF(E18="","",E18)</f>
        <v>Vyplň údaj</v>
      </c>
      <c r="G92" s="37"/>
      <c r="H92" s="37"/>
      <c r="I92" s="31" t="s">
        <v>37</v>
      </c>
      <c r="J92" s="35" t="str">
        <f>E24</f>
        <v>Ing.Osif</v>
      </c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7"/>
      <c r="D93" s="37"/>
      <c r="E93" s="37"/>
      <c r="F93" s="37"/>
      <c r="G93" s="37"/>
      <c r="H93" s="37"/>
      <c r="I93" s="37"/>
      <c r="J93" s="37"/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55" t="s">
        <v>129</v>
      </c>
      <c r="D94" s="147"/>
      <c r="E94" s="147"/>
      <c r="F94" s="147"/>
      <c r="G94" s="147"/>
      <c r="H94" s="147"/>
      <c r="I94" s="147"/>
      <c r="J94" s="156" t="s">
        <v>130</v>
      </c>
      <c r="K94" s="14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57" t="s">
        <v>131</v>
      </c>
      <c r="D96" s="37"/>
      <c r="E96" s="37"/>
      <c r="F96" s="37"/>
      <c r="G96" s="37"/>
      <c r="H96" s="37"/>
      <c r="I96" s="37"/>
      <c r="J96" s="100">
        <f>J127</f>
        <v>0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8" t="s">
        <v>132</v>
      </c>
    </row>
    <row r="97" s="9" customFormat="1" ht="24.96" customHeight="1">
      <c r="A97" s="9"/>
      <c r="B97" s="158"/>
      <c r="C97" s="9"/>
      <c r="D97" s="159" t="s">
        <v>2087</v>
      </c>
      <c r="E97" s="160"/>
      <c r="F97" s="160"/>
      <c r="G97" s="160"/>
      <c r="H97" s="160"/>
      <c r="I97" s="160"/>
      <c r="J97" s="161">
        <f>J128</f>
        <v>0</v>
      </c>
      <c r="K97" s="9"/>
      <c r="L97" s="15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2" customFormat="1" ht="21.84" customHeight="1">
      <c r="A98" s="37"/>
      <c r="B98" s="38"/>
      <c r="C98" s="37"/>
      <c r="D98" s="37"/>
      <c r="E98" s="37"/>
      <c r="F98" s="37"/>
      <c r="G98" s="37"/>
      <c r="H98" s="37"/>
      <c r="I98" s="37"/>
      <c r="J98" s="37"/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6.96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9.28" customHeight="1">
      <c r="A100" s="37"/>
      <c r="B100" s="38"/>
      <c r="C100" s="157" t="s">
        <v>142</v>
      </c>
      <c r="D100" s="37"/>
      <c r="E100" s="37"/>
      <c r="F100" s="37"/>
      <c r="G100" s="37"/>
      <c r="H100" s="37"/>
      <c r="I100" s="37"/>
      <c r="J100" s="166">
        <f>ROUND(J101 + J102 + J103 + J104 + J105 + J106,2)</f>
        <v>0</v>
      </c>
      <c r="K100" s="37"/>
      <c r="L100" s="59"/>
      <c r="N100" s="167" t="s">
        <v>44</v>
      </c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</row>
    <row r="101" s="2" customFormat="1" ht="18" customHeight="1">
      <c r="A101" s="37"/>
      <c r="B101" s="168"/>
      <c r="C101" s="169"/>
      <c r="D101" s="170" t="s">
        <v>143</v>
      </c>
      <c r="E101" s="171"/>
      <c r="F101" s="171"/>
      <c r="G101" s="169"/>
      <c r="H101" s="169"/>
      <c r="I101" s="169"/>
      <c r="J101" s="172">
        <v>0</v>
      </c>
      <c r="K101" s="169"/>
      <c r="L101" s="173"/>
      <c r="M101" s="174"/>
      <c r="N101" s="175" t="s">
        <v>46</v>
      </c>
      <c r="O101" s="174"/>
      <c r="P101" s="174"/>
      <c r="Q101" s="174"/>
      <c r="R101" s="174"/>
      <c r="S101" s="169"/>
      <c r="T101" s="169"/>
      <c r="U101" s="169"/>
      <c r="V101" s="169"/>
      <c r="W101" s="169"/>
      <c r="X101" s="169"/>
      <c r="Y101" s="169"/>
      <c r="Z101" s="169"/>
      <c r="AA101" s="169"/>
      <c r="AB101" s="169"/>
      <c r="AC101" s="169"/>
      <c r="AD101" s="169"/>
      <c r="AE101" s="169"/>
      <c r="AF101" s="174"/>
      <c r="AG101" s="174"/>
      <c r="AH101" s="174"/>
      <c r="AI101" s="174"/>
      <c r="AJ101" s="174"/>
      <c r="AK101" s="174"/>
      <c r="AL101" s="174"/>
      <c r="AM101" s="174"/>
      <c r="AN101" s="174"/>
      <c r="AO101" s="174"/>
      <c r="AP101" s="174"/>
      <c r="AQ101" s="174"/>
      <c r="AR101" s="174"/>
      <c r="AS101" s="174"/>
      <c r="AT101" s="174"/>
      <c r="AU101" s="174"/>
      <c r="AV101" s="174"/>
      <c r="AW101" s="174"/>
      <c r="AX101" s="174"/>
      <c r="AY101" s="176" t="s">
        <v>144</v>
      </c>
      <c r="AZ101" s="174"/>
      <c r="BA101" s="174"/>
      <c r="BB101" s="174"/>
      <c r="BC101" s="174"/>
      <c r="BD101" s="174"/>
      <c r="BE101" s="177">
        <f>IF(N101="základná",J101,0)</f>
        <v>0</v>
      </c>
      <c r="BF101" s="177">
        <f>IF(N101="znížená",J101,0)</f>
        <v>0</v>
      </c>
      <c r="BG101" s="177">
        <f>IF(N101="zákl. prenesená",J101,0)</f>
        <v>0</v>
      </c>
      <c r="BH101" s="177">
        <f>IF(N101="zníž. prenesená",J101,0)</f>
        <v>0</v>
      </c>
      <c r="BI101" s="177">
        <f>IF(N101="nulová",J101,0)</f>
        <v>0</v>
      </c>
      <c r="BJ101" s="176" t="s">
        <v>93</v>
      </c>
      <c r="BK101" s="174"/>
      <c r="BL101" s="174"/>
      <c r="BM101" s="174"/>
    </row>
    <row r="102" s="2" customFormat="1" ht="18" customHeight="1">
      <c r="A102" s="37"/>
      <c r="B102" s="168"/>
      <c r="C102" s="169"/>
      <c r="D102" s="170" t="s">
        <v>145</v>
      </c>
      <c r="E102" s="171"/>
      <c r="F102" s="171"/>
      <c r="G102" s="169"/>
      <c r="H102" s="169"/>
      <c r="I102" s="169"/>
      <c r="J102" s="172">
        <v>0</v>
      </c>
      <c r="K102" s="169"/>
      <c r="L102" s="173"/>
      <c r="M102" s="174"/>
      <c r="N102" s="175" t="s">
        <v>46</v>
      </c>
      <c r="O102" s="174"/>
      <c r="P102" s="174"/>
      <c r="Q102" s="174"/>
      <c r="R102" s="174"/>
      <c r="S102" s="169"/>
      <c r="T102" s="169"/>
      <c r="U102" s="169"/>
      <c r="V102" s="169"/>
      <c r="W102" s="169"/>
      <c r="X102" s="169"/>
      <c r="Y102" s="169"/>
      <c r="Z102" s="169"/>
      <c r="AA102" s="169"/>
      <c r="AB102" s="169"/>
      <c r="AC102" s="169"/>
      <c r="AD102" s="169"/>
      <c r="AE102" s="169"/>
      <c r="AF102" s="174"/>
      <c r="AG102" s="174"/>
      <c r="AH102" s="174"/>
      <c r="AI102" s="174"/>
      <c r="AJ102" s="174"/>
      <c r="AK102" s="174"/>
      <c r="AL102" s="174"/>
      <c r="AM102" s="174"/>
      <c r="AN102" s="174"/>
      <c r="AO102" s="174"/>
      <c r="AP102" s="174"/>
      <c r="AQ102" s="174"/>
      <c r="AR102" s="174"/>
      <c r="AS102" s="174"/>
      <c r="AT102" s="174"/>
      <c r="AU102" s="174"/>
      <c r="AV102" s="174"/>
      <c r="AW102" s="174"/>
      <c r="AX102" s="174"/>
      <c r="AY102" s="176" t="s">
        <v>144</v>
      </c>
      <c r="AZ102" s="174"/>
      <c r="BA102" s="174"/>
      <c r="BB102" s="174"/>
      <c r="BC102" s="174"/>
      <c r="BD102" s="174"/>
      <c r="BE102" s="177">
        <f>IF(N102="základná",J102,0)</f>
        <v>0</v>
      </c>
      <c r="BF102" s="177">
        <f>IF(N102="znížená",J102,0)</f>
        <v>0</v>
      </c>
      <c r="BG102" s="177">
        <f>IF(N102="zákl. prenesená",J102,0)</f>
        <v>0</v>
      </c>
      <c r="BH102" s="177">
        <f>IF(N102="zníž. prenesená",J102,0)</f>
        <v>0</v>
      </c>
      <c r="BI102" s="177">
        <f>IF(N102="nulová",J102,0)</f>
        <v>0</v>
      </c>
      <c r="BJ102" s="176" t="s">
        <v>93</v>
      </c>
      <c r="BK102" s="174"/>
      <c r="BL102" s="174"/>
      <c r="BM102" s="174"/>
    </row>
    <row r="103" s="2" customFormat="1" ht="18" customHeight="1">
      <c r="A103" s="37"/>
      <c r="B103" s="168"/>
      <c r="C103" s="169"/>
      <c r="D103" s="170" t="s">
        <v>146</v>
      </c>
      <c r="E103" s="171"/>
      <c r="F103" s="171"/>
      <c r="G103" s="169"/>
      <c r="H103" s="169"/>
      <c r="I103" s="169"/>
      <c r="J103" s="172">
        <v>0</v>
      </c>
      <c r="K103" s="169"/>
      <c r="L103" s="173"/>
      <c r="M103" s="174"/>
      <c r="N103" s="175" t="s">
        <v>46</v>
      </c>
      <c r="O103" s="174"/>
      <c r="P103" s="174"/>
      <c r="Q103" s="174"/>
      <c r="R103" s="174"/>
      <c r="S103" s="169"/>
      <c r="T103" s="169"/>
      <c r="U103" s="169"/>
      <c r="V103" s="169"/>
      <c r="W103" s="169"/>
      <c r="X103" s="169"/>
      <c r="Y103" s="169"/>
      <c r="Z103" s="169"/>
      <c r="AA103" s="169"/>
      <c r="AB103" s="169"/>
      <c r="AC103" s="169"/>
      <c r="AD103" s="169"/>
      <c r="AE103" s="169"/>
      <c r="AF103" s="174"/>
      <c r="AG103" s="174"/>
      <c r="AH103" s="174"/>
      <c r="AI103" s="174"/>
      <c r="AJ103" s="174"/>
      <c r="AK103" s="174"/>
      <c r="AL103" s="174"/>
      <c r="AM103" s="174"/>
      <c r="AN103" s="174"/>
      <c r="AO103" s="174"/>
      <c r="AP103" s="174"/>
      <c r="AQ103" s="174"/>
      <c r="AR103" s="174"/>
      <c r="AS103" s="174"/>
      <c r="AT103" s="174"/>
      <c r="AU103" s="174"/>
      <c r="AV103" s="174"/>
      <c r="AW103" s="174"/>
      <c r="AX103" s="174"/>
      <c r="AY103" s="176" t="s">
        <v>144</v>
      </c>
      <c r="AZ103" s="174"/>
      <c r="BA103" s="174"/>
      <c r="BB103" s="174"/>
      <c r="BC103" s="174"/>
      <c r="BD103" s="174"/>
      <c r="BE103" s="177">
        <f>IF(N103="základná",J103,0)</f>
        <v>0</v>
      </c>
      <c r="BF103" s="177">
        <f>IF(N103="znížená",J103,0)</f>
        <v>0</v>
      </c>
      <c r="BG103" s="177">
        <f>IF(N103="zákl. prenesená",J103,0)</f>
        <v>0</v>
      </c>
      <c r="BH103" s="177">
        <f>IF(N103="zníž. prenesená",J103,0)</f>
        <v>0</v>
      </c>
      <c r="BI103" s="177">
        <f>IF(N103="nulová",J103,0)</f>
        <v>0</v>
      </c>
      <c r="BJ103" s="176" t="s">
        <v>93</v>
      </c>
      <c r="BK103" s="174"/>
      <c r="BL103" s="174"/>
      <c r="BM103" s="174"/>
    </row>
    <row r="104" s="2" customFormat="1" ht="18" customHeight="1">
      <c r="A104" s="37"/>
      <c r="B104" s="168"/>
      <c r="C104" s="169"/>
      <c r="D104" s="170" t="s">
        <v>147</v>
      </c>
      <c r="E104" s="171"/>
      <c r="F104" s="171"/>
      <c r="G104" s="169"/>
      <c r="H104" s="169"/>
      <c r="I104" s="169"/>
      <c r="J104" s="172">
        <v>0</v>
      </c>
      <c r="K104" s="169"/>
      <c r="L104" s="173"/>
      <c r="M104" s="174"/>
      <c r="N104" s="175" t="s">
        <v>46</v>
      </c>
      <c r="O104" s="174"/>
      <c r="P104" s="174"/>
      <c r="Q104" s="174"/>
      <c r="R104" s="174"/>
      <c r="S104" s="169"/>
      <c r="T104" s="169"/>
      <c r="U104" s="169"/>
      <c r="V104" s="169"/>
      <c r="W104" s="169"/>
      <c r="X104" s="169"/>
      <c r="Y104" s="169"/>
      <c r="Z104" s="169"/>
      <c r="AA104" s="169"/>
      <c r="AB104" s="169"/>
      <c r="AC104" s="169"/>
      <c r="AD104" s="169"/>
      <c r="AE104" s="169"/>
      <c r="AF104" s="174"/>
      <c r="AG104" s="174"/>
      <c r="AH104" s="174"/>
      <c r="AI104" s="174"/>
      <c r="AJ104" s="174"/>
      <c r="AK104" s="174"/>
      <c r="AL104" s="174"/>
      <c r="AM104" s="174"/>
      <c r="AN104" s="174"/>
      <c r="AO104" s="174"/>
      <c r="AP104" s="174"/>
      <c r="AQ104" s="174"/>
      <c r="AR104" s="174"/>
      <c r="AS104" s="174"/>
      <c r="AT104" s="174"/>
      <c r="AU104" s="174"/>
      <c r="AV104" s="174"/>
      <c r="AW104" s="174"/>
      <c r="AX104" s="174"/>
      <c r="AY104" s="176" t="s">
        <v>144</v>
      </c>
      <c r="AZ104" s="174"/>
      <c r="BA104" s="174"/>
      <c r="BB104" s="174"/>
      <c r="BC104" s="174"/>
      <c r="BD104" s="174"/>
      <c r="BE104" s="177">
        <f>IF(N104="základná",J104,0)</f>
        <v>0</v>
      </c>
      <c r="BF104" s="177">
        <f>IF(N104="znížená",J104,0)</f>
        <v>0</v>
      </c>
      <c r="BG104" s="177">
        <f>IF(N104="zákl. prenesená",J104,0)</f>
        <v>0</v>
      </c>
      <c r="BH104" s="177">
        <f>IF(N104="zníž. prenesená",J104,0)</f>
        <v>0</v>
      </c>
      <c r="BI104" s="177">
        <f>IF(N104="nulová",J104,0)</f>
        <v>0</v>
      </c>
      <c r="BJ104" s="176" t="s">
        <v>93</v>
      </c>
      <c r="BK104" s="174"/>
      <c r="BL104" s="174"/>
      <c r="BM104" s="174"/>
    </row>
    <row r="105" s="2" customFormat="1" ht="18" customHeight="1">
      <c r="A105" s="37"/>
      <c r="B105" s="168"/>
      <c r="C105" s="169"/>
      <c r="D105" s="170" t="s">
        <v>148</v>
      </c>
      <c r="E105" s="171"/>
      <c r="F105" s="171"/>
      <c r="G105" s="169"/>
      <c r="H105" s="169"/>
      <c r="I105" s="169"/>
      <c r="J105" s="172">
        <v>0</v>
      </c>
      <c r="K105" s="169"/>
      <c r="L105" s="173"/>
      <c r="M105" s="174"/>
      <c r="N105" s="175" t="s">
        <v>46</v>
      </c>
      <c r="O105" s="174"/>
      <c r="P105" s="174"/>
      <c r="Q105" s="174"/>
      <c r="R105" s="174"/>
      <c r="S105" s="169"/>
      <c r="T105" s="169"/>
      <c r="U105" s="169"/>
      <c r="V105" s="169"/>
      <c r="W105" s="169"/>
      <c r="X105" s="169"/>
      <c r="Y105" s="169"/>
      <c r="Z105" s="169"/>
      <c r="AA105" s="169"/>
      <c r="AB105" s="169"/>
      <c r="AC105" s="169"/>
      <c r="AD105" s="169"/>
      <c r="AE105" s="169"/>
      <c r="AF105" s="174"/>
      <c r="AG105" s="174"/>
      <c r="AH105" s="174"/>
      <c r="AI105" s="174"/>
      <c r="AJ105" s="174"/>
      <c r="AK105" s="174"/>
      <c r="AL105" s="174"/>
      <c r="AM105" s="174"/>
      <c r="AN105" s="174"/>
      <c r="AO105" s="174"/>
      <c r="AP105" s="174"/>
      <c r="AQ105" s="174"/>
      <c r="AR105" s="174"/>
      <c r="AS105" s="174"/>
      <c r="AT105" s="174"/>
      <c r="AU105" s="174"/>
      <c r="AV105" s="174"/>
      <c r="AW105" s="174"/>
      <c r="AX105" s="174"/>
      <c r="AY105" s="176" t="s">
        <v>144</v>
      </c>
      <c r="AZ105" s="174"/>
      <c r="BA105" s="174"/>
      <c r="BB105" s="174"/>
      <c r="BC105" s="174"/>
      <c r="BD105" s="174"/>
      <c r="BE105" s="177">
        <f>IF(N105="základná",J105,0)</f>
        <v>0</v>
      </c>
      <c r="BF105" s="177">
        <f>IF(N105="znížená",J105,0)</f>
        <v>0</v>
      </c>
      <c r="BG105" s="177">
        <f>IF(N105="zákl. prenesená",J105,0)</f>
        <v>0</v>
      </c>
      <c r="BH105" s="177">
        <f>IF(N105="zníž. prenesená",J105,0)</f>
        <v>0</v>
      </c>
      <c r="BI105" s="177">
        <f>IF(N105="nulová",J105,0)</f>
        <v>0</v>
      </c>
      <c r="BJ105" s="176" t="s">
        <v>93</v>
      </c>
      <c r="BK105" s="174"/>
      <c r="BL105" s="174"/>
      <c r="BM105" s="174"/>
    </row>
    <row r="106" s="2" customFormat="1" ht="18" customHeight="1">
      <c r="A106" s="37"/>
      <c r="B106" s="168"/>
      <c r="C106" s="169"/>
      <c r="D106" s="171" t="s">
        <v>149</v>
      </c>
      <c r="E106" s="169"/>
      <c r="F106" s="169"/>
      <c r="G106" s="169"/>
      <c r="H106" s="169"/>
      <c r="I106" s="169"/>
      <c r="J106" s="172">
        <f>ROUND(J30*T106,2)</f>
        <v>0</v>
      </c>
      <c r="K106" s="169"/>
      <c r="L106" s="173"/>
      <c r="M106" s="174"/>
      <c r="N106" s="175" t="s">
        <v>46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150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93</v>
      </c>
      <c r="BK106" s="174"/>
      <c r="BL106" s="174"/>
      <c r="BM106" s="174"/>
    </row>
    <row r="107" s="2" customFormat="1">
      <c r="A107" s="37"/>
      <c r="B107" s="38"/>
      <c r="C107" s="37"/>
      <c r="D107" s="37"/>
      <c r="E107" s="37"/>
      <c r="F107" s="37"/>
      <c r="G107" s="37"/>
      <c r="H107" s="37"/>
      <c r="I107" s="37"/>
      <c r="J107" s="37"/>
      <c r="K107" s="37"/>
      <c r="L107" s="59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s="2" customFormat="1" ht="29.28" customHeight="1">
      <c r="A108" s="37"/>
      <c r="B108" s="38"/>
      <c r="C108" s="178" t="s">
        <v>151</v>
      </c>
      <c r="D108" s="147"/>
      <c r="E108" s="147"/>
      <c r="F108" s="147"/>
      <c r="G108" s="147"/>
      <c r="H108" s="147"/>
      <c r="I108" s="147"/>
      <c r="J108" s="179">
        <f>ROUND(J96+J100,2)</f>
        <v>0</v>
      </c>
      <c r="K108" s="147"/>
      <c r="L108" s="59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6.96" customHeight="1">
      <c r="A109" s="37"/>
      <c r="B109" s="64"/>
      <c r="C109" s="65"/>
      <c r="D109" s="65"/>
      <c r="E109" s="65"/>
      <c r="F109" s="65"/>
      <c r="G109" s="65"/>
      <c r="H109" s="65"/>
      <c r="I109" s="65"/>
      <c r="J109" s="65"/>
      <c r="K109" s="65"/>
      <c r="L109" s="59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3" s="2" customFormat="1" ht="6.96" customHeight="1">
      <c r="A113" s="37"/>
      <c r="B113" s="66"/>
      <c r="C113" s="67"/>
      <c r="D113" s="67"/>
      <c r="E113" s="67"/>
      <c r="F113" s="67"/>
      <c r="G113" s="67"/>
      <c r="H113" s="67"/>
      <c r="I113" s="67"/>
      <c r="J113" s="67"/>
      <c r="K113" s="6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24.96" customHeight="1">
      <c r="A114" s="37"/>
      <c r="B114" s="38"/>
      <c r="C114" s="22" t="s">
        <v>152</v>
      </c>
      <c r="D114" s="37"/>
      <c r="E114" s="37"/>
      <c r="F114" s="37"/>
      <c r="G114" s="37"/>
      <c r="H114" s="37"/>
      <c r="I114" s="37"/>
      <c r="J114" s="37"/>
      <c r="K114" s="3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38"/>
      <c r="C115" s="37"/>
      <c r="D115" s="37"/>
      <c r="E115" s="37"/>
      <c r="F115" s="37"/>
      <c r="G115" s="37"/>
      <c r="H115" s="37"/>
      <c r="I115" s="37"/>
      <c r="J115" s="37"/>
      <c r="K115" s="37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12" customHeight="1">
      <c r="A116" s="37"/>
      <c r="B116" s="38"/>
      <c r="C116" s="31" t="s">
        <v>15</v>
      </c>
      <c r="D116" s="37"/>
      <c r="E116" s="37"/>
      <c r="F116" s="37"/>
      <c r="G116" s="37"/>
      <c r="H116" s="37"/>
      <c r="I116" s="37"/>
      <c r="J116" s="37"/>
      <c r="K116" s="37"/>
      <c r="L116" s="59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16.5" customHeight="1">
      <c r="A117" s="37"/>
      <c r="B117" s="38"/>
      <c r="C117" s="37"/>
      <c r="D117" s="37"/>
      <c r="E117" s="134" t="str">
        <f>E7</f>
        <v xml:space="preserve">KANALIZÁCIA PRE OBEC KOKŠOV - BAKŠA--UČS  č.1</v>
      </c>
      <c r="F117" s="31"/>
      <c r="G117" s="31"/>
      <c r="H117" s="31"/>
      <c r="I117" s="37"/>
      <c r="J117" s="37"/>
      <c r="K117" s="3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12" customHeight="1">
      <c r="A118" s="37"/>
      <c r="B118" s="38"/>
      <c r="C118" s="31" t="s">
        <v>121</v>
      </c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16.5" customHeight="1">
      <c r="A119" s="37"/>
      <c r="B119" s="38"/>
      <c r="C119" s="37"/>
      <c r="D119" s="37"/>
      <c r="E119" s="71" t="str">
        <f>E9</f>
        <v>Ost-nkl. - Ostatné náklady</v>
      </c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6.96" customHeight="1">
      <c r="A120" s="37"/>
      <c r="B120" s="38"/>
      <c r="C120" s="37"/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12" customHeight="1">
      <c r="A121" s="37"/>
      <c r="B121" s="38"/>
      <c r="C121" s="31" t="s">
        <v>20</v>
      </c>
      <c r="D121" s="37"/>
      <c r="E121" s="37"/>
      <c r="F121" s="26" t="str">
        <f>F12</f>
        <v>KOKŠOV - BAKŠA</v>
      </c>
      <c r="G121" s="37"/>
      <c r="H121" s="37"/>
      <c r="I121" s="31" t="s">
        <v>22</v>
      </c>
      <c r="J121" s="73" t="str">
        <f>IF(J12="","",J12)</f>
        <v>27. 10. 2025</v>
      </c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6.96" customHeight="1">
      <c r="A122" s="37"/>
      <c r="B122" s="38"/>
      <c r="C122" s="37"/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25.65" customHeight="1">
      <c r="A123" s="37"/>
      <c r="B123" s="38"/>
      <c r="C123" s="31" t="s">
        <v>24</v>
      </c>
      <c r="D123" s="37"/>
      <c r="E123" s="37"/>
      <c r="F123" s="26" t="str">
        <f>E15</f>
        <v>Obec KOKŠOV - BAKŠA</v>
      </c>
      <c r="G123" s="37"/>
      <c r="H123" s="37"/>
      <c r="I123" s="31" t="s">
        <v>32</v>
      </c>
      <c r="J123" s="35" t="str">
        <f>E21</f>
        <v>Hydroprojekt Košice, s.r.o</v>
      </c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15.15" customHeight="1">
      <c r="A124" s="37"/>
      <c r="B124" s="38"/>
      <c r="C124" s="31" t="s">
        <v>30</v>
      </c>
      <c r="D124" s="37"/>
      <c r="E124" s="37"/>
      <c r="F124" s="26" t="str">
        <f>IF(E18="","",E18)</f>
        <v>Vyplň údaj</v>
      </c>
      <c r="G124" s="37"/>
      <c r="H124" s="37"/>
      <c r="I124" s="31" t="s">
        <v>37</v>
      </c>
      <c r="J124" s="35" t="str">
        <f>E24</f>
        <v>Ing.Osif</v>
      </c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10.32" customHeight="1">
      <c r="A125" s="37"/>
      <c r="B125" s="38"/>
      <c r="C125" s="37"/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11" customFormat="1" ht="29.28" customHeight="1">
      <c r="A126" s="180"/>
      <c r="B126" s="181"/>
      <c r="C126" s="182" t="s">
        <v>153</v>
      </c>
      <c r="D126" s="183" t="s">
        <v>65</v>
      </c>
      <c r="E126" s="183" t="s">
        <v>61</v>
      </c>
      <c r="F126" s="183" t="s">
        <v>62</v>
      </c>
      <c r="G126" s="183" t="s">
        <v>154</v>
      </c>
      <c r="H126" s="183" t="s">
        <v>155</v>
      </c>
      <c r="I126" s="183" t="s">
        <v>156</v>
      </c>
      <c r="J126" s="184" t="s">
        <v>130</v>
      </c>
      <c r="K126" s="185" t="s">
        <v>157</v>
      </c>
      <c r="L126" s="186"/>
      <c r="M126" s="90" t="s">
        <v>1</v>
      </c>
      <c r="N126" s="91" t="s">
        <v>44</v>
      </c>
      <c r="O126" s="91" t="s">
        <v>158</v>
      </c>
      <c r="P126" s="91" t="s">
        <v>159</v>
      </c>
      <c r="Q126" s="91" t="s">
        <v>160</v>
      </c>
      <c r="R126" s="91" t="s">
        <v>161</v>
      </c>
      <c r="S126" s="91" t="s">
        <v>162</v>
      </c>
      <c r="T126" s="92" t="s">
        <v>163</v>
      </c>
      <c r="U126" s="180"/>
      <c r="V126" s="180"/>
      <c r="W126" s="180"/>
      <c r="X126" s="180"/>
      <c r="Y126" s="180"/>
      <c r="Z126" s="180"/>
      <c r="AA126" s="180"/>
      <c r="AB126" s="180"/>
      <c r="AC126" s="180"/>
      <c r="AD126" s="180"/>
      <c r="AE126" s="180"/>
    </row>
    <row r="127" s="2" customFormat="1" ht="22.8" customHeight="1">
      <c r="A127" s="37"/>
      <c r="B127" s="38"/>
      <c r="C127" s="97" t="s">
        <v>127</v>
      </c>
      <c r="D127" s="37"/>
      <c r="E127" s="37"/>
      <c r="F127" s="37"/>
      <c r="G127" s="37"/>
      <c r="H127" s="37"/>
      <c r="I127" s="37"/>
      <c r="J127" s="187">
        <f>BK127</f>
        <v>0</v>
      </c>
      <c r="K127" s="37"/>
      <c r="L127" s="38"/>
      <c r="M127" s="93"/>
      <c r="N127" s="77"/>
      <c r="O127" s="94"/>
      <c r="P127" s="188">
        <f>P128</f>
        <v>0</v>
      </c>
      <c r="Q127" s="94"/>
      <c r="R127" s="188">
        <f>R128</f>
        <v>0</v>
      </c>
      <c r="S127" s="94"/>
      <c r="T127" s="189">
        <f>T128</f>
        <v>0</v>
      </c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T127" s="18" t="s">
        <v>79</v>
      </c>
      <c r="AU127" s="18" t="s">
        <v>132</v>
      </c>
      <c r="BK127" s="190">
        <f>BK128</f>
        <v>0</v>
      </c>
    </row>
    <row r="128" s="12" customFormat="1" ht="25.92" customHeight="1">
      <c r="A128" s="12"/>
      <c r="B128" s="191"/>
      <c r="C128" s="12"/>
      <c r="D128" s="192" t="s">
        <v>79</v>
      </c>
      <c r="E128" s="193" t="s">
        <v>2088</v>
      </c>
      <c r="F128" s="193" t="s">
        <v>118</v>
      </c>
      <c r="G128" s="12"/>
      <c r="H128" s="12"/>
      <c r="I128" s="194"/>
      <c r="J128" s="195">
        <f>BK128</f>
        <v>0</v>
      </c>
      <c r="K128" s="12"/>
      <c r="L128" s="191"/>
      <c r="M128" s="196"/>
      <c r="N128" s="197"/>
      <c r="O128" s="197"/>
      <c r="P128" s="198">
        <f>SUM(P129:P134)</f>
        <v>0</v>
      </c>
      <c r="Q128" s="197"/>
      <c r="R128" s="198">
        <f>SUM(R129:R134)</f>
        <v>0</v>
      </c>
      <c r="S128" s="197"/>
      <c r="T128" s="199">
        <f>SUM(T129:T134)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92" t="s">
        <v>172</v>
      </c>
      <c r="AT128" s="200" t="s">
        <v>79</v>
      </c>
      <c r="AU128" s="200" t="s">
        <v>80</v>
      </c>
      <c r="AY128" s="192" t="s">
        <v>166</v>
      </c>
      <c r="BK128" s="201">
        <f>SUM(BK129:BK134)</f>
        <v>0</v>
      </c>
    </row>
    <row r="129" s="2" customFormat="1" ht="16.5" customHeight="1">
      <c r="A129" s="37"/>
      <c r="B129" s="168"/>
      <c r="C129" s="204" t="s">
        <v>87</v>
      </c>
      <c r="D129" s="204" t="s">
        <v>168</v>
      </c>
      <c r="E129" s="205" t="s">
        <v>2089</v>
      </c>
      <c r="F129" s="206" t="s">
        <v>2090</v>
      </c>
      <c r="G129" s="207" t="s">
        <v>2091</v>
      </c>
      <c r="H129" s="208">
        <v>1</v>
      </c>
      <c r="I129" s="209"/>
      <c r="J129" s="210">
        <f>ROUND(I129*H129,2)</f>
        <v>0</v>
      </c>
      <c r="K129" s="211"/>
      <c r="L129" s="38"/>
      <c r="M129" s="212" t="s">
        <v>1</v>
      </c>
      <c r="N129" s="213" t="s">
        <v>46</v>
      </c>
      <c r="O129" s="81"/>
      <c r="P129" s="214">
        <f>O129*H129</f>
        <v>0</v>
      </c>
      <c r="Q129" s="214">
        <v>0</v>
      </c>
      <c r="R129" s="214">
        <f>Q129*H129</f>
        <v>0</v>
      </c>
      <c r="S129" s="214">
        <v>0</v>
      </c>
      <c r="T129" s="215">
        <f>S129*H129</f>
        <v>0</v>
      </c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R129" s="216" t="s">
        <v>2092</v>
      </c>
      <c r="AT129" s="216" t="s">
        <v>168</v>
      </c>
      <c r="AU129" s="216" t="s">
        <v>87</v>
      </c>
      <c r="AY129" s="18" t="s">
        <v>166</v>
      </c>
      <c r="BE129" s="217">
        <f>IF(N129="základná",J129,0)</f>
        <v>0</v>
      </c>
      <c r="BF129" s="217">
        <f>IF(N129="znížená",J129,0)</f>
        <v>0</v>
      </c>
      <c r="BG129" s="217">
        <f>IF(N129="zákl. prenesená",J129,0)</f>
        <v>0</v>
      </c>
      <c r="BH129" s="217">
        <f>IF(N129="zníž. prenesená",J129,0)</f>
        <v>0</v>
      </c>
      <c r="BI129" s="217">
        <f>IF(N129="nulová",J129,0)</f>
        <v>0</v>
      </c>
      <c r="BJ129" s="18" t="s">
        <v>93</v>
      </c>
      <c r="BK129" s="217">
        <f>ROUND(I129*H129,2)</f>
        <v>0</v>
      </c>
      <c r="BL129" s="18" t="s">
        <v>2092</v>
      </c>
      <c r="BM129" s="216" t="s">
        <v>2093</v>
      </c>
    </row>
    <row r="130" s="2" customFormat="1" ht="24.15" customHeight="1">
      <c r="A130" s="37"/>
      <c r="B130" s="168"/>
      <c r="C130" s="204" t="s">
        <v>93</v>
      </c>
      <c r="D130" s="204" t="s">
        <v>168</v>
      </c>
      <c r="E130" s="205" t="s">
        <v>2094</v>
      </c>
      <c r="F130" s="206" t="s">
        <v>2095</v>
      </c>
      <c r="G130" s="207" t="s">
        <v>2091</v>
      </c>
      <c r="H130" s="208">
        <v>1</v>
      </c>
      <c r="I130" s="209"/>
      <c r="J130" s="210">
        <f>ROUND(I130*H130,2)</f>
        <v>0</v>
      </c>
      <c r="K130" s="211"/>
      <c r="L130" s="38"/>
      <c r="M130" s="212" t="s">
        <v>1</v>
      </c>
      <c r="N130" s="213" t="s">
        <v>46</v>
      </c>
      <c r="O130" s="81"/>
      <c r="P130" s="214">
        <f>O130*H130</f>
        <v>0</v>
      </c>
      <c r="Q130" s="214">
        <v>0</v>
      </c>
      <c r="R130" s="214">
        <f>Q130*H130</f>
        <v>0</v>
      </c>
      <c r="S130" s="214">
        <v>0</v>
      </c>
      <c r="T130" s="215">
        <f>S130*H130</f>
        <v>0</v>
      </c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R130" s="216" t="s">
        <v>2092</v>
      </c>
      <c r="AT130" s="216" t="s">
        <v>168</v>
      </c>
      <c r="AU130" s="216" t="s">
        <v>87</v>
      </c>
      <c r="AY130" s="18" t="s">
        <v>166</v>
      </c>
      <c r="BE130" s="217">
        <f>IF(N130="základná",J130,0)</f>
        <v>0</v>
      </c>
      <c r="BF130" s="217">
        <f>IF(N130="znížená",J130,0)</f>
        <v>0</v>
      </c>
      <c r="BG130" s="217">
        <f>IF(N130="zákl. prenesená",J130,0)</f>
        <v>0</v>
      </c>
      <c r="BH130" s="217">
        <f>IF(N130="zníž. prenesená",J130,0)</f>
        <v>0</v>
      </c>
      <c r="BI130" s="217">
        <f>IF(N130="nulová",J130,0)</f>
        <v>0</v>
      </c>
      <c r="BJ130" s="18" t="s">
        <v>93</v>
      </c>
      <c r="BK130" s="217">
        <f>ROUND(I130*H130,2)</f>
        <v>0</v>
      </c>
      <c r="BL130" s="18" t="s">
        <v>2092</v>
      </c>
      <c r="BM130" s="216" t="s">
        <v>2096</v>
      </c>
    </row>
    <row r="131" s="2" customFormat="1" ht="16.5" customHeight="1">
      <c r="A131" s="37"/>
      <c r="B131" s="168"/>
      <c r="C131" s="204" t="s">
        <v>112</v>
      </c>
      <c r="D131" s="204" t="s">
        <v>168</v>
      </c>
      <c r="E131" s="205" t="s">
        <v>2097</v>
      </c>
      <c r="F131" s="206" t="s">
        <v>2098</v>
      </c>
      <c r="G131" s="207" t="s">
        <v>2091</v>
      </c>
      <c r="H131" s="208">
        <v>1</v>
      </c>
      <c r="I131" s="209"/>
      <c r="J131" s="210">
        <f>ROUND(I131*H131,2)</f>
        <v>0</v>
      </c>
      <c r="K131" s="211"/>
      <c r="L131" s="38"/>
      <c r="M131" s="212" t="s">
        <v>1</v>
      </c>
      <c r="N131" s="213" t="s">
        <v>46</v>
      </c>
      <c r="O131" s="81"/>
      <c r="P131" s="214">
        <f>O131*H131</f>
        <v>0</v>
      </c>
      <c r="Q131" s="214">
        <v>0</v>
      </c>
      <c r="R131" s="214">
        <f>Q131*H131</f>
        <v>0</v>
      </c>
      <c r="S131" s="214">
        <v>0</v>
      </c>
      <c r="T131" s="215">
        <f>S131*H131</f>
        <v>0</v>
      </c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R131" s="216" t="s">
        <v>2092</v>
      </c>
      <c r="AT131" s="216" t="s">
        <v>168</v>
      </c>
      <c r="AU131" s="216" t="s">
        <v>87</v>
      </c>
      <c r="AY131" s="18" t="s">
        <v>166</v>
      </c>
      <c r="BE131" s="217">
        <f>IF(N131="základná",J131,0)</f>
        <v>0</v>
      </c>
      <c r="BF131" s="217">
        <f>IF(N131="znížená",J131,0)</f>
        <v>0</v>
      </c>
      <c r="BG131" s="217">
        <f>IF(N131="zákl. prenesená",J131,0)</f>
        <v>0</v>
      </c>
      <c r="BH131" s="217">
        <f>IF(N131="zníž. prenesená",J131,0)</f>
        <v>0</v>
      </c>
      <c r="BI131" s="217">
        <f>IF(N131="nulová",J131,0)</f>
        <v>0</v>
      </c>
      <c r="BJ131" s="18" t="s">
        <v>93</v>
      </c>
      <c r="BK131" s="217">
        <f>ROUND(I131*H131,2)</f>
        <v>0</v>
      </c>
      <c r="BL131" s="18" t="s">
        <v>2092</v>
      </c>
      <c r="BM131" s="216" t="s">
        <v>2099</v>
      </c>
    </row>
    <row r="132" s="2" customFormat="1" ht="24.15" customHeight="1">
      <c r="A132" s="37"/>
      <c r="B132" s="168"/>
      <c r="C132" s="204" t="s">
        <v>172</v>
      </c>
      <c r="D132" s="204" t="s">
        <v>168</v>
      </c>
      <c r="E132" s="205" t="s">
        <v>2100</v>
      </c>
      <c r="F132" s="206" t="s">
        <v>2101</v>
      </c>
      <c r="G132" s="207" t="s">
        <v>2091</v>
      </c>
      <c r="H132" s="208">
        <v>1</v>
      </c>
      <c r="I132" s="209"/>
      <c r="J132" s="210">
        <f>ROUND(I132*H132,2)</f>
        <v>0</v>
      </c>
      <c r="K132" s="211"/>
      <c r="L132" s="38"/>
      <c r="M132" s="212" t="s">
        <v>1</v>
      </c>
      <c r="N132" s="213" t="s">
        <v>46</v>
      </c>
      <c r="O132" s="81"/>
      <c r="P132" s="214">
        <f>O132*H132</f>
        <v>0</v>
      </c>
      <c r="Q132" s="214">
        <v>0</v>
      </c>
      <c r="R132" s="214">
        <f>Q132*H132</f>
        <v>0</v>
      </c>
      <c r="S132" s="214">
        <v>0</v>
      </c>
      <c r="T132" s="215">
        <f>S132*H132</f>
        <v>0</v>
      </c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R132" s="216" t="s">
        <v>2092</v>
      </c>
      <c r="AT132" s="216" t="s">
        <v>168</v>
      </c>
      <c r="AU132" s="216" t="s">
        <v>87</v>
      </c>
      <c r="AY132" s="18" t="s">
        <v>166</v>
      </c>
      <c r="BE132" s="217">
        <f>IF(N132="základná",J132,0)</f>
        <v>0</v>
      </c>
      <c r="BF132" s="217">
        <f>IF(N132="znížená",J132,0)</f>
        <v>0</v>
      </c>
      <c r="BG132" s="217">
        <f>IF(N132="zákl. prenesená",J132,0)</f>
        <v>0</v>
      </c>
      <c r="BH132" s="217">
        <f>IF(N132="zníž. prenesená",J132,0)</f>
        <v>0</v>
      </c>
      <c r="BI132" s="217">
        <f>IF(N132="nulová",J132,0)</f>
        <v>0</v>
      </c>
      <c r="BJ132" s="18" t="s">
        <v>93</v>
      </c>
      <c r="BK132" s="217">
        <f>ROUND(I132*H132,2)</f>
        <v>0</v>
      </c>
      <c r="BL132" s="18" t="s">
        <v>2092</v>
      </c>
      <c r="BM132" s="216" t="s">
        <v>2102</v>
      </c>
    </row>
    <row r="133" s="2" customFormat="1" ht="16.5" customHeight="1">
      <c r="A133" s="37"/>
      <c r="B133" s="168"/>
      <c r="C133" s="204" t="s">
        <v>186</v>
      </c>
      <c r="D133" s="204" t="s">
        <v>168</v>
      </c>
      <c r="E133" s="205" t="s">
        <v>2103</v>
      </c>
      <c r="F133" s="206" t="s">
        <v>2104</v>
      </c>
      <c r="G133" s="207" t="s">
        <v>2091</v>
      </c>
      <c r="H133" s="208">
        <v>1</v>
      </c>
      <c r="I133" s="209"/>
      <c r="J133" s="210">
        <f>ROUND(I133*H133,2)</f>
        <v>0</v>
      </c>
      <c r="K133" s="211"/>
      <c r="L133" s="38"/>
      <c r="M133" s="212" t="s">
        <v>1</v>
      </c>
      <c r="N133" s="213" t="s">
        <v>46</v>
      </c>
      <c r="O133" s="81"/>
      <c r="P133" s="214">
        <f>O133*H133</f>
        <v>0</v>
      </c>
      <c r="Q133" s="214">
        <v>0</v>
      </c>
      <c r="R133" s="214">
        <f>Q133*H133</f>
        <v>0</v>
      </c>
      <c r="S133" s="214">
        <v>0</v>
      </c>
      <c r="T133" s="215">
        <f>S133*H133</f>
        <v>0</v>
      </c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R133" s="216" t="s">
        <v>2092</v>
      </c>
      <c r="AT133" s="216" t="s">
        <v>168</v>
      </c>
      <c r="AU133" s="216" t="s">
        <v>87</v>
      </c>
      <c r="AY133" s="18" t="s">
        <v>166</v>
      </c>
      <c r="BE133" s="217">
        <f>IF(N133="základná",J133,0)</f>
        <v>0</v>
      </c>
      <c r="BF133" s="217">
        <f>IF(N133="znížená",J133,0)</f>
        <v>0</v>
      </c>
      <c r="BG133" s="217">
        <f>IF(N133="zákl. prenesená",J133,0)</f>
        <v>0</v>
      </c>
      <c r="BH133" s="217">
        <f>IF(N133="zníž. prenesená",J133,0)</f>
        <v>0</v>
      </c>
      <c r="BI133" s="217">
        <f>IF(N133="nulová",J133,0)</f>
        <v>0</v>
      </c>
      <c r="BJ133" s="18" t="s">
        <v>93</v>
      </c>
      <c r="BK133" s="217">
        <f>ROUND(I133*H133,2)</f>
        <v>0</v>
      </c>
      <c r="BL133" s="18" t="s">
        <v>2092</v>
      </c>
      <c r="BM133" s="216" t="s">
        <v>2105</v>
      </c>
    </row>
    <row r="134" s="2" customFormat="1" ht="33" customHeight="1">
      <c r="A134" s="37"/>
      <c r="B134" s="168"/>
      <c r="C134" s="204" t="s">
        <v>190</v>
      </c>
      <c r="D134" s="204" t="s">
        <v>168</v>
      </c>
      <c r="E134" s="205" t="s">
        <v>2106</v>
      </c>
      <c r="F134" s="206" t="s">
        <v>2107</v>
      </c>
      <c r="G134" s="207" t="s">
        <v>2091</v>
      </c>
      <c r="H134" s="208">
        <v>1</v>
      </c>
      <c r="I134" s="209"/>
      <c r="J134" s="210">
        <f>ROUND(I134*H134,2)</f>
        <v>0</v>
      </c>
      <c r="K134" s="211"/>
      <c r="L134" s="38"/>
      <c r="M134" s="253" t="s">
        <v>1</v>
      </c>
      <c r="N134" s="254" t="s">
        <v>46</v>
      </c>
      <c r="O134" s="255"/>
      <c r="P134" s="256">
        <f>O134*H134</f>
        <v>0</v>
      </c>
      <c r="Q134" s="256">
        <v>0</v>
      </c>
      <c r="R134" s="256">
        <f>Q134*H134</f>
        <v>0</v>
      </c>
      <c r="S134" s="256">
        <v>0</v>
      </c>
      <c r="T134" s="257">
        <f>S134*H134</f>
        <v>0</v>
      </c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R134" s="216" t="s">
        <v>2092</v>
      </c>
      <c r="AT134" s="216" t="s">
        <v>168</v>
      </c>
      <c r="AU134" s="216" t="s">
        <v>87</v>
      </c>
      <c r="AY134" s="18" t="s">
        <v>166</v>
      </c>
      <c r="BE134" s="217">
        <f>IF(N134="základná",J134,0)</f>
        <v>0</v>
      </c>
      <c r="BF134" s="217">
        <f>IF(N134="znížená",J134,0)</f>
        <v>0</v>
      </c>
      <c r="BG134" s="217">
        <f>IF(N134="zákl. prenesená",J134,0)</f>
        <v>0</v>
      </c>
      <c r="BH134" s="217">
        <f>IF(N134="zníž. prenesená",J134,0)</f>
        <v>0</v>
      </c>
      <c r="BI134" s="217">
        <f>IF(N134="nulová",J134,0)</f>
        <v>0</v>
      </c>
      <c r="BJ134" s="18" t="s">
        <v>93</v>
      </c>
      <c r="BK134" s="217">
        <f>ROUND(I134*H134,2)</f>
        <v>0</v>
      </c>
      <c r="BL134" s="18" t="s">
        <v>2092</v>
      </c>
      <c r="BM134" s="216" t="s">
        <v>2108</v>
      </c>
    </row>
    <row r="135" s="2" customFormat="1" ht="6.96" customHeight="1">
      <c r="A135" s="37"/>
      <c r="B135" s="64"/>
      <c r="C135" s="65"/>
      <c r="D135" s="65"/>
      <c r="E135" s="65"/>
      <c r="F135" s="65"/>
      <c r="G135" s="65"/>
      <c r="H135" s="65"/>
      <c r="I135" s="65"/>
      <c r="J135" s="65"/>
      <c r="K135" s="65"/>
      <c r="L135" s="38"/>
      <c r="M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</sheetData>
  <autoFilter ref="C126:K134"/>
  <mergeCells count="14">
    <mergeCell ref="E7:H7"/>
    <mergeCell ref="E9:H9"/>
    <mergeCell ref="E18:H18"/>
    <mergeCell ref="E27:H27"/>
    <mergeCell ref="E85:H85"/>
    <mergeCell ref="E87:H87"/>
    <mergeCell ref="D101:F101"/>
    <mergeCell ref="D102:F102"/>
    <mergeCell ref="D103:F103"/>
    <mergeCell ref="D104:F104"/>
    <mergeCell ref="D105:F105"/>
    <mergeCell ref="E117:H117"/>
    <mergeCell ref="E119:H11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DESKTOP-S63PN0F\Pc</dc:creator>
  <cp:lastModifiedBy>DESKTOP-S63PN0F\Pc</cp:lastModifiedBy>
  <dcterms:created xsi:type="dcterms:W3CDTF">2026-07-17T17:27:06Z</dcterms:created>
  <dcterms:modified xsi:type="dcterms:W3CDTF">2026-07-17T17:27:13Z</dcterms:modified>
</cp:coreProperties>
</file>